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Banknifty Data" sheetId="1" r:id="rId1"/>
    <sheet name="Banknifty" sheetId="4" r:id="rId2"/>
    <sheet name="Daily stats" sheetId="6" r:id="rId3"/>
  </sheets>
  <definedNames>
    <definedName name="_xlnm._FilterDatabase" localSheetId="1" hidden="1">Banknifty!$A$1:$T$1111</definedName>
    <definedName name="_xlnm._FilterDatabase" localSheetId="0" hidden="1">'Banknifty Data'!$A$1:$L$746</definedName>
  </definedNames>
  <calcPr calcId="124519"/>
</workbook>
</file>

<file path=xl/calcChain.xml><?xml version="1.0" encoding="utf-8"?>
<calcChain xmlns="http://schemas.openxmlformats.org/spreadsheetml/2006/main">
  <c r="H17" i="6"/>
  <c r="H15"/>
  <c r="Q16" i="4" l="1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5"/>
  <c r="Q14"/>
  <c r="Q13"/>
  <c r="Q12" l="1"/>
  <c r="T576"/>
  <c r="T640"/>
  <c r="T701"/>
  <c r="T745"/>
  <c r="T765"/>
  <c r="T805"/>
  <c r="T824"/>
  <c r="T848"/>
  <c r="T889"/>
  <c r="T912"/>
  <c r="T929"/>
  <c r="T948"/>
  <c r="T989"/>
  <c r="T1053"/>
  <c r="T1070"/>
  <c r="Q11"/>
  <c r="Q10"/>
  <c r="T1035"/>
  <c r="T1093"/>
  <c r="Q9"/>
  <c r="T1034"/>
  <c r="T662"/>
  <c r="T782"/>
  <c r="T868"/>
  <c r="T1015"/>
  <c r="Q8"/>
  <c r="T930"/>
  <c r="T970"/>
  <c r="T1094"/>
  <c r="T990"/>
  <c r="T22"/>
  <c r="T23"/>
  <c r="T41"/>
  <c r="T42"/>
  <c r="T61"/>
  <c r="T62"/>
  <c r="T83"/>
  <c r="T84"/>
  <c r="T102"/>
  <c r="T103"/>
  <c r="T122"/>
  <c r="T123"/>
  <c r="T147"/>
  <c r="T148"/>
  <c r="T167"/>
  <c r="T168"/>
  <c r="T186"/>
  <c r="T187"/>
  <c r="T208"/>
  <c r="T209"/>
  <c r="T226"/>
  <c r="T227"/>
  <c r="T250"/>
  <c r="T251"/>
  <c r="T269"/>
  <c r="T270"/>
  <c r="T289"/>
  <c r="T290"/>
  <c r="T311"/>
  <c r="T312"/>
  <c r="T328"/>
  <c r="T329"/>
  <c r="T348"/>
  <c r="T349"/>
  <c r="T373"/>
  <c r="T374"/>
  <c r="T392"/>
  <c r="T393"/>
  <c r="T411"/>
  <c r="T412"/>
  <c r="T434"/>
  <c r="T435"/>
  <c r="T452"/>
  <c r="T453"/>
  <c r="T471"/>
  <c r="T472"/>
  <c r="T496"/>
  <c r="T497"/>
  <c r="T515"/>
  <c r="T516"/>
  <c r="T535"/>
  <c r="T536"/>
  <c r="T558"/>
  <c r="T559"/>
  <c r="T577"/>
  <c r="T595"/>
  <c r="T596"/>
  <c r="T619"/>
  <c r="T620"/>
  <c r="T639"/>
  <c r="T663"/>
  <c r="T682"/>
  <c r="T683"/>
  <c r="T725"/>
  <c r="T726"/>
  <c r="T764"/>
  <c r="T783"/>
  <c r="T806"/>
  <c r="T849"/>
  <c r="T911"/>
  <c r="T947"/>
  <c r="T971"/>
  <c r="T1014"/>
  <c r="Q7"/>
  <c r="T1071" l="1"/>
  <c r="T1052"/>
  <c r="T744"/>
  <c r="T700"/>
  <c r="T888"/>
  <c r="T869"/>
  <c r="T825"/>
  <c r="O2"/>
  <c r="F2" i="6" s="1"/>
  <c r="N4" i="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3"/>
  <c r="A3" i="6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2"/>
  <c r="O3" i="4" l="1"/>
  <c r="R2"/>
  <c r="S2" s="1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2"/>
  <c r="M3"/>
  <c r="Q3" s="1"/>
  <c r="R4" s="1"/>
  <c r="S4" s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2"/>
  <c r="Q2" s="1"/>
  <c r="T3" l="1"/>
  <c r="T2"/>
  <c r="B1093" i="6"/>
  <c r="B725"/>
  <c r="B61"/>
  <c r="B639"/>
  <c r="B515"/>
  <c r="B167"/>
  <c r="B3"/>
  <c r="R1109" i="4"/>
  <c r="S1109" s="1"/>
  <c r="T1109" s="1"/>
  <c r="R1105"/>
  <c r="S1105" s="1"/>
  <c r="T1105" s="1"/>
  <c r="B1105" i="6" s="1"/>
  <c r="R1101" i="4"/>
  <c r="S1101" s="1"/>
  <c r="R1097"/>
  <c r="S1097" s="1"/>
  <c r="R1089"/>
  <c r="S1089" s="1"/>
  <c r="T1089" s="1"/>
  <c r="R1085"/>
  <c r="S1085" s="1"/>
  <c r="T1085" s="1"/>
  <c r="B1085" i="6" s="1"/>
  <c r="R1081" i="4"/>
  <c r="S1081" s="1"/>
  <c r="T1081" s="1"/>
  <c r="R1077"/>
  <c r="S1077" s="1"/>
  <c r="R1073"/>
  <c r="S1073" s="1"/>
  <c r="T1073" s="1"/>
  <c r="R1069"/>
  <c r="S1069" s="1"/>
  <c r="T1069" s="1"/>
  <c r="B1069" i="6" s="1"/>
  <c r="R1065" i="4"/>
  <c r="S1065" s="1"/>
  <c r="T1065" s="1"/>
  <c r="R1061"/>
  <c r="S1061" s="1"/>
  <c r="R1057"/>
  <c r="S1057" s="1"/>
  <c r="T1057" s="1"/>
  <c r="R1049"/>
  <c r="S1049" s="1"/>
  <c r="T1049" s="1"/>
  <c r="B1049" i="6" s="1"/>
  <c r="R1045" i="4"/>
  <c r="S1045" s="1"/>
  <c r="T1045" s="1"/>
  <c r="R1041"/>
  <c r="S1041" s="1"/>
  <c r="T1041" s="1"/>
  <c r="R1037"/>
  <c r="S1037" s="1"/>
  <c r="T1037" s="1"/>
  <c r="R1033"/>
  <c r="S1033" s="1"/>
  <c r="T1033" s="1"/>
  <c r="B1033" i="6" s="1"/>
  <c r="R1029" i="4"/>
  <c r="S1029" s="1"/>
  <c r="R1025"/>
  <c r="S1025" s="1"/>
  <c r="R1021"/>
  <c r="S1021" s="1"/>
  <c r="T1021" s="1"/>
  <c r="R1017"/>
  <c r="S1017" s="1"/>
  <c r="T1017" s="1"/>
  <c r="B1017" i="6" s="1"/>
  <c r="R1013" i="4"/>
  <c r="S1013" s="1"/>
  <c r="T1013" s="1"/>
  <c r="R1009"/>
  <c r="S1009" s="1"/>
  <c r="T1009" s="1"/>
  <c r="R1005"/>
  <c r="S1005" s="1"/>
  <c r="T1005" s="1"/>
  <c r="R1001"/>
  <c r="S1001" s="1"/>
  <c r="T1001" s="1"/>
  <c r="B1001" i="6" s="1"/>
  <c r="R997" i="4"/>
  <c r="S997" s="1"/>
  <c r="T997" s="1"/>
  <c r="R993"/>
  <c r="S993" s="1"/>
  <c r="R981"/>
  <c r="S981" s="1"/>
  <c r="T981" s="1"/>
  <c r="R977"/>
  <c r="S977" s="1"/>
  <c r="T977" s="1"/>
  <c r="B977" i="6" s="1"/>
  <c r="R973" i="4"/>
  <c r="S973" s="1"/>
  <c r="T973" s="1"/>
  <c r="R969"/>
  <c r="S969" s="1"/>
  <c r="R965"/>
  <c r="S965" s="1"/>
  <c r="T965" s="1"/>
  <c r="R961"/>
  <c r="S961" s="1"/>
  <c r="T961" s="1"/>
  <c r="B961" i="6" s="1"/>
  <c r="R957" i="4"/>
  <c r="S957" s="1"/>
  <c r="T957" s="1"/>
  <c r="R953"/>
  <c r="S953" s="1"/>
  <c r="R949"/>
  <c r="S949" s="1"/>
  <c r="T949" s="1"/>
  <c r="R945"/>
  <c r="S945" s="1"/>
  <c r="T945" s="1"/>
  <c r="R941"/>
  <c r="S941" s="1"/>
  <c r="T941" s="1"/>
  <c r="R937"/>
  <c r="S937" s="1"/>
  <c r="R933"/>
  <c r="S933" s="1"/>
  <c r="T933" s="1"/>
  <c r="R925"/>
  <c r="S925" s="1"/>
  <c r="R921"/>
  <c r="S921" s="1"/>
  <c r="T921" s="1"/>
  <c r="R913"/>
  <c r="S913" s="1"/>
  <c r="R909"/>
  <c r="S909" s="1"/>
  <c r="T909" s="1"/>
  <c r="R905"/>
  <c r="S905" s="1"/>
  <c r="T905" s="1"/>
  <c r="R901"/>
  <c r="S901" s="1"/>
  <c r="R897"/>
  <c r="S897" s="1"/>
  <c r="R893"/>
  <c r="S893" s="1"/>
  <c r="T893" s="1"/>
  <c r="R885"/>
  <c r="S885" s="1"/>
  <c r="T885" s="1"/>
  <c r="B885" i="6" s="1"/>
  <c r="R881" i="4"/>
  <c r="S881" s="1"/>
  <c r="T881" s="1"/>
  <c r="R877"/>
  <c r="S877" s="1"/>
  <c r="R873"/>
  <c r="S873" s="1"/>
  <c r="T873" s="1"/>
  <c r="R865"/>
  <c r="S865" s="1"/>
  <c r="T865" s="1"/>
  <c r="B865" i="6" s="1"/>
  <c r="R1111" i="4"/>
  <c r="S1111" s="1"/>
  <c r="T1111" s="1"/>
  <c r="R1107"/>
  <c r="S1107" s="1"/>
  <c r="T1107" s="1"/>
  <c r="R1103"/>
  <c r="S1103" s="1"/>
  <c r="T1103" s="1"/>
  <c r="R1099"/>
  <c r="S1099" s="1"/>
  <c r="T1099" s="1"/>
  <c r="R1091"/>
  <c r="S1091" s="1"/>
  <c r="T1091" s="1"/>
  <c r="R861"/>
  <c r="S861" s="1"/>
  <c r="R1087"/>
  <c r="S1087" s="1"/>
  <c r="R1083"/>
  <c r="S1083" s="1"/>
  <c r="T1083" s="1"/>
  <c r="R1079"/>
  <c r="S1079" s="1"/>
  <c r="T1079" s="1"/>
  <c r="R1075"/>
  <c r="S1075" s="1"/>
  <c r="R1067"/>
  <c r="S1067" s="1"/>
  <c r="T1067" s="1"/>
  <c r="R1059"/>
  <c r="S1059" s="1"/>
  <c r="T1059" s="1"/>
  <c r="B1059" i="6" s="1"/>
  <c r="R1051" i="4"/>
  <c r="S1051" s="1"/>
  <c r="T1051" s="1"/>
  <c r="R1108"/>
  <c r="S1108" s="1"/>
  <c r="R1104"/>
  <c r="S1104" s="1"/>
  <c r="T1104" s="1"/>
  <c r="R1100"/>
  <c r="S1100" s="1"/>
  <c r="T1100" s="1"/>
  <c r="B1100" i="6" s="1"/>
  <c r="R1096" i="4"/>
  <c r="S1096" s="1"/>
  <c r="T1096" s="1"/>
  <c r="R1092"/>
  <c r="S1092" s="1"/>
  <c r="R1088"/>
  <c r="S1088" s="1"/>
  <c r="T1088" s="1"/>
  <c r="R1084"/>
  <c r="S1084" s="1"/>
  <c r="R1080"/>
  <c r="S1080" s="1"/>
  <c r="T1080" s="1"/>
  <c r="R1076"/>
  <c r="S1076" s="1"/>
  <c r="T1076" s="1"/>
  <c r="R1072"/>
  <c r="S1072" s="1"/>
  <c r="T1072" s="1"/>
  <c r="R1068"/>
  <c r="S1068" s="1"/>
  <c r="T1068" s="1"/>
  <c r="B1068" i="6" s="1"/>
  <c r="R1064" i="4"/>
  <c r="S1064" s="1"/>
  <c r="T1064" s="1"/>
  <c r="R1060"/>
  <c r="S1060" s="1"/>
  <c r="R1056"/>
  <c r="S1056" s="1"/>
  <c r="T1056" s="1"/>
  <c r="R1048"/>
  <c r="S1048" s="1"/>
  <c r="T1048" s="1"/>
  <c r="B1048" i="6" s="1"/>
  <c r="R1044" i="4"/>
  <c r="S1044" s="1"/>
  <c r="T1044" s="1"/>
  <c r="R1040"/>
  <c r="S1040" s="1"/>
  <c r="T1040" s="1"/>
  <c r="R1032"/>
  <c r="S1032" s="1"/>
  <c r="T1032" s="1"/>
  <c r="R1028"/>
  <c r="S1028" s="1"/>
  <c r="T1028" s="1"/>
  <c r="B1028" i="6" s="1"/>
  <c r="R1024" i="4"/>
  <c r="S1024" s="1"/>
  <c r="T1024" s="1"/>
  <c r="R1020"/>
  <c r="S1020" s="1"/>
  <c r="T1020" s="1"/>
  <c r="R1016"/>
  <c r="S1016" s="1"/>
  <c r="R1012"/>
  <c r="S1012" s="1"/>
  <c r="T1012" s="1"/>
  <c r="B1012" i="6" s="1"/>
  <c r="R1008" i="4"/>
  <c r="S1008" s="1"/>
  <c r="T1008" s="1"/>
  <c r="R1004"/>
  <c r="S1004" s="1"/>
  <c r="R1000"/>
  <c r="S1000" s="1"/>
  <c r="T1000" s="1"/>
  <c r="R996"/>
  <c r="S996" s="1"/>
  <c r="T996" s="1"/>
  <c r="B996" i="6" s="1"/>
  <c r="R992" i="4"/>
  <c r="S992" s="1"/>
  <c r="T992" s="1"/>
  <c r="R988"/>
  <c r="S988" s="1"/>
  <c r="R984"/>
  <c r="S984" s="1"/>
  <c r="T984" s="1"/>
  <c r="R980"/>
  <c r="S980" s="1"/>
  <c r="T980" s="1"/>
  <c r="B980" i="6" s="1"/>
  <c r="R976" i="4"/>
  <c r="S976" s="1"/>
  <c r="T976" s="1"/>
  <c r="R968"/>
  <c r="S968" s="1"/>
  <c r="R964"/>
  <c r="S964" s="1"/>
  <c r="T964" s="1"/>
  <c r="R960"/>
  <c r="S960" s="1"/>
  <c r="T960" s="1"/>
  <c r="B960" i="6" s="1"/>
  <c r="R956" i="4"/>
  <c r="S956" s="1"/>
  <c r="T956" s="1"/>
  <c r="R952"/>
  <c r="S952" s="1"/>
  <c r="R944"/>
  <c r="S944" s="1"/>
  <c r="T944" s="1"/>
  <c r="R940"/>
  <c r="S940" s="1"/>
  <c r="T940" s="1"/>
  <c r="R936"/>
  <c r="S936" s="1"/>
  <c r="T936" s="1"/>
  <c r="R932"/>
  <c r="S932" s="1"/>
  <c r="T932" s="1"/>
  <c r="B932" i="6" s="1"/>
  <c r="R928" i="4"/>
  <c r="S928" s="1"/>
  <c r="T928" s="1"/>
  <c r="R924"/>
  <c r="S924" s="1"/>
  <c r="T924" s="1"/>
  <c r="B924" i="6" s="1"/>
  <c r="R920" i="4"/>
  <c r="S920" s="1"/>
  <c r="T920" s="1"/>
  <c r="R916"/>
  <c r="S916" s="1"/>
  <c r="T916" s="1"/>
  <c r="R908"/>
  <c r="S908" s="1"/>
  <c r="T908" s="1"/>
  <c r="R904"/>
  <c r="S904" s="1"/>
  <c r="T904" s="1"/>
  <c r="R900"/>
  <c r="S900" s="1"/>
  <c r="T900" s="1"/>
  <c r="R896"/>
  <c r="S896" s="1"/>
  <c r="R892"/>
  <c r="S892" s="1"/>
  <c r="T892" s="1"/>
  <c r="R884"/>
  <c r="S884" s="1"/>
  <c r="T884" s="1"/>
  <c r="B884" i="6" s="1"/>
  <c r="R880" i="4"/>
  <c r="S880" s="1"/>
  <c r="T880" s="1"/>
  <c r="R876"/>
  <c r="S876" s="1"/>
  <c r="R872"/>
  <c r="S872" s="1"/>
  <c r="T872" s="1"/>
  <c r="R864"/>
  <c r="S864" s="1"/>
  <c r="T864" s="1"/>
  <c r="R860"/>
  <c r="S860" s="1"/>
  <c r="T860" s="1"/>
  <c r="R856"/>
  <c r="S856" s="1"/>
  <c r="T856" s="1"/>
  <c r="R852"/>
  <c r="S852" s="1"/>
  <c r="T852" s="1"/>
  <c r="R844"/>
  <c r="S844" s="1"/>
  <c r="T844" s="1"/>
  <c r="R840"/>
  <c r="S840" s="1"/>
  <c r="T840" s="1"/>
  <c r="R836"/>
  <c r="S836" s="1"/>
  <c r="R832"/>
  <c r="S832" s="1"/>
  <c r="T832" s="1"/>
  <c r="R828"/>
  <c r="S828" s="1"/>
  <c r="T828" s="1"/>
  <c r="R820"/>
  <c r="S820" s="1"/>
  <c r="T820" s="1"/>
  <c r="R816"/>
  <c r="S816" s="1"/>
  <c r="T816" s="1"/>
  <c r="R812"/>
  <c r="S812" s="1"/>
  <c r="T812" s="1"/>
  <c r="R808"/>
  <c r="S808" s="1"/>
  <c r="T808" s="1"/>
  <c r="R804"/>
  <c r="S804" s="1"/>
  <c r="T804" s="1"/>
  <c r="R800"/>
  <c r="S800" s="1"/>
  <c r="R796"/>
  <c r="S796" s="1"/>
  <c r="T796" s="1"/>
  <c r="R792"/>
  <c r="S792" s="1"/>
  <c r="T792" s="1"/>
  <c r="R788"/>
  <c r="S788" s="1"/>
  <c r="T788" s="1"/>
  <c r="R784"/>
  <c r="S784" s="1"/>
  <c r="T784" s="1"/>
  <c r="R780"/>
  <c r="S780" s="1"/>
  <c r="T780" s="1"/>
  <c r="R776"/>
  <c r="S776" s="1"/>
  <c r="T776" s="1"/>
  <c r="R772"/>
  <c r="S772" s="1"/>
  <c r="T772" s="1"/>
  <c r="R768"/>
  <c r="S768" s="1"/>
  <c r="T768" s="1"/>
  <c r="R760"/>
  <c r="S760" s="1"/>
  <c r="T760" s="1"/>
  <c r="R756"/>
  <c r="S756" s="1"/>
  <c r="T756" s="1"/>
  <c r="R752"/>
  <c r="S752" s="1"/>
  <c r="T752" s="1"/>
  <c r="R748"/>
  <c r="S748" s="1"/>
  <c r="T748" s="1"/>
  <c r="R740"/>
  <c r="S740" s="1"/>
  <c r="T740" s="1"/>
  <c r="R736"/>
  <c r="S736" s="1"/>
  <c r="T736" s="1"/>
  <c r="R732"/>
  <c r="S732" s="1"/>
  <c r="T732" s="1"/>
  <c r="R728"/>
  <c r="S728" s="1"/>
  <c r="R724"/>
  <c r="S724" s="1"/>
  <c r="T724" s="1"/>
  <c r="R720"/>
  <c r="S720" s="1"/>
  <c r="T720" s="1"/>
  <c r="R716"/>
  <c r="S716" s="1"/>
  <c r="T716" s="1"/>
  <c r="R712"/>
  <c r="S712" s="1"/>
  <c r="T712" s="1"/>
  <c r="R708"/>
  <c r="S708" s="1"/>
  <c r="T708" s="1"/>
  <c r="R704"/>
  <c r="S704" s="1"/>
  <c r="T704" s="1"/>
  <c r="R696"/>
  <c r="S696" s="1"/>
  <c r="T696" s="1"/>
  <c r="R692"/>
  <c r="S692" s="1"/>
  <c r="T692" s="1"/>
  <c r="R688"/>
  <c r="S688" s="1"/>
  <c r="T688" s="1"/>
  <c r="R684"/>
  <c r="S684" s="1"/>
  <c r="T684" s="1"/>
  <c r="R680"/>
  <c r="S680" s="1"/>
  <c r="T680" s="1"/>
  <c r="R676"/>
  <c r="S676" s="1"/>
  <c r="T676" s="1"/>
  <c r="R672"/>
  <c r="S672" s="1"/>
  <c r="T672" s="1"/>
  <c r="R668"/>
  <c r="S668" s="1"/>
  <c r="T668" s="1"/>
  <c r="R664"/>
  <c r="S664" s="1"/>
  <c r="T664" s="1"/>
  <c r="R660"/>
  <c r="S660" s="1"/>
  <c r="T660" s="1"/>
  <c r="R656"/>
  <c r="S656" s="1"/>
  <c r="T656" s="1"/>
  <c r="R652"/>
  <c r="S652" s="1"/>
  <c r="T652" s="1"/>
  <c r="R648"/>
  <c r="S648" s="1"/>
  <c r="T648" s="1"/>
  <c r="R644"/>
  <c r="S644" s="1"/>
  <c r="T644" s="1"/>
  <c r="R636"/>
  <c r="S636" s="1"/>
  <c r="T636" s="1"/>
  <c r="R632"/>
  <c r="S632" s="1"/>
  <c r="T632" s="1"/>
  <c r="R628"/>
  <c r="S628" s="1"/>
  <c r="T628" s="1"/>
  <c r="R624"/>
  <c r="S624" s="1"/>
  <c r="T624" s="1"/>
  <c r="R616"/>
  <c r="S616" s="1"/>
  <c r="T616" s="1"/>
  <c r="R612"/>
  <c r="S612" s="1"/>
  <c r="T612" s="1"/>
  <c r="R608"/>
  <c r="S608" s="1"/>
  <c r="T608" s="1"/>
  <c r="R604"/>
  <c r="S604" s="1"/>
  <c r="T604" s="1"/>
  <c r="R600"/>
  <c r="S600" s="1"/>
  <c r="T600" s="1"/>
  <c r="R592"/>
  <c r="S592" s="1"/>
  <c r="T592" s="1"/>
  <c r="R588"/>
  <c r="S588" s="1"/>
  <c r="T588" s="1"/>
  <c r="R584"/>
  <c r="S584" s="1"/>
  <c r="R580"/>
  <c r="S580" s="1"/>
  <c r="T580" s="1"/>
  <c r="R572"/>
  <c r="S572" s="1"/>
  <c r="T572" s="1"/>
  <c r="R568"/>
  <c r="S568" s="1"/>
  <c r="T568" s="1"/>
  <c r="R564"/>
  <c r="S564" s="1"/>
  <c r="T564" s="1"/>
  <c r="R560"/>
  <c r="S560" s="1"/>
  <c r="T560" s="1"/>
  <c r="R556"/>
  <c r="S556" s="1"/>
  <c r="T556" s="1"/>
  <c r="R552"/>
  <c r="S552" s="1"/>
  <c r="T552" s="1"/>
  <c r="R548"/>
  <c r="S548" s="1"/>
  <c r="T548" s="1"/>
  <c r="R544"/>
  <c r="S544" s="1"/>
  <c r="T544" s="1"/>
  <c r="R540"/>
  <c r="S540" s="1"/>
  <c r="T540" s="1"/>
  <c r="R532"/>
  <c r="S532" s="1"/>
  <c r="T532" s="1"/>
  <c r="R528"/>
  <c r="S528" s="1"/>
  <c r="T528" s="1"/>
  <c r="R524"/>
  <c r="S524" s="1"/>
  <c r="T524" s="1"/>
  <c r="R520"/>
  <c r="S520" s="1"/>
  <c r="T520" s="1"/>
  <c r="R512"/>
  <c r="S512" s="1"/>
  <c r="T512" s="1"/>
  <c r="R508"/>
  <c r="S508" s="1"/>
  <c r="R504"/>
  <c r="S504" s="1"/>
  <c r="T504" s="1"/>
  <c r="R500"/>
  <c r="S500" s="1"/>
  <c r="T500" s="1"/>
  <c r="R492"/>
  <c r="S492" s="1"/>
  <c r="T492" s="1"/>
  <c r="R488"/>
  <c r="S488" s="1"/>
  <c r="T488" s="1"/>
  <c r="R484"/>
  <c r="S484" s="1"/>
  <c r="T484" s="1"/>
  <c r="R480"/>
  <c r="S480" s="1"/>
  <c r="T480" s="1"/>
  <c r="R476"/>
  <c r="S476" s="1"/>
  <c r="T476" s="1"/>
  <c r="R468"/>
  <c r="S468" s="1"/>
  <c r="T468" s="1"/>
  <c r="R464"/>
  <c r="S464" s="1"/>
  <c r="T464" s="1"/>
  <c r="R460"/>
  <c r="S460" s="1"/>
  <c r="T460" s="1"/>
  <c r="R456"/>
  <c r="S456" s="1"/>
  <c r="T456" s="1"/>
  <c r="R448"/>
  <c r="S448" s="1"/>
  <c r="T448" s="1"/>
  <c r="R444"/>
  <c r="S444" s="1"/>
  <c r="T444" s="1"/>
  <c r="R440"/>
  <c r="S440" s="1"/>
  <c r="T440" s="1"/>
  <c r="R436"/>
  <c r="S436" s="1"/>
  <c r="T436" s="1"/>
  <c r="R432"/>
  <c r="S432" s="1"/>
  <c r="T432" s="1"/>
  <c r="R428"/>
  <c r="S428" s="1"/>
  <c r="T428" s="1"/>
  <c r="R424"/>
  <c r="S424" s="1"/>
  <c r="T424" s="1"/>
  <c r="R420"/>
  <c r="S420" s="1"/>
  <c r="T420" s="1"/>
  <c r="R416"/>
  <c r="S416" s="1"/>
  <c r="T416" s="1"/>
  <c r="R408"/>
  <c r="S408" s="1"/>
  <c r="T408" s="1"/>
  <c r="R404"/>
  <c r="S404" s="1"/>
  <c r="T404" s="1"/>
  <c r="R400"/>
  <c r="S400" s="1"/>
  <c r="T400" s="1"/>
  <c r="R396"/>
  <c r="S396" s="1"/>
  <c r="T396" s="1"/>
  <c r="R388"/>
  <c r="S388" s="1"/>
  <c r="T388" s="1"/>
  <c r="R384"/>
  <c r="S384" s="1"/>
  <c r="T384" s="1"/>
  <c r="R380"/>
  <c r="S380" s="1"/>
  <c r="T380" s="1"/>
  <c r="R376"/>
  <c r="S376" s="1"/>
  <c r="T376" s="1"/>
  <c r="R372"/>
  <c r="S372" s="1"/>
  <c r="T372" s="1"/>
  <c r="R368"/>
  <c r="S368" s="1"/>
  <c r="T368" s="1"/>
  <c r="R364"/>
  <c r="S364" s="1"/>
  <c r="T364" s="1"/>
  <c r="R360"/>
  <c r="S360" s="1"/>
  <c r="T360" s="1"/>
  <c r="R356"/>
  <c r="S356" s="1"/>
  <c r="T356" s="1"/>
  <c r="R352"/>
  <c r="S352" s="1"/>
  <c r="T352" s="1"/>
  <c r="R344"/>
  <c r="S344" s="1"/>
  <c r="T344" s="1"/>
  <c r="R340"/>
  <c r="S340" s="1"/>
  <c r="T340" s="1"/>
  <c r="R336"/>
  <c r="S336" s="1"/>
  <c r="T336" s="1"/>
  <c r="R332"/>
  <c r="S332" s="1"/>
  <c r="T332" s="1"/>
  <c r="R324"/>
  <c r="S324" s="1"/>
  <c r="T324" s="1"/>
  <c r="R320"/>
  <c r="S320" s="1"/>
  <c r="T320" s="1"/>
  <c r="R316"/>
  <c r="S316" s="1"/>
  <c r="T316" s="1"/>
  <c r="R308"/>
  <c r="S308" s="1"/>
  <c r="T308" s="1"/>
  <c r="R304"/>
  <c r="S304" s="1"/>
  <c r="T304" s="1"/>
  <c r="R300"/>
  <c r="S300" s="1"/>
  <c r="T300" s="1"/>
  <c r="R296"/>
  <c r="S296" s="1"/>
  <c r="T296" s="1"/>
  <c r="R292"/>
  <c r="S292" s="1"/>
  <c r="T292" s="1"/>
  <c r="R288"/>
  <c r="S288" s="1"/>
  <c r="T288" s="1"/>
  <c r="R284"/>
  <c r="S284" s="1"/>
  <c r="T284" s="1"/>
  <c r="R280"/>
  <c r="S280" s="1"/>
  <c r="T280" s="1"/>
  <c r="R276"/>
  <c r="S276" s="1"/>
  <c r="T276" s="1"/>
  <c r="R272"/>
  <c r="S272" s="1"/>
  <c r="R268"/>
  <c r="S268" s="1"/>
  <c r="R264"/>
  <c r="S264" s="1"/>
  <c r="T264" s="1"/>
  <c r="R260"/>
  <c r="S260" s="1"/>
  <c r="T260" s="1"/>
  <c r="R256"/>
  <c r="S256" s="1"/>
  <c r="T256" s="1"/>
  <c r="R248"/>
  <c r="S248" s="1"/>
  <c r="T248" s="1"/>
  <c r="R244"/>
  <c r="S244" s="1"/>
  <c r="T244" s="1"/>
  <c r="R240"/>
  <c r="S240" s="1"/>
  <c r="T240" s="1"/>
  <c r="R236"/>
  <c r="S236" s="1"/>
  <c r="T236" s="1"/>
  <c r="R232"/>
  <c r="S232" s="1"/>
  <c r="T232" s="1"/>
  <c r="R228"/>
  <c r="S228" s="1"/>
  <c r="T228" s="1"/>
  <c r="R224"/>
  <c r="S224" s="1"/>
  <c r="T224" s="1"/>
  <c r="R220"/>
  <c r="S220" s="1"/>
  <c r="T220" s="1"/>
  <c r="R216"/>
  <c r="S216" s="1"/>
  <c r="T216" s="1"/>
  <c r="R212"/>
  <c r="S212" s="1"/>
  <c r="T212" s="1"/>
  <c r="R204"/>
  <c r="S204" s="1"/>
  <c r="T204" s="1"/>
  <c r="R200"/>
  <c r="S200" s="1"/>
  <c r="T200" s="1"/>
  <c r="R196"/>
  <c r="S196" s="1"/>
  <c r="T196" s="1"/>
  <c r="R192"/>
  <c r="S192" s="1"/>
  <c r="T192" s="1"/>
  <c r="R188"/>
  <c r="S188" s="1"/>
  <c r="T188" s="1"/>
  <c r="R184"/>
  <c r="S184" s="1"/>
  <c r="T184" s="1"/>
  <c r="R180"/>
  <c r="S180" s="1"/>
  <c r="T180" s="1"/>
  <c r="R176"/>
  <c r="S176" s="1"/>
  <c r="T176" s="1"/>
  <c r="R172"/>
  <c r="S172" s="1"/>
  <c r="T172" s="1"/>
  <c r="R164"/>
  <c r="S164" s="1"/>
  <c r="T164" s="1"/>
  <c r="R160"/>
  <c r="S160" s="1"/>
  <c r="T160" s="1"/>
  <c r="R156"/>
  <c r="S156" s="1"/>
  <c r="T156" s="1"/>
  <c r="R152"/>
  <c r="S152" s="1"/>
  <c r="T152" s="1"/>
  <c r="R144"/>
  <c r="S144" s="1"/>
  <c r="T144" s="1"/>
  <c r="R140"/>
  <c r="S140" s="1"/>
  <c r="T140" s="1"/>
  <c r="R136"/>
  <c r="S136" s="1"/>
  <c r="T136" s="1"/>
  <c r="R132"/>
  <c r="S132" s="1"/>
  <c r="T132" s="1"/>
  <c r="R128"/>
  <c r="S128" s="1"/>
  <c r="T128" s="1"/>
  <c r="R124"/>
  <c r="S124" s="1"/>
  <c r="T124" s="1"/>
  <c r="R120"/>
  <c r="S120" s="1"/>
  <c r="T120" s="1"/>
  <c r="R116"/>
  <c r="S116" s="1"/>
  <c r="T116" s="1"/>
  <c r="R112"/>
  <c r="S112" s="1"/>
  <c r="T112" s="1"/>
  <c r="R108"/>
  <c r="S108" s="1"/>
  <c r="T108" s="1"/>
  <c r="R104"/>
  <c r="S104" s="1"/>
  <c r="T104" s="1"/>
  <c r="R100"/>
  <c r="S100" s="1"/>
  <c r="T100" s="1"/>
  <c r="R96"/>
  <c r="S96" s="1"/>
  <c r="T96" s="1"/>
  <c r="R92"/>
  <c r="S92" s="1"/>
  <c r="T92" s="1"/>
  <c r="R88"/>
  <c r="S88" s="1"/>
  <c r="T88" s="1"/>
  <c r="R80"/>
  <c r="S80" s="1"/>
  <c r="T80" s="1"/>
  <c r="R76"/>
  <c r="S76" s="1"/>
  <c r="T76" s="1"/>
  <c r="R72"/>
  <c r="S72" s="1"/>
  <c r="T72" s="1"/>
  <c r="R68"/>
  <c r="S68" s="1"/>
  <c r="T68" s="1"/>
  <c r="R64"/>
  <c r="S64" s="1"/>
  <c r="R60"/>
  <c r="S60" s="1"/>
  <c r="T60" s="1"/>
  <c r="R56"/>
  <c r="S56" s="1"/>
  <c r="T56" s="1"/>
  <c r="R52"/>
  <c r="S52" s="1"/>
  <c r="T52" s="1"/>
  <c r="R48"/>
  <c r="S48" s="1"/>
  <c r="T48" s="1"/>
  <c r="R44"/>
  <c r="S44" s="1"/>
  <c r="T44" s="1"/>
  <c r="R40"/>
  <c r="S40" s="1"/>
  <c r="R36"/>
  <c r="S36" s="1"/>
  <c r="T36" s="1"/>
  <c r="R32"/>
  <c r="S32" s="1"/>
  <c r="T32" s="1"/>
  <c r="R28"/>
  <c r="S28" s="1"/>
  <c r="T28" s="1"/>
  <c r="R24"/>
  <c r="S24" s="1"/>
  <c r="T24" s="1"/>
  <c r="R20"/>
  <c r="S20" s="1"/>
  <c r="T20" s="1"/>
  <c r="R16"/>
  <c r="S16" s="1"/>
  <c r="T16" s="1"/>
  <c r="R12"/>
  <c r="S12" s="1"/>
  <c r="R8"/>
  <c r="S8" s="1"/>
  <c r="T8" s="1"/>
  <c r="B888" i="6"/>
  <c r="B764"/>
  <c r="B496"/>
  <c r="B328"/>
  <c r="R845" i="4"/>
  <c r="S845" s="1"/>
  <c r="T845" s="1"/>
  <c r="R841"/>
  <c r="S841" s="1"/>
  <c r="R837"/>
  <c r="S837" s="1"/>
  <c r="R833"/>
  <c r="S833" s="1"/>
  <c r="R829"/>
  <c r="S829" s="1"/>
  <c r="T829" s="1"/>
  <c r="R821"/>
  <c r="S821" s="1"/>
  <c r="R817"/>
  <c r="S817" s="1"/>
  <c r="R809"/>
  <c r="S809" s="1"/>
  <c r="T809" s="1"/>
  <c r="B809" i="6" s="1"/>
  <c r="R797" i="4"/>
  <c r="S797" s="1"/>
  <c r="R793"/>
  <c r="S793" s="1"/>
  <c r="T793" s="1"/>
  <c r="R789"/>
  <c r="S789" s="1"/>
  <c r="R785"/>
  <c r="S785" s="1"/>
  <c r="T785" s="1"/>
  <c r="B785" i="6" s="1"/>
  <c r="R781" i="4"/>
  <c r="S781" s="1"/>
  <c r="R777"/>
  <c r="S777" s="1"/>
  <c r="T777" s="1"/>
  <c r="B777" i="6" s="1"/>
  <c r="R773" i="4"/>
  <c r="S773" s="1"/>
  <c r="R769"/>
  <c r="S769" s="1"/>
  <c r="T769" s="1"/>
  <c r="B769" i="6" s="1"/>
  <c r="R761" i="4"/>
  <c r="S761" s="1"/>
  <c r="R757"/>
  <c r="S757" s="1"/>
  <c r="T757" s="1"/>
  <c r="R753"/>
  <c r="S753" s="1"/>
  <c r="R741"/>
  <c r="S741" s="1"/>
  <c r="R737"/>
  <c r="S737" s="1"/>
  <c r="T737" s="1"/>
  <c r="R733"/>
  <c r="S733" s="1"/>
  <c r="T733" s="1"/>
  <c r="R729"/>
  <c r="S729" s="1"/>
  <c r="R721"/>
  <c r="S721" s="1"/>
  <c r="R717"/>
  <c r="S717" s="1"/>
  <c r="T717" s="1"/>
  <c r="R713"/>
  <c r="S713" s="1"/>
  <c r="R709"/>
  <c r="S709" s="1"/>
  <c r="R705"/>
  <c r="S705" s="1"/>
  <c r="R697"/>
  <c r="S697" s="1"/>
  <c r="T697" s="1"/>
  <c r="R693"/>
  <c r="S693" s="1"/>
  <c r="R689"/>
  <c r="S689" s="1"/>
  <c r="R685"/>
  <c r="S685" s="1"/>
  <c r="T685" s="1"/>
  <c r="R681"/>
  <c r="S681" s="1"/>
  <c r="T681" s="1"/>
  <c r="R677"/>
  <c r="S677" s="1"/>
  <c r="R673"/>
  <c r="S673" s="1"/>
  <c r="R669"/>
  <c r="S669" s="1"/>
  <c r="T669" s="1"/>
  <c r="R665"/>
  <c r="S665" s="1"/>
  <c r="T665" s="1"/>
  <c r="R661"/>
  <c r="S661" s="1"/>
  <c r="T661" s="1"/>
  <c r="B661" i="6" s="1"/>
  <c r="R653" i="4"/>
  <c r="S653" s="1"/>
  <c r="R649"/>
  <c r="S649" s="1"/>
  <c r="T649" s="1"/>
  <c r="R645"/>
  <c r="S645" s="1"/>
  <c r="R637"/>
  <c r="S637" s="1"/>
  <c r="R633"/>
  <c r="S633" s="1"/>
  <c r="R629"/>
  <c r="S629" s="1"/>
  <c r="T629" s="1"/>
  <c r="R625"/>
  <c r="S625" s="1"/>
  <c r="T625" s="1"/>
  <c r="B620" i="6"/>
  <c r="R617" i="4"/>
  <c r="S617" s="1"/>
  <c r="T617" s="1"/>
  <c r="R613"/>
  <c r="S613" s="1"/>
  <c r="T613" s="1"/>
  <c r="B613" i="6" s="1"/>
  <c r="R605" i="4"/>
  <c r="S605" s="1"/>
  <c r="B596" i="6"/>
  <c r="R589" i="4"/>
  <c r="S589" s="1"/>
  <c r="R585"/>
  <c r="S585" s="1"/>
  <c r="T585" s="1"/>
  <c r="R581"/>
  <c r="S581" s="1"/>
  <c r="R573"/>
  <c r="S573" s="1"/>
  <c r="T573" s="1"/>
  <c r="B573" i="6" s="1"/>
  <c r="R569" i="4"/>
  <c r="S569" s="1"/>
  <c r="R565"/>
  <c r="S565" s="1"/>
  <c r="T565" s="1"/>
  <c r="R561"/>
  <c r="S561" s="1"/>
  <c r="T561" s="1"/>
  <c r="R553"/>
  <c r="S553" s="1"/>
  <c r="R549"/>
  <c r="S549" s="1"/>
  <c r="T549" s="1"/>
  <c r="R545"/>
  <c r="S545" s="1"/>
  <c r="T545" s="1"/>
  <c r="R541"/>
  <c r="S541" s="1"/>
  <c r="T541" s="1"/>
  <c r="R533"/>
  <c r="S533" s="1"/>
  <c r="R529"/>
  <c r="S529" s="1"/>
  <c r="R525"/>
  <c r="S525" s="1"/>
  <c r="T525" s="1"/>
  <c r="B525" i="6" s="1"/>
  <c r="R521" i="4"/>
  <c r="S521" s="1"/>
  <c r="T521" s="1"/>
  <c r="R513"/>
  <c r="S513" s="1"/>
  <c r="R505"/>
  <c r="S505" s="1"/>
  <c r="R493"/>
  <c r="S493" s="1"/>
  <c r="T493" s="1"/>
  <c r="B493" i="6" s="1"/>
  <c r="R485" i="4"/>
  <c r="S485" s="1"/>
  <c r="R477"/>
  <c r="S477" s="1"/>
  <c r="R469"/>
  <c r="S469" s="1"/>
  <c r="R465"/>
  <c r="S465" s="1"/>
  <c r="T465" s="1"/>
  <c r="R461"/>
  <c r="S461" s="1"/>
  <c r="T461" s="1"/>
  <c r="R457"/>
  <c r="S457" s="1"/>
  <c r="R449"/>
  <c r="S449" s="1"/>
  <c r="R445"/>
  <c r="S445" s="1"/>
  <c r="T445" s="1"/>
  <c r="B445" i="6" s="1"/>
  <c r="R441" i="4"/>
  <c r="S441" s="1"/>
  <c r="T441" s="1"/>
  <c r="R437"/>
  <c r="S437" s="1"/>
  <c r="R433"/>
  <c r="S433" s="1"/>
  <c r="R429"/>
  <c r="S429" s="1"/>
  <c r="T429" s="1"/>
  <c r="R425"/>
  <c r="S425" s="1"/>
  <c r="T425" s="1"/>
  <c r="R417"/>
  <c r="S417" s="1"/>
  <c r="R409"/>
  <c r="S409" s="1"/>
  <c r="T409" s="1"/>
  <c r="B409" i="6" s="1"/>
  <c r="R401" i="4"/>
  <c r="S401" s="1"/>
  <c r="R397"/>
  <c r="S397" s="1"/>
  <c r="T397" s="1"/>
  <c r="R389"/>
  <c r="S389" s="1"/>
  <c r="T389" s="1"/>
  <c r="R385"/>
  <c r="S385" s="1"/>
  <c r="T385" s="1"/>
  <c r="R381"/>
  <c r="S381" s="1"/>
  <c r="R377"/>
  <c r="S377" s="1"/>
  <c r="T377" s="1"/>
  <c r="R369"/>
  <c r="S369" s="1"/>
  <c r="R365"/>
  <c r="S365" s="1"/>
  <c r="T365" s="1"/>
  <c r="B365" i="6" s="1"/>
  <c r="R361" i="4"/>
  <c r="S361" s="1"/>
  <c r="T361" s="1"/>
  <c r="R357"/>
  <c r="S357" s="1"/>
  <c r="T357" s="1"/>
  <c r="R353"/>
  <c r="S353" s="1"/>
  <c r="R341"/>
  <c r="S341" s="1"/>
  <c r="R337"/>
  <c r="S337" s="1"/>
  <c r="T337" s="1"/>
  <c r="R333"/>
  <c r="S333" s="1"/>
  <c r="R325"/>
  <c r="S325" s="1"/>
  <c r="R321"/>
  <c r="S321" s="1"/>
  <c r="R317"/>
  <c r="S317" s="1"/>
  <c r="T317" s="1"/>
  <c r="B312" i="6"/>
  <c r="R305" i="4"/>
  <c r="S305" s="1"/>
  <c r="T305" s="1"/>
  <c r="R297"/>
  <c r="S297" s="1"/>
  <c r="T297" s="1"/>
  <c r="R285"/>
  <c r="S285" s="1"/>
  <c r="T285" s="1"/>
  <c r="B285" i="6" s="1"/>
  <c r="R281" i="4"/>
  <c r="S281" s="1"/>
  <c r="T281" s="1"/>
  <c r="R277"/>
  <c r="S277" s="1"/>
  <c r="T277" s="1"/>
  <c r="R273"/>
  <c r="S273" s="1"/>
  <c r="T273" s="1"/>
  <c r="R265"/>
  <c r="S265" s="1"/>
  <c r="R261"/>
  <c r="S261" s="1"/>
  <c r="T261" s="1"/>
  <c r="R257"/>
  <c r="S257" s="1"/>
  <c r="R253"/>
  <c r="S253" s="1"/>
  <c r="T253" s="1"/>
  <c r="R249"/>
  <c r="S249" s="1"/>
  <c r="R245"/>
  <c r="S245" s="1"/>
  <c r="T245" s="1"/>
  <c r="R241"/>
  <c r="S241" s="1"/>
  <c r="R237"/>
  <c r="S237" s="1"/>
  <c r="T237" s="1"/>
  <c r="R233"/>
  <c r="S233" s="1"/>
  <c r="R229"/>
  <c r="S229" s="1"/>
  <c r="T229" s="1"/>
  <c r="R225"/>
  <c r="S225" s="1"/>
  <c r="R221"/>
  <c r="S221" s="1"/>
  <c r="T221" s="1"/>
  <c r="B221" i="6" s="1"/>
  <c r="R217" i="4"/>
  <c r="S217" s="1"/>
  <c r="R213"/>
  <c r="S213" s="1"/>
  <c r="T213" s="1"/>
  <c r="R205"/>
  <c r="S205" s="1"/>
  <c r="R201"/>
  <c r="S201" s="1"/>
  <c r="T201" s="1"/>
  <c r="B201" i="6" s="1"/>
  <c r="R197" i="4"/>
  <c r="S197" s="1"/>
  <c r="R193"/>
  <c r="S193" s="1"/>
  <c r="T193" s="1"/>
  <c r="R189"/>
  <c r="S189" s="1"/>
  <c r="R185"/>
  <c r="S185" s="1"/>
  <c r="T185" s="1"/>
  <c r="B185" i="6" s="1"/>
  <c r="R181" i="4"/>
  <c r="S181" s="1"/>
  <c r="T181" s="1"/>
  <c r="B181" i="6" s="1"/>
  <c r="R177" i="4"/>
  <c r="S177" s="1"/>
  <c r="T177" s="1"/>
  <c r="R173"/>
  <c r="S173" s="1"/>
  <c r="R165"/>
  <c r="S165" s="1"/>
  <c r="R161"/>
  <c r="S161" s="1"/>
  <c r="T161" s="1"/>
  <c r="B161" i="6" s="1"/>
  <c r="R157" i="4"/>
  <c r="S157" s="1"/>
  <c r="T157" s="1"/>
  <c r="R153"/>
  <c r="S153" s="1"/>
  <c r="R145"/>
  <c r="S145" s="1"/>
  <c r="T145" s="1"/>
  <c r="R141"/>
  <c r="S141" s="1"/>
  <c r="T141" s="1"/>
  <c r="B141" i="6" s="1"/>
  <c r="R137" i="4"/>
  <c r="S137" s="1"/>
  <c r="T137" s="1"/>
  <c r="R133"/>
  <c r="S133" s="1"/>
  <c r="R129"/>
  <c r="S129" s="1"/>
  <c r="T129" s="1"/>
  <c r="B129" i="6" s="1"/>
  <c r="R125" i="4"/>
  <c r="S125" s="1"/>
  <c r="T125" s="1"/>
  <c r="B125" i="6" s="1"/>
  <c r="R121" i="4"/>
  <c r="S121" s="1"/>
  <c r="R117"/>
  <c r="S117" s="1"/>
  <c r="R113"/>
  <c r="S113" s="1"/>
  <c r="T113" s="1"/>
  <c r="R109"/>
  <c r="S109" s="1"/>
  <c r="T109" s="1"/>
  <c r="B109" i="6" s="1"/>
  <c r="R105" i="4"/>
  <c r="S105" s="1"/>
  <c r="R101"/>
  <c r="S101" s="1"/>
  <c r="R97"/>
  <c r="S97" s="1"/>
  <c r="T97" s="1"/>
  <c r="R93"/>
  <c r="S93" s="1"/>
  <c r="T93" s="1"/>
  <c r="B93" i="6" s="1"/>
  <c r="R89" i="4"/>
  <c r="S89" s="1"/>
  <c r="T89" s="1"/>
  <c r="B84" i="6"/>
  <c r="R81" i="4"/>
  <c r="S81" s="1"/>
  <c r="T81" s="1"/>
  <c r="B81" i="6" s="1"/>
  <c r="R77" i="4"/>
  <c r="S77" s="1"/>
  <c r="T77" s="1"/>
  <c r="B77" i="6" s="1"/>
  <c r="R73" i="4"/>
  <c r="S73" s="1"/>
  <c r="R69"/>
  <c r="S69" s="1"/>
  <c r="T69" s="1"/>
  <c r="B69" i="6" s="1"/>
  <c r="R65" i="4"/>
  <c r="S65" s="1"/>
  <c r="T65" s="1"/>
  <c r="R57"/>
  <c r="S57" s="1"/>
  <c r="T57" s="1"/>
  <c r="R53"/>
  <c r="S53" s="1"/>
  <c r="R49"/>
  <c r="S49" s="1"/>
  <c r="R45"/>
  <c r="S45" s="1"/>
  <c r="T45" s="1"/>
  <c r="R37"/>
  <c r="S37" s="1"/>
  <c r="T37" s="1"/>
  <c r="B37" i="6" s="1"/>
  <c r="R33" i="4"/>
  <c r="S33" s="1"/>
  <c r="R29"/>
  <c r="S29" s="1"/>
  <c r="R25"/>
  <c r="S25" s="1"/>
  <c r="T25" s="1"/>
  <c r="R17"/>
  <c r="S17" s="1"/>
  <c r="T17" s="1"/>
  <c r="B17" i="6" s="1"/>
  <c r="R13" i="4"/>
  <c r="S13" s="1"/>
  <c r="R9"/>
  <c r="S9" s="1"/>
  <c r="Q4"/>
  <c r="T4" s="1"/>
  <c r="R857"/>
  <c r="S857" s="1"/>
  <c r="R853"/>
  <c r="S853" s="1"/>
  <c r="R813"/>
  <c r="S813" s="1"/>
  <c r="T813" s="1"/>
  <c r="R1110"/>
  <c r="S1110" s="1"/>
  <c r="T1110" s="1"/>
  <c r="B1110" i="6" s="1"/>
  <c r="R1106" i="4"/>
  <c r="S1106" s="1"/>
  <c r="R1102"/>
  <c r="S1102" s="1"/>
  <c r="T1102" s="1"/>
  <c r="R1098"/>
  <c r="S1098" s="1"/>
  <c r="T1098" s="1"/>
  <c r="B1098" i="6" s="1"/>
  <c r="R1090" i="4"/>
  <c r="S1090" s="1"/>
  <c r="R1086"/>
  <c r="S1086" s="1"/>
  <c r="T1086" s="1"/>
  <c r="R1078"/>
  <c r="S1078" s="1"/>
  <c r="T1078" s="1"/>
  <c r="R1074"/>
  <c r="S1074" s="1"/>
  <c r="T1074" s="1"/>
  <c r="B1074" i="6" s="1"/>
  <c r="R1062" i="4"/>
  <c r="S1062" s="1"/>
  <c r="T1062" s="1"/>
  <c r="B1062" i="6" s="1"/>
  <c r="R1058" i="4"/>
  <c r="S1058" s="1"/>
  <c r="R1050"/>
  <c r="S1050" s="1"/>
  <c r="T1050" s="1"/>
  <c r="R1046"/>
  <c r="S1046" s="1"/>
  <c r="T1046" s="1"/>
  <c r="B1046" i="6" s="1"/>
  <c r="R1042" i="4"/>
  <c r="S1042" s="1"/>
  <c r="R1038"/>
  <c r="S1038" s="1"/>
  <c r="T1038" s="1"/>
  <c r="B1038" i="6" s="1"/>
  <c r="R1030" i="4"/>
  <c r="S1030" s="1"/>
  <c r="T1030" s="1"/>
  <c r="R1026"/>
  <c r="S1026" s="1"/>
  <c r="R1022"/>
  <c r="S1022" s="1"/>
  <c r="R1018"/>
  <c r="S1018" s="1"/>
  <c r="T1018" s="1"/>
  <c r="R1010"/>
  <c r="S1010" s="1"/>
  <c r="T1010" s="1"/>
  <c r="R1006"/>
  <c r="S1006" s="1"/>
  <c r="T1006" s="1"/>
  <c r="R1002"/>
  <c r="S1002" s="1"/>
  <c r="R998"/>
  <c r="S998" s="1"/>
  <c r="T998" s="1"/>
  <c r="B998" i="6" s="1"/>
  <c r="R994" i="4"/>
  <c r="S994" s="1"/>
  <c r="T994" s="1"/>
  <c r="B994" i="6" s="1"/>
  <c r="R986" i="4"/>
  <c r="S986" s="1"/>
  <c r="T986" s="1"/>
  <c r="B986" i="6" s="1"/>
  <c r="R982" i="4"/>
  <c r="S982" s="1"/>
  <c r="T982" s="1"/>
  <c r="R978"/>
  <c r="S978" s="1"/>
  <c r="R974"/>
  <c r="S974" s="1"/>
  <c r="T974" s="1"/>
  <c r="R966"/>
  <c r="S966" s="1"/>
  <c r="T966" s="1"/>
  <c r="B966" i="6" s="1"/>
  <c r="R962" i="4"/>
  <c r="S962" s="1"/>
  <c r="T962" s="1"/>
  <c r="R954"/>
  <c r="S954" s="1"/>
  <c r="T954" s="1"/>
  <c r="B954" i="6" s="1"/>
  <c r="R950" i="4"/>
  <c r="S950" s="1"/>
  <c r="T950" s="1"/>
  <c r="R942"/>
  <c r="S942" s="1"/>
  <c r="T942" s="1"/>
  <c r="R938"/>
  <c r="S938" s="1"/>
  <c r="R934"/>
  <c r="S934" s="1"/>
  <c r="T934" s="1"/>
  <c r="R926"/>
  <c r="S926" s="1"/>
  <c r="T926" s="1"/>
  <c r="R922"/>
  <c r="S922" s="1"/>
  <c r="T922" s="1"/>
  <c r="B922" i="6" s="1"/>
  <c r="R918" i="4"/>
  <c r="S918" s="1"/>
  <c r="R914"/>
  <c r="S914" s="1"/>
  <c r="T914" s="1"/>
  <c r="B914" i="6" s="1"/>
  <c r="R910" i="4"/>
  <c r="S910" s="1"/>
  <c r="T910" s="1"/>
  <c r="B910" i="6" s="1"/>
  <c r="R906" i="4"/>
  <c r="S906" s="1"/>
  <c r="R902"/>
  <c r="S902" s="1"/>
  <c r="R898"/>
  <c r="S898" s="1"/>
  <c r="T898" s="1"/>
  <c r="B898" i="6" s="1"/>
  <c r="R894" i="4"/>
  <c r="S894" s="1"/>
  <c r="T894" s="1"/>
  <c r="R886"/>
  <c r="S886" s="1"/>
  <c r="R882"/>
  <c r="S882" s="1"/>
  <c r="T882" s="1"/>
  <c r="B882" i="6" s="1"/>
  <c r="R878" i="4"/>
  <c r="S878" s="1"/>
  <c r="T878" s="1"/>
  <c r="R874"/>
  <c r="S874" s="1"/>
  <c r="T874" s="1"/>
  <c r="R866"/>
  <c r="S866" s="1"/>
  <c r="R862"/>
  <c r="S862" s="1"/>
  <c r="T862" s="1"/>
  <c r="R858"/>
  <c r="S858" s="1"/>
  <c r="T858" s="1"/>
  <c r="B858" i="6" s="1"/>
  <c r="R854" i="4"/>
  <c r="S854" s="1"/>
  <c r="T854" s="1"/>
  <c r="B854" i="6" s="1"/>
  <c r="R846" i="4"/>
  <c r="S846" s="1"/>
  <c r="T846" s="1"/>
  <c r="R842"/>
  <c r="S842" s="1"/>
  <c r="R838"/>
  <c r="S838" s="1"/>
  <c r="T838" s="1"/>
  <c r="B838" i="6" s="1"/>
  <c r="R834" i="4"/>
  <c r="S834" s="1"/>
  <c r="R830"/>
  <c r="S830" s="1"/>
  <c r="T830" s="1"/>
  <c r="R822"/>
  <c r="S822" s="1"/>
  <c r="T822" s="1"/>
  <c r="B822" i="6" s="1"/>
  <c r="R818" i="4"/>
  <c r="S818" s="1"/>
  <c r="T818" s="1"/>
  <c r="R810"/>
  <c r="S810" s="1"/>
  <c r="T810" s="1"/>
  <c r="R802"/>
  <c r="S802" s="1"/>
  <c r="T802" s="1"/>
  <c r="R798"/>
  <c r="S798" s="1"/>
  <c r="T798" s="1"/>
  <c r="B798" i="6" s="1"/>
  <c r="R794" i="4"/>
  <c r="S794" s="1"/>
  <c r="T794" s="1"/>
  <c r="R790"/>
  <c r="S790" s="1"/>
  <c r="T790" s="1"/>
  <c r="B790" i="6" s="1"/>
  <c r="R786" i="4"/>
  <c r="S786" s="1"/>
  <c r="R778"/>
  <c r="S778" s="1"/>
  <c r="T778" s="1"/>
  <c r="R774"/>
  <c r="S774" s="1"/>
  <c r="T774" s="1"/>
  <c r="R770"/>
  <c r="S770" s="1"/>
  <c r="R766"/>
  <c r="S766" s="1"/>
  <c r="R762"/>
  <c r="S762" s="1"/>
  <c r="T762" s="1"/>
  <c r="B762" i="6" s="1"/>
  <c r="R758" i="4"/>
  <c r="S758" s="1"/>
  <c r="T758" s="1"/>
  <c r="R754"/>
  <c r="S754" s="1"/>
  <c r="T754" s="1"/>
  <c r="R750"/>
  <c r="S750" s="1"/>
  <c r="R746"/>
  <c r="S746" s="1"/>
  <c r="T746" s="1"/>
  <c r="B745" i="6"/>
  <c r="R742" i="4"/>
  <c r="S742" s="1"/>
  <c r="T742" s="1"/>
  <c r="R738"/>
  <c r="S738" s="1"/>
  <c r="T738" s="1"/>
  <c r="R730"/>
  <c r="S730" s="1"/>
  <c r="T730" s="1"/>
  <c r="B730" i="6" s="1"/>
  <c r="R722" i="4"/>
  <c r="S722" s="1"/>
  <c r="T722" s="1"/>
  <c r="B722" i="6" s="1"/>
  <c r="R718" i="4"/>
  <c r="S718" s="1"/>
  <c r="T718" s="1"/>
  <c r="B718" i="6" s="1"/>
  <c r="R714" i="4"/>
  <c r="S714" s="1"/>
  <c r="R710"/>
  <c r="S710" s="1"/>
  <c r="T710" s="1"/>
  <c r="B710" i="6" s="1"/>
  <c r="R706" i="4"/>
  <c r="S706" s="1"/>
  <c r="T706" s="1"/>
  <c r="B706" i="6" s="1"/>
  <c r="R698" i="4"/>
  <c r="S698" s="1"/>
  <c r="R694"/>
  <c r="S694" s="1"/>
  <c r="T694" s="1"/>
  <c r="B694" i="6" s="1"/>
  <c r="R690" i="4"/>
  <c r="S690" s="1"/>
  <c r="T690" s="1"/>
  <c r="R678"/>
  <c r="S678" s="1"/>
  <c r="T678" s="1"/>
  <c r="R674"/>
  <c r="S674" s="1"/>
  <c r="R666"/>
  <c r="S666" s="1"/>
  <c r="T666" s="1"/>
  <c r="R658"/>
  <c r="S658" s="1"/>
  <c r="T658" s="1"/>
  <c r="B658" i="6" s="1"/>
  <c r="R654" i="4"/>
  <c r="S654" s="1"/>
  <c r="T654" s="1"/>
  <c r="R650"/>
  <c r="S650" s="1"/>
  <c r="R646"/>
  <c r="S646" s="1"/>
  <c r="T646" s="1"/>
  <c r="B646" i="6" s="1"/>
  <c r="R642" i="4"/>
  <c r="S642" s="1"/>
  <c r="T642" s="1"/>
  <c r="B642" i="6" s="1"/>
  <c r="R638" i="4"/>
  <c r="S638" s="1"/>
  <c r="T638" s="1"/>
  <c r="B638" i="6" s="1"/>
  <c r="R634" i="4"/>
  <c r="S634" s="1"/>
  <c r="T634" s="1"/>
  <c r="R626"/>
  <c r="S626" s="1"/>
  <c r="T626" s="1"/>
  <c r="B626" i="6" s="1"/>
  <c r="R622" i="4"/>
  <c r="S622" s="1"/>
  <c r="T622" s="1"/>
  <c r="R618"/>
  <c r="S618" s="1"/>
  <c r="T618" s="1"/>
  <c r="B618" i="6" s="1"/>
  <c r="R614" i="4"/>
  <c r="S614" s="1"/>
  <c r="R610"/>
  <c r="S610" s="1"/>
  <c r="T610" s="1"/>
  <c r="B610" i="6" s="1"/>
  <c r="R606" i="4"/>
  <c r="S606" s="1"/>
  <c r="T606" s="1"/>
  <c r="R602"/>
  <c r="S602" s="1"/>
  <c r="T602" s="1"/>
  <c r="R598"/>
  <c r="S598" s="1"/>
  <c r="T598" s="1"/>
  <c r="R594"/>
  <c r="S594" s="1"/>
  <c r="T594" s="1"/>
  <c r="B594" i="6" s="1"/>
  <c r="R590" i="4"/>
  <c r="S590" s="1"/>
  <c r="T590" s="1"/>
  <c r="B590" i="6" s="1"/>
  <c r="R586" i="4"/>
  <c r="S586" s="1"/>
  <c r="T586" s="1"/>
  <c r="R582"/>
  <c r="S582" s="1"/>
  <c r="R578"/>
  <c r="S578" s="1"/>
  <c r="T578" s="1"/>
  <c r="B578" i="6" s="1"/>
  <c r="R574" i="4"/>
  <c r="S574" s="1"/>
  <c r="T574" s="1"/>
  <c r="R570"/>
  <c r="S570" s="1"/>
  <c r="T570" s="1"/>
  <c r="R566"/>
  <c r="S566" s="1"/>
  <c r="T566" s="1"/>
  <c r="R562"/>
  <c r="S562" s="1"/>
  <c r="T562" s="1"/>
  <c r="B562" i="6" s="1"/>
  <c r="R554" i="4"/>
  <c r="S554" s="1"/>
  <c r="R550"/>
  <c r="S550" s="1"/>
  <c r="T550" s="1"/>
  <c r="R542"/>
  <c r="S542" s="1"/>
  <c r="R538"/>
  <c r="S538" s="1"/>
  <c r="T538" s="1"/>
  <c r="B538" i="6" s="1"/>
  <c r="R534" i="4"/>
  <c r="S534" s="1"/>
  <c r="T534" s="1"/>
  <c r="B534" i="6" s="1"/>
  <c r="R530" i="4"/>
  <c r="S530" s="1"/>
  <c r="T530" s="1"/>
  <c r="R526"/>
  <c r="S526" s="1"/>
  <c r="T526" s="1"/>
  <c r="R518"/>
  <c r="S518" s="1"/>
  <c r="T518" s="1"/>
  <c r="B518" i="6" s="1"/>
  <c r="R514" i="4"/>
  <c r="S514" s="1"/>
  <c r="T514" s="1"/>
  <c r="B514" i="6" s="1"/>
  <c r="R510" i="4"/>
  <c r="S510" s="1"/>
  <c r="T510" s="1"/>
  <c r="B510" i="6" s="1"/>
  <c r="R506" i="4"/>
  <c r="S506" s="1"/>
  <c r="R502"/>
  <c r="S502" s="1"/>
  <c r="T502" s="1"/>
  <c r="B497" i="6"/>
  <c r="R494" i="4"/>
  <c r="S494" s="1"/>
  <c r="T494" s="1"/>
  <c r="B494" i="6" s="1"/>
  <c r="R490" i="4"/>
  <c r="S490" s="1"/>
  <c r="R486"/>
  <c r="S486" s="1"/>
  <c r="T486" s="1"/>
  <c r="R482"/>
  <c r="S482" s="1"/>
  <c r="T482" s="1"/>
  <c r="B482" i="6" s="1"/>
  <c r="R478" i="4"/>
  <c r="S478" s="1"/>
  <c r="T478" s="1"/>
  <c r="B478" i="6" s="1"/>
  <c r="R474" i="4"/>
  <c r="S474" s="1"/>
  <c r="R470"/>
  <c r="S470" s="1"/>
  <c r="T470" s="1"/>
  <c r="B470" i="6" s="1"/>
  <c r="R466" i="4"/>
  <c r="S466" s="1"/>
  <c r="T466" s="1"/>
  <c r="R458"/>
  <c r="S458" s="1"/>
  <c r="T458" s="1"/>
  <c r="R454"/>
  <c r="S454" s="1"/>
  <c r="T454" s="1"/>
  <c r="R450"/>
  <c r="S450" s="1"/>
  <c r="T450" s="1"/>
  <c r="B450" i="6" s="1"/>
  <c r="R446" i="4"/>
  <c r="S446" s="1"/>
  <c r="T446" s="1"/>
  <c r="B446" i="6" s="1"/>
  <c r="R438" i="4"/>
  <c r="S438" s="1"/>
  <c r="T438" s="1"/>
  <c r="R430"/>
  <c r="S430" s="1"/>
  <c r="R426"/>
  <c r="S426" s="1"/>
  <c r="T426" s="1"/>
  <c r="B426" i="6" s="1"/>
  <c r="R422" i="4"/>
  <c r="S422" s="1"/>
  <c r="T422" s="1"/>
  <c r="R418"/>
  <c r="S418" s="1"/>
  <c r="T418" s="1"/>
  <c r="R414"/>
  <c r="S414" s="1"/>
  <c r="R410"/>
  <c r="S410" s="1"/>
  <c r="T410" s="1"/>
  <c r="B410" i="6" s="1"/>
  <c r="R406" i="4"/>
  <c r="S406" s="1"/>
  <c r="T406" s="1"/>
  <c r="B406" i="6" s="1"/>
  <c r="R402" i="4"/>
  <c r="S402" s="1"/>
  <c r="T402" s="1"/>
  <c r="R398"/>
  <c r="S398" s="1"/>
  <c r="T398" s="1"/>
  <c r="R386"/>
  <c r="S386" s="1"/>
  <c r="T386" s="1"/>
  <c r="R382"/>
  <c r="S382" s="1"/>
  <c r="T382" s="1"/>
  <c r="B382" i="6" s="1"/>
  <c r="R378" i="4"/>
  <c r="S378" s="1"/>
  <c r="T378" s="1"/>
  <c r="R370"/>
  <c r="S370" s="1"/>
  <c r="T370" s="1"/>
  <c r="R366"/>
  <c r="S366" s="1"/>
  <c r="T366" s="1"/>
  <c r="R358"/>
  <c r="S358" s="1"/>
  <c r="T358" s="1"/>
  <c r="B358" i="6" s="1"/>
  <c r="R354" i="4"/>
  <c r="S354" s="1"/>
  <c r="T354" s="1"/>
  <c r="R350"/>
  <c r="S350" s="1"/>
  <c r="T350" s="1"/>
  <c r="R346"/>
  <c r="S346" s="1"/>
  <c r="R342"/>
  <c r="S342" s="1"/>
  <c r="T342" s="1"/>
  <c r="B342" i="6" s="1"/>
  <c r="R338" i="4"/>
  <c r="S338" s="1"/>
  <c r="T338" s="1"/>
  <c r="R334"/>
  <c r="S334" s="1"/>
  <c r="T334" s="1"/>
  <c r="B329" i="6"/>
  <c r="R326" i="4"/>
  <c r="S326" s="1"/>
  <c r="T326" s="1"/>
  <c r="B326" i="6" s="1"/>
  <c r="R322" i="4"/>
  <c r="S322" s="1"/>
  <c r="T322" s="1"/>
  <c r="R318"/>
  <c r="S318" s="1"/>
  <c r="T318" s="1"/>
  <c r="R314"/>
  <c r="S314" s="1"/>
  <c r="T314" s="1"/>
  <c r="B314" i="6" s="1"/>
  <c r="R310" i="4"/>
  <c r="S310" s="1"/>
  <c r="T310" s="1"/>
  <c r="B310" i="6" s="1"/>
  <c r="R306" i="4"/>
  <c r="S306" s="1"/>
  <c r="T306" s="1"/>
  <c r="B306" i="6" s="1"/>
  <c r="R302" i="4"/>
  <c r="S302" s="1"/>
  <c r="T302" s="1"/>
  <c r="R298"/>
  <c r="S298" s="1"/>
  <c r="T298" s="1"/>
  <c r="R294"/>
  <c r="S294" s="1"/>
  <c r="T294" s="1"/>
  <c r="B294" i="6" s="1"/>
  <c r="R286" i="4"/>
  <c r="S286" s="1"/>
  <c r="T286" s="1"/>
  <c r="R282"/>
  <c r="S282" s="1"/>
  <c r="T282" s="1"/>
  <c r="R274"/>
  <c r="S274" s="1"/>
  <c r="T274" s="1"/>
  <c r="B274" i="6" s="1"/>
  <c r="R266" i="4"/>
  <c r="S266" s="1"/>
  <c r="T266" s="1"/>
  <c r="B266" i="6" s="1"/>
  <c r="R262" i="4"/>
  <c r="S262" s="1"/>
  <c r="T262" s="1"/>
  <c r="R258"/>
  <c r="S258" s="1"/>
  <c r="T258" s="1"/>
  <c r="R254"/>
  <c r="S254" s="1"/>
  <c r="T254" s="1"/>
  <c r="B254" i="6" s="1"/>
  <c r="R246" i="4"/>
  <c r="S246" s="1"/>
  <c r="T246" s="1"/>
  <c r="R242"/>
  <c r="S242" s="1"/>
  <c r="T242" s="1"/>
  <c r="R238"/>
  <c r="S238" s="1"/>
  <c r="R234"/>
  <c r="S234" s="1"/>
  <c r="T234" s="1"/>
  <c r="B234" i="6" s="1"/>
  <c r="R230" i="4"/>
  <c r="S230" s="1"/>
  <c r="T230" s="1"/>
  <c r="B230" i="6" s="1"/>
  <c r="R222" i="4"/>
  <c r="S222" s="1"/>
  <c r="T222" s="1"/>
  <c r="R218"/>
  <c r="S218" s="1"/>
  <c r="R214"/>
  <c r="S214" s="1"/>
  <c r="T214" s="1"/>
  <c r="B214" i="6" s="1"/>
  <c r="R210" i="4"/>
  <c r="S210" s="1"/>
  <c r="T210" s="1"/>
  <c r="B210" i="6" s="1"/>
  <c r="R206" i="4"/>
  <c r="S206" s="1"/>
  <c r="T206" s="1"/>
  <c r="R202"/>
  <c r="S202" s="1"/>
  <c r="R198"/>
  <c r="S198" s="1"/>
  <c r="T198" s="1"/>
  <c r="B198" i="6" s="1"/>
  <c r="R194" i="4"/>
  <c r="S194" s="1"/>
  <c r="R190"/>
  <c r="S190" s="1"/>
  <c r="T190" s="1"/>
  <c r="R182"/>
  <c r="S182" s="1"/>
  <c r="T182" s="1"/>
  <c r="R178"/>
  <c r="S178" s="1"/>
  <c r="T178" s="1"/>
  <c r="R174"/>
  <c r="S174" s="1"/>
  <c r="T174" s="1"/>
  <c r="R170"/>
  <c r="S170" s="1"/>
  <c r="T170" s="1"/>
  <c r="R166"/>
  <c r="S166" s="1"/>
  <c r="R162"/>
  <c r="S162" s="1"/>
  <c r="T162" s="1"/>
  <c r="B162" i="6" s="1"/>
  <c r="R158" i="4"/>
  <c r="S158" s="1"/>
  <c r="T158" s="1"/>
  <c r="R154"/>
  <c r="S154" s="1"/>
  <c r="T154" s="1"/>
  <c r="R150"/>
  <c r="S150" s="1"/>
  <c r="R146"/>
  <c r="S146" s="1"/>
  <c r="T146" s="1"/>
  <c r="B146" i="6" s="1"/>
  <c r="R142" i="4"/>
  <c r="S142" s="1"/>
  <c r="T142" s="1"/>
  <c r="B142" i="6" s="1"/>
  <c r="R138" i="4"/>
  <c r="S138" s="1"/>
  <c r="T138" s="1"/>
  <c r="R134"/>
  <c r="S134" s="1"/>
  <c r="R130"/>
  <c r="S130" s="1"/>
  <c r="T130" s="1"/>
  <c r="B130" i="6" s="1"/>
  <c r="R126" i="4"/>
  <c r="S126" s="1"/>
  <c r="T126" s="1"/>
  <c r="B126" i="6" s="1"/>
  <c r="R118" i="4"/>
  <c r="S118" s="1"/>
  <c r="T118" s="1"/>
  <c r="R114"/>
  <c r="S114" s="1"/>
  <c r="T114" s="1"/>
  <c r="R110"/>
  <c r="S110" s="1"/>
  <c r="T110" s="1"/>
  <c r="B110" i="6" s="1"/>
  <c r="R106" i="4"/>
  <c r="S106" s="1"/>
  <c r="T106" s="1"/>
  <c r="R98"/>
  <c r="S98" s="1"/>
  <c r="T98" s="1"/>
  <c r="R94"/>
  <c r="S94" s="1"/>
  <c r="T94" s="1"/>
  <c r="R90"/>
  <c r="S90" s="1"/>
  <c r="T90" s="1"/>
  <c r="R86"/>
  <c r="S86" s="1"/>
  <c r="T86" s="1"/>
  <c r="B86" i="6" s="1"/>
  <c r="R82" i="4"/>
  <c r="S82" s="1"/>
  <c r="T82" s="1"/>
  <c r="B82" i="6" s="1"/>
  <c r="R78" i="4"/>
  <c r="S78" s="1"/>
  <c r="T78" s="1"/>
  <c r="R74"/>
  <c r="S74" s="1"/>
  <c r="T74" s="1"/>
  <c r="B74" i="6" s="1"/>
  <c r="R70" i="4"/>
  <c r="S70" s="1"/>
  <c r="T70" s="1"/>
  <c r="R66"/>
  <c r="S66" s="1"/>
  <c r="T66" s="1"/>
  <c r="R58"/>
  <c r="S58" s="1"/>
  <c r="T58" s="1"/>
  <c r="R54"/>
  <c r="S54" s="1"/>
  <c r="T54" s="1"/>
  <c r="R50"/>
  <c r="S50" s="1"/>
  <c r="T50" s="1"/>
  <c r="B50" i="6" s="1"/>
  <c r="R46" i="4"/>
  <c r="S46" s="1"/>
  <c r="T46" s="1"/>
  <c r="R38"/>
  <c r="S38" s="1"/>
  <c r="R34"/>
  <c r="S34" s="1"/>
  <c r="T34" s="1"/>
  <c r="R30"/>
  <c r="S30" s="1"/>
  <c r="T30" s="1"/>
  <c r="R26"/>
  <c r="S26" s="1"/>
  <c r="T26" s="1"/>
  <c r="B22" i="6"/>
  <c r="R18" i="4"/>
  <c r="S18" s="1"/>
  <c r="T18" s="1"/>
  <c r="R14"/>
  <c r="S14" s="1"/>
  <c r="R10"/>
  <c r="S10" s="1"/>
  <c r="T10" s="1"/>
  <c r="Q5"/>
  <c r="R6" s="1"/>
  <c r="S6" s="1"/>
  <c r="B1070" i="6"/>
  <c r="B1034"/>
  <c r="B970"/>
  <c r="B930"/>
  <c r="B662"/>
  <c r="B226"/>
  <c r="B186"/>
  <c r="R1063" i="4"/>
  <c r="S1063" s="1"/>
  <c r="R1055"/>
  <c r="S1055" s="1"/>
  <c r="R1047"/>
  <c r="S1047" s="1"/>
  <c r="R1043"/>
  <c r="S1043" s="1"/>
  <c r="T1043" s="1"/>
  <c r="B1043" i="6" s="1"/>
  <c r="R1039" i="4"/>
  <c r="S1039" s="1"/>
  <c r="R1031"/>
  <c r="S1031" s="1"/>
  <c r="T1031" s="1"/>
  <c r="B1031" i="6" s="1"/>
  <c r="R1027" i="4"/>
  <c r="S1027" s="1"/>
  <c r="R1023"/>
  <c r="S1023" s="1"/>
  <c r="R1019"/>
  <c r="S1019" s="1"/>
  <c r="R1011"/>
  <c r="S1011" s="1"/>
  <c r="T1011" s="1"/>
  <c r="B1011" i="6" s="1"/>
  <c r="R1007" i="4"/>
  <c r="S1007" s="1"/>
  <c r="R1003"/>
  <c r="S1003" s="1"/>
  <c r="T1003" s="1"/>
  <c r="R999"/>
  <c r="S999" s="1"/>
  <c r="R995"/>
  <c r="S995" s="1"/>
  <c r="T995" s="1"/>
  <c r="B995" i="6" s="1"/>
  <c r="B990"/>
  <c r="R987" i="4"/>
  <c r="S987" s="1"/>
  <c r="T987" s="1"/>
  <c r="B987" i="6" s="1"/>
  <c r="R983" i="4"/>
  <c r="S983" s="1"/>
  <c r="T983" s="1"/>
  <c r="R979"/>
  <c r="S979" s="1"/>
  <c r="T979" s="1"/>
  <c r="B979" i="6" s="1"/>
  <c r="R975" i="4"/>
  <c r="S975" s="1"/>
  <c r="R967"/>
  <c r="S967" s="1"/>
  <c r="T967" s="1"/>
  <c r="R963"/>
  <c r="S963" s="1"/>
  <c r="R959"/>
  <c r="S959" s="1"/>
  <c r="T959" s="1"/>
  <c r="B959" i="6" s="1"/>
  <c r="R955" i="4"/>
  <c r="S955" s="1"/>
  <c r="R951"/>
  <c r="S951" s="1"/>
  <c r="R943"/>
  <c r="S943" s="1"/>
  <c r="R939"/>
  <c r="S939" s="1"/>
  <c r="T939" s="1"/>
  <c r="B939" i="6" s="1"/>
  <c r="R935" i="4"/>
  <c r="S935" s="1"/>
  <c r="R931"/>
  <c r="S931" s="1"/>
  <c r="T931" s="1"/>
  <c r="B931" i="6" s="1"/>
  <c r="R927" i="4"/>
  <c r="S927" s="1"/>
  <c r="R923"/>
  <c r="S923" s="1"/>
  <c r="T923" s="1"/>
  <c r="B923" i="6" s="1"/>
  <c r="R919" i="4"/>
  <c r="S919" s="1"/>
  <c r="R915"/>
  <c r="S915" s="1"/>
  <c r="T915" s="1"/>
  <c r="B915" i="6" s="1"/>
  <c r="R907" i="4"/>
  <c r="S907" s="1"/>
  <c r="R903"/>
  <c r="S903" s="1"/>
  <c r="T903" s="1"/>
  <c r="B903" i="6" s="1"/>
  <c r="R899" i="4"/>
  <c r="S899" s="1"/>
  <c r="R891"/>
  <c r="S891" s="1"/>
  <c r="R887"/>
  <c r="S887" s="1"/>
  <c r="R883"/>
  <c r="S883" s="1"/>
  <c r="R875"/>
  <c r="S875" s="1"/>
  <c r="T875" s="1"/>
  <c r="R871"/>
  <c r="S871" s="1"/>
  <c r="T871" s="1"/>
  <c r="B871" i="6" s="1"/>
  <c r="R867" i="4"/>
  <c r="S867" s="1"/>
  <c r="R859"/>
  <c r="S859" s="1"/>
  <c r="T859" s="1"/>
  <c r="R855"/>
  <c r="S855" s="1"/>
  <c r="T855" s="1"/>
  <c r="B855" i="6" s="1"/>
  <c r="R851" i="4"/>
  <c r="S851" s="1"/>
  <c r="R843"/>
  <c r="S843" s="1"/>
  <c r="R839"/>
  <c r="S839" s="1"/>
  <c r="T839" s="1"/>
  <c r="B839" i="6" s="1"/>
  <c r="R835" i="4"/>
  <c r="S835" s="1"/>
  <c r="R827"/>
  <c r="S827" s="1"/>
  <c r="R823"/>
  <c r="S823" s="1"/>
  <c r="R819"/>
  <c r="S819" s="1"/>
  <c r="R811"/>
  <c r="S811" s="1"/>
  <c r="R807"/>
  <c r="S807" s="1"/>
  <c r="T807" s="1"/>
  <c r="B807" i="6" s="1"/>
  <c r="B806"/>
  <c r="R803" i="4"/>
  <c r="S803" s="1"/>
  <c r="R799"/>
  <c r="S799" s="1"/>
  <c r="T799" s="1"/>
  <c r="R795"/>
  <c r="S795" s="1"/>
  <c r="R791"/>
  <c r="S791" s="1"/>
  <c r="R787"/>
  <c r="S787" s="1"/>
  <c r="T787" s="1"/>
  <c r="R779"/>
  <c r="S779" s="1"/>
  <c r="T779" s="1"/>
  <c r="B779" i="6" s="1"/>
  <c r="R775" i="4"/>
  <c r="S775" s="1"/>
  <c r="R771"/>
  <c r="S771" s="1"/>
  <c r="R767"/>
  <c r="S767" s="1"/>
  <c r="R763"/>
  <c r="S763" s="1"/>
  <c r="T763" s="1"/>
  <c r="B763" i="6" s="1"/>
  <c r="R759" i="4"/>
  <c r="S759" s="1"/>
  <c r="R755"/>
  <c r="S755" s="1"/>
  <c r="R751"/>
  <c r="S751" s="1"/>
  <c r="R747"/>
  <c r="S747" s="1"/>
  <c r="R743"/>
  <c r="S743" s="1"/>
  <c r="R739"/>
  <c r="S739" s="1"/>
  <c r="R735"/>
  <c r="S735" s="1"/>
  <c r="R731"/>
  <c r="S731" s="1"/>
  <c r="T731" s="1"/>
  <c r="B731" i="6" s="1"/>
  <c r="B726"/>
  <c r="R723" i="4"/>
  <c r="S723" s="1"/>
  <c r="R719"/>
  <c r="S719" s="1"/>
  <c r="R715"/>
  <c r="S715" s="1"/>
  <c r="T715" s="1"/>
  <c r="R711"/>
  <c r="S711" s="1"/>
  <c r="R707"/>
  <c r="S707" s="1"/>
  <c r="T707" s="1"/>
  <c r="B707" i="6" s="1"/>
  <c r="R703" i="4"/>
  <c r="S703" s="1"/>
  <c r="R699"/>
  <c r="S699" s="1"/>
  <c r="R695"/>
  <c r="S695" s="1"/>
  <c r="R691"/>
  <c r="S691" s="1"/>
  <c r="T691" s="1"/>
  <c r="B691" i="6" s="1"/>
  <c r="R687" i="4"/>
  <c r="S687" s="1"/>
  <c r="R679"/>
  <c r="S679" s="1"/>
  <c r="R675"/>
  <c r="S675" s="1"/>
  <c r="R671"/>
  <c r="S671" s="1"/>
  <c r="T671" s="1"/>
  <c r="B671" i="6" s="1"/>
  <c r="R667" i="4"/>
  <c r="S667" s="1"/>
  <c r="R659"/>
  <c r="S659" s="1"/>
  <c r="T659" s="1"/>
  <c r="R655"/>
  <c r="S655" s="1"/>
  <c r="R651"/>
  <c r="S651" s="1"/>
  <c r="T651" s="1"/>
  <c r="B651" i="6" s="1"/>
  <c r="R647" i="4"/>
  <c r="S647" s="1"/>
  <c r="T647" s="1"/>
  <c r="R643"/>
  <c r="S643" s="1"/>
  <c r="R635"/>
  <c r="S635" s="1"/>
  <c r="R631"/>
  <c r="S631" s="1"/>
  <c r="T631" s="1"/>
  <c r="B631" i="6" s="1"/>
  <c r="R627" i="4"/>
  <c r="S627" s="1"/>
  <c r="R623"/>
  <c r="S623" s="1"/>
  <c r="R615"/>
  <c r="S615" s="1"/>
  <c r="R611"/>
  <c r="S611" s="1"/>
  <c r="T611" s="1"/>
  <c r="B611" i="6" s="1"/>
  <c r="R607" i="4"/>
  <c r="S607" s="1"/>
  <c r="R599"/>
  <c r="S599" s="1"/>
  <c r="R591"/>
  <c r="S591" s="1"/>
  <c r="T591" s="1"/>
  <c r="B591" i="6" s="1"/>
  <c r="R587" i="4"/>
  <c r="S587" s="1"/>
  <c r="R583"/>
  <c r="S583" s="1"/>
  <c r="T583" s="1"/>
  <c r="R579"/>
  <c r="S579" s="1"/>
  <c r="R575"/>
  <c r="S575" s="1"/>
  <c r="T575" s="1"/>
  <c r="B575" i="6" s="1"/>
  <c r="R571" i="4"/>
  <c r="S571" s="1"/>
  <c r="R567"/>
  <c r="S567" s="1"/>
  <c r="T567" s="1"/>
  <c r="R563"/>
  <c r="S563" s="1"/>
  <c r="R555"/>
  <c r="S555" s="1"/>
  <c r="T555" s="1"/>
  <c r="B555" i="6" s="1"/>
  <c r="R551" i="4"/>
  <c r="S551" s="1"/>
  <c r="R547"/>
  <c r="S547" s="1"/>
  <c r="T547" s="1"/>
  <c r="B547" i="6" s="1"/>
  <c r="R543" i="4"/>
  <c r="S543" s="1"/>
  <c r="R539"/>
  <c r="S539" s="1"/>
  <c r="T539" s="1"/>
  <c r="B539" i="6" s="1"/>
  <c r="R531" i="4"/>
  <c r="S531" s="1"/>
  <c r="R527"/>
  <c r="S527" s="1"/>
  <c r="R523"/>
  <c r="S523" s="1"/>
  <c r="R519"/>
  <c r="S519" s="1"/>
  <c r="T519" s="1"/>
  <c r="B519" i="6" s="1"/>
  <c r="R511" i="4"/>
  <c r="S511" s="1"/>
  <c r="R507"/>
  <c r="S507" s="1"/>
  <c r="T507" s="1"/>
  <c r="R503"/>
  <c r="S503" s="1"/>
  <c r="R499"/>
  <c r="S499" s="1"/>
  <c r="T499" s="1"/>
  <c r="B499" i="6" s="1"/>
  <c r="R495" i="4"/>
  <c r="S495" s="1"/>
  <c r="R491"/>
  <c r="S491" s="1"/>
  <c r="T491" s="1"/>
  <c r="R487"/>
  <c r="S487" s="1"/>
  <c r="R483"/>
  <c r="S483" s="1"/>
  <c r="T483" s="1"/>
  <c r="B483" i="6" s="1"/>
  <c r="R479" i="4"/>
  <c r="S479" s="1"/>
  <c r="R475"/>
  <c r="S475" s="1"/>
  <c r="R467"/>
  <c r="S467" s="1"/>
  <c r="T467" s="1"/>
  <c r="R463"/>
  <c r="S463" s="1"/>
  <c r="R459"/>
  <c r="S459" s="1"/>
  <c r="R455"/>
  <c r="S455" s="1"/>
  <c r="R451"/>
  <c r="S451" s="1"/>
  <c r="R447"/>
  <c r="S447" s="1"/>
  <c r="R443"/>
  <c r="S443" s="1"/>
  <c r="R431"/>
  <c r="S431" s="1"/>
  <c r="T431" s="1"/>
  <c r="R427"/>
  <c r="S427" s="1"/>
  <c r="R423"/>
  <c r="S423" s="1"/>
  <c r="R419"/>
  <c r="S419" s="1"/>
  <c r="T419" s="1"/>
  <c r="R415"/>
  <c r="S415" s="1"/>
  <c r="R407"/>
  <c r="S407" s="1"/>
  <c r="R403"/>
  <c r="S403" s="1"/>
  <c r="R399"/>
  <c r="S399" s="1"/>
  <c r="R395"/>
  <c r="S395" s="1"/>
  <c r="T395" s="1"/>
  <c r="R391"/>
  <c r="S391" s="1"/>
  <c r="R387"/>
  <c r="S387" s="1"/>
  <c r="R383"/>
  <c r="S383" s="1"/>
  <c r="R379"/>
  <c r="S379" s="1"/>
  <c r="T379" s="1"/>
  <c r="R375"/>
  <c r="S375" s="1"/>
  <c r="B374" i="6"/>
  <c r="R371" i="4"/>
  <c r="S371" s="1"/>
  <c r="R363"/>
  <c r="S363" s="1"/>
  <c r="R359"/>
  <c r="S359" s="1"/>
  <c r="T359" s="1"/>
  <c r="R355"/>
  <c r="S355" s="1"/>
  <c r="R351"/>
  <c r="S351" s="1"/>
  <c r="R347"/>
  <c r="S347" s="1"/>
  <c r="R343"/>
  <c r="S343" s="1"/>
  <c r="R339"/>
  <c r="S339" s="1"/>
  <c r="R331"/>
  <c r="S331" s="1"/>
  <c r="R327"/>
  <c r="S327" s="1"/>
  <c r="R323"/>
  <c r="S323" s="1"/>
  <c r="R319"/>
  <c r="S319" s="1"/>
  <c r="R315"/>
  <c r="S315" s="1"/>
  <c r="R307"/>
  <c r="S307" s="1"/>
  <c r="R303"/>
  <c r="S303" s="1"/>
  <c r="R299"/>
  <c r="S299" s="1"/>
  <c r="T299" s="1"/>
  <c r="B299" i="6" s="1"/>
  <c r="R295" i="4"/>
  <c r="S295" s="1"/>
  <c r="R291"/>
  <c r="S291" s="1"/>
  <c r="B290" i="6"/>
  <c r="R287" i="4"/>
  <c r="S287" s="1"/>
  <c r="R283"/>
  <c r="S283" s="1"/>
  <c r="T283" s="1"/>
  <c r="R279"/>
  <c r="S279" s="1"/>
  <c r="R275"/>
  <c r="S275" s="1"/>
  <c r="B270" i="6"/>
  <c r="R267" i="4"/>
  <c r="S267" s="1"/>
  <c r="R263"/>
  <c r="S263" s="1"/>
  <c r="R259"/>
  <c r="S259" s="1"/>
  <c r="R255"/>
  <c r="S255" s="1"/>
  <c r="R247"/>
  <c r="S247" s="1"/>
  <c r="R243"/>
  <c r="S243" s="1"/>
  <c r="R239"/>
  <c r="S239" s="1"/>
  <c r="R235"/>
  <c r="S235" s="1"/>
  <c r="R231"/>
  <c r="S231" s="1"/>
  <c r="R223"/>
  <c r="S223" s="1"/>
  <c r="R219"/>
  <c r="S219" s="1"/>
  <c r="T219" s="1"/>
  <c r="R215"/>
  <c r="S215" s="1"/>
  <c r="R211"/>
  <c r="S211" s="1"/>
  <c r="R207"/>
  <c r="S207" s="1"/>
  <c r="R203"/>
  <c r="S203" s="1"/>
  <c r="R199"/>
  <c r="S199" s="1"/>
  <c r="R195"/>
  <c r="S195" s="1"/>
  <c r="T195" s="1"/>
  <c r="B195" i="6" s="1"/>
  <c r="R191" i="4"/>
  <c r="S191" s="1"/>
  <c r="R183"/>
  <c r="S183" s="1"/>
  <c r="R179"/>
  <c r="S179" s="1"/>
  <c r="R175"/>
  <c r="S175" s="1"/>
  <c r="R171"/>
  <c r="S171" s="1"/>
  <c r="T171" s="1"/>
  <c r="R163"/>
  <c r="S163" s="1"/>
  <c r="R159"/>
  <c r="S159" s="1"/>
  <c r="R151"/>
  <c r="S151" s="1"/>
  <c r="R143"/>
  <c r="S143" s="1"/>
  <c r="T143" s="1"/>
  <c r="R139"/>
  <c r="S139" s="1"/>
  <c r="R135"/>
  <c r="S135" s="1"/>
  <c r="T135" s="1"/>
  <c r="B135" i="6" s="1"/>
  <c r="R131" i="4"/>
  <c r="S131" s="1"/>
  <c r="T131" s="1"/>
  <c r="R127"/>
  <c r="S127" s="1"/>
  <c r="R119"/>
  <c r="S119" s="1"/>
  <c r="R115"/>
  <c r="S115" s="1"/>
  <c r="T115" s="1"/>
  <c r="B115" i="6" s="1"/>
  <c r="R111" i="4"/>
  <c r="S111" s="1"/>
  <c r="T111" s="1"/>
  <c r="R107"/>
  <c r="S107" s="1"/>
  <c r="R99"/>
  <c r="S99" s="1"/>
  <c r="R95"/>
  <c r="S95" s="1"/>
  <c r="R91"/>
  <c r="S91" s="1"/>
  <c r="R87"/>
  <c r="S87" s="1"/>
  <c r="R79"/>
  <c r="S79" s="1"/>
  <c r="R75"/>
  <c r="S75" s="1"/>
  <c r="T75" s="1"/>
  <c r="R71"/>
  <c r="S71" s="1"/>
  <c r="R67"/>
  <c r="S67" s="1"/>
  <c r="B62" i="6"/>
  <c r="R59" i="4"/>
  <c r="S59" s="1"/>
  <c r="T59" s="1"/>
  <c r="B59" i="6" s="1"/>
  <c r="R55" i="4"/>
  <c r="S55" s="1"/>
  <c r="R51"/>
  <c r="S51" s="1"/>
  <c r="R47"/>
  <c r="S47" s="1"/>
  <c r="R39"/>
  <c r="S39" s="1"/>
  <c r="R35"/>
  <c r="S35" s="1"/>
  <c r="R31"/>
  <c r="S31" s="1"/>
  <c r="R27"/>
  <c r="S27" s="1"/>
  <c r="R19"/>
  <c r="S19" s="1"/>
  <c r="R15"/>
  <c r="S15" s="1"/>
  <c r="R11"/>
  <c r="S11" s="1"/>
  <c r="Q6"/>
  <c r="B663" i="6"/>
  <c r="B187"/>
  <c r="B23"/>
  <c r="B1045"/>
  <c r="B1037"/>
  <c r="B1021"/>
  <c r="B1013"/>
  <c r="B1005"/>
  <c r="B1109"/>
  <c r="B1089"/>
  <c r="B1073"/>
  <c r="B997"/>
  <c r="B949"/>
  <c r="B941"/>
  <c r="B921"/>
  <c r="B909"/>
  <c r="B881"/>
  <c r="B845"/>
  <c r="B829"/>
  <c r="B717"/>
  <c r="B697"/>
  <c r="B681"/>
  <c r="B625"/>
  <c r="B561"/>
  <c r="B541"/>
  <c r="B425"/>
  <c r="B385"/>
  <c r="B377"/>
  <c r="B297"/>
  <c r="B273"/>
  <c r="B261"/>
  <c r="B253"/>
  <c r="B245"/>
  <c r="B237"/>
  <c r="B157"/>
  <c r="B981"/>
  <c r="B973"/>
  <c r="B965"/>
  <c r="B1102"/>
  <c r="B1078"/>
  <c r="B1050"/>
  <c r="B1030"/>
  <c r="B974"/>
  <c r="B818"/>
  <c r="B778"/>
  <c r="B754"/>
  <c r="B622"/>
  <c r="B174"/>
  <c r="F3"/>
  <c r="O4" i="4"/>
  <c r="R1093"/>
  <c r="S1093" s="1"/>
  <c r="R929"/>
  <c r="S929" s="1"/>
  <c r="B929" i="6"/>
  <c r="R745" i="4"/>
  <c r="S745" s="1"/>
  <c r="R725"/>
  <c r="S725" s="1"/>
  <c r="R701"/>
  <c r="S701" s="1"/>
  <c r="B701" i="6"/>
  <c r="R349" i="4"/>
  <c r="S349" s="1"/>
  <c r="R329"/>
  <c r="S329" s="1"/>
  <c r="R269"/>
  <c r="S269" s="1"/>
  <c r="B269" i="6"/>
  <c r="R209" i="4"/>
  <c r="S209" s="1"/>
  <c r="B209" i="6"/>
  <c r="R61" i="4"/>
  <c r="S61" s="1"/>
  <c r="R41"/>
  <c r="S41" s="1"/>
  <c r="B41" i="6"/>
  <c r="R930" i="4"/>
  <c r="S930" s="1"/>
  <c r="R806"/>
  <c r="S806" s="1"/>
  <c r="R1052"/>
  <c r="S1052" s="1"/>
  <c r="B1052" i="6"/>
  <c r="R948" i="4"/>
  <c r="S948" s="1"/>
  <c r="B948" i="6"/>
  <c r="R912" i="4"/>
  <c r="S912" s="1"/>
  <c r="B912" i="6"/>
  <c r="R888" i="4"/>
  <c r="S888" s="1"/>
  <c r="R868"/>
  <c r="S868" s="1"/>
  <c r="B868" i="6"/>
  <c r="R848" i="4"/>
  <c r="S848" s="1"/>
  <c r="B848" i="6"/>
  <c r="R824" i="4"/>
  <c r="S824" s="1"/>
  <c r="B824" i="6"/>
  <c r="R764" i="4"/>
  <c r="S764" s="1"/>
  <c r="R744"/>
  <c r="S744" s="1"/>
  <c r="B744" i="6"/>
  <c r="R700" i="4"/>
  <c r="S700" s="1"/>
  <c r="B700" i="6"/>
  <c r="R640" i="4"/>
  <c r="S640" s="1"/>
  <c r="R620"/>
  <c r="S620" s="1"/>
  <c r="R596"/>
  <c r="S596" s="1"/>
  <c r="R576"/>
  <c r="S576" s="1"/>
  <c r="B576" i="6"/>
  <c r="R536" i="4"/>
  <c r="S536" s="1"/>
  <c r="B536" i="6"/>
  <c r="R516" i="4"/>
  <c r="S516" s="1"/>
  <c r="R496"/>
  <c r="S496" s="1"/>
  <c r="R472"/>
  <c r="S472" s="1"/>
  <c r="R452"/>
  <c r="S452" s="1"/>
  <c r="B452" i="6"/>
  <c r="R412" i="4"/>
  <c r="S412" s="1"/>
  <c r="R392"/>
  <c r="S392" s="1"/>
  <c r="B392" i="6"/>
  <c r="R348" i="4"/>
  <c r="S348" s="1"/>
  <c r="B348" i="6"/>
  <c r="R328" i="4"/>
  <c r="S328" s="1"/>
  <c r="R312"/>
  <c r="S312" s="1"/>
  <c r="R208"/>
  <c r="S208" s="1"/>
  <c r="B208" i="6"/>
  <c r="R168" i="4"/>
  <c r="S168" s="1"/>
  <c r="R148"/>
  <c r="S148" s="1"/>
  <c r="B148" i="6"/>
  <c r="R84" i="4"/>
  <c r="S84" s="1"/>
  <c r="B1104" i="6"/>
  <c r="B1096"/>
  <c r="B1080"/>
  <c r="B1072"/>
  <c r="B1064"/>
  <c r="B1044"/>
  <c r="B1032"/>
  <c r="B1024"/>
  <c r="B1000"/>
  <c r="B992"/>
  <c r="B976"/>
  <c r="B964"/>
  <c r="B956"/>
  <c r="B944"/>
  <c r="B936"/>
  <c r="B928"/>
  <c r="B920"/>
  <c r="B908"/>
  <c r="B900"/>
  <c r="B892"/>
  <c r="B872"/>
  <c r="B860"/>
  <c r="B804"/>
  <c r="B724"/>
  <c r="B716"/>
  <c r="B648"/>
  <c r="B420"/>
  <c r="B372"/>
  <c r="B344"/>
  <c r="B288"/>
  <c r="B220"/>
  <c r="B144"/>
  <c r="B60"/>
  <c r="R989" i="4"/>
  <c r="S989" s="1"/>
  <c r="B989" i="6"/>
  <c r="R889" i="4"/>
  <c r="S889" s="1"/>
  <c r="B889" i="6"/>
  <c r="R825" i="4"/>
  <c r="S825" s="1"/>
  <c r="R805"/>
  <c r="S805" s="1"/>
  <c r="B805" i="6"/>
  <c r="R577" i="4"/>
  <c r="S577" s="1"/>
  <c r="B20" i="6"/>
  <c r="R782" i="4"/>
  <c r="S782" s="1"/>
  <c r="B782" i="6"/>
  <c r="R682" i="4"/>
  <c r="S682" s="1"/>
  <c r="B682" i="6"/>
  <c r="R662" i="4"/>
  <c r="S662" s="1"/>
  <c r="R558"/>
  <c r="S558" s="1"/>
  <c r="B558" i="6"/>
  <c r="R434" i="4"/>
  <c r="S434" s="1"/>
  <c r="B434" i="6"/>
  <c r="R374" i="4"/>
  <c r="S374" s="1"/>
  <c r="R290"/>
  <c r="S290" s="1"/>
  <c r="R270"/>
  <c r="S270" s="1"/>
  <c r="R250"/>
  <c r="S250" s="1"/>
  <c r="B250" i="6"/>
  <c r="R226" i="4"/>
  <c r="S226" s="1"/>
  <c r="R186"/>
  <c r="S186" s="1"/>
  <c r="R122"/>
  <c r="S122" s="1"/>
  <c r="B122" i="6"/>
  <c r="R102" i="4"/>
  <c r="S102" s="1"/>
  <c r="B102" i="6"/>
  <c r="R62" i="4"/>
  <c r="S62" s="1"/>
  <c r="R42"/>
  <c r="S42" s="1"/>
  <c r="R3"/>
  <c r="S3" s="1"/>
  <c r="B2" i="6"/>
  <c r="R1053" i="4"/>
  <c r="S1053" s="1"/>
  <c r="B1053" i="6"/>
  <c r="R869" i="4"/>
  <c r="S869" s="1"/>
  <c r="R849"/>
  <c r="S849" s="1"/>
  <c r="R765"/>
  <c r="S765" s="1"/>
  <c r="R497"/>
  <c r="S497" s="1"/>
  <c r="R453"/>
  <c r="S453" s="1"/>
  <c r="R393"/>
  <c r="S393" s="1"/>
  <c r="R373"/>
  <c r="S373" s="1"/>
  <c r="B373" i="6"/>
  <c r="R289" i="4"/>
  <c r="S289" s="1"/>
  <c r="B289" i="6"/>
  <c r="R1094" i="4"/>
  <c r="S1094" s="1"/>
  <c r="R1070"/>
  <c r="S1070" s="1"/>
  <c r="R1034"/>
  <c r="S1034" s="1"/>
  <c r="R1014"/>
  <c r="S1014" s="1"/>
  <c r="B1014" i="6"/>
  <c r="R990" i="4"/>
  <c r="S990" s="1"/>
  <c r="R970"/>
  <c r="S970" s="1"/>
  <c r="R726"/>
  <c r="S726" s="1"/>
  <c r="R1071"/>
  <c r="S1071" s="1"/>
  <c r="R1035"/>
  <c r="S1035" s="1"/>
  <c r="R1015"/>
  <c r="S1015" s="1"/>
  <c r="R971"/>
  <c r="S971" s="1"/>
  <c r="R947"/>
  <c r="S947" s="1"/>
  <c r="B947" i="6"/>
  <c r="R911" i="4"/>
  <c r="S911" s="1"/>
  <c r="B911" i="6"/>
  <c r="R783" i="4"/>
  <c r="S783" s="1"/>
  <c r="B783" i="6"/>
  <c r="R683" i="4"/>
  <c r="S683" s="1"/>
  <c r="B683" i="6"/>
  <c r="R663" i="4"/>
  <c r="S663" s="1"/>
  <c r="R639"/>
  <c r="S639" s="1"/>
  <c r="R619"/>
  <c r="S619" s="1"/>
  <c r="B619" i="6"/>
  <c r="R595" i="4"/>
  <c r="S595" s="1"/>
  <c r="B595" i="6"/>
  <c r="R559" i="4"/>
  <c r="S559" s="1"/>
  <c r="B559" i="6"/>
  <c r="R535" i="4"/>
  <c r="S535" s="1"/>
  <c r="B535" i="6"/>
  <c r="R515" i="4"/>
  <c r="S515" s="1"/>
  <c r="R471"/>
  <c r="S471" s="1"/>
  <c r="B471" i="6"/>
  <c r="R435" i="4"/>
  <c r="S435" s="1"/>
  <c r="B435" i="6"/>
  <c r="R411" i="4"/>
  <c r="S411" s="1"/>
  <c r="B411" i="6"/>
  <c r="R311" i="4"/>
  <c r="S311" s="1"/>
  <c r="B311" i="6"/>
  <c r="R251" i="4"/>
  <c r="S251" s="1"/>
  <c r="R227"/>
  <c r="S227" s="1"/>
  <c r="B227" i="6"/>
  <c r="R187" i="4"/>
  <c r="S187" s="1"/>
  <c r="R167"/>
  <c r="S167" s="1"/>
  <c r="R147"/>
  <c r="S147" s="1"/>
  <c r="B147" i="6"/>
  <c r="R123" i="4"/>
  <c r="S123" s="1"/>
  <c r="B123" i="6"/>
  <c r="R103" i="4"/>
  <c r="S103" s="1"/>
  <c r="B103" i="6"/>
  <c r="R83" i="4"/>
  <c r="S83" s="1"/>
  <c r="B83" i="6"/>
  <c r="R23" i="4"/>
  <c r="S23" s="1"/>
  <c r="B1111" i="6"/>
  <c r="B1051"/>
  <c r="B967"/>
  <c r="R22" i="4"/>
  <c r="S22" s="1"/>
  <c r="T6" l="1"/>
  <c r="B6" i="6" s="1"/>
  <c r="T27" i="4"/>
  <c r="B27" i="6" s="1"/>
  <c r="T47" i="4"/>
  <c r="B47" i="6" s="1"/>
  <c r="T79" i="4"/>
  <c r="B79" i="6" s="1"/>
  <c r="T99" i="4"/>
  <c r="B99" i="6" s="1"/>
  <c r="T119" i="4"/>
  <c r="B119" i="6" s="1"/>
  <c r="T139" i="4"/>
  <c r="B139" i="6" s="1"/>
  <c r="T163" i="4"/>
  <c r="B163" i="6" s="1"/>
  <c r="T183" i="4"/>
  <c r="B183" i="6" s="1"/>
  <c r="T203" i="4"/>
  <c r="B203" i="6" s="1"/>
  <c r="T239" i="4"/>
  <c r="B239" i="6" s="1"/>
  <c r="T259" i="4"/>
  <c r="B259" i="6" s="1"/>
  <c r="T275" i="4"/>
  <c r="B275" i="6" s="1"/>
  <c r="T303" i="4"/>
  <c r="B303" i="6" s="1"/>
  <c r="T323" i="4"/>
  <c r="B323" i="6" s="1"/>
  <c r="T343" i="4"/>
  <c r="B343" i="6" s="1"/>
  <c r="T375" i="4"/>
  <c r="B375" i="6" s="1"/>
  <c r="T391" i="4"/>
  <c r="B391" i="6" s="1"/>
  <c r="T407" i="4"/>
  <c r="B407" i="6" s="1"/>
  <c r="T427" i="4"/>
  <c r="B427" i="6" s="1"/>
  <c r="T451" i="4"/>
  <c r="B451" i="6" s="1"/>
  <c r="T487" i="4"/>
  <c r="B487" i="6" s="1"/>
  <c r="T503" i="4"/>
  <c r="B503" i="6" s="1"/>
  <c r="T615" i="4"/>
  <c r="B615" i="6" s="1"/>
  <c r="T635" i="4"/>
  <c r="B635" i="6" s="1"/>
  <c r="T655" i="4"/>
  <c r="B655" i="6" s="1"/>
  <c r="T675" i="4"/>
  <c r="B675" i="6" s="1"/>
  <c r="T695" i="4"/>
  <c r="B695" i="6" s="1"/>
  <c r="T735" i="4"/>
  <c r="B735" i="6" s="1"/>
  <c r="T751" i="4"/>
  <c r="B751" i="6" s="1"/>
  <c r="T767" i="4"/>
  <c r="B767" i="6" s="1"/>
  <c r="T803" i="4"/>
  <c r="B803" i="6" s="1"/>
  <c r="T819" i="4"/>
  <c r="B819" i="6" s="1"/>
  <c r="T883" i="4"/>
  <c r="B883" i="6" s="1"/>
  <c r="T1055" i="4"/>
  <c r="B1055" i="6" s="1"/>
  <c r="T346" i="4"/>
  <c r="B346" i="6" s="1"/>
  <c r="T714" i="4"/>
  <c r="B714" i="6" s="1"/>
  <c r="T750" i="4"/>
  <c r="B750" i="6" s="1"/>
  <c r="T766" i="4"/>
  <c r="B766" i="6" s="1"/>
  <c r="T786" i="4"/>
  <c r="B786" i="6" s="1"/>
  <c r="T866" i="4"/>
  <c r="B866" i="6" s="1"/>
  <c r="T886" i="4"/>
  <c r="B886" i="6" s="1"/>
  <c r="T906" i="4"/>
  <c r="B906" i="6" s="1"/>
  <c r="T1026" i="4"/>
  <c r="B1026" i="6" s="1"/>
  <c r="T29" i="4"/>
  <c r="B29" i="6" s="1"/>
  <c r="T49" i="4"/>
  <c r="B49" i="6" s="1"/>
  <c r="T101" i="4"/>
  <c r="B101" i="6" s="1"/>
  <c r="T117" i="4"/>
  <c r="B117" i="6" s="1"/>
  <c r="T133" i="4"/>
  <c r="B133" i="6" s="1"/>
  <c r="T153" i="4"/>
  <c r="B153" i="6" s="1"/>
  <c r="T173" i="4"/>
  <c r="B173" i="6" s="1"/>
  <c r="T189" i="4"/>
  <c r="B189" i="6" s="1"/>
  <c r="T205" i="4"/>
  <c r="B205" i="6" s="1"/>
  <c r="T225" i="4"/>
  <c r="B225" i="6" s="1"/>
  <c r="T241" i="4"/>
  <c r="B241" i="6" s="1"/>
  <c r="T257" i="4"/>
  <c r="B257" i="6" s="1"/>
  <c r="T325" i="4"/>
  <c r="B325" i="6" s="1"/>
  <c r="T353" i="4"/>
  <c r="B353" i="6" s="1"/>
  <c r="T369" i="4"/>
  <c r="B369" i="6" s="1"/>
  <c r="T417" i="4"/>
  <c r="B417" i="6" s="1"/>
  <c r="T437" i="4"/>
  <c r="B437" i="6" s="1"/>
  <c r="T457" i="4"/>
  <c r="B457" i="6" s="1"/>
  <c r="T477" i="4"/>
  <c r="B477" i="6" s="1"/>
  <c r="T513" i="4"/>
  <c r="B513" i="6" s="1"/>
  <c r="T533" i="4"/>
  <c r="B533" i="6" s="1"/>
  <c r="T553" i="4"/>
  <c r="B553" i="6" s="1"/>
  <c r="T637" i="4"/>
  <c r="B637" i="6" s="1"/>
  <c r="T677" i="4"/>
  <c r="B677" i="6" s="1"/>
  <c r="T693" i="4"/>
  <c r="B693" i="6" s="1"/>
  <c r="T713" i="4"/>
  <c r="B713" i="6" s="1"/>
  <c r="T821" i="4"/>
  <c r="B821" i="6" s="1"/>
  <c r="T841" i="4"/>
  <c r="B841" i="6" s="1"/>
  <c r="T64" i="4"/>
  <c r="B64" i="6" s="1"/>
  <c r="T1084" i="4"/>
  <c r="B1084" i="6" s="1"/>
  <c r="T925" i="4"/>
  <c r="B925" i="6" s="1"/>
  <c r="T19" i="4"/>
  <c r="B19" i="6" s="1"/>
  <c r="T39" i="4"/>
  <c r="B39" i="6" s="1"/>
  <c r="T95" i="4"/>
  <c r="B95" i="6" s="1"/>
  <c r="T159" i="4"/>
  <c r="B159" i="6" s="1"/>
  <c r="T179" i="4"/>
  <c r="B179" i="6" s="1"/>
  <c r="T199" i="4"/>
  <c r="B199" i="6" s="1"/>
  <c r="T215" i="4"/>
  <c r="B215" i="6" s="1"/>
  <c r="T235" i="4"/>
  <c r="B235" i="6" s="1"/>
  <c r="T255" i="4"/>
  <c r="B255" i="6" s="1"/>
  <c r="T287" i="4"/>
  <c r="B287" i="6" s="1"/>
  <c r="T319" i="4"/>
  <c r="B319" i="6" s="1"/>
  <c r="T339" i="4"/>
  <c r="B339" i="6" s="1"/>
  <c r="T355" i="4"/>
  <c r="B355" i="6" s="1"/>
  <c r="T387" i="4"/>
  <c r="B387" i="6" s="1"/>
  <c r="T403" i="4"/>
  <c r="B403" i="6" s="1"/>
  <c r="T423" i="4"/>
  <c r="B423" i="6" s="1"/>
  <c r="T447" i="4"/>
  <c r="B447" i="6" s="1"/>
  <c r="T463" i="4"/>
  <c r="B463" i="6" s="1"/>
  <c r="T531" i="4"/>
  <c r="B531" i="6" s="1"/>
  <c r="T551" i="4"/>
  <c r="B551" i="6" s="1"/>
  <c r="T571" i="4"/>
  <c r="B571" i="6" s="1"/>
  <c r="T587" i="4"/>
  <c r="B587" i="6" s="1"/>
  <c r="T719" i="4"/>
  <c r="B719" i="6" s="1"/>
  <c r="T747" i="4"/>
  <c r="B747" i="6" s="1"/>
  <c r="T811" i="4"/>
  <c r="B811" i="6" s="1"/>
  <c r="T835" i="4"/>
  <c r="B835" i="6" s="1"/>
  <c r="T899" i="4"/>
  <c r="B899" i="6" s="1"/>
  <c r="T919" i="4"/>
  <c r="B919" i="6" s="1"/>
  <c r="T935" i="4"/>
  <c r="B935" i="6" s="1"/>
  <c r="T955" i="4"/>
  <c r="B955" i="6" s="1"/>
  <c r="T975" i="4"/>
  <c r="B975" i="6" s="1"/>
  <c r="T1007" i="4"/>
  <c r="B1007" i="6" s="1"/>
  <c r="T1027" i="4"/>
  <c r="B1027" i="6" s="1"/>
  <c r="T1047" i="4"/>
  <c r="B1047" i="6" s="1"/>
  <c r="T14" i="4"/>
  <c r="B14" i="6" s="1"/>
  <c r="T194" i="4"/>
  <c r="B194" i="6" s="1"/>
  <c r="T554" i="4"/>
  <c r="B554" i="6" s="1"/>
  <c r="T842" i="4"/>
  <c r="B842" i="6" s="1"/>
  <c r="T902" i="4"/>
  <c r="B902" i="6" s="1"/>
  <c r="T918" i="4"/>
  <c r="B918" i="6" s="1"/>
  <c r="T938" i="4"/>
  <c r="B938" i="6" s="1"/>
  <c r="T1002" i="4"/>
  <c r="B1002" i="6" s="1"/>
  <c r="T1022" i="4"/>
  <c r="B1022" i="6" s="1"/>
  <c r="T1042" i="4"/>
  <c r="B1042" i="6" s="1"/>
  <c r="T1090" i="4"/>
  <c r="B1090" i="6" s="1"/>
  <c r="T165" i="4"/>
  <c r="B165" i="6" s="1"/>
  <c r="T321" i="4"/>
  <c r="B321" i="6" s="1"/>
  <c r="T341" i="4"/>
  <c r="B341" i="6" s="1"/>
  <c r="T433" i="4"/>
  <c r="B433" i="6" s="1"/>
  <c r="T449" i="4"/>
  <c r="B449" i="6" s="1"/>
  <c r="T469" i="4"/>
  <c r="B469" i="6" s="1"/>
  <c r="T505" i="4"/>
  <c r="B505" i="6" s="1"/>
  <c r="T529" i="4"/>
  <c r="B529" i="6" s="1"/>
  <c r="T569" i="4"/>
  <c r="B569" i="6" s="1"/>
  <c r="T589" i="4"/>
  <c r="B589" i="6" s="1"/>
  <c r="T633" i="4"/>
  <c r="B633" i="6" s="1"/>
  <c r="T653" i="4"/>
  <c r="B653" i="6" s="1"/>
  <c r="T673" i="4"/>
  <c r="B673" i="6" s="1"/>
  <c r="T689" i="4"/>
  <c r="B689" i="6" s="1"/>
  <c r="T709" i="4"/>
  <c r="B709" i="6" s="1"/>
  <c r="T729" i="4"/>
  <c r="B729" i="6" s="1"/>
  <c r="T753" i="4"/>
  <c r="B753" i="6" s="1"/>
  <c r="T773" i="4"/>
  <c r="B773" i="6" s="1"/>
  <c r="T789" i="4"/>
  <c r="B789" i="6" s="1"/>
  <c r="T817" i="4"/>
  <c r="B817" i="6" s="1"/>
  <c r="T837" i="4"/>
  <c r="B837" i="6" s="1"/>
  <c r="T12" i="4"/>
  <c r="B12" i="6" s="1"/>
  <c r="T272" i="4"/>
  <c r="B272" i="6" s="1"/>
  <c r="T901" i="4"/>
  <c r="B901" i="6" s="1"/>
  <c r="T1029" i="4"/>
  <c r="B1029" i="6" s="1"/>
  <c r="T1101" i="4"/>
  <c r="B1101" i="6" s="1"/>
  <c r="T15" i="4"/>
  <c r="B15" i="6" s="1"/>
  <c r="T35" i="4"/>
  <c r="B35" i="6" s="1"/>
  <c r="T55" i="4"/>
  <c r="B55" i="6" s="1"/>
  <c r="T71" i="4"/>
  <c r="B71" i="6" s="1"/>
  <c r="T91" i="4"/>
  <c r="B91" i="6" s="1"/>
  <c r="T151" i="4"/>
  <c r="B151" i="6" s="1"/>
  <c r="T175" i="4"/>
  <c r="B175" i="6" s="1"/>
  <c r="T211" i="4"/>
  <c r="B211" i="6" s="1"/>
  <c r="T231" i="4"/>
  <c r="B231" i="6" s="1"/>
  <c r="T247" i="4"/>
  <c r="B247" i="6" s="1"/>
  <c r="T267" i="4"/>
  <c r="B267" i="6" s="1"/>
  <c r="T295" i="4"/>
  <c r="B295" i="6" s="1"/>
  <c r="T315" i="4"/>
  <c r="B315" i="6" s="1"/>
  <c r="T331" i="4"/>
  <c r="B331" i="6" s="1"/>
  <c r="T351" i="4"/>
  <c r="B351" i="6" s="1"/>
  <c r="T371" i="4"/>
  <c r="B371" i="6" s="1"/>
  <c r="T383" i="4"/>
  <c r="B383" i="6" s="1"/>
  <c r="T399" i="4"/>
  <c r="B399" i="6" s="1"/>
  <c r="T443" i="4"/>
  <c r="B443" i="6" s="1"/>
  <c r="T459" i="4"/>
  <c r="B459" i="6" s="1"/>
  <c r="T479" i="4"/>
  <c r="B479" i="6" s="1"/>
  <c r="T495" i="4"/>
  <c r="B495" i="6" s="1"/>
  <c r="T511" i="4"/>
  <c r="B511" i="6" s="1"/>
  <c r="T527" i="4"/>
  <c r="B527" i="6" s="1"/>
  <c r="T607" i="4"/>
  <c r="B607" i="6" s="1"/>
  <c r="T627" i="4"/>
  <c r="B627" i="6" s="1"/>
  <c r="T667" i="4"/>
  <c r="B667" i="6" s="1"/>
  <c r="T687" i="4"/>
  <c r="B687" i="6" s="1"/>
  <c r="T703" i="4"/>
  <c r="B703" i="6" s="1"/>
  <c r="T743" i="4"/>
  <c r="B743" i="6" s="1"/>
  <c r="T759" i="4"/>
  <c r="B759" i="6" s="1"/>
  <c r="T775" i="4"/>
  <c r="B775" i="6" s="1"/>
  <c r="T795" i="4"/>
  <c r="B795" i="6" s="1"/>
  <c r="T827" i="4"/>
  <c r="B827" i="6" s="1"/>
  <c r="T851" i="4"/>
  <c r="B851" i="6" s="1"/>
  <c r="T891" i="4"/>
  <c r="B891" i="6" s="1"/>
  <c r="T951" i="4"/>
  <c r="B951" i="6" s="1"/>
  <c r="T1023" i="4"/>
  <c r="B1023" i="6" s="1"/>
  <c r="T978" i="4"/>
  <c r="B978" i="6" s="1"/>
  <c r="T1058" i="4"/>
  <c r="B1058" i="6" s="1"/>
  <c r="T1106" i="4"/>
  <c r="B1106" i="6" s="1"/>
  <c r="T857" i="4"/>
  <c r="B857" i="6" s="1"/>
  <c r="T197" i="4"/>
  <c r="B197" i="6" s="1"/>
  <c r="T217" i="4"/>
  <c r="B217" i="6" s="1"/>
  <c r="T233" i="4"/>
  <c r="B233" i="6" s="1"/>
  <c r="T249" i="4"/>
  <c r="B249" i="6" s="1"/>
  <c r="T265" i="4"/>
  <c r="B265" i="6" s="1"/>
  <c r="T381" i="4"/>
  <c r="B381" i="6" s="1"/>
  <c r="T401" i="4"/>
  <c r="B401" i="6" s="1"/>
  <c r="T705" i="4"/>
  <c r="B705" i="6" s="1"/>
  <c r="T721" i="4"/>
  <c r="B721" i="6" s="1"/>
  <c r="T741" i="4"/>
  <c r="B741" i="6" s="1"/>
  <c r="T833" i="4"/>
  <c r="B833" i="6" s="1"/>
  <c r="T40" i="4"/>
  <c r="B40" i="6" s="1"/>
  <c r="T268" i="4"/>
  <c r="B268" i="6" s="1"/>
  <c r="T508" i="4"/>
  <c r="B508" i="6" s="1"/>
  <c r="T584" i="4"/>
  <c r="B584" i="6" s="1"/>
  <c r="T728" i="4"/>
  <c r="B728" i="6" s="1"/>
  <c r="T800" i="4"/>
  <c r="B800" i="6" s="1"/>
  <c r="T836" i="4"/>
  <c r="B836" i="6" s="1"/>
  <c r="T876" i="4"/>
  <c r="B876" i="6" s="1"/>
  <c r="T896" i="4"/>
  <c r="B896" i="6" s="1"/>
  <c r="T952" i="4"/>
  <c r="B952" i="6" s="1"/>
  <c r="T968" i="4"/>
  <c r="B968" i="6" s="1"/>
  <c r="T988" i="4"/>
  <c r="B988" i="6" s="1"/>
  <c r="T1004" i="4"/>
  <c r="B1004" i="6" s="1"/>
  <c r="T1060" i="4"/>
  <c r="B1060" i="6" s="1"/>
  <c r="T1092" i="4"/>
  <c r="B1092" i="6" s="1"/>
  <c r="T1108" i="4"/>
  <c r="B1108" i="6" s="1"/>
  <c r="T1075" i="4"/>
  <c r="B1075" i="6" s="1"/>
  <c r="T861" i="4"/>
  <c r="B861" i="6" s="1"/>
  <c r="T877" i="4"/>
  <c r="B877" i="6" s="1"/>
  <c r="T897" i="4"/>
  <c r="B897" i="6" s="1"/>
  <c r="T913" i="4"/>
  <c r="B913" i="6" s="1"/>
  <c r="T937" i="4"/>
  <c r="B937" i="6" s="1"/>
  <c r="T953" i="4"/>
  <c r="B953" i="6" s="1"/>
  <c r="T969" i="4"/>
  <c r="B969" i="6" s="1"/>
  <c r="T993" i="4"/>
  <c r="B993" i="6" s="1"/>
  <c r="T1025" i="4"/>
  <c r="B1025" i="6" s="1"/>
  <c r="T1061" i="4"/>
  <c r="B1061" i="6" s="1"/>
  <c r="T1077" i="4"/>
  <c r="B1077" i="6" s="1"/>
  <c r="T1097" i="4"/>
  <c r="B1097" i="6" s="1"/>
  <c r="T11" i="4"/>
  <c r="B11" i="6" s="1"/>
  <c r="T31" i="4"/>
  <c r="B31" i="6" s="1"/>
  <c r="T51" i="4"/>
  <c r="B51" i="6" s="1"/>
  <c r="T67" i="4"/>
  <c r="B67" i="6" s="1"/>
  <c r="T87" i="4"/>
  <c r="B87" i="6" s="1"/>
  <c r="T107" i="4"/>
  <c r="B107" i="6" s="1"/>
  <c r="T127" i="4"/>
  <c r="B127" i="6" s="1"/>
  <c r="T191" i="4"/>
  <c r="B191" i="6" s="1"/>
  <c r="T207" i="4"/>
  <c r="B207" i="6" s="1"/>
  <c r="T223" i="4"/>
  <c r="B223" i="6" s="1"/>
  <c r="T243" i="4"/>
  <c r="B243" i="6" s="1"/>
  <c r="T263" i="4"/>
  <c r="B263" i="6" s="1"/>
  <c r="T279" i="4"/>
  <c r="B279" i="6" s="1"/>
  <c r="T291" i="4"/>
  <c r="B291" i="6" s="1"/>
  <c r="T307" i="4"/>
  <c r="B307" i="6" s="1"/>
  <c r="T327" i="4"/>
  <c r="B327" i="6" s="1"/>
  <c r="T347" i="4"/>
  <c r="B347" i="6" s="1"/>
  <c r="T363" i="4"/>
  <c r="B363" i="6" s="1"/>
  <c r="T415" i="4"/>
  <c r="B415" i="6" s="1"/>
  <c r="T455" i="4"/>
  <c r="B455" i="6" s="1"/>
  <c r="T475" i="4"/>
  <c r="B475" i="6" s="1"/>
  <c r="T523" i="4"/>
  <c r="B523" i="6" s="1"/>
  <c r="T543" i="4"/>
  <c r="B543" i="6" s="1"/>
  <c r="T563" i="4"/>
  <c r="B563" i="6" s="1"/>
  <c r="T579" i="4"/>
  <c r="B579" i="6" s="1"/>
  <c r="T599" i="4"/>
  <c r="B599" i="6" s="1"/>
  <c r="T623" i="4"/>
  <c r="B623" i="6" s="1"/>
  <c r="T643" i="4"/>
  <c r="B643" i="6" s="1"/>
  <c r="T679" i="4"/>
  <c r="B679" i="6" s="1"/>
  <c r="T699" i="4"/>
  <c r="B699" i="6" s="1"/>
  <c r="T711" i="4"/>
  <c r="B711" i="6" s="1"/>
  <c r="T723" i="4"/>
  <c r="B723" i="6" s="1"/>
  <c r="T739" i="4"/>
  <c r="B739" i="6" s="1"/>
  <c r="T755" i="4"/>
  <c r="B755" i="6" s="1"/>
  <c r="T771" i="4"/>
  <c r="B771" i="6" s="1"/>
  <c r="T791" i="4"/>
  <c r="B791" i="6" s="1"/>
  <c r="T823" i="4"/>
  <c r="B823" i="6" s="1"/>
  <c r="T843" i="4"/>
  <c r="B843" i="6" s="1"/>
  <c r="T867" i="4"/>
  <c r="B867" i="6" s="1"/>
  <c r="T887" i="4"/>
  <c r="B887" i="6" s="1"/>
  <c r="T907" i="4"/>
  <c r="B907" i="6" s="1"/>
  <c r="T927" i="4"/>
  <c r="B927" i="6" s="1"/>
  <c r="T943" i="4"/>
  <c r="B943" i="6" s="1"/>
  <c r="T963" i="4"/>
  <c r="B963" i="6" s="1"/>
  <c r="T999" i="4"/>
  <c r="B999" i="6" s="1"/>
  <c r="T1019" i="4"/>
  <c r="B1019" i="6" s="1"/>
  <c r="T1039" i="4"/>
  <c r="B1039" i="6" s="1"/>
  <c r="T1063" i="4"/>
  <c r="B1063" i="6" s="1"/>
  <c r="T38" i="4"/>
  <c r="B38" i="6" s="1"/>
  <c r="T134" i="4"/>
  <c r="B134" i="6" s="1"/>
  <c r="T150" i="4"/>
  <c r="B150" i="6" s="1"/>
  <c r="T166" i="4"/>
  <c r="B166" i="6" s="1"/>
  <c r="T202" i="4"/>
  <c r="B202" i="6" s="1"/>
  <c r="T218" i="4"/>
  <c r="B218" i="6" s="1"/>
  <c r="T238" i="4"/>
  <c r="B238" i="6" s="1"/>
  <c r="T414" i="4"/>
  <c r="B414" i="6" s="1"/>
  <c r="T430" i="4"/>
  <c r="B430" i="6" s="1"/>
  <c r="T474" i="4"/>
  <c r="B474" i="6" s="1"/>
  <c r="T490" i="4"/>
  <c r="B490" i="6" s="1"/>
  <c r="T506" i="4"/>
  <c r="B506" i="6" s="1"/>
  <c r="T542" i="4"/>
  <c r="B542" i="6" s="1"/>
  <c r="T582" i="4"/>
  <c r="B582" i="6" s="1"/>
  <c r="T614" i="4"/>
  <c r="B614" i="6" s="1"/>
  <c r="T650" i="4"/>
  <c r="B650" i="6" s="1"/>
  <c r="T674" i="4"/>
  <c r="B674" i="6" s="1"/>
  <c r="T698" i="4"/>
  <c r="B698" i="6" s="1"/>
  <c r="T770" i="4"/>
  <c r="B770" i="6" s="1"/>
  <c r="T834" i="4"/>
  <c r="B834" i="6" s="1"/>
  <c r="T853" i="4"/>
  <c r="B853" i="6" s="1"/>
  <c r="T13" i="4"/>
  <c r="B13" i="6" s="1"/>
  <c r="T33" i="4"/>
  <c r="B33" i="6" s="1"/>
  <c r="T53" i="4"/>
  <c r="B53" i="6" s="1"/>
  <c r="T73" i="4"/>
  <c r="B73" i="6" s="1"/>
  <c r="T105" i="4"/>
  <c r="B105" i="6" s="1"/>
  <c r="T121" i="4"/>
  <c r="B121" i="6" s="1"/>
  <c r="T333" i="4"/>
  <c r="B333" i="6" s="1"/>
  <c r="T485" i="4"/>
  <c r="B485" i="6" s="1"/>
  <c r="T581" i="4"/>
  <c r="B581" i="6" s="1"/>
  <c r="T605" i="4"/>
  <c r="B605" i="6" s="1"/>
  <c r="T645" i="4"/>
  <c r="B645" i="6" s="1"/>
  <c r="T761" i="4"/>
  <c r="B761" i="6" s="1"/>
  <c r="T781" i="4"/>
  <c r="B781" i="6" s="1"/>
  <c r="T797" i="4"/>
  <c r="B797" i="6" s="1"/>
  <c r="T1016" i="4"/>
  <c r="B1016" i="6" s="1"/>
  <c r="T1087" i="4"/>
  <c r="B1087" i="6" s="1"/>
  <c r="T9" i="4"/>
  <c r="B9" i="6" s="1"/>
  <c r="R390" i="4"/>
  <c r="S390" s="1"/>
  <c r="B389" i="6"/>
  <c r="R462" i="4"/>
  <c r="S462" s="1"/>
  <c r="B461" i="6"/>
  <c r="R1095" i="4"/>
  <c r="S1095" s="1"/>
  <c r="B1094" i="6"/>
  <c r="R917" i="4"/>
  <c r="S917" s="1"/>
  <c r="R985"/>
  <c r="S985" s="1"/>
  <c r="R7"/>
  <c r="S7" s="1"/>
  <c r="B154" i="6"/>
  <c r="R155" i="4"/>
  <c r="S155" s="1"/>
  <c r="B366" i="6"/>
  <c r="R367" i="4"/>
  <c r="S367" s="1"/>
  <c r="B438" i="6"/>
  <c r="R439" i="4"/>
  <c r="S439" s="1"/>
  <c r="B862" i="6"/>
  <c r="R863" i="4"/>
  <c r="S863" s="1"/>
  <c r="R670"/>
  <c r="S670" s="1"/>
  <c r="T670" s="1"/>
  <c r="B670" i="6" s="1"/>
  <c r="B669"/>
  <c r="R686" i="4"/>
  <c r="S686" s="1"/>
  <c r="B685" i="6"/>
  <c r="R946" i="4"/>
  <c r="S946" s="1"/>
  <c r="B945" i="6"/>
  <c r="R958" i="4"/>
  <c r="S958" s="1"/>
  <c r="B957" i="6"/>
  <c r="R5" i="4"/>
  <c r="S5" s="1"/>
  <c r="B4" i="6"/>
  <c r="R301" i="4"/>
  <c r="S301" s="1"/>
  <c r="R413"/>
  <c r="S413" s="1"/>
  <c r="B412" i="6"/>
  <c r="R481" i="4"/>
  <c r="S481" s="1"/>
  <c r="R501"/>
  <c r="S501" s="1"/>
  <c r="R517"/>
  <c r="S517" s="1"/>
  <c r="B516" i="6"/>
  <c r="R601" i="4"/>
  <c r="S601" s="1"/>
  <c r="B106" i="6"/>
  <c r="B378"/>
  <c r="B802"/>
  <c r="B1010"/>
  <c r="B57"/>
  <c r="B137"/>
  <c r="B905"/>
  <c r="B933"/>
  <c r="B1057"/>
  <c r="B75"/>
  <c r="B507"/>
  <c r="B583"/>
  <c r="B647"/>
  <c r="B659"/>
  <c r="B787"/>
  <c r="B799"/>
  <c r="B1003"/>
  <c r="B88"/>
  <c r="B128"/>
  <c r="B200"/>
  <c r="B228"/>
  <c r="B292"/>
  <c r="B488"/>
  <c r="B564"/>
  <c r="B592"/>
  <c r="B736"/>
  <c r="B784"/>
  <c r="B1083"/>
  <c r="B602"/>
  <c r="R603" i="4"/>
  <c r="S603" s="1"/>
  <c r="R815"/>
  <c r="S815" s="1"/>
  <c r="B878" i="6"/>
  <c r="R879" i="4"/>
  <c r="S879" s="1"/>
  <c r="B846" i="6"/>
  <c r="R847" i="4"/>
  <c r="S847" s="1"/>
  <c r="R442"/>
  <c r="S442" s="1"/>
  <c r="B441" i="6"/>
  <c r="R522" i="4"/>
  <c r="S522" s="1"/>
  <c r="T522" s="1"/>
  <c r="B522" i="6" s="1"/>
  <c r="B521"/>
  <c r="R1066" i="4"/>
  <c r="S1066" s="1"/>
  <c r="B1065" i="6"/>
  <c r="R1082" i="4"/>
  <c r="S1082" s="1"/>
  <c r="B1081" i="6"/>
  <c r="R252" i="4"/>
  <c r="S252" s="1"/>
  <c r="B251" i="6"/>
  <c r="R972" i="4"/>
  <c r="S972" s="1"/>
  <c r="B971" i="6"/>
  <c r="R1036" i="4"/>
  <c r="S1036" s="1"/>
  <c r="B1035" i="6"/>
  <c r="B94"/>
  <c r="B246"/>
  <c r="B526"/>
  <c r="B654"/>
  <c r="B746"/>
  <c r="B934"/>
  <c r="B1006"/>
  <c r="B305"/>
  <c r="B1009"/>
  <c r="B1015"/>
  <c r="B283"/>
  <c r="B419"/>
  <c r="B491"/>
  <c r="B567"/>
  <c r="B715"/>
  <c r="B32"/>
  <c r="B44"/>
  <c r="B112"/>
  <c r="B184"/>
  <c r="B396"/>
  <c r="B456"/>
  <c r="B532"/>
  <c r="B548"/>
  <c r="B608"/>
  <c r="B624"/>
  <c r="B680"/>
  <c r="B768"/>
  <c r="B916"/>
  <c r="B984"/>
  <c r="R734" i="4"/>
  <c r="S734" s="1"/>
  <c r="T734" s="1"/>
  <c r="B733" i="6"/>
  <c r="B849"/>
  <c r="R850" i="4"/>
  <c r="S850" s="1"/>
  <c r="B42" i="6"/>
  <c r="R43" i="4"/>
  <c r="S43" s="1"/>
  <c r="B334" i="6"/>
  <c r="R335" i="4"/>
  <c r="S335" s="1"/>
  <c r="B830" i="6"/>
  <c r="R831" i="4"/>
  <c r="S831" s="1"/>
  <c r="B894" i="6"/>
  <c r="R895" i="4"/>
  <c r="S895" s="1"/>
  <c r="R278"/>
  <c r="S278" s="1"/>
  <c r="B277" i="6"/>
  <c r="R362" i="4"/>
  <c r="S362" s="1"/>
  <c r="B361" i="6"/>
  <c r="R546" i="4"/>
  <c r="S546" s="1"/>
  <c r="B545" i="6"/>
  <c r="R630" i="4"/>
  <c r="S630" s="1"/>
  <c r="B629" i="6"/>
  <c r="R814" i="4"/>
  <c r="S814" s="1"/>
  <c r="B813" i="6"/>
  <c r="R826" i="4"/>
  <c r="S826" s="1"/>
  <c r="B825" i="6"/>
  <c r="B168"/>
  <c r="R169" i="4"/>
  <c r="S169" s="1"/>
  <c r="R293"/>
  <c r="S293" s="1"/>
  <c r="R309"/>
  <c r="S309" s="1"/>
  <c r="R345"/>
  <c r="S345" s="1"/>
  <c r="R405"/>
  <c r="S405" s="1"/>
  <c r="R421"/>
  <c r="S421" s="1"/>
  <c r="B472" i="6"/>
  <c r="R473" i="4"/>
  <c r="S473" s="1"/>
  <c r="R489"/>
  <c r="S489" s="1"/>
  <c r="R509"/>
  <c r="S509" s="1"/>
  <c r="R557"/>
  <c r="S557" s="1"/>
  <c r="R593"/>
  <c r="S593" s="1"/>
  <c r="R609"/>
  <c r="S609" s="1"/>
  <c r="B640" i="6"/>
  <c r="R641" i="4"/>
  <c r="S641" s="1"/>
  <c r="R657"/>
  <c r="S657" s="1"/>
  <c r="R749"/>
  <c r="S749" s="1"/>
  <c r="R801"/>
  <c r="S801" s="1"/>
  <c r="B58" i="6"/>
  <c r="B90"/>
  <c r="B178"/>
  <c r="B574"/>
  <c r="B678"/>
  <c r="B734"/>
  <c r="B950"/>
  <c r="B1086"/>
  <c r="B89"/>
  <c r="B1041"/>
  <c r="B143"/>
  <c r="B219"/>
  <c r="B359"/>
  <c r="B78"/>
  <c r="B52"/>
  <c r="B96"/>
  <c r="B120"/>
  <c r="B192"/>
  <c r="B236"/>
  <c r="B260"/>
  <c r="B300"/>
  <c r="B376"/>
  <c r="B404"/>
  <c r="B480"/>
  <c r="B556"/>
  <c r="B632"/>
  <c r="B748"/>
  <c r="B776"/>
  <c r="B816"/>
  <c r="B844"/>
  <c r="B131"/>
  <c r="B171"/>
  <c r="B379"/>
  <c r="B690"/>
  <c r="B875"/>
  <c r="B983"/>
  <c r="B34"/>
  <c r="B114"/>
  <c r="B193"/>
  <c r="B258"/>
  <c r="B337"/>
  <c r="B398"/>
  <c r="B530"/>
  <c r="B666"/>
  <c r="B810"/>
  <c r="R890" i="4"/>
  <c r="S890" s="1"/>
  <c r="B942" i="6"/>
  <c r="R85" i="4"/>
  <c r="S85" s="1"/>
  <c r="R149"/>
  <c r="S149" s="1"/>
  <c r="R313"/>
  <c r="S313" s="1"/>
  <c r="R537"/>
  <c r="S537" s="1"/>
  <c r="R597"/>
  <c r="S597" s="1"/>
  <c r="R621"/>
  <c r="S621" s="1"/>
  <c r="B72" i="6"/>
  <c r="B280"/>
  <c r="B316"/>
  <c r="B356"/>
  <c r="B428"/>
  <c r="B464"/>
  <c r="B616"/>
  <c r="B656"/>
  <c r="B688"/>
  <c r="B1091"/>
  <c r="B229"/>
  <c r="B298"/>
  <c r="B566"/>
  <c r="B80"/>
  <c r="B104"/>
  <c r="B136"/>
  <c r="B152"/>
  <c r="B176"/>
  <c r="B212"/>
  <c r="B244"/>
  <c r="B308"/>
  <c r="B324"/>
  <c r="B364"/>
  <c r="B384"/>
  <c r="B436"/>
  <c r="B500"/>
  <c r="B540"/>
  <c r="B572"/>
  <c r="B664"/>
  <c r="B696"/>
  <c r="B756"/>
  <c r="B792"/>
  <c r="B828"/>
  <c r="B864"/>
  <c r="B880"/>
  <c r="B904"/>
  <c r="B940"/>
  <c r="B1008"/>
  <c r="B1020"/>
  <c r="B1040"/>
  <c r="B1056"/>
  <c r="B1076"/>
  <c r="B1088"/>
  <c r="B1067"/>
  <c r="B1099"/>
  <c r="B111"/>
  <c r="B395"/>
  <c r="B431"/>
  <c r="B467"/>
  <c r="B859"/>
  <c r="B18"/>
  <c r="B54"/>
  <c r="B182"/>
  <c r="B466"/>
  <c r="B598"/>
  <c r="B738"/>
  <c r="B874"/>
  <c r="B1018"/>
  <c r="B24"/>
  <c r="B160"/>
  <c r="B336"/>
  <c r="B444"/>
  <c r="B524"/>
  <c r="B600"/>
  <c r="B672"/>
  <c r="B708"/>
  <c r="B1079"/>
  <c r="B1107"/>
  <c r="B10"/>
  <c r="B30"/>
  <c r="B158"/>
  <c r="B286"/>
  <c r="B338"/>
  <c r="B422"/>
  <c r="B458"/>
  <c r="B349"/>
  <c r="B56"/>
  <c r="B76"/>
  <c r="B92"/>
  <c r="B124"/>
  <c r="B196"/>
  <c r="B232"/>
  <c r="B264"/>
  <c r="B284"/>
  <c r="B296"/>
  <c r="B320"/>
  <c r="B360"/>
  <c r="B408"/>
  <c r="B432"/>
  <c r="B468"/>
  <c r="B484"/>
  <c r="B560"/>
  <c r="B636"/>
  <c r="B740"/>
  <c r="B780"/>
  <c r="B812"/>
  <c r="B852"/>
  <c r="B70"/>
  <c r="B322"/>
  <c r="B354"/>
  <c r="B370"/>
  <c r="B606"/>
  <c r="B26"/>
  <c r="B46"/>
  <c r="B66"/>
  <c r="B98"/>
  <c r="B118"/>
  <c r="B138"/>
  <c r="B170"/>
  <c r="B190"/>
  <c r="B206"/>
  <c r="B222"/>
  <c r="B242"/>
  <c r="B262"/>
  <c r="B282"/>
  <c r="B302"/>
  <c r="B318"/>
  <c r="B350"/>
  <c r="B386"/>
  <c r="B402"/>
  <c r="B418"/>
  <c r="B454"/>
  <c r="B486"/>
  <c r="B502"/>
  <c r="B550"/>
  <c r="B570"/>
  <c r="B586"/>
  <c r="B634"/>
  <c r="B742"/>
  <c r="B758"/>
  <c r="B774"/>
  <c r="B794"/>
  <c r="B926"/>
  <c r="B962"/>
  <c r="B982"/>
  <c r="B25"/>
  <c r="B45"/>
  <c r="B65"/>
  <c r="B97"/>
  <c r="B113"/>
  <c r="B145"/>
  <c r="B177"/>
  <c r="B213"/>
  <c r="B281"/>
  <c r="B317"/>
  <c r="B357"/>
  <c r="B397"/>
  <c r="B429"/>
  <c r="B465"/>
  <c r="B549"/>
  <c r="B565"/>
  <c r="B585"/>
  <c r="B617"/>
  <c r="B649"/>
  <c r="B665"/>
  <c r="B737"/>
  <c r="B757"/>
  <c r="B793"/>
  <c r="B873"/>
  <c r="B893"/>
  <c r="R63" i="4"/>
  <c r="S63" s="1"/>
  <c r="R271"/>
  <c r="S271" s="1"/>
  <c r="R727"/>
  <c r="S727" s="1"/>
  <c r="R991"/>
  <c r="S991" s="1"/>
  <c r="R330"/>
  <c r="S330" s="1"/>
  <c r="R498"/>
  <c r="S498" s="1"/>
  <c r="R702"/>
  <c r="S702" s="1"/>
  <c r="R1054"/>
  <c r="S1054" s="1"/>
  <c r="B577" i="6"/>
  <c r="B100"/>
  <c r="B132"/>
  <c r="B156"/>
  <c r="B172"/>
  <c r="B204"/>
  <c r="B240"/>
  <c r="B304"/>
  <c r="B332"/>
  <c r="B368"/>
  <c r="B380"/>
  <c r="B440"/>
  <c r="B492"/>
  <c r="B568"/>
  <c r="B752"/>
  <c r="B788"/>
  <c r="B820"/>
  <c r="B8"/>
  <c r="B28"/>
  <c r="B108"/>
  <c r="B140"/>
  <c r="B164"/>
  <c r="B180"/>
  <c r="B216"/>
  <c r="B248"/>
  <c r="B340"/>
  <c r="B388"/>
  <c r="B416"/>
  <c r="B448"/>
  <c r="B504"/>
  <c r="B544"/>
  <c r="B580"/>
  <c r="B760"/>
  <c r="B796"/>
  <c r="B832"/>
  <c r="B393"/>
  <c r="R394" i="4"/>
  <c r="S394" s="1"/>
  <c r="R870"/>
  <c r="S870" s="1"/>
  <c r="B869" i="6"/>
  <c r="B453"/>
  <c r="B765"/>
  <c r="B16"/>
  <c r="B36"/>
  <c r="B48"/>
  <c r="B68"/>
  <c r="B116"/>
  <c r="B188"/>
  <c r="B224"/>
  <c r="B256"/>
  <c r="B276"/>
  <c r="B352"/>
  <c r="B400"/>
  <c r="B424"/>
  <c r="B460"/>
  <c r="B476"/>
  <c r="B512"/>
  <c r="B552"/>
  <c r="B588"/>
  <c r="B628"/>
  <c r="B732"/>
  <c r="B772"/>
  <c r="B840"/>
  <c r="B1071"/>
  <c r="B1103"/>
  <c r="B520"/>
  <c r="B528"/>
  <c r="B604"/>
  <c r="B612"/>
  <c r="B644"/>
  <c r="B652"/>
  <c r="B660"/>
  <c r="B668"/>
  <c r="B676"/>
  <c r="B684"/>
  <c r="B692"/>
  <c r="B704"/>
  <c r="B712"/>
  <c r="B720"/>
  <c r="B808"/>
  <c r="B856"/>
  <c r="F4"/>
  <c r="O5" i="4"/>
  <c r="C2" i="6"/>
  <c r="D2" s="1"/>
  <c r="E2" s="1"/>
  <c r="R21" i="4"/>
  <c r="S21" s="1"/>
  <c r="T21" s="1"/>
  <c r="T7" l="1"/>
  <c r="B7" i="6" s="1"/>
  <c r="T5" i="4"/>
  <c r="B5" i="6" s="1"/>
  <c r="T702" i="4"/>
  <c r="B702" i="6" s="1"/>
  <c r="T313" i="4"/>
  <c r="B313" i="6" s="1"/>
  <c r="T593" i="4"/>
  <c r="B593" i="6" s="1"/>
  <c r="T345" i="4"/>
  <c r="B345" i="6" s="1"/>
  <c r="T546" i="4"/>
  <c r="B546" i="6" s="1"/>
  <c r="T278" i="4"/>
  <c r="B278" i="6" s="1"/>
  <c r="T847" i="4"/>
  <c r="B847" i="6" s="1"/>
  <c r="T917" i="4"/>
  <c r="B917" i="6" s="1"/>
  <c r="T1054" i="4"/>
  <c r="B1054" i="6" s="1"/>
  <c r="T537" i="4"/>
  <c r="B537" i="6" s="1"/>
  <c r="T609" i="4"/>
  <c r="B609" i="6" s="1"/>
  <c r="T405" i="4"/>
  <c r="B405" i="6" s="1"/>
  <c r="T43" i="4"/>
  <c r="B43" i="6" s="1"/>
  <c r="T1036" i="4"/>
  <c r="B1036" i="6" s="1"/>
  <c r="T1066" i="4"/>
  <c r="B1066" i="6" s="1"/>
  <c r="T601" i="4"/>
  <c r="B601" i="6" s="1"/>
  <c r="T155" i="4"/>
  <c r="B155" i="6" s="1"/>
  <c r="T727" i="4"/>
  <c r="B727" i="6" s="1"/>
  <c r="T890" i="4"/>
  <c r="B890" i="6" s="1"/>
  <c r="T657" i="4"/>
  <c r="B657" i="6" s="1"/>
  <c r="T473" i="4"/>
  <c r="B473" i="6" s="1"/>
  <c r="T814" i="4"/>
  <c r="B814" i="6" s="1"/>
  <c r="T815" i="4"/>
  <c r="B815" i="6" s="1"/>
  <c r="T946" i="4"/>
  <c r="B946" i="6" s="1"/>
  <c r="T462" i="4"/>
  <c r="B462" i="6" s="1"/>
  <c r="T991" i="4"/>
  <c r="B991" i="6" s="1"/>
  <c r="T749" i="4"/>
  <c r="B749" i="6" s="1"/>
  <c r="T489" i="4"/>
  <c r="B489" i="6" s="1"/>
  <c r="T169" i="4"/>
  <c r="B169" i="6" s="1"/>
  <c r="T831" i="4"/>
  <c r="B831" i="6" s="1"/>
  <c r="T252" i="4"/>
  <c r="B252" i="6" s="1"/>
  <c r="T442" i="4"/>
  <c r="B442" i="6" s="1"/>
  <c r="T481" i="4"/>
  <c r="B481" i="6" s="1"/>
  <c r="T439" i="4"/>
  <c r="B439" i="6" s="1"/>
  <c r="T985" i="4"/>
  <c r="B985" i="6" s="1"/>
  <c r="T394" i="4"/>
  <c r="B394" i="6" s="1"/>
  <c r="T330" i="4"/>
  <c r="B330" i="6" s="1"/>
  <c r="T63" i="4"/>
  <c r="B63" i="6" s="1"/>
  <c r="T597" i="4"/>
  <c r="B597" i="6" s="1"/>
  <c r="T85" i="4"/>
  <c r="B85" i="6" s="1"/>
  <c r="T801" i="4"/>
  <c r="B801" i="6" s="1"/>
  <c r="T509" i="4"/>
  <c r="B509" i="6" s="1"/>
  <c r="T421" i="4"/>
  <c r="B421" i="6" s="1"/>
  <c r="T293" i="4"/>
  <c r="B293" i="6" s="1"/>
  <c r="T826" i="4"/>
  <c r="B826" i="6" s="1"/>
  <c r="T630" i="4"/>
  <c r="B630" i="6" s="1"/>
  <c r="T362" i="4"/>
  <c r="B362" i="6" s="1"/>
  <c r="T879" i="4"/>
  <c r="B879" i="6" s="1"/>
  <c r="T501" i="4"/>
  <c r="B501" i="6" s="1"/>
  <c r="T301" i="4"/>
  <c r="B301" i="6" s="1"/>
  <c r="T958" i="4"/>
  <c r="B958" i="6" s="1"/>
  <c r="T686" i="4"/>
  <c r="B686" i="6" s="1"/>
  <c r="T1095" i="4"/>
  <c r="B1095" i="6" s="1"/>
  <c r="T390" i="4"/>
  <c r="B390" i="6" s="1"/>
  <c r="T870" i="4"/>
  <c r="B870" i="6" s="1"/>
  <c r="T498" i="4"/>
  <c r="B498" i="6" s="1"/>
  <c r="T271" i="4"/>
  <c r="B271" i="6" s="1"/>
  <c r="T621" i="4"/>
  <c r="B621" i="6" s="1"/>
  <c r="T149" i="4"/>
  <c r="B149" i="6" s="1"/>
  <c r="T641" i="4"/>
  <c r="B641" i="6" s="1"/>
  <c r="T557" i="4"/>
  <c r="B557" i="6" s="1"/>
  <c r="T309" i="4"/>
  <c r="B309" i="6" s="1"/>
  <c r="T895" i="4"/>
  <c r="B895" i="6" s="1"/>
  <c r="T335" i="4"/>
  <c r="B335" i="6" s="1"/>
  <c r="T850" i="4"/>
  <c r="B850" i="6" s="1"/>
  <c r="T972" i="4"/>
  <c r="B972" i="6" s="1"/>
  <c r="T1082" i="4"/>
  <c r="B1082" i="6" s="1"/>
  <c r="T603" i="4"/>
  <c r="B603" i="6" s="1"/>
  <c r="T517" i="4"/>
  <c r="B517" i="6" s="1"/>
  <c r="T413" i="4"/>
  <c r="B413" i="6" s="1"/>
  <c r="T863" i="4"/>
  <c r="B863" i="6" s="1"/>
  <c r="T367" i="4"/>
  <c r="B367" i="6" s="1"/>
  <c r="B21"/>
  <c r="O6" i="4"/>
  <c r="F5" i="6"/>
  <c r="C3"/>
  <c r="C4" s="1"/>
  <c r="C5" l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I2" s="1"/>
  <c r="I3" s="1"/>
  <c r="I8"/>
  <c r="I4"/>
  <c r="I10"/>
  <c r="I7"/>
  <c r="I9"/>
  <c r="O7" i="4"/>
  <c r="F6" i="6"/>
  <c r="D3"/>
  <c r="E3" s="1"/>
  <c r="I6" l="1"/>
  <c r="O8" i="4"/>
  <c r="F7" i="6"/>
  <c r="D4"/>
  <c r="E4" s="1"/>
  <c r="O9" i="4" l="1"/>
  <c r="F8" i="6"/>
  <c r="D5"/>
  <c r="E5" s="1"/>
  <c r="O10" i="4" l="1"/>
  <c r="F9" i="6"/>
  <c r="D6"/>
  <c r="E6" s="1"/>
  <c r="O11" i="4" l="1"/>
  <c r="F10" i="6"/>
  <c r="D7"/>
  <c r="E7" s="1"/>
  <c r="O12" i="4" l="1"/>
  <c r="F11" i="6"/>
  <c r="D8"/>
  <c r="E8" s="1"/>
  <c r="O13" i="4" l="1"/>
  <c r="F12" i="6"/>
  <c r="D9"/>
  <c r="E9" s="1"/>
  <c r="O14" i="4" l="1"/>
  <c r="F13" i="6"/>
  <c r="D10"/>
  <c r="E10" s="1"/>
  <c r="O15" i="4" l="1"/>
  <c r="F14" i="6"/>
  <c r="D11"/>
  <c r="E11" s="1"/>
  <c r="O16" i="4" l="1"/>
  <c r="F15" i="6"/>
  <c r="D12"/>
  <c r="E12" s="1"/>
  <c r="O17" i="4" l="1"/>
  <c r="F16" i="6"/>
  <c r="D13"/>
  <c r="E13" s="1"/>
  <c r="O18" i="4" l="1"/>
  <c r="F17" i="6"/>
  <c r="D14"/>
  <c r="E14" s="1"/>
  <c r="O19" i="4" l="1"/>
  <c r="F18" i="6"/>
  <c r="D15"/>
  <c r="E15" s="1"/>
  <c r="O20" i="4" l="1"/>
  <c r="F19" i="6"/>
  <c r="D16"/>
  <c r="E16" s="1"/>
  <c r="O21" i="4" l="1"/>
  <c r="F20" i="6"/>
  <c r="D17"/>
  <c r="E17" s="1"/>
  <c r="O22" i="4" l="1"/>
  <c r="F21" i="6"/>
  <c r="D18"/>
  <c r="E18" s="1"/>
  <c r="O23" i="4" l="1"/>
  <c r="F22" i="6"/>
  <c r="D19"/>
  <c r="E19" s="1"/>
  <c r="O24" i="4" l="1"/>
  <c r="F23" i="6"/>
  <c r="D20"/>
  <c r="E20" s="1"/>
  <c r="O25" i="4" l="1"/>
  <c r="F24" i="6"/>
  <c r="D21"/>
  <c r="E21" s="1"/>
  <c r="O26" i="4" l="1"/>
  <c r="F25" i="6"/>
  <c r="D22"/>
  <c r="E22" s="1"/>
  <c r="O27" i="4" l="1"/>
  <c r="F26" i="6"/>
  <c r="D23"/>
  <c r="E23" s="1"/>
  <c r="O28" i="4" l="1"/>
  <c r="F27" i="6"/>
  <c r="D24"/>
  <c r="E24" s="1"/>
  <c r="O29" i="4" l="1"/>
  <c r="F28" i="6"/>
  <c r="D25"/>
  <c r="E25" s="1"/>
  <c r="O30" i="4" l="1"/>
  <c r="F29" i="6"/>
  <c r="D26"/>
  <c r="E26" s="1"/>
  <c r="O31" i="4" l="1"/>
  <c r="F30" i="6"/>
  <c r="D27"/>
  <c r="E27" s="1"/>
  <c r="O32" i="4" l="1"/>
  <c r="F31" i="6"/>
  <c r="D28"/>
  <c r="E28" s="1"/>
  <c r="O33" i="4" l="1"/>
  <c r="F32" i="6"/>
  <c r="D29"/>
  <c r="E29" s="1"/>
  <c r="O34" i="4" l="1"/>
  <c r="F33" i="6"/>
  <c r="D30"/>
  <c r="E30" s="1"/>
  <c r="O35" i="4" l="1"/>
  <c r="F34" i="6"/>
  <c r="D31"/>
  <c r="E31" s="1"/>
  <c r="O36" i="4" l="1"/>
  <c r="F35" i="6"/>
  <c r="D32"/>
  <c r="E32" s="1"/>
  <c r="O37" i="4" l="1"/>
  <c r="F36" i="6"/>
  <c r="D33"/>
  <c r="E33" s="1"/>
  <c r="O38" i="4" l="1"/>
  <c r="F37" i="6"/>
  <c r="D34"/>
  <c r="E34" s="1"/>
  <c r="O39" i="4" l="1"/>
  <c r="F38" i="6"/>
  <c r="D35"/>
  <c r="E35" s="1"/>
  <c r="O40" i="4" l="1"/>
  <c r="F39" i="6"/>
  <c r="D36"/>
  <c r="E36" s="1"/>
  <c r="O41" i="4" l="1"/>
  <c r="F40" i="6"/>
  <c r="D37"/>
  <c r="E37" s="1"/>
  <c r="O42" i="4" l="1"/>
  <c r="F41" i="6"/>
  <c r="D38"/>
  <c r="E38" s="1"/>
  <c r="O43" i="4" l="1"/>
  <c r="F42" i="6"/>
  <c r="D39"/>
  <c r="E39" s="1"/>
  <c r="O44" i="4" l="1"/>
  <c r="F43" i="6"/>
  <c r="D40"/>
  <c r="E40" s="1"/>
  <c r="O45" i="4" l="1"/>
  <c r="F44" i="6"/>
  <c r="D41"/>
  <c r="E41" s="1"/>
  <c r="O46" i="4" l="1"/>
  <c r="F45" i="6"/>
  <c r="D42"/>
  <c r="E42" s="1"/>
  <c r="O47" i="4" l="1"/>
  <c r="F46" i="6"/>
  <c r="D43"/>
  <c r="E43" s="1"/>
  <c r="O48" i="4" l="1"/>
  <c r="F47" i="6"/>
  <c r="D44"/>
  <c r="E44" s="1"/>
  <c r="O49" i="4" l="1"/>
  <c r="F48" i="6"/>
  <c r="D45"/>
  <c r="E45" s="1"/>
  <c r="O50" i="4" l="1"/>
  <c r="F49" i="6"/>
  <c r="D46"/>
  <c r="E46" s="1"/>
  <c r="O51" i="4" l="1"/>
  <c r="F50" i="6"/>
  <c r="D47"/>
  <c r="E47" s="1"/>
  <c r="O52" i="4" l="1"/>
  <c r="F51" i="6"/>
  <c r="D48"/>
  <c r="E48" s="1"/>
  <c r="O53" i="4" l="1"/>
  <c r="F52" i="6"/>
  <c r="D49"/>
  <c r="E49" s="1"/>
  <c r="O54" i="4" l="1"/>
  <c r="F53" i="6"/>
  <c r="D50"/>
  <c r="E50" s="1"/>
  <c r="O55" i="4" l="1"/>
  <c r="F54" i="6"/>
  <c r="D51"/>
  <c r="E51" s="1"/>
  <c r="O56" i="4" l="1"/>
  <c r="F55" i="6"/>
  <c r="D52"/>
  <c r="E52" s="1"/>
  <c r="O57" i="4" l="1"/>
  <c r="F56" i="6"/>
  <c r="D53"/>
  <c r="E53" s="1"/>
  <c r="O58" i="4" l="1"/>
  <c r="F57" i="6"/>
  <c r="D54"/>
  <c r="E54" s="1"/>
  <c r="O59" i="4" l="1"/>
  <c r="F58" i="6"/>
  <c r="D55"/>
  <c r="E55" s="1"/>
  <c r="O60" i="4" l="1"/>
  <c r="F59" i="6"/>
  <c r="D56"/>
  <c r="E56" s="1"/>
  <c r="O61" i="4" l="1"/>
  <c r="F60" i="6"/>
  <c r="D57"/>
  <c r="E57" s="1"/>
  <c r="O62" i="4" l="1"/>
  <c r="F61" i="6"/>
  <c r="D58"/>
  <c r="E58" s="1"/>
  <c r="O63" i="4" l="1"/>
  <c r="F62" i="6"/>
  <c r="D59"/>
  <c r="E59" s="1"/>
  <c r="O64" i="4" l="1"/>
  <c r="F63" i="6"/>
  <c r="D60"/>
  <c r="E60" s="1"/>
  <c r="O65" i="4" l="1"/>
  <c r="F64" i="6"/>
  <c r="D61"/>
  <c r="E61" s="1"/>
  <c r="O66" i="4" l="1"/>
  <c r="F65" i="6"/>
  <c r="D62"/>
  <c r="E62" s="1"/>
  <c r="O67" i="4" l="1"/>
  <c r="F66" i="6"/>
  <c r="D63"/>
  <c r="E63" s="1"/>
  <c r="O68" i="4" l="1"/>
  <c r="F67" i="6"/>
  <c r="D64"/>
  <c r="E64" s="1"/>
  <c r="O69" i="4" l="1"/>
  <c r="F68" i="6"/>
  <c r="D65"/>
  <c r="E65" s="1"/>
  <c r="O70" i="4" l="1"/>
  <c r="F69" i="6"/>
  <c r="D66"/>
  <c r="E66" s="1"/>
  <c r="O71" i="4" l="1"/>
  <c r="F70" i="6"/>
  <c r="D67"/>
  <c r="E67" s="1"/>
  <c r="O72" i="4" l="1"/>
  <c r="F71" i="6"/>
  <c r="D68"/>
  <c r="E68" s="1"/>
  <c r="O73" i="4" l="1"/>
  <c r="F72" i="6"/>
  <c r="D69"/>
  <c r="E69" s="1"/>
  <c r="O74" i="4" l="1"/>
  <c r="F73" i="6"/>
  <c r="D70"/>
  <c r="E70" s="1"/>
  <c r="O75" i="4" l="1"/>
  <c r="F74" i="6"/>
  <c r="D71"/>
  <c r="E71" s="1"/>
  <c r="O76" i="4" l="1"/>
  <c r="F75" i="6"/>
  <c r="D72"/>
  <c r="E72" s="1"/>
  <c r="O77" i="4" l="1"/>
  <c r="F76" i="6"/>
  <c r="D73"/>
  <c r="E73" s="1"/>
  <c r="O78" i="4" l="1"/>
  <c r="F77" i="6"/>
  <c r="D74"/>
  <c r="E74" s="1"/>
  <c r="O79" i="4" l="1"/>
  <c r="F78" i="6"/>
  <c r="D75"/>
  <c r="E75" s="1"/>
  <c r="O80" i="4" l="1"/>
  <c r="F79" i="6"/>
  <c r="D76"/>
  <c r="E76" s="1"/>
  <c r="O81" i="4" l="1"/>
  <c r="F80" i="6"/>
  <c r="D77"/>
  <c r="E77" s="1"/>
  <c r="O82" i="4" l="1"/>
  <c r="F81" i="6"/>
  <c r="D78"/>
  <c r="E78" s="1"/>
  <c r="O83" i="4" l="1"/>
  <c r="F82" i="6"/>
  <c r="D79"/>
  <c r="E79" s="1"/>
  <c r="O84" i="4" l="1"/>
  <c r="F83" i="6"/>
  <c r="D80"/>
  <c r="E80" s="1"/>
  <c r="O85" i="4" l="1"/>
  <c r="F84" i="6"/>
  <c r="D81"/>
  <c r="E81" s="1"/>
  <c r="O86" i="4" l="1"/>
  <c r="F85" i="6"/>
  <c r="D82"/>
  <c r="E82" s="1"/>
  <c r="O87" i="4" l="1"/>
  <c r="F86" i="6"/>
  <c r="D83"/>
  <c r="E83" s="1"/>
  <c r="O88" i="4" l="1"/>
  <c r="F87" i="6"/>
  <c r="D84"/>
  <c r="E84" s="1"/>
  <c r="O89" i="4" l="1"/>
  <c r="F88" i="6"/>
  <c r="D85"/>
  <c r="E85" s="1"/>
  <c r="O90" i="4" l="1"/>
  <c r="F89" i="6"/>
  <c r="D86"/>
  <c r="E86" s="1"/>
  <c r="O91" i="4" l="1"/>
  <c r="F90" i="6"/>
  <c r="D87"/>
  <c r="E87" s="1"/>
  <c r="O92" i="4" l="1"/>
  <c r="F91" i="6"/>
  <c r="D88"/>
  <c r="E88" s="1"/>
  <c r="O93" i="4" l="1"/>
  <c r="F92" i="6"/>
  <c r="D89"/>
  <c r="E89" s="1"/>
  <c r="O94" i="4" l="1"/>
  <c r="F93" i="6"/>
  <c r="D90"/>
  <c r="E90" s="1"/>
  <c r="O95" i="4" l="1"/>
  <c r="F94" i="6"/>
  <c r="D91"/>
  <c r="E91" s="1"/>
  <c r="O96" i="4" l="1"/>
  <c r="F95" i="6"/>
  <c r="D92"/>
  <c r="E92" s="1"/>
  <c r="O97" i="4" l="1"/>
  <c r="F96" i="6"/>
  <c r="D93"/>
  <c r="E93" s="1"/>
  <c r="O98" i="4" l="1"/>
  <c r="F97" i="6"/>
  <c r="D94"/>
  <c r="E94" s="1"/>
  <c r="O99" i="4" l="1"/>
  <c r="F98" i="6"/>
  <c r="D95"/>
  <c r="E95" s="1"/>
  <c r="O100" i="4" l="1"/>
  <c r="F99" i="6"/>
  <c r="D96"/>
  <c r="E96" s="1"/>
  <c r="O101" i="4" l="1"/>
  <c r="F100" i="6"/>
  <c r="D97"/>
  <c r="E97" s="1"/>
  <c r="O102" i="4" l="1"/>
  <c r="F101" i="6"/>
  <c r="D98"/>
  <c r="E98" s="1"/>
  <c r="O103" i="4" l="1"/>
  <c r="F102" i="6"/>
  <c r="D99"/>
  <c r="E99" s="1"/>
  <c r="O104" i="4" l="1"/>
  <c r="F103" i="6"/>
  <c r="D100"/>
  <c r="E100" s="1"/>
  <c r="O105" i="4" l="1"/>
  <c r="F104" i="6"/>
  <c r="D101"/>
  <c r="E101" s="1"/>
  <c r="O106" i="4" l="1"/>
  <c r="F105" i="6"/>
  <c r="D102"/>
  <c r="E102" s="1"/>
  <c r="O107" i="4" l="1"/>
  <c r="F106" i="6"/>
  <c r="D103"/>
  <c r="E103" s="1"/>
  <c r="O108" i="4" l="1"/>
  <c r="F107" i="6"/>
  <c r="D104"/>
  <c r="E104" s="1"/>
  <c r="O109" i="4" l="1"/>
  <c r="F108" i="6"/>
  <c r="D105"/>
  <c r="E105" s="1"/>
  <c r="O110" i="4" l="1"/>
  <c r="F109" i="6"/>
  <c r="D106"/>
  <c r="E106" s="1"/>
  <c r="O111" i="4" l="1"/>
  <c r="F110" i="6"/>
  <c r="D107"/>
  <c r="E107" s="1"/>
  <c r="O112" i="4" l="1"/>
  <c r="F111" i="6"/>
  <c r="D108"/>
  <c r="E108" s="1"/>
  <c r="O113" i="4" l="1"/>
  <c r="F112" i="6"/>
  <c r="D109"/>
  <c r="E109" s="1"/>
  <c r="O114" i="4" l="1"/>
  <c r="F113" i="6"/>
  <c r="D110"/>
  <c r="E110" s="1"/>
  <c r="O115" i="4" l="1"/>
  <c r="F114" i="6"/>
  <c r="D111"/>
  <c r="E111" s="1"/>
  <c r="O116" i="4" l="1"/>
  <c r="F115" i="6"/>
  <c r="D112"/>
  <c r="E112" s="1"/>
  <c r="O117" i="4" l="1"/>
  <c r="F116" i="6"/>
  <c r="D113"/>
  <c r="E113" s="1"/>
  <c r="O118" i="4" l="1"/>
  <c r="F117" i="6"/>
  <c r="D114"/>
  <c r="E114" s="1"/>
  <c r="O119" i="4" l="1"/>
  <c r="F118" i="6"/>
  <c r="D115"/>
  <c r="E115" s="1"/>
  <c r="O120" i="4" l="1"/>
  <c r="F119" i="6"/>
  <c r="D116"/>
  <c r="E116" s="1"/>
  <c r="O121" i="4" l="1"/>
  <c r="F120" i="6"/>
  <c r="D117"/>
  <c r="E117" s="1"/>
  <c r="O122" i="4" l="1"/>
  <c r="F121" i="6"/>
  <c r="D118"/>
  <c r="E118" s="1"/>
  <c r="O123" i="4" l="1"/>
  <c r="F122" i="6"/>
  <c r="D119"/>
  <c r="E119" s="1"/>
  <c r="O124" i="4" l="1"/>
  <c r="F123" i="6"/>
  <c r="D120"/>
  <c r="E120" s="1"/>
  <c r="O125" i="4" l="1"/>
  <c r="F124" i="6"/>
  <c r="D121"/>
  <c r="E121" s="1"/>
  <c r="O126" i="4" l="1"/>
  <c r="F125" i="6"/>
  <c r="D122"/>
  <c r="E122" s="1"/>
  <c r="O127" i="4" l="1"/>
  <c r="F126" i="6"/>
  <c r="D123"/>
  <c r="E123" s="1"/>
  <c r="O128" i="4" l="1"/>
  <c r="F127" i="6"/>
  <c r="D124"/>
  <c r="E124" s="1"/>
  <c r="O129" i="4" l="1"/>
  <c r="F128" i="6"/>
  <c r="D125"/>
  <c r="E125" s="1"/>
  <c r="O130" i="4" l="1"/>
  <c r="F129" i="6"/>
  <c r="D126"/>
  <c r="E126" s="1"/>
  <c r="O131" i="4" l="1"/>
  <c r="F130" i="6"/>
  <c r="D127"/>
  <c r="E127" s="1"/>
  <c r="O132" i="4" l="1"/>
  <c r="F131" i="6"/>
  <c r="D128"/>
  <c r="E128" s="1"/>
  <c r="O133" i="4" l="1"/>
  <c r="F132" i="6"/>
  <c r="D129"/>
  <c r="E129" s="1"/>
  <c r="O134" i="4" l="1"/>
  <c r="F133" i="6"/>
  <c r="D130"/>
  <c r="E130" s="1"/>
  <c r="O135" i="4" l="1"/>
  <c r="F134" i="6"/>
  <c r="D131"/>
  <c r="E131" s="1"/>
  <c r="O136" i="4" l="1"/>
  <c r="F135" i="6"/>
  <c r="D132"/>
  <c r="E132" s="1"/>
  <c r="O137" i="4" l="1"/>
  <c r="F136" i="6"/>
  <c r="D133"/>
  <c r="E133" s="1"/>
  <c r="O138" i="4" l="1"/>
  <c r="F137" i="6"/>
  <c r="D134"/>
  <c r="E134" s="1"/>
  <c r="O139" i="4" l="1"/>
  <c r="F138" i="6"/>
  <c r="D135"/>
  <c r="E135" s="1"/>
  <c r="O140" i="4" l="1"/>
  <c r="F139" i="6"/>
  <c r="D136"/>
  <c r="E136" s="1"/>
  <c r="O141" i="4" l="1"/>
  <c r="F140" i="6"/>
  <c r="D137"/>
  <c r="E137" s="1"/>
  <c r="O142" i="4" l="1"/>
  <c r="F141" i="6"/>
  <c r="D138"/>
  <c r="E138" s="1"/>
  <c r="O143" i="4" l="1"/>
  <c r="F142" i="6"/>
  <c r="D139"/>
  <c r="E139" s="1"/>
  <c r="O144" i="4" l="1"/>
  <c r="F143" i="6"/>
  <c r="D140"/>
  <c r="E140" s="1"/>
  <c r="O145" i="4" l="1"/>
  <c r="F144" i="6"/>
  <c r="D141"/>
  <c r="E141" s="1"/>
  <c r="O146" i="4" l="1"/>
  <c r="F145" i="6"/>
  <c r="D142"/>
  <c r="E142" s="1"/>
  <c r="O147" i="4" l="1"/>
  <c r="F146" i="6"/>
  <c r="D143"/>
  <c r="E143" s="1"/>
  <c r="O148" i="4" l="1"/>
  <c r="F147" i="6"/>
  <c r="D144"/>
  <c r="E144" s="1"/>
  <c r="O149" i="4" l="1"/>
  <c r="F148" i="6"/>
  <c r="D145"/>
  <c r="E145" s="1"/>
  <c r="O150" i="4" l="1"/>
  <c r="F149" i="6"/>
  <c r="D146"/>
  <c r="E146" s="1"/>
  <c r="O151" i="4" l="1"/>
  <c r="F150" i="6"/>
  <c r="D147"/>
  <c r="E147" s="1"/>
  <c r="O152" i="4" l="1"/>
  <c r="F151" i="6"/>
  <c r="D148"/>
  <c r="E148" s="1"/>
  <c r="O153" i="4" l="1"/>
  <c r="F152" i="6"/>
  <c r="D149"/>
  <c r="E149" s="1"/>
  <c r="O154" i="4" l="1"/>
  <c r="F153" i="6"/>
  <c r="D150"/>
  <c r="E150" s="1"/>
  <c r="O155" i="4" l="1"/>
  <c r="F154" i="6"/>
  <c r="D151"/>
  <c r="E151" s="1"/>
  <c r="O156" i="4" l="1"/>
  <c r="F155" i="6"/>
  <c r="D152"/>
  <c r="E152" s="1"/>
  <c r="O157" i="4" l="1"/>
  <c r="F156" i="6"/>
  <c r="D153"/>
  <c r="E153" s="1"/>
  <c r="O158" i="4" l="1"/>
  <c r="F157" i="6"/>
  <c r="D154"/>
  <c r="E154" s="1"/>
  <c r="O159" i="4" l="1"/>
  <c r="F158" i="6"/>
  <c r="D155"/>
  <c r="E155" s="1"/>
  <c r="O160" i="4" l="1"/>
  <c r="F159" i="6"/>
  <c r="D156"/>
  <c r="E156" s="1"/>
  <c r="O161" i="4" l="1"/>
  <c r="F160" i="6"/>
  <c r="D157"/>
  <c r="E157" s="1"/>
  <c r="O162" i="4" l="1"/>
  <c r="F161" i="6"/>
  <c r="D158"/>
  <c r="E158" s="1"/>
  <c r="O163" i="4" l="1"/>
  <c r="F162" i="6"/>
  <c r="D159"/>
  <c r="E159" s="1"/>
  <c r="O164" i="4" l="1"/>
  <c r="F163" i="6"/>
  <c r="D160"/>
  <c r="E160" s="1"/>
  <c r="O165" i="4" l="1"/>
  <c r="F164" i="6"/>
  <c r="D161"/>
  <c r="E161" s="1"/>
  <c r="O166" i="4" l="1"/>
  <c r="F165" i="6"/>
  <c r="D162"/>
  <c r="E162" s="1"/>
  <c r="O167" i="4" l="1"/>
  <c r="F166" i="6"/>
  <c r="D163"/>
  <c r="E163" s="1"/>
  <c r="O168" i="4" l="1"/>
  <c r="F167" i="6"/>
  <c r="D164"/>
  <c r="E164" s="1"/>
  <c r="O169" i="4" l="1"/>
  <c r="F168" i="6"/>
  <c r="D165"/>
  <c r="E165" s="1"/>
  <c r="O170" i="4" l="1"/>
  <c r="F169" i="6"/>
  <c r="D166"/>
  <c r="E166" s="1"/>
  <c r="O171" i="4" l="1"/>
  <c r="F170" i="6"/>
  <c r="D167"/>
  <c r="E167" s="1"/>
  <c r="O172" i="4" l="1"/>
  <c r="F171" i="6"/>
  <c r="D168"/>
  <c r="E168" s="1"/>
  <c r="O173" i="4" l="1"/>
  <c r="F172" i="6"/>
  <c r="D169"/>
  <c r="E169" s="1"/>
  <c r="O174" i="4" l="1"/>
  <c r="F173" i="6"/>
  <c r="D170"/>
  <c r="E170" s="1"/>
  <c r="O175" i="4" l="1"/>
  <c r="F174" i="6"/>
  <c r="D171"/>
  <c r="E171" s="1"/>
  <c r="O176" i="4" l="1"/>
  <c r="F175" i="6"/>
  <c r="D172"/>
  <c r="E172" s="1"/>
  <c r="O177" i="4" l="1"/>
  <c r="F176" i="6"/>
  <c r="D173"/>
  <c r="E173" s="1"/>
  <c r="O178" i="4" l="1"/>
  <c r="F177" i="6"/>
  <c r="D174"/>
  <c r="E174" s="1"/>
  <c r="O179" i="4" l="1"/>
  <c r="F178" i="6"/>
  <c r="D175"/>
  <c r="E175" s="1"/>
  <c r="O180" i="4" l="1"/>
  <c r="F179" i="6"/>
  <c r="D176"/>
  <c r="E176" s="1"/>
  <c r="O181" i="4" l="1"/>
  <c r="F180" i="6"/>
  <c r="D177"/>
  <c r="E177" s="1"/>
  <c r="O182" i="4" l="1"/>
  <c r="F181" i="6"/>
  <c r="D178"/>
  <c r="E178" s="1"/>
  <c r="O183" i="4" l="1"/>
  <c r="F182" i="6"/>
  <c r="D179"/>
  <c r="E179" s="1"/>
  <c r="O184" i="4" l="1"/>
  <c r="F183" i="6"/>
  <c r="D180"/>
  <c r="E180" s="1"/>
  <c r="O185" i="4" l="1"/>
  <c r="F184" i="6"/>
  <c r="D181"/>
  <c r="E181" s="1"/>
  <c r="O186" i="4" l="1"/>
  <c r="F185" i="6"/>
  <c r="D182"/>
  <c r="E182" s="1"/>
  <c r="O187" i="4" l="1"/>
  <c r="F186" i="6"/>
  <c r="D183"/>
  <c r="E183" s="1"/>
  <c r="O188" i="4" l="1"/>
  <c r="F187" i="6"/>
  <c r="D184"/>
  <c r="E184" s="1"/>
  <c r="O189" i="4" l="1"/>
  <c r="F188" i="6"/>
  <c r="D185"/>
  <c r="E185" s="1"/>
  <c r="O190" i="4" l="1"/>
  <c r="F189" i="6"/>
  <c r="D186"/>
  <c r="E186" s="1"/>
  <c r="O191" i="4" l="1"/>
  <c r="F190" i="6"/>
  <c r="D187"/>
  <c r="E187" s="1"/>
  <c r="O192" i="4" l="1"/>
  <c r="F191" i="6"/>
  <c r="D188"/>
  <c r="E188" s="1"/>
  <c r="O193" i="4" l="1"/>
  <c r="F192" i="6"/>
  <c r="D189"/>
  <c r="E189" s="1"/>
  <c r="O194" i="4" l="1"/>
  <c r="F193" i="6"/>
  <c r="D190"/>
  <c r="E190" s="1"/>
  <c r="O195" i="4" l="1"/>
  <c r="F194" i="6"/>
  <c r="D191"/>
  <c r="E191" s="1"/>
  <c r="O196" i="4" l="1"/>
  <c r="F195" i="6"/>
  <c r="D192"/>
  <c r="E192" s="1"/>
  <c r="O197" i="4" l="1"/>
  <c r="F196" i="6"/>
  <c r="D193"/>
  <c r="E193" s="1"/>
  <c r="O198" i="4" l="1"/>
  <c r="F197" i="6"/>
  <c r="D194"/>
  <c r="E194" s="1"/>
  <c r="O199" i="4" l="1"/>
  <c r="F198" i="6"/>
  <c r="D195"/>
  <c r="E195" s="1"/>
  <c r="O200" i="4" l="1"/>
  <c r="F199" i="6"/>
  <c r="D196"/>
  <c r="E196" s="1"/>
  <c r="O201" i="4" l="1"/>
  <c r="F200" i="6"/>
  <c r="D197"/>
  <c r="E197" s="1"/>
  <c r="O202" i="4" l="1"/>
  <c r="F201" i="6"/>
  <c r="D198"/>
  <c r="E198" s="1"/>
  <c r="O203" i="4" l="1"/>
  <c r="F202" i="6"/>
  <c r="D199"/>
  <c r="E199" s="1"/>
  <c r="O204" i="4" l="1"/>
  <c r="F203" i="6"/>
  <c r="D200"/>
  <c r="E200" s="1"/>
  <c r="O205" i="4" l="1"/>
  <c r="F204" i="6"/>
  <c r="D201"/>
  <c r="E201" s="1"/>
  <c r="O206" i="4" l="1"/>
  <c r="F205" i="6"/>
  <c r="D202"/>
  <c r="E202" s="1"/>
  <c r="O207" i="4" l="1"/>
  <c r="F206" i="6"/>
  <c r="D203"/>
  <c r="E203" s="1"/>
  <c r="O208" i="4" l="1"/>
  <c r="F207" i="6"/>
  <c r="D204"/>
  <c r="E204" s="1"/>
  <c r="O209" i="4" l="1"/>
  <c r="F208" i="6"/>
  <c r="D205"/>
  <c r="E205" s="1"/>
  <c r="O210" i="4" l="1"/>
  <c r="F209" i="6"/>
  <c r="D206"/>
  <c r="E206" s="1"/>
  <c r="O211" i="4" l="1"/>
  <c r="F210" i="6"/>
  <c r="D207"/>
  <c r="E207" s="1"/>
  <c r="O212" i="4" l="1"/>
  <c r="F211" i="6"/>
  <c r="D208"/>
  <c r="E208" s="1"/>
  <c r="O213" i="4" l="1"/>
  <c r="F212" i="6"/>
  <c r="D209"/>
  <c r="E209" s="1"/>
  <c r="O214" i="4" l="1"/>
  <c r="F213" i="6"/>
  <c r="D210"/>
  <c r="E210" s="1"/>
  <c r="O215" i="4" l="1"/>
  <c r="F214" i="6"/>
  <c r="D211"/>
  <c r="E211" s="1"/>
  <c r="O216" i="4" l="1"/>
  <c r="F215" i="6"/>
  <c r="D212"/>
  <c r="E212" s="1"/>
  <c r="O217" i="4" l="1"/>
  <c r="F216" i="6"/>
  <c r="D213"/>
  <c r="E213" s="1"/>
  <c r="O218" i="4" l="1"/>
  <c r="F217" i="6"/>
  <c r="D214"/>
  <c r="E214" s="1"/>
  <c r="O219" i="4" l="1"/>
  <c r="F218" i="6"/>
  <c r="D215"/>
  <c r="E215" s="1"/>
  <c r="O220" i="4" l="1"/>
  <c r="F219" i="6"/>
  <c r="D216"/>
  <c r="E216" s="1"/>
  <c r="O221" i="4" l="1"/>
  <c r="F220" i="6"/>
  <c r="D217"/>
  <c r="E217" s="1"/>
  <c r="O222" i="4" l="1"/>
  <c r="F221" i="6"/>
  <c r="D218"/>
  <c r="E218" s="1"/>
  <c r="O223" i="4" l="1"/>
  <c r="F222" i="6"/>
  <c r="D219"/>
  <c r="E219" s="1"/>
  <c r="O224" i="4" l="1"/>
  <c r="F223" i="6"/>
  <c r="D220"/>
  <c r="E220" s="1"/>
  <c r="O225" i="4" l="1"/>
  <c r="F224" i="6"/>
  <c r="D221"/>
  <c r="E221" s="1"/>
  <c r="O226" i="4" l="1"/>
  <c r="F225" i="6"/>
  <c r="D222"/>
  <c r="E222" s="1"/>
  <c r="O227" i="4" l="1"/>
  <c r="F226" i="6"/>
  <c r="D223"/>
  <c r="E223" s="1"/>
  <c r="O228" i="4" l="1"/>
  <c r="F227" i="6"/>
  <c r="D224"/>
  <c r="E224" s="1"/>
  <c r="O229" i="4" l="1"/>
  <c r="F228" i="6"/>
  <c r="D225"/>
  <c r="E225" s="1"/>
  <c r="O230" i="4" l="1"/>
  <c r="F229" i="6"/>
  <c r="D226"/>
  <c r="E226" s="1"/>
  <c r="O231" i="4" l="1"/>
  <c r="F230" i="6"/>
  <c r="D227"/>
  <c r="E227" s="1"/>
  <c r="O232" i="4" l="1"/>
  <c r="F231" i="6"/>
  <c r="D228"/>
  <c r="E228" s="1"/>
  <c r="O233" i="4" l="1"/>
  <c r="F232" i="6"/>
  <c r="D229"/>
  <c r="E229" s="1"/>
  <c r="O234" i="4" l="1"/>
  <c r="F233" i="6"/>
  <c r="D230"/>
  <c r="E230" s="1"/>
  <c r="O235" i="4" l="1"/>
  <c r="F234" i="6"/>
  <c r="D231"/>
  <c r="E231" s="1"/>
  <c r="O236" i="4" l="1"/>
  <c r="F235" i="6"/>
  <c r="D232"/>
  <c r="E232" s="1"/>
  <c r="O237" i="4" l="1"/>
  <c r="F236" i="6"/>
  <c r="D233"/>
  <c r="E233" s="1"/>
  <c r="O238" i="4" l="1"/>
  <c r="F237" i="6"/>
  <c r="D234"/>
  <c r="E234" s="1"/>
  <c r="O239" i="4" l="1"/>
  <c r="F238" i="6"/>
  <c r="D235"/>
  <c r="E235" s="1"/>
  <c r="O240" i="4" l="1"/>
  <c r="F239" i="6"/>
  <c r="D236"/>
  <c r="E236" s="1"/>
  <c r="O241" i="4" l="1"/>
  <c r="F240" i="6"/>
  <c r="D237"/>
  <c r="E237" s="1"/>
  <c r="O242" i="4" l="1"/>
  <c r="F241" i="6"/>
  <c r="D238"/>
  <c r="E238" s="1"/>
  <c r="O243" i="4" l="1"/>
  <c r="F242" i="6"/>
  <c r="D239"/>
  <c r="E239" s="1"/>
  <c r="O244" i="4" l="1"/>
  <c r="F243" i="6"/>
  <c r="D240"/>
  <c r="E240" s="1"/>
  <c r="O245" i="4" l="1"/>
  <c r="F244" i="6"/>
  <c r="D241"/>
  <c r="E241" s="1"/>
  <c r="O246" i="4" l="1"/>
  <c r="F245" i="6"/>
  <c r="D242"/>
  <c r="E242" s="1"/>
  <c r="O247" i="4" l="1"/>
  <c r="F246" i="6"/>
  <c r="D243"/>
  <c r="E243" s="1"/>
  <c r="O248" i="4" l="1"/>
  <c r="F247" i="6"/>
  <c r="D244"/>
  <c r="E244" s="1"/>
  <c r="O249" i="4" l="1"/>
  <c r="F248" i="6"/>
  <c r="D245"/>
  <c r="E245" s="1"/>
  <c r="O250" i="4" l="1"/>
  <c r="F249" i="6"/>
  <c r="D246"/>
  <c r="E246" s="1"/>
  <c r="O251" i="4" l="1"/>
  <c r="F250" i="6"/>
  <c r="D247"/>
  <c r="E247" s="1"/>
  <c r="O252" i="4" l="1"/>
  <c r="F251" i="6"/>
  <c r="D248"/>
  <c r="E248" s="1"/>
  <c r="O253" i="4" l="1"/>
  <c r="F252" i="6"/>
  <c r="D249"/>
  <c r="E249" s="1"/>
  <c r="O254" i="4" l="1"/>
  <c r="F253" i="6"/>
  <c r="D250"/>
  <c r="E250" s="1"/>
  <c r="O255" i="4" l="1"/>
  <c r="F254" i="6"/>
  <c r="D251"/>
  <c r="E251" s="1"/>
  <c r="O256" i="4" l="1"/>
  <c r="F255" i="6"/>
  <c r="D252"/>
  <c r="E252" s="1"/>
  <c r="O257" i="4" l="1"/>
  <c r="F256" i="6"/>
  <c r="D253"/>
  <c r="E253" s="1"/>
  <c r="O258" i="4" l="1"/>
  <c r="F257" i="6"/>
  <c r="D254"/>
  <c r="E254" s="1"/>
  <c r="O259" i="4" l="1"/>
  <c r="F258" i="6"/>
  <c r="D255"/>
  <c r="E255" s="1"/>
  <c r="O260" i="4" l="1"/>
  <c r="F259" i="6"/>
  <c r="D256"/>
  <c r="E256" s="1"/>
  <c r="O261" i="4" l="1"/>
  <c r="F260" i="6"/>
  <c r="D257"/>
  <c r="E257" s="1"/>
  <c r="O262" i="4" l="1"/>
  <c r="F261" i="6"/>
  <c r="D258"/>
  <c r="E258" s="1"/>
  <c r="O263" i="4" l="1"/>
  <c r="F262" i="6"/>
  <c r="D259"/>
  <c r="E259" s="1"/>
  <c r="O264" i="4" l="1"/>
  <c r="F263" i="6"/>
  <c r="D260"/>
  <c r="E260" s="1"/>
  <c r="O265" i="4" l="1"/>
  <c r="F264" i="6"/>
  <c r="D261"/>
  <c r="E261" s="1"/>
  <c r="O266" i="4" l="1"/>
  <c r="F265" i="6"/>
  <c r="D262"/>
  <c r="E262" s="1"/>
  <c r="O267" i="4" l="1"/>
  <c r="F266" i="6"/>
  <c r="D263"/>
  <c r="E263" s="1"/>
  <c r="O268" i="4" l="1"/>
  <c r="F267" i="6"/>
  <c r="D264"/>
  <c r="E264" s="1"/>
  <c r="O269" i="4" l="1"/>
  <c r="F268" i="6"/>
  <c r="D265"/>
  <c r="E265" s="1"/>
  <c r="O270" i="4" l="1"/>
  <c r="F269" i="6"/>
  <c r="D266"/>
  <c r="E266" s="1"/>
  <c r="O271" i="4" l="1"/>
  <c r="F270" i="6"/>
  <c r="D267"/>
  <c r="E267" s="1"/>
  <c r="O272" i="4" l="1"/>
  <c r="F271" i="6"/>
  <c r="D268"/>
  <c r="E268" s="1"/>
  <c r="O273" i="4" l="1"/>
  <c r="F272" i="6"/>
  <c r="D269"/>
  <c r="E269" s="1"/>
  <c r="O274" i="4" l="1"/>
  <c r="F273" i="6"/>
  <c r="D270"/>
  <c r="E270" s="1"/>
  <c r="O275" i="4" l="1"/>
  <c r="F274" i="6"/>
  <c r="D271"/>
  <c r="E271" s="1"/>
  <c r="O276" i="4" l="1"/>
  <c r="F275" i="6"/>
  <c r="D272"/>
  <c r="E272" s="1"/>
  <c r="O277" i="4" l="1"/>
  <c r="F276" i="6"/>
  <c r="D273"/>
  <c r="E273" s="1"/>
  <c r="O278" i="4" l="1"/>
  <c r="F277" i="6"/>
  <c r="D274"/>
  <c r="E274" s="1"/>
  <c r="O279" i="4" l="1"/>
  <c r="F278" i="6"/>
  <c r="D275"/>
  <c r="E275" s="1"/>
  <c r="O280" i="4" l="1"/>
  <c r="F279" i="6"/>
  <c r="D276"/>
  <c r="E276" s="1"/>
  <c r="O281" i="4" l="1"/>
  <c r="F280" i="6"/>
  <c r="D277"/>
  <c r="E277" s="1"/>
  <c r="O282" i="4" l="1"/>
  <c r="F281" i="6"/>
  <c r="D278"/>
  <c r="E278" s="1"/>
  <c r="O283" i="4" l="1"/>
  <c r="F282" i="6"/>
  <c r="D279"/>
  <c r="E279" s="1"/>
  <c r="O284" i="4" l="1"/>
  <c r="F283" i="6"/>
  <c r="D280"/>
  <c r="E280" s="1"/>
  <c r="O285" i="4" l="1"/>
  <c r="F284" i="6"/>
  <c r="D281"/>
  <c r="E281" s="1"/>
  <c r="O286" i="4" l="1"/>
  <c r="F285" i="6"/>
  <c r="D282"/>
  <c r="E282" s="1"/>
  <c r="O287" i="4" l="1"/>
  <c r="F286" i="6"/>
  <c r="D283"/>
  <c r="E283" s="1"/>
  <c r="O288" i="4" l="1"/>
  <c r="F287" i="6"/>
  <c r="D284"/>
  <c r="E284" s="1"/>
  <c r="O289" i="4" l="1"/>
  <c r="F288" i="6"/>
  <c r="D285"/>
  <c r="E285" s="1"/>
  <c r="O290" i="4" l="1"/>
  <c r="F289" i="6"/>
  <c r="D286"/>
  <c r="E286" s="1"/>
  <c r="O291" i="4" l="1"/>
  <c r="F290" i="6"/>
  <c r="D287"/>
  <c r="E287" s="1"/>
  <c r="O292" i="4" l="1"/>
  <c r="F291" i="6"/>
  <c r="D288"/>
  <c r="E288" s="1"/>
  <c r="O293" i="4" l="1"/>
  <c r="F292" i="6"/>
  <c r="D289"/>
  <c r="E289" s="1"/>
  <c r="O294" i="4" l="1"/>
  <c r="F293" i="6"/>
  <c r="D290"/>
  <c r="E290" s="1"/>
  <c r="O295" i="4" l="1"/>
  <c r="F294" i="6"/>
  <c r="D291"/>
  <c r="E291" s="1"/>
  <c r="O296" i="4" l="1"/>
  <c r="F295" i="6"/>
  <c r="D292"/>
  <c r="E292" s="1"/>
  <c r="O297" i="4" l="1"/>
  <c r="F296" i="6"/>
  <c r="D293"/>
  <c r="E293" s="1"/>
  <c r="O298" i="4" l="1"/>
  <c r="F297" i="6"/>
  <c r="D294"/>
  <c r="E294" s="1"/>
  <c r="O299" i="4" l="1"/>
  <c r="F298" i="6"/>
  <c r="D295"/>
  <c r="E295" s="1"/>
  <c r="O300" i="4" l="1"/>
  <c r="F299" i="6"/>
  <c r="D296"/>
  <c r="E296" s="1"/>
  <c r="O301" i="4" l="1"/>
  <c r="F300" i="6"/>
  <c r="D297"/>
  <c r="E297" s="1"/>
  <c r="O302" i="4" l="1"/>
  <c r="F301" i="6"/>
  <c r="D298"/>
  <c r="E298" s="1"/>
  <c r="O303" i="4" l="1"/>
  <c r="F302" i="6"/>
  <c r="D299"/>
  <c r="E299" s="1"/>
  <c r="O304" i="4" l="1"/>
  <c r="F303" i="6"/>
  <c r="D300"/>
  <c r="E300" s="1"/>
  <c r="O305" i="4" l="1"/>
  <c r="F304" i="6"/>
  <c r="D301"/>
  <c r="E301" s="1"/>
  <c r="O306" i="4" l="1"/>
  <c r="F305" i="6"/>
  <c r="D302"/>
  <c r="E302" s="1"/>
  <c r="O307" i="4" l="1"/>
  <c r="F306" i="6"/>
  <c r="D303"/>
  <c r="E303" s="1"/>
  <c r="O308" i="4" l="1"/>
  <c r="F307" i="6"/>
  <c r="D304"/>
  <c r="E304" s="1"/>
  <c r="O309" i="4" l="1"/>
  <c r="F308" i="6"/>
  <c r="D305"/>
  <c r="E305" s="1"/>
  <c r="O310" i="4" l="1"/>
  <c r="F309" i="6"/>
  <c r="D306"/>
  <c r="E306" s="1"/>
  <c r="O311" i="4" l="1"/>
  <c r="F310" i="6"/>
  <c r="D307"/>
  <c r="E307" s="1"/>
  <c r="O312" i="4" l="1"/>
  <c r="F311" i="6"/>
  <c r="D308"/>
  <c r="E308" s="1"/>
  <c r="O313" i="4" l="1"/>
  <c r="F312" i="6"/>
  <c r="D309"/>
  <c r="E309" s="1"/>
  <c r="O314" i="4" l="1"/>
  <c r="F313" i="6"/>
  <c r="D310"/>
  <c r="E310" s="1"/>
  <c r="O315" i="4" l="1"/>
  <c r="F314" i="6"/>
  <c r="D311"/>
  <c r="E311" s="1"/>
  <c r="O316" i="4" l="1"/>
  <c r="F315" i="6"/>
  <c r="D312"/>
  <c r="E312" s="1"/>
  <c r="O317" i="4" l="1"/>
  <c r="F316" i="6"/>
  <c r="D313"/>
  <c r="E313" s="1"/>
  <c r="O318" i="4" l="1"/>
  <c r="F317" i="6"/>
  <c r="D314"/>
  <c r="E314" s="1"/>
  <c r="O319" i="4" l="1"/>
  <c r="F318" i="6"/>
  <c r="D315"/>
  <c r="E315" s="1"/>
  <c r="O320" i="4" l="1"/>
  <c r="F319" i="6"/>
  <c r="D316"/>
  <c r="E316" s="1"/>
  <c r="O321" i="4" l="1"/>
  <c r="F320" i="6"/>
  <c r="D317"/>
  <c r="E317" s="1"/>
  <c r="O322" i="4" l="1"/>
  <c r="F321" i="6"/>
  <c r="D318"/>
  <c r="E318" s="1"/>
  <c r="O323" i="4" l="1"/>
  <c r="F322" i="6"/>
  <c r="D319"/>
  <c r="E319" s="1"/>
  <c r="O324" i="4" l="1"/>
  <c r="F323" i="6"/>
  <c r="D320"/>
  <c r="E320" s="1"/>
  <c r="O325" i="4" l="1"/>
  <c r="F324" i="6"/>
  <c r="D321"/>
  <c r="E321" s="1"/>
  <c r="O326" i="4" l="1"/>
  <c r="F325" i="6"/>
  <c r="D322"/>
  <c r="E322" s="1"/>
  <c r="O327" i="4" l="1"/>
  <c r="F326" i="6"/>
  <c r="D323"/>
  <c r="E323" s="1"/>
  <c r="O328" i="4" l="1"/>
  <c r="F327" i="6"/>
  <c r="D324"/>
  <c r="E324" s="1"/>
  <c r="O329" i="4" l="1"/>
  <c r="F328" i="6"/>
  <c r="D325"/>
  <c r="E325" s="1"/>
  <c r="O330" i="4" l="1"/>
  <c r="F329" i="6"/>
  <c r="D326"/>
  <c r="E326" s="1"/>
  <c r="O331" i="4" l="1"/>
  <c r="F330" i="6"/>
  <c r="D327"/>
  <c r="E327" s="1"/>
  <c r="O332" i="4" l="1"/>
  <c r="F331" i="6"/>
  <c r="D328"/>
  <c r="E328" s="1"/>
  <c r="O333" i="4" l="1"/>
  <c r="F332" i="6"/>
  <c r="D329"/>
  <c r="E329" s="1"/>
  <c r="O334" i="4" l="1"/>
  <c r="F333" i="6"/>
  <c r="D330"/>
  <c r="E330" s="1"/>
  <c r="O335" i="4" l="1"/>
  <c r="F334" i="6"/>
  <c r="D331"/>
  <c r="E331" s="1"/>
  <c r="O336" i="4" l="1"/>
  <c r="F335" i="6"/>
  <c r="D332"/>
  <c r="E332" s="1"/>
  <c r="O337" i="4" l="1"/>
  <c r="F336" i="6"/>
  <c r="D333"/>
  <c r="E333" s="1"/>
  <c r="O338" i="4" l="1"/>
  <c r="F337" i="6"/>
  <c r="D334"/>
  <c r="E334" s="1"/>
  <c r="O339" i="4" l="1"/>
  <c r="F338" i="6"/>
  <c r="D335"/>
  <c r="E335" s="1"/>
  <c r="O340" i="4" l="1"/>
  <c r="F339" i="6"/>
  <c r="D336"/>
  <c r="E336" s="1"/>
  <c r="O341" i="4" l="1"/>
  <c r="F340" i="6"/>
  <c r="D337"/>
  <c r="E337" s="1"/>
  <c r="O342" i="4" l="1"/>
  <c r="F341" i="6"/>
  <c r="D338"/>
  <c r="E338" s="1"/>
  <c r="O343" i="4" l="1"/>
  <c r="F342" i="6"/>
  <c r="D339"/>
  <c r="E339" s="1"/>
  <c r="O344" i="4" l="1"/>
  <c r="F343" i="6"/>
  <c r="D340"/>
  <c r="E340" s="1"/>
  <c r="O345" i="4" l="1"/>
  <c r="F344" i="6"/>
  <c r="D341"/>
  <c r="E341" s="1"/>
  <c r="O346" i="4" l="1"/>
  <c r="F345" i="6"/>
  <c r="D342"/>
  <c r="E342" s="1"/>
  <c r="O347" i="4" l="1"/>
  <c r="F346" i="6"/>
  <c r="D343"/>
  <c r="E343" s="1"/>
  <c r="O348" i="4" l="1"/>
  <c r="F347" i="6"/>
  <c r="D344"/>
  <c r="E344" s="1"/>
  <c r="O349" i="4" l="1"/>
  <c r="F348" i="6"/>
  <c r="D345"/>
  <c r="E345" s="1"/>
  <c r="O350" i="4" l="1"/>
  <c r="F349" i="6"/>
  <c r="D346"/>
  <c r="E346" s="1"/>
  <c r="O351" i="4" l="1"/>
  <c r="F350" i="6"/>
  <c r="D347"/>
  <c r="E347" s="1"/>
  <c r="O352" i="4" l="1"/>
  <c r="F351" i="6"/>
  <c r="D348"/>
  <c r="E348" s="1"/>
  <c r="O353" i="4" l="1"/>
  <c r="F352" i="6"/>
  <c r="D349"/>
  <c r="E349" s="1"/>
  <c r="O354" i="4" l="1"/>
  <c r="F353" i="6"/>
  <c r="D350"/>
  <c r="E350" s="1"/>
  <c r="O355" i="4" l="1"/>
  <c r="F354" i="6"/>
  <c r="D351"/>
  <c r="E351" s="1"/>
  <c r="O356" i="4" l="1"/>
  <c r="F355" i="6"/>
  <c r="D352"/>
  <c r="E352" s="1"/>
  <c r="O357" i="4" l="1"/>
  <c r="F356" i="6"/>
  <c r="D353"/>
  <c r="E353" s="1"/>
  <c r="O358" i="4" l="1"/>
  <c r="F357" i="6"/>
  <c r="D354"/>
  <c r="E354" s="1"/>
  <c r="O359" i="4" l="1"/>
  <c r="F358" i="6"/>
  <c r="D355"/>
  <c r="E355" s="1"/>
  <c r="O360" i="4" l="1"/>
  <c r="F359" i="6"/>
  <c r="D356"/>
  <c r="E356" s="1"/>
  <c r="O361" i="4" l="1"/>
  <c r="F360" i="6"/>
  <c r="D357"/>
  <c r="E357" s="1"/>
  <c r="O362" i="4" l="1"/>
  <c r="F361" i="6"/>
  <c r="D358"/>
  <c r="E358" s="1"/>
  <c r="O363" i="4" l="1"/>
  <c r="F362" i="6"/>
  <c r="D359"/>
  <c r="E359" s="1"/>
  <c r="O364" i="4" l="1"/>
  <c r="F363" i="6"/>
  <c r="D360"/>
  <c r="E360" s="1"/>
  <c r="O365" i="4" l="1"/>
  <c r="F364" i="6"/>
  <c r="D361"/>
  <c r="E361" s="1"/>
  <c r="O366" i="4" l="1"/>
  <c r="F365" i="6"/>
  <c r="D362"/>
  <c r="E362" s="1"/>
  <c r="O367" i="4" l="1"/>
  <c r="F366" i="6"/>
  <c r="D363"/>
  <c r="E363" s="1"/>
  <c r="O368" i="4" l="1"/>
  <c r="F367" i="6"/>
  <c r="D364"/>
  <c r="E364" s="1"/>
  <c r="O369" i="4" l="1"/>
  <c r="F368" i="6"/>
  <c r="D365"/>
  <c r="E365" s="1"/>
  <c r="O370" i="4" l="1"/>
  <c r="F369" i="6"/>
  <c r="D366"/>
  <c r="E366" s="1"/>
  <c r="O371" i="4" l="1"/>
  <c r="F370" i="6"/>
  <c r="D367"/>
  <c r="E367" s="1"/>
  <c r="O372" i="4" l="1"/>
  <c r="F371" i="6"/>
  <c r="D368"/>
  <c r="E368" s="1"/>
  <c r="O373" i="4" l="1"/>
  <c r="F372" i="6"/>
  <c r="D369"/>
  <c r="E369" s="1"/>
  <c r="O374" i="4" l="1"/>
  <c r="F373" i="6"/>
  <c r="D370"/>
  <c r="E370" s="1"/>
  <c r="O375" i="4" l="1"/>
  <c r="F374" i="6"/>
  <c r="D371"/>
  <c r="E371" s="1"/>
  <c r="O376" i="4" l="1"/>
  <c r="F375" i="6"/>
  <c r="D372"/>
  <c r="E372" s="1"/>
  <c r="O377" i="4" l="1"/>
  <c r="F376" i="6"/>
  <c r="D373"/>
  <c r="E373" s="1"/>
  <c r="O378" i="4" l="1"/>
  <c r="F377" i="6"/>
  <c r="D374"/>
  <c r="E374" s="1"/>
  <c r="O379" i="4" l="1"/>
  <c r="F378" i="6"/>
  <c r="D375"/>
  <c r="E375" s="1"/>
  <c r="O380" i="4" l="1"/>
  <c r="F379" i="6"/>
  <c r="D376"/>
  <c r="E376" s="1"/>
  <c r="O381" i="4" l="1"/>
  <c r="F380" i="6"/>
  <c r="D377"/>
  <c r="E377" s="1"/>
  <c r="O382" i="4" l="1"/>
  <c r="F381" i="6"/>
  <c r="D378"/>
  <c r="E378" s="1"/>
  <c r="O383" i="4" l="1"/>
  <c r="F382" i="6"/>
  <c r="D379"/>
  <c r="E379" s="1"/>
  <c r="O384" i="4" l="1"/>
  <c r="F383" i="6"/>
  <c r="D380"/>
  <c r="E380" s="1"/>
  <c r="O385" i="4" l="1"/>
  <c r="F384" i="6"/>
  <c r="D381"/>
  <c r="E381" s="1"/>
  <c r="O386" i="4" l="1"/>
  <c r="F385" i="6"/>
  <c r="D382"/>
  <c r="E382" s="1"/>
  <c r="O387" i="4" l="1"/>
  <c r="F386" i="6"/>
  <c r="D383"/>
  <c r="E383" s="1"/>
  <c r="O388" i="4" l="1"/>
  <c r="F387" i="6"/>
  <c r="D384"/>
  <c r="E384" s="1"/>
  <c r="O389" i="4" l="1"/>
  <c r="F388" i="6"/>
  <c r="D385"/>
  <c r="E385" s="1"/>
  <c r="O390" i="4" l="1"/>
  <c r="F389" i="6"/>
  <c r="D386"/>
  <c r="E386" s="1"/>
  <c r="O391" i="4" l="1"/>
  <c r="F390" i="6"/>
  <c r="D387"/>
  <c r="E387" s="1"/>
  <c r="O392" i="4" l="1"/>
  <c r="F391" i="6"/>
  <c r="D388"/>
  <c r="E388" s="1"/>
  <c r="O393" i="4" l="1"/>
  <c r="F392" i="6"/>
  <c r="D389"/>
  <c r="E389" s="1"/>
  <c r="O394" i="4" l="1"/>
  <c r="F393" i="6"/>
  <c r="D390"/>
  <c r="E390" s="1"/>
  <c r="O395" i="4" l="1"/>
  <c r="F394" i="6"/>
  <c r="D391"/>
  <c r="E391" s="1"/>
  <c r="O396" i="4" l="1"/>
  <c r="F395" i="6"/>
  <c r="D392"/>
  <c r="E392" s="1"/>
  <c r="O397" i="4" l="1"/>
  <c r="F396" i="6"/>
  <c r="D393"/>
  <c r="E393" s="1"/>
  <c r="O398" i="4" l="1"/>
  <c r="F397" i="6"/>
  <c r="D394"/>
  <c r="E394" s="1"/>
  <c r="O399" i="4" l="1"/>
  <c r="F398" i="6"/>
  <c r="D395"/>
  <c r="E395" s="1"/>
  <c r="O400" i="4" l="1"/>
  <c r="F399" i="6"/>
  <c r="D396"/>
  <c r="E396" s="1"/>
  <c r="O401" i="4" l="1"/>
  <c r="F400" i="6"/>
  <c r="D397"/>
  <c r="E397" s="1"/>
  <c r="O402" i="4" l="1"/>
  <c r="F401" i="6"/>
  <c r="D398"/>
  <c r="E398" s="1"/>
  <c r="O403" i="4" l="1"/>
  <c r="F402" i="6"/>
  <c r="D399"/>
  <c r="E399" s="1"/>
  <c r="O404" i="4" l="1"/>
  <c r="F403" i="6"/>
  <c r="D400"/>
  <c r="E400" s="1"/>
  <c r="O405" i="4" l="1"/>
  <c r="F404" i="6"/>
  <c r="D401"/>
  <c r="E401" s="1"/>
  <c r="O406" i="4" l="1"/>
  <c r="F405" i="6"/>
  <c r="D402"/>
  <c r="E402" s="1"/>
  <c r="O407" i="4" l="1"/>
  <c r="F406" i="6"/>
  <c r="D403"/>
  <c r="E403" s="1"/>
  <c r="O408" i="4" l="1"/>
  <c r="F407" i="6"/>
  <c r="D404"/>
  <c r="E404" s="1"/>
  <c r="O409" i="4" l="1"/>
  <c r="F408" i="6"/>
  <c r="D405"/>
  <c r="E405" s="1"/>
  <c r="O410" i="4" l="1"/>
  <c r="F409" i="6"/>
  <c r="D406"/>
  <c r="E406" s="1"/>
  <c r="O411" i="4" l="1"/>
  <c r="F410" i="6"/>
  <c r="D407"/>
  <c r="E407" s="1"/>
  <c r="O412" i="4" l="1"/>
  <c r="F411" i="6"/>
  <c r="D408"/>
  <c r="E408" s="1"/>
  <c r="O413" i="4" l="1"/>
  <c r="F412" i="6"/>
  <c r="D409"/>
  <c r="E409" s="1"/>
  <c r="O414" i="4" l="1"/>
  <c r="F413" i="6"/>
  <c r="D410"/>
  <c r="E410" s="1"/>
  <c r="O415" i="4" l="1"/>
  <c r="F414" i="6"/>
  <c r="D411"/>
  <c r="E411" s="1"/>
  <c r="O416" i="4" l="1"/>
  <c r="F415" i="6"/>
  <c r="D412"/>
  <c r="E412" s="1"/>
  <c r="O417" i="4" l="1"/>
  <c r="F416" i="6"/>
  <c r="D413"/>
  <c r="E413" s="1"/>
  <c r="O418" i="4" l="1"/>
  <c r="F417" i="6"/>
  <c r="D414"/>
  <c r="E414" s="1"/>
  <c r="O419" i="4" l="1"/>
  <c r="F418" i="6"/>
  <c r="D415"/>
  <c r="E415" s="1"/>
  <c r="O420" i="4" l="1"/>
  <c r="F419" i="6"/>
  <c r="D416"/>
  <c r="E416" s="1"/>
  <c r="O421" i="4" l="1"/>
  <c r="F420" i="6"/>
  <c r="D417"/>
  <c r="E417" s="1"/>
  <c r="O422" i="4" l="1"/>
  <c r="F421" i="6"/>
  <c r="D418"/>
  <c r="E418" s="1"/>
  <c r="O423" i="4" l="1"/>
  <c r="F422" i="6"/>
  <c r="D419"/>
  <c r="E419" s="1"/>
  <c r="O424" i="4" l="1"/>
  <c r="F423" i="6"/>
  <c r="D420"/>
  <c r="E420" s="1"/>
  <c r="O425" i="4" l="1"/>
  <c r="F424" i="6"/>
  <c r="D421"/>
  <c r="E421" s="1"/>
  <c r="O426" i="4" l="1"/>
  <c r="F425" i="6"/>
  <c r="D422"/>
  <c r="E422" s="1"/>
  <c r="O427" i="4" l="1"/>
  <c r="F426" i="6"/>
  <c r="D423"/>
  <c r="E423" s="1"/>
  <c r="O428" i="4" l="1"/>
  <c r="F427" i="6"/>
  <c r="D424"/>
  <c r="E424" s="1"/>
  <c r="O429" i="4" l="1"/>
  <c r="F428" i="6"/>
  <c r="D425"/>
  <c r="E425" s="1"/>
  <c r="O430" i="4" l="1"/>
  <c r="F429" i="6"/>
  <c r="D426"/>
  <c r="E426" s="1"/>
  <c r="O431" i="4" l="1"/>
  <c r="F430" i="6"/>
  <c r="D427"/>
  <c r="E427" s="1"/>
  <c r="O432" i="4" l="1"/>
  <c r="F431" i="6"/>
  <c r="D428"/>
  <c r="E428" s="1"/>
  <c r="O433" i="4" l="1"/>
  <c r="F432" i="6"/>
  <c r="D429"/>
  <c r="E429" s="1"/>
  <c r="O434" i="4" l="1"/>
  <c r="F433" i="6"/>
  <c r="D430"/>
  <c r="E430" s="1"/>
  <c r="O435" i="4" l="1"/>
  <c r="F434" i="6"/>
  <c r="D431"/>
  <c r="E431" s="1"/>
  <c r="O436" i="4" l="1"/>
  <c r="F435" i="6"/>
  <c r="D432"/>
  <c r="E432" s="1"/>
  <c r="O437" i="4" l="1"/>
  <c r="F436" i="6"/>
  <c r="D433"/>
  <c r="E433" s="1"/>
  <c r="O438" i="4" l="1"/>
  <c r="F437" i="6"/>
  <c r="D434"/>
  <c r="E434" s="1"/>
  <c r="O439" i="4" l="1"/>
  <c r="F438" i="6"/>
  <c r="D435"/>
  <c r="E435" s="1"/>
  <c r="O440" i="4" l="1"/>
  <c r="F439" i="6"/>
  <c r="D436"/>
  <c r="E436" s="1"/>
  <c r="O441" i="4" l="1"/>
  <c r="F440" i="6"/>
  <c r="D437"/>
  <c r="E437" s="1"/>
  <c r="O442" i="4" l="1"/>
  <c r="F441" i="6"/>
  <c r="D438"/>
  <c r="E438" s="1"/>
  <c r="O443" i="4" l="1"/>
  <c r="F442" i="6"/>
  <c r="D439"/>
  <c r="E439" s="1"/>
  <c r="O444" i="4" l="1"/>
  <c r="F443" i="6"/>
  <c r="D440"/>
  <c r="E440" s="1"/>
  <c r="O445" i="4" l="1"/>
  <c r="F444" i="6"/>
  <c r="D441"/>
  <c r="E441" s="1"/>
  <c r="O446" i="4" l="1"/>
  <c r="F445" i="6"/>
  <c r="D442"/>
  <c r="E442" s="1"/>
  <c r="O447" i="4" l="1"/>
  <c r="F446" i="6"/>
  <c r="D443"/>
  <c r="E443" s="1"/>
  <c r="O448" i="4" l="1"/>
  <c r="F447" i="6"/>
  <c r="D444"/>
  <c r="E444" s="1"/>
  <c r="O449" i="4" l="1"/>
  <c r="F448" i="6"/>
  <c r="D445"/>
  <c r="E445" s="1"/>
  <c r="O450" i="4" l="1"/>
  <c r="F449" i="6"/>
  <c r="D446"/>
  <c r="E446" s="1"/>
  <c r="O451" i="4" l="1"/>
  <c r="F450" i="6"/>
  <c r="D447"/>
  <c r="E447" s="1"/>
  <c r="O452" i="4" l="1"/>
  <c r="F451" i="6"/>
  <c r="D448"/>
  <c r="E448" s="1"/>
  <c r="O453" i="4" l="1"/>
  <c r="F452" i="6"/>
  <c r="D449"/>
  <c r="E449" s="1"/>
  <c r="O454" i="4" l="1"/>
  <c r="F453" i="6"/>
  <c r="D450"/>
  <c r="E450" s="1"/>
  <c r="O455" i="4" l="1"/>
  <c r="F454" i="6"/>
  <c r="D451"/>
  <c r="E451" s="1"/>
  <c r="O456" i="4" l="1"/>
  <c r="F455" i="6"/>
  <c r="D452"/>
  <c r="E452" s="1"/>
  <c r="O457" i="4" l="1"/>
  <c r="F456" i="6"/>
  <c r="D453"/>
  <c r="E453" s="1"/>
  <c r="O458" i="4" l="1"/>
  <c r="F457" i="6"/>
  <c r="D454"/>
  <c r="E454" s="1"/>
  <c r="O459" i="4" l="1"/>
  <c r="F458" i="6"/>
  <c r="D455"/>
  <c r="E455" s="1"/>
  <c r="O460" i="4" l="1"/>
  <c r="F459" i="6"/>
  <c r="D456"/>
  <c r="E456" s="1"/>
  <c r="O461" i="4" l="1"/>
  <c r="F460" i="6"/>
  <c r="D457"/>
  <c r="E457" s="1"/>
  <c r="O462" i="4" l="1"/>
  <c r="F461" i="6"/>
  <c r="D458"/>
  <c r="E458" s="1"/>
  <c r="O463" i="4" l="1"/>
  <c r="F462" i="6"/>
  <c r="D459"/>
  <c r="E459" s="1"/>
  <c r="O464" i="4" l="1"/>
  <c r="F463" i="6"/>
  <c r="D460"/>
  <c r="E460" s="1"/>
  <c r="O465" i="4" l="1"/>
  <c r="F464" i="6"/>
  <c r="D461"/>
  <c r="E461" s="1"/>
  <c r="O466" i="4" l="1"/>
  <c r="F465" i="6"/>
  <c r="D462"/>
  <c r="E462" s="1"/>
  <c r="O467" i="4" l="1"/>
  <c r="F466" i="6"/>
  <c r="D463"/>
  <c r="E463" s="1"/>
  <c r="O468" i="4" l="1"/>
  <c r="F467" i="6"/>
  <c r="D464"/>
  <c r="E464" s="1"/>
  <c r="O469" i="4" l="1"/>
  <c r="F468" i="6"/>
  <c r="D465"/>
  <c r="E465" s="1"/>
  <c r="O470" i="4" l="1"/>
  <c r="F469" i="6"/>
  <c r="D466"/>
  <c r="E466" s="1"/>
  <c r="O471" i="4" l="1"/>
  <c r="F470" i="6"/>
  <c r="D467"/>
  <c r="E467" s="1"/>
  <c r="O472" i="4" l="1"/>
  <c r="F471" i="6"/>
  <c r="D468"/>
  <c r="E468" s="1"/>
  <c r="O473" i="4" l="1"/>
  <c r="F472" i="6"/>
  <c r="D469"/>
  <c r="E469" s="1"/>
  <c r="O474" i="4" l="1"/>
  <c r="F473" i="6"/>
  <c r="D470"/>
  <c r="E470" s="1"/>
  <c r="O475" i="4" l="1"/>
  <c r="F474" i="6"/>
  <c r="D471"/>
  <c r="E471" s="1"/>
  <c r="O476" i="4" l="1"/>
  <c r="F475" i="6"/>
  <c r="D472"/>
  <c r="E472" s="1"/>
  <c r="O477" i="4" l="1"/>
  <c r="F476" i="6"/>
  <c r="D473"/>
  <c r="E473" s="1"/>
  <c r="O478" i="4" l="1"/>
  <c r="F477" i="6"/>
  <c r="D474"/>
  <c r="E474" s="1"/>
  <c r="O479" i="4" l="1"/>
  <c r="F478" i="6"/>
  <c r="D475"/>
  <c r="E475" s="1"/>
  <c r="O480" i="4" l="1"/>
  <c r="F479" i="6"/>
  <c r="D476"/>
  <c r="E476" s="1"/>
  <c r="O481" i="4" l="1"/>
  <c r="F480" i="6"/>
  <c r="D477"/>
  <c r="E477" s="1"/>
  <c r="O482" i="4" l="1"/>
  <c r="F481" i="6"/>
  <c r="D478"/>
  <c r="E478" s="1"/>
  <c r="O483" i="4" l="1"/>
  <c r="F482" i="6"/>
  <c r="D479"/>
  <c r="E479" s="1"/>
  <c r="O484" i="4" l="1"/>
  <c r="F483" i="6"/>
  <c r="D480"/>
  <c r="E480" s="1"/>
  <c r="O485" i="4" l="1"/>
  <c r="F484" i="6"/>
  <c r="D481"/>
  <c r="E481" s="1"/>
  <c r="O486" i="4" l="1"/>
  <c r="F485" i="6"/>
  <c r="D482"/>
  <c r="E482" s="1"/>
  <c r="O487" i="4" l="1"/>
  <c r="F486" i="6"/>
  <c r="D483"/>
  <c r="E483" s="1"/>
  <c r="O488" i="4" l="1"/>
  <c r="F487" i="6"/>
  <c r="D484"/>
  <c r="E484" s="1"/>
  <c r="O489" i="4" l="1"/>
  <c r="F488" i="6"/>
  <c r="D485"/>
  <c r="E485" s="1"/>
  <c r="O490" i="4" l="1"/>
  <c r="F489" i="6"/>
  <c r="D486"/>
  <c r="E486" s="1"/>
  <c r="O491" i="4" l="1"/>
  <c r="F490" i="6"/>
  <c r="D487"/>
  <c r="E487" s="1"/>
  <c r="O492" i="4" l="1"/>
  <c r="F491" i="6"/>
  <c r="D488"/>
  <c r="E488" s="1"/>
  <c r="O493" i="4" l="1"/>
  <c r="F492" i="6"/>
  <c r="D489"/>
  <c r="E489" s="1"/>
  <c r="O494" i="4" l="1"/>
  <c r="F493" i="6"/>
  <c r="D490"/>
  <c r="E490" s="1"/>
  <c r="O495" i="4" l="1"/>
  <c r="F494" i="6"/>
  <c r="D491"/>
  <c r="E491" s="1"/>
  <c r="O496" i="4" l="1"/>
  <c r="F495" i="6"/>
  <c r="D492"/>
  <c r="E492" s="1"/>
  <c r="O497" i="4" l="1"/>
  <c r="F496" i="6"/>
  <c r="D493"/>
  <c r="E493" s="1"/>
  <c r="O498" i="4" l="1"/>
  <c r="F497" i="6"/>
  <c r="D494"/>
  <c r="E494" s="1"/>
  <c r="O499" i="4" l="1"/>
  <c r="F498" i="6"/>
  <c r="D495"/>
  <c r="E495" s="1"/>
  <c r="O500" i="4" l="1"/>
  <c r="F499" i="6"/>
  <c r="D496"/>
  <c r="E496" s="1"/>
  <c r="O501" i="4" l="1"/>
  <c r="F500" i="6"/>
  <c r="D497"/>
  <c r="E497" s="1"/>
  <c r="O502" i="4" l="1"/>
  <c r="F501" i="6"/>
  <c r="D498"/>
  <c r="E498" s="1"/>
  <c r="O503" i="4" l="1"/>
  <c r="F502" i="6"/>
  <c r="D499"/>
  <c r="E499" s="1"/>
  <c r="O504" i="4" l="1"/>
  <c r="F503" i="6"/>
  <c r="D500"/>
  <c r="E500" s="1"/>
  <c r="O505" i="4" l="1"/>
  <c r="F504" i="6"/>
  <c r="D501"/>
  <c r="E501" s="1"/>
  <c r="O506" i="4" l="1"/>
  <c r="F505" i="6"/>
  <c r="D502"/>
  <c r="E502" s="1"/>
  <c r="O507" i="4" l="1"/>
  <c r="F506" i="6"/>
  <c r="D503"/>
  <c r="E503" s="1"/>
  <c r="O508" i="4" l="1"/>
  <c r="F507" i="6"/>
  <c r="D504"/>
  <c r="E504" s="1"/>
  <c r="O509" i="4" l="1"/>
  <c r="F508" i="6"/>
  <c r="D505"/>
  <c r="E505" s="1"/>
  <c r="O510" i="4" l="1"/>
  <c r="F509" i="6"/>
  <c r="D506"/>
  <c r="E506" s="1"/>
  <c r="O511" i="4" l="1"/>
  <c r="F510" i="6"/>
  <c r="D507"/>
  <c r="E507" s="1"/>
  <c r="O512" i="4" l="1"/>
  <c r="F511" i="6"/>
  <c r="D508"/>
  <c r="E508" s="1"/>
  <c r="O513" i="4" l="1"/>
  <c r="F512" i="6"/>
  <c r="D509"/>
  <c r="E509" s="1"/>
  <c r="O514" i="4" l="1"/>
  <c r="F513" i="6"/>
  <c r="D510"/>
  <c r="E510" s="1"/>
  <c r="O515" i="4" l="1"/>
  <c r="F514" i="6"/>
  <c r="D511"/>
  <c r="E511" s="1"/>
  <c r="O516" i="4" l="1"/>
  <c r="F515" i="6"/>
  <c r="D512"/>
  <c r="E512" s="1"/>
  <c r="O517" i="4" l="1"/>
  <c r="F516" i="6"/>
  <c r="D513"/>
  <c r="E513" s="1"/>
  <c r="O518" i="4" l="1"/>
  <c r="F517" i="6"/>
  <c r="D514"/>
  <c r="E514" s="1"/>
  <c r="O519" i="4" l="1"/>
  <c r="F518" i="6"/>
  <c r="D515"/>
  <c r="E515" s="1"/>
  <c r="O520" i="4" l="1"/>
  <c r="F519" i="6"/>
  <c r="D516"/>
  <c r="E516" s="1"/>
  <c r="O521" i="4" l="1"/>
  <c r="F520" i="6"/>
  <c r="D517"/>
  <c r="E517" s="1"/>
  <c r="O522" i="4" l="1"/>
  <c r="F521" i="6"/>
  <c r="D518"/>
  <c r="E518" s="1"/>
  <c r="O523" i="4" l="1"/>
  <c r="F522" i="6"/>
  <c r="D519"/>
  <c r="E519" s="1"/>
  <c r="O524" i="4" l="1"/>
  <c r="F523" i="6"/>
  <c r="D520"/>
  <c r="E520" s="1"/>
  <c r="O525" i="4" l="1"/>
  <c r="F524" i="6"/>
  <c r="D521"/>
  <c r="E521" s="1"/>
  <c r="O526" i="4" l="1"/>
  <c r="F525" i="6"/>
  <c r="D522"/>
  <c r="E522" s="1"/>
  <c r="O527" i="4" l="1"/>
  <c r="F526" i="6"/>
  <c r="D523"/>
  <c r="E523" s="1"/>
  <c r="O528" i="4" l="1"/>
  <c r="F527" i="6"/>
  <c r="D524"/>
  <c r="E524" s="1"/>
  <c r="O529" i="4" l="1"/>
  <c r="F528" i="6"/>
  <c r="D525"/>
  <c r="E525" s="1"/>
  <c r="O530" i="4" l="1"/>
  <c r="F529" i="6"/>
  <c r="D526"/>
  <c r="E526" s="1"/>
  <c r="O531" i="4" l="1"/>
  <c r="F530" i="6"/>
  <c r="D527"/>
  <c r="E527" s="1"/>
  <c r="O532" i="4" l="1"/>
  <c r="F531" i="6"/>
  <c r="D528"/>
  <c r="E528" s="1"/>
  <c r="O533" i="4" l="1"/>
  <c r="F532" i="6"/>
  <c r="D529"/>
  <c r="E529" s="1"/>
  <c r="O534" i="4" l="1"/>
  <c r="F533" i="6"/>
  <c r="D530"/>
  <c r="E530" s="1"/>
  <c r="O535" i="4" l="1"/>
  <c r="F534" i="6"/>
  <c r="D531"/>
  <c r="E531" s="1"/>
  <c r="O536" i="4" l="1"/>
  <c r="F535" i="6"/>
  <c r="D532"/>
  <c r="E532" s="1"/>
  <c r="O537" i="4" l="1"/>
  <c r="F536" i="6"/>
  <c r="D533"/>
  <c r="E533" s="1"/>
  <c r="O538" i="4" l="1"/>
  <c r="F537" i="6"/>
  <c r="D534"/>
  <c r="E534" s="1"/>
  <c r="O539" i="4" l="1"/>
  <c r="F538" i="6"/>
  <c r="D535"/>
  <c r="E535" s="1"/>
  <c r="O540" i="4" l="1"/>
  <c r="F539" i="6"/>
  <c r="D536"/>
  <c r="E536" s="1"/>
  <c r="O541" i="4" l="1"/>
  <c r="F540" i="6"/>
  <c r="D537"/>
  <c r="E537" s="1"/>
  <c r="O542" i="4" l="1"/>
  <c r="F541" i="6"/>
  <c r="D538"/>
  <c r="E538" s="1"/>
  <c r="O543" i="4" l="1"/>
  <c r="F542" i="6"/>
  <c r="D539"/>
  <c r="E539" s="1"/>
  <c r="O544" i="4" l="1"/>
  <c r="F543" i="6"/>
  <c r="D540"/>
  <c r="E540" s="1"/>
  <c r="O545" i="4" l="1"/>
  <c r="F544" i="6"/>
  <c r="D541"/>
  <c r="E541" s="1"/>
  <c r="O546" i="4" l="1"/>
  <c r="F545" i="6"/>
  <c r="D542"/>
  <c r="E542" s="1"/>
  <c r="O547" i="4" l="1"/>
  <c r="F546" i="6"/>
  <c r="D543"/>
  <c r="E543" s="1"/>
  <c r="O548" i="4" l="1"/>
  <c r="F547" i="6"/>
  <c r="D544"/>
  <c r="E544" s="1"/>
  <c r="O549" i="4" l="1"/>
  <c r="F548" i="6"/>
  <c r="D545"/>
  <c r="E545" s="1"/>
  <c r="O550" i="4" l="1"/>
  <c r="F549" i="6"/>
  <c r="D546"/>
  <c r="E546" s="1"/>
  <c r="O551" i="4" l="1"/>
  <c r="F550" i="6"/>
  <c r="D547"/>
  <c r="E547" s="1"/>
  <c r="O552" i="4" l="1"/>
  <c r="F551" i="6"/>
  <c r="D548"/>
  <c r="E548" s="1"/>
  <c r="O553" i="4" l="1"/>
  <c r="F552" i="6"/>
  <c r="D549"/>
  <c r="E549" s="1"/>
  <c r="O554" i="4" l="1"/>
  <c r="F553" i="6"/>
  <c r="D550"/>
  <c r="E550" s="1"/>
  <c r="O555" i="4" l="1"/>
  <c r="F554" i="6"/>
  <c r="D551"/>
  <c r="E551" s="1"/>
  <c r="O556" i="4" l="1"/>
  <c r="F555" i="6"/>
  <c r="D552"/>
  <c r="E552" s="1"/>
  <c r="O557" i="4" l="1"/>
  <c r="F556" i="6"/>
  <c r="D553"/>
  <c r="E553" s="1"/>
  <c r="O558" i="4" l="1"/>
  <c r="F557" i="6"/>
  <c r="D554"/>
  <c r="E554" s="1"/>
  <c r="O559" i="4" l="1"/>
  <c r="F558" i="6"/>
  <c r="D555"/>
  <c r="E555" s="1"/>
  <c r="O560" i="4" l="1"/>
  <c r="F559" i="6"/>
  <c r="D556"/>
  <c r="E556" s="1"/>
  <c r="O561" i="4" l="1"/>
  <c r="F560" i="6"/>
  <c r="D557"/>
  <c r="E557" s="1"/>
  <c r="O562" i="4" l="1"/>
  <c r="F561" i="6"/>
  <c r="D558"/>
  <c r="E558" s="1"/>
  <c r="O563" i="4" l="1"/>
  <c r="F562" i="6"/>
  <c r="D559"/>
  <c r="E559" s="1"/>
  <c r="O564" i="4" l="1"/>
  <c r="F563" i="6"/>
  <c r="D560"/>
  <c r="E560" s="1"/>
  <c r="O565" i="4" l="1"/>
  <c r="F564" i="6"/>
  <c r="D561"/>
  <c r="E561" s="1"/>
  <c r="O566" i="4" l="1"/>
  <c r="F565" i="6"/>
  <c r="D562"/>
  <c r="E562" s="1"/>
  <c r="O567" i="4" l="1"/>
  <c r="F566" i="6"/>
  <c r="D563"/>
  <c r="E563" s="1"/>
  <c r="O568" i="4" l="1"/>
  <c r="F567" i="6"/>
  <c r="D564"/>
  <c r="E564" s="1"/>
  <c r="O569" i="4" l="1"/>
  <c r="F568" i="6"/>
  <c r="D565"/>
  <c r="E565" s="1"/>
  <c r="O570" i="4" l="1"/>
  <c r="F569" i="6"/>
  <c r="D566"/>
  <c r="E566" s="1"/>
  <c r="O571" i="4" l="1"/>
  <c r="F570" i="6"/>
  <c r="D567"/>
  <c r="E567" s="1"/>
  <c r="O572" i="4" l="1"/>
  <c r="F571" i="6"/>
  <c r="D568"/>
  <c r="E568" s="1"/>
  <c r="O573" i="4" l="1"/>
  <c r="F572" i="6"/>
  <c r="D569"/>
  <c r="E569" s="1"/>
  <c r="O574" i="4" l="1"/>
  <c r="F573" i="6"/>
  <c r="D570"/>
  <c r="E570" s="1"/>
  <c r="O575" i="4" l="1"/>
  <c r="F574" i="6"/>
  <c r="D571"/>
  <c r="E571" s="1"/>
  <c r="O576" i="4" l="1"/>
  <c r="F575" i="6"/>
  <c r="D572"/>
  <c r="E572" s="1"/>
  <c r="O577" i="4" l="1"/>
  <c r="F576" i="6"/>
  <c r="D573"/>
  <c r="E573" s="1"/>
  <c r="O578" i="4" l="1"/>
  <c r="F577" i="6"/>
  <c r="D574"/>
  <c r="E574" s="1"/>
  <c r="O579" i="4" l="1"/>
  <c r="F578" i="6"/>
  <c r="D575"/>
  <c r="E575" s="1"/>
  <c r="O580" i="4" l="1"/>
  <c r="F579" i="6"/>
  <c r="D576"/>
  <c r="E576" s="1"/>
  <c r="O581" i="4" l="1"/>
  <c r="F580" i="6"/>
  <c r="D577"/>
  <c r="E577" s="1"/>
  <c r="O582" i="4" l="1"/>
  <c r="F581" i="6"/>
  <c r="D578"/>
  <c r="E578" s="1"/>
  <c r="O583" i="4" l="1"/>
  <c r="F582" i="6"/>
  <c r="D579"/>
  <c r="E579" s="1"/>
  <c r="O584" i="4" l="1"/>
  <c r="F583" i="6"/>
  <c r="D580"/>
  <c r="E580" s="1"/>
  <c r="O585" i="4" l="1"/>
  <c r="F584" i="6"/>
  <c r="D581"/>
  <c r="E581" s="1"/>
  <c r="O586" i="4" l="1"/>
  <c r="F585" i="6"/>
  <c r="D582"/>
  <c r="E582" s="1"/>
  <c r="O587" i="4" l="1"/>
  <c r="F586" i="6"/>
  <c r="D583"/>
  <c r="E583" s="1"/>
  <c r="O588" i="4" l="1"/>
  <c r="F587" i="6"/>
  <c r="D584"/>
  <c r="E584" s="1"/>
  <c r="O589" i="4" l="1"/>
  <c r="F588" i="6"/>
  <c r="D585"/>
  <c r="E585" s="1"/>
  <c r="O590" i="4" l="1"/>
  <c r="F589" i="6"/>
  <c r="D586"/>
  <c r="E586" s="1"/>
  <c r="O591" i="4" l="1"/>
  <c r="F590" i="6"/>
  <c r="D587"/>
  <c r="E587" s="1"/>
  <c r="O592" i="4" l="1"/>
  <c r="F591" i="6"/>
  <c r="D588"/>
  <c r="E588" s="1"/>
  <c r="O593" i="4" l="1"/>
  <c r="F592" i="6"/>
  <c r="D589"/>
  <c r="E589" s="1"/>
  <c r="O594" i="4" l="1"/>
  <c r="F593" i="6"/>
  <c r="D590"/>
  <c r="E590" s="1"/>
  <c r="O595" i="4" l="1"/>
  <c r="F594" i="6"/>
  <c r="D591"/>
  <c r="E591" s="1"/>
  <c r="O596" i="4" l="1"/>
  <c r="F595" i="6"/>
  <c r="D592"/>
  <c r="E592" s="1"/>
  <c r="O597" i="4" l="1"/>
  <c r="F596" i="6"/>
  <c r="D593"/>
  <c r="E593" s="1"/>
  <c r="O598" i="4" l="1"/>
  <c r="F597" i="6"/>
  <c r="D594"/>
  <c r="E594" s="1"/>
  <c r="O599" i="4" l="1"/>
  <c r="F598" i="6"/>
  <c r="D595"/>
  <c r="E595" s="1"/>
  <c r="O600" i="4" l="1"/>
  <c r="F599" i="6"/>
  <c r="D596"/>
  <c r="E596" s="1"/>
  <c r="O601" i="4" l="1"/>
  <c r="F600" i="6"/>
  <c r="D597"/>
  <c r="E597" s="1"/>
  <c r="O602" i="4" l="1"/>
  <c r="F601" i="6"/>
  <c r="D598"/>
  <c r="E598" s="1"/>
  <c r="O603" i="4" l="1"/>
  <c r="F602" i="6"/>
  <c r="D599"/>
  <c r="E599" s="1"/>
  <c r="O604" i="4" l="1"/>
  <c r="F603" i="6"/>
  <c r="D600"/>
  <c r="E600" s="1"/>
  <c r="O605" i="4" l="1"/>
  <c r="F604" i="6"/>
  <c r="D601"/>
  <c r="E601" s="1"/>
  <c r="O606" i="4" l="1"/>
  <c r="F605" i="6"/>
  <c r="D602"/>
  <c r="E602" s="1"/>
  <c r="O607" i="4" l="1"/>
  <c r="F606" i="6"/>
  <c r="D603"/>
  <c r="E603" s="1"/>
  <c r="O608" i="4" l="1"/>
  <c r="F607" i="6"/>
  <c r="D604"/>
  <c r="E604" s="1"/>
  <c r="O609" i="4" l="1"/>
  <c r="F608" i="6"/>
  <c r="D605"/>
  <c r="E605" s="1"/>
  <c r="O610" i="4" l="1"/>
  <c r="F609" i="6"/>
  <c r="D606"/>
  <c r="E606" s="1"/>
  <c r="O611" i="4" l="1"/>
  <c r="F610" i="6"/>
  <c r="D607"/>
  <c r="E607" s="1"/>
  <c r="O612" i="4" l="1"/>
  <c r="F611" i="6"/>
  <c r="D608"/>
  <c r="E608" s="1"/>
  <c r="O613" i="4" l="1"/>
  <c r="F612" i="6"/>
  <c r="D609"/>
  <c r="E609" s="1"/>
  <c r="O614" i="4" l="1"/>
  <c r="F613" i="6"/>
  <c r="D610"/>
  <c r="E610" s="1"/>
  <c r="O615" i="4" l="1"/>
  <c r="F614" i="6"/>
  <c r="D611"/>
  <c r="E611" s="1"/>
  <c r="O616" i="4" l="1"/>
  <c r="F615" i="6"/>
  <c r="D612"/>
  <c r="E612" s="1"/>
  <c r="O617" i="4" l="1"/>
  <c r="F616" i="6"/>
  <c r="D613"/>
  <c r="E613" s="1"/>
  <c r="O618" i="4" l="1"/>
  <c r="F617" i="6"/>
  <c r="D614"/>
  <c r="E614" s="1"/>
  <c r="O619" i="4" l="1"/>
  <c r="F618" i="6"/>
  <c r="D615"/>
  <c r="E615" s="1"/>
  <c r="O620" i="4" l="1"/>
  <c r="F619" i="6"/>
  <c r="D616"/>
  <c r="E616" s="1"/>
  <c r="O621" i="4" l="1"/>
  <c r="F620" i="6"/>
  <c r="D617"/>
  <c r="E617" s="1"/>
  <c r="O622" i="4" l="1"/>
  <c r="F621" i="6"/>
  <c r="D618"/>
  <c r="E618" s="1"/>
  <c r="O623" i="4" l="1"/>
  <c r="F622" i="6"/>
  <c r="D619"/>
  <c r="E619" s="1"/>
  <c r="O624" i="4" l="1"/>
  <c r="F623" i="6"/>
  <c r="D620"/>
  <c r="E620" s="1"/>
  <c r="O625" i="4" l="1"/>
  <c r="F624" i="6"/>
  <c r="D621"/>
  <c r="E621" s="1"/>
  <c r="O626" i="4" l="1"/>
  <c r="F625" i="6"/>
  <c r="D622"/>
  <c r="E622" s="1"/>
  <c r="O627" i="4" l="1"/>
  <c r="F626" i="6"/>
  <c r="D623"/>
  <c r="E623" s="1"/>
  <c r="O628" i="4" l="1"/>
  <c r="F627" i="6"/>
  <c r="D624"/>
  <c r="E624" s="1"/>
  <c r="O629" i="4" l="1"/>
  <c r="F628" i="6"/>
  <c r="D625"/>
  <c r="E625" s="1"/>
  <c r="O630" i="4" l="1"/>
  <c r="F629" i="6"/>
  <c r="D626"/>
  <c r="E626" s="1"/>
  <c r="O631" i="4" l="1"/>
  <c r="F630" i="6"/>
  <c r="D627"/>
  <c r="E627" s="1"/>
  <c r="O632" i="4" l="1"/>
  <c r="F631" i="6"/>
  <c r="D628"/>
  <c r="E628" s="1"/>
  <c r="O633" i="4" l="1"/>
  <c r="F632" i="6"/>
  <c r="D629"/>
  <c r="E629" s="1"/>
  <c r="O634" i="4" l="1"/>
  <c r="F633" i="6"/>
  <c r="D630"/>
  <c r="E630" s="1"/>
  <c r="O635" i="4" l="1"/>
  <c r="F634" i="6"/>
  <c r="D631"/>
  <c r="E631" s="1"/>
  <c r="O636" i="4" l="1"/>
  <c r="F635" i="6"/>
  <c r="D632"/>
  <c r="E632" s="1"/>
  <c r="O637" i="4" l="1"/>
  <c r="F636" i="6"/>
  <c r="D633"/>
  <c r="E633" s="1"/>
  <c r="O638" i="4" l="1"/>
  <c r="F637" i="6"/>
  <c r="D634"/>
  <c r="E634" s="1"/>
  <c r="O639" i="4" l="1"/>
  <c r="F638" i="6"/>
  <c r="D635"/>
  <c r="E635" s="1"/>
  <c r="O640" i="4" l="1"/>
  <c r="F639" i="6"/>
  <c r="D636"/>
  <c r="E636" s="1"/>
  <c r="O641" i="4" l="1"/>
  <c r="F640" i="6"/>
  <c r="D637"/>
  <c r="E637" s="1"/>
  <c r="O642" i="4" l="1"/>
  <c r="F641" i="6"/>
  <c r="D638"/>
  <c r="E638" s="1"/>
  <c r="O643" i="4" l="1"/>
  <c r="F642" i="6"/>
  <c r="D639"/>
  <c r="E639" s="1"/>
  <c r="O644" i="4" l="1"/>
  <c r="F643" i="6"/>
  <c r="D640"/>
  <c r="E640" s="1"/>
  <c r="O645" i="4" l="1"/>
  <c r="F644" i="6"/>
  <c r="D641"/>
  <c r="E641" s="1"/>
  <c r="O646" i="4" l="1"/>
  <c r="F645" i="6"/>
  <c r="D642"/>
  <c r="E642" s="1"/>
  <c r="O647" i="4" l="1"/>
  <c r="F646" i="6"/>
  <c r="D643"/>
  <c r="E643" s="1"/>
  <c r="O648" i="4" l="1"/>
  <c r="F647" i="6"/>
  <c r="D644"/>
  <c r="E644" s="1"/>
  <c r="O649" i="4" l="1"/>
  <c r="F648" i="6"/>
  <c r="D645"/>
  <c r="E645" s="1"/>
  <c r="O650" i="4" l="1"/>
  <c r="F649" i="6"/>
  <c r="D646"/>
  <c r="E646" s="1"/>
  <c r="O651" i="4" l="1"/>
  <c r="F650" i="6"/>
  <c r="D647"/>
  <c r="E647" s="1"/>
  <c r="O652" i="4" l="1"/>
  <c r="F651" i="6"/>
  <c r="D648"/>
  <c r="E648" s="1"/>
  <c r="O653" i="4" l="1"/>
  <c r="F652" i="6"/>
  <c r="D649"/>
  <c r="E649" s="1"/>
  <c r="O654" i="4" l="1"/>
  <c r="F653" i="6"/>
  <c r="D650"/>
  <c r="E650" s="1"/>
  <c r="O655" i="4" l="1"/>
  <c r="F654" i="6"/>
  <c r="D651"/>
  <c r="E651" s="1"/>
  <c r="O656" i="4" l="1"/>
  <c r="F655" i="6"/>
  <c r="D652"/>
  <c r="E652" s="1"/>
  <c r="O657" i="4" l="1"/>
  <c r="F656" i="6"/>
  <c r="D653"/>
  <c r="E653" s="1"/>
  <c r="O658" i="4" l="1"/>
  <c r="F657" i="6"/>
  <c r="D654"/>
  <c r="E654" s="1"/>
  <c r="O659" i="4" l="1"/>
  <c r="F658" i="6"/>
  <c r="D655"/>
  <c r="E655" s="1"/>
  <c r="O660" i="4" l="1"/>
  <c r="F659" i="6"/>
  <c r="D656"/>
  <c r="E656" s="1"/>
  <c r="O661" i="4" l="1"/>
  <c r="F660" i="6"/>
  <c r="D657"/>
  <c r="E657" s="1"/>
  <c r="O662" i="4" l="1"/>
  <c r="F661" i="6"/>
  <c r="D658"/>
  <c r="E658" s="1"/>
  <c r="O663" i="4" l="1"/>
  <c r="F662" i="6"/>
  <c r="D659"/>
  <c r="E659" s="1"/>
  <c r="O664" i="4" l="1"/>
  <c r="F663" i="6"/>
  <c r="D660"/>
  <c r="E660" s="1"/>
  <c r="O665" i="4" l="1"/>
  <c r="F664" i="6"/>
  <c r="D661"/>
  <c r="E661" s="1"/>
  <c r="O666" i="4" l="1"/>
  <c r="F665" i="6"/>
  <c r="D662"/>
  <c r="E662" s="1"/>
  <c r="O667" i="4" l="1"/>
  <c r="F666" i="6"/>
  <c r="D663"/>
  <c r="E663" s="1"/>
  <c r="O668" i="4" l="1"/>
  <c r="F667" i="6"/>
  <c r="D664"/>
  <c r="E664" s="1"/>
  <c r="O669" i="4" l="1"/>
  <c r="F668" i="6"/>
  <c r="D665"/>
  <c r="E665" s="1"/>
  <c r="O670" i="4" l="1"/>
  <c r="F669" i="6"/>
  <c r="D666"/>
  <c r="E666" s="1"/>
  <c r="O671" i="4" l="1"/>
  <c r="F670" i="6"/>
  <c r="D667"/>
  <c r="E667" s="1"/>
  <c r="O672" i="4" l="1"/>
  <c r="F671" i="6"/>
  <c r="D668"/>
  <c r="E668" s="1"/>
  <c r="O673" i="4" l="1"/>
  <c r="F672" i="6"/>
  <c r="D669"/>
  <c r="E669" s="1"/>
  <c r="O674" i="4" l="1"/>
  <c r="F673" i="6"/>
  <c r="D670"/>
  <c r="E670" s="1"/>
  <c r="O675" i="4" l="1"/>
  <c r="F674" i="6"/>
  <c r="D671"/>
  <c r="E671" s="1"/>
  <c r="O676" i="4" l="1"/>
  <c r="F675" i="6"/>
  <c r="D672"/>
  <c r="E672" s="1"/>
  <c r="O677" i="4" l="1"/>
  <c r="F676" i="6"/>
  <c r="D673"/>
  <c r="E673" s="1"/>
  <c r="O678" i="4" l="1"/>
  <c r="F677" i="6"/>
  <c r="D674"/>
  <c r="E674" s="1"/>
  <c r="O679" i="4" l="1"/>
  <c r="F678" i="6"/>
  <c r="D675"/>
  <c r="E675" s="1"/>
  <c r="O680" i="4" l="1"/>
  <c r="F679" i="6"/>
  <c r="D676"/>
  <c r="E676" s="1"/>
  <c r="O681" i="4" l="1"/>
  <c r="F680" i="6"/>
  <c r="D677"/>
  <c r="E677" s="1"/>
  <c r="O682" i="4" l="1"/>
  <c r="F681" i="6"/>
  <c r="D678"/>
  <c r="E678" s="1"/>
  <c r="O683" i="4" l="1"/>
  <c r="F682" i="6"/>
  <c r="D679"/>
  <c r="E679" s="1"/>
  <c r="O684" i="4" l="1"/>
  <c r="F683" i="6"/>
  <c r="D680"/>
  <c r="E680" s="1"/>
  <c r="O685" i="4" l="1"/>
  <c r="F684" i="6"/>
  <c r="D681"/>
  <c r="E681" s="1"/>
  <c r="O686" i="4" l="1"/>
  <c r="F685" i="6"/>
  <c r="D682"/>
  <c r="E682" s="1"/>
  <c r="O687" i="4" l="1"/>
  <c r="F686" i="6"/>
  <c r="D683"/>
  <c r="E683" s="1"/>
  <c r="O688" i="4" l="1"/>
  <c r="F687" i="6"/>
  <c r="D684"/>
  <c r="E684" s="1"/>
  <c r="O689" i="4" l="1"/>
  <c r="F688" i="6"/>
  <c r="D685"/>
  <c r="E685" s="1"/>
  <c r="O690" i="4" l="1"/>
  <c r="F689" i="6"/>
  <c r="D686"/>
  <c r="E686" s="1"/>
  <c r="O691" i="4" l="1"/>
  <c r="F690" i="6"/>
  <c r="D687"/>
  <c r="E687" s="1"/>
  <c r="O692" i="4" l="1"/>
  <c r="F691" i="6"/>
  <c r="D688"/>
  <c r="E688" s="1"/>
  <c r="O693" i="4" l="1"/>
  <c r="F692" i="6"/>
  <c r="D689"/>
  <c r="E689" s="1"/>
  <c r="O694" i="4" l="1"/>
  <c r="F693" i="6"/>
  <c r="D690"/>
  <c r="E690" s="1"/>
  <c r="O695" i="4" l="1"/>
  <c r="F694" i="6"/>
  <c r="D691"/>
  <c r="E691" s="1"/>
  <c r="O696" i="4" l="1"/>
  <c r="F695" i="6"/>
  <c r="D692"/>
  <c r="E692" s="1"/>
  <c r="O697" i="4" l="1"/>
  <c r="F696" i="6"/>
  <c r="D693"/>
  <c r="E693" s="1"/>
  <c r="O698" i="4" l="1"/>
  <c r="F697" i="6"/>
  <c r="D694"/>
  <c r="E694" s="1"/>
  <c r="O699" i="4" l="1"/>
  <c r="F698" i="6"/>
  <c r="D695"/>
  <c r="E695" s="1"/>
  <c r="O700" i="4" l="1"/>
  <c r="F699" i="6"/>
  <c r="D696"/>
  <c r="E696" s="1"/>
  <c r="O701" i="4" l="1"/>
  <c r="F700" i="6"/>
  <c r="D697"/>
  <c r="E697" s="1"/>
  <c r="O702" i="4" l="1"/>
  <c r="F701" i="6"/>
  <c r="D698"/>
  <c r="E698" s="1"/>
  <c r="O703" i="4" l="1"/>
  <c r="F702" i="6"/>
  <c r="D699"/>
  <c r="E699" s="1"/>
  <c r="O704" i="4" l="1"/>
  <c r="F703" i="6"/>
  <c r="D700"/>
  <c r="E700" s="1"/>
  <c r="O705" i="4" l="1"/>
  <c r="F704" i="6"/>
  <c r="D701"/>
  <c r="E701" s="1"/>
  <c r="O706" i="4" l="1"/>
  <c r="F705" i="6"/>
  <c r="D702"/>
  <c r="E702" s="1"/>
  <c r="O707" i="4" l="1"/>
  <c r="F706" i="6"/>
  <c r="D703"/>
  <c r="E703" s="1"/>
  <c r="O708" i="4" l="1"/>
  <c r="F707" i="6"/>
  <c r="D704"/>
  <c r="E704" s="1"/>
  <c r="O709" i="4" l="1"/>
  <c r="F708" i="6"/>
  <c r="D705"/>
  <c r="E705" s="1"/>
  <c r="O710" i="4" l="1"/>
  <c r="F709" i="6"/>
  <c r="D706"/>
  <c r="E706" s="1"/>
  <c r="O711" i="4" l="1"/>
  <c r="F710" i="6"/>
  <c r="D707"/>
  <c r="E707" s="1"/>
  <c r="O712" i="4" l="1"/>
  <c r="F711" i="6"/>
  <c r="D708"/>
  <c r="E708" s="1"/>
  <c r="O713" i="4" l="1"/>
  <c r="F712" i="6"/>
  <c r="D709"/>
  <c r="E709" s="1"/>
  <c r="O714" i="4" l="1"/>
  <c r="F713" i="6"/>
  <c r="D710"/>
  <c r="E710" s="1"/>
  <c r="O715" i="4" l="1"/>
  <c r="F714" i="6"/>
  <c r="D711"/>
  <c r="E711" s="1"/>
  <c r="O716" i="4" l="1"/>
  <c r="F715" i="6"/>
  <c r="D712"/>
  <c r="E712" s="1"/>
  <c r="O717" i="4" l="1"/>
  <c r="F716" i="6"/>
  <c r="D713"/>
  <c r="E713" s="1"/>
  <c r="O718" i="4" l="1"/>
  <c r="F717" i="6"/>
  <c r="D714"/>
  <c r="E714" s="1"/>
  <c r="O719" i="4" l="1"/>
  <c r="F718" i="6"/>
  <c r="D715"/>
  <c r="E715" s="1"/>
  <c r="O720" i="4" l="1"/>
  <c r="F719" i="6"/>
  <c r="D716"/>
  <c r="E716" s="1"/>
  <c r="O721" i="4" l="1"/>
  <c r="F720" i="6"/>
  <c r="D717"/>
  <c r="E717" s="1"/>
  <c r="O722" i="4" l="1"/>
  <c r="F721" i="6"/>
  <c r="D718"/>
  <c r="E718" s="1"/>
  <c r="O723" i="4" l="1"/>
  <c r="F722" i="6"/>
  <c r="D719"/>
  <c r="E719" s="1"/>
  <c r="O724" i="4" l="1"/>
  <c r="F723" i="6"/>
  <c r="D720"/>
  <c r="E720" s="1"/>
  <c r="O725" i="4" l="1"/>
  <c r="F724" i="6"/>
  <c r="D721"/>
  <c r="E721" s="1"/>
  <c r="O726" i="4" l="1"/>
  <c r="F725" i="6"/>
  <c r="D722"/>
  <c r="E722" s="1"/>
  <c r="O727" i="4" l="1"/>
  <c r="F726" i="6"/>
  <c r="D723"/>
  <c r="E723" s="1"/>
  <c r="O728" i="4" l="1"/>
  <c r="F727" i="6"/>
  <c r="D724"/>
  <c r="E724" s="1"/>
  <c r="O729" i="4" l="1"/>
  <c r="F728" i="6"/>
  <c r="D725"/>
  <c r="E725" s="1"/>
  <c r="O730" i="4" l="1"/>
  <c r="F729" i="6"/>
  <c r="D726"/>
  <c r="E726" s="1"/>
  <c r="O731" i="4" l="1"/>
  <c r="F730" i="6"/>
  <c r="D727"/>
  <c r="E727" s="1"/>
  <c r="O732" i="4" l="1"/>
  <c r="F731" i="6"/>
  <c r="D728"/>
  <c r="E728" s="1"/>
  <c r="O733" i="4" l="1"/>
  <c r="F732" i="6"/>
  <c r="D729"/>
  <c r="E729" s="1"/>
  <c r="O734" i="4" l="1"/>
  <c r="F733" i="6"/>
  <c r="D730"/>
  <c r="E730" s="1"/>
  <c r="O735" i="4" l="1"/>
  <c r="F734" i="6"/>
  <c r="D731"/>
  <c r="E731" s="1"/>
  <c r="O736" i="4" l="1"/>
  <c r="F735" i="6"/>
  <c r="D732"/>
  <c r="E732" s="1"/>
  <c r="O737" i="4" l="1"/>
  <c r="F736" i="6"/>
  <c r="D733"/>
  <c r="E733" s="1"/>
  <c r="O738" i="4" l="1"/>
  <c r="F737" i="6"/>
  <c r="D734"/>
  <c r="E734" s="1"/>
  <c r="O739" i="4" l="1"/>
  <c r="F738" i="6"/>
  <c r="D735"/>
  <c r="E735" s="1"/>
  <c r="O740" i="4" l="1"/>
  <c r="F739" i="6"/>
  <c r="D736"/>
  <c r="E736" s="1"/>
  <c r="O741" i="4" l="1"/>
  <c r="F740" i="6"/>
  <c r="D737"/>
  <c r="E737" s="1"/>
  <c r="O742" i="4" l="1"/>
  <c r="F741" i="6"/>
  <c r="D738"/>
  <c r="E738" s="1"/>
  <c r="O743" i="4" l="1"/>
  <c r="F742" i="6"/>
  <c r="D739"/>
  <c r="E739" s="1"/>
  <c r="O744" i="4" l="1"/>
  <c r="F743" i="6"/>
  <c r="D740"/>
  <c r="E740" s="1"/>
  <c r="O745" i="4" l="1"/>
  <c r="F744" i="6"/>
  <c r="D741"/>
  <c r="E741" s="1"/>
  <c r="O746" i="4" l="1"/>
  <c r="F745" i="6"/>
  <c r="D742"/>
  <c r="E742" s="1"/>
  <c r="O747" i="4" l="1"/>
  <c r="F746" i="6"/>
  <c r="D743"/>
  <c r="E743" s="1"/>
  <c r="O748" i="4" l="1"/>
  <c r="F747" i="6"/>
  <c r="D744"/>
  <c r="E744" s="1"/>
  <c r="O749" i="4" l="1"/>
  <c r="F748" i="6"/>
  <c r="D745"/>
  <c r="E745" s="1"/>
  <c r="O750" i="4" l="1"/>
  <c r="F749" i="6"/>
  <c r="D746"/>
  <c r="E746" s="1"/>
  <c r="O751" i="4" l="1"/>
  <c r="F750" i="6"/>
  <c r="D747"/>
  <c r="E747" s="1"/>
  <c r="O752" i="4" l="1"/>
  <c r="F751" i="6"/>
  <c r="D748"/>
  <c r="E748" s="1"/>
  <c r="O753" i="4" l="1"/>
  <c r="F752" i="6"/>
  <c r="D749"/>
  <c r="E749" s="1"/>
  <c r="O754" i="4" l="1"/>
  <c r="F753" i="6"/>
  <c r="D750"/>
  <c r="E750" s="1"/>
  <c r="O755" i="4" l="1"/>
  <c r="F754" i="6"/>
  <c r="D751"/>
  <c r="E751" s="1"/>
  <c r="O756" i="4" l="1"/>
  <c r="F755" i="6"/>
  <c r="D752"/>
  <c r="E752" s="1"/>
  <c r="O757" i="4" l="1"/>
  <c r="F756" i="6"/>
  <c r="D753"/>
  <c r="E753" s="1"/>
  <c r="O758" i="4" l="1"/>
  <c r="F757" i="6"/>
  <c r="D754"/>
  <c r="E754" s="1"/>
  <c r="O759" i="4" l="1"/>
  <c r="F758" i="6"/>
  <c r="D755"/>
  <c r="E755" s="1"/>
  <c r="O760" i="4" l="1"/>
  <c r="F759" i="6"/>
  <c r="D756"/>
  <c r="E756" s="1"/>
  <c r="O761" i="4" l="1"/>
  <c r="F760" i="6"/>
  <c r="D757"/>
  <c r="E757" s="1"/>
  <c r="O762" i="4" l="1"/>
  <c r="F761" i="6"/>
  <c r="D758"/>
  <c r="E758" s="1"/>
  <c r="O763" i="4" l="1"/>
  <c r="F762" i="6"/>
  <c r="D759"/>
  <c r="E759" s="1"/>
  <c r="O764" i="4" l="1"/>
  <c r="F763" i="6"/>
  <c r="D760"/>
  <c r="E760" s="1"/>
  <c r="O765" i="4" l="1"/>
  <c r="F764" i="6"/>
  <c r="D761"/>
  <c r="E761" s="1"/>
  <c r="O766" i="4" l="1"/>
  <c r="F765" i="6"/>
  <c r="D762"/>
  <c r="E762" s="1"/>
  <c r="O767" i="4" l="1"/>
  <c r="F766" i="6"/>
  <c r="D763"/>
  <c r="E763" s="1"/>
  <c r="O768" i="4" l="1"/>
  <c r="F767" i="6"/>
  <c r="D764"/>
  <c r="E764" s="1"/>
  <c r="O769" i="4" l="1"/>
  <c r="F768" i="6"/>
  <c r="D765"/>
  <c r="E765" s="1"/>
  <c r="O770" i="4" l="1"/>
  <c r="F769" i="6"/>
  <c r="D766"/>
  <c r="E766" s="1"/>
  <c r="O771" i="4" l="1"/>
  <c r="F770" i="6"/>
  <c r="D767"/>
  <c r="E767" s="1"/>
  <c r="O772" i="4" l="1"/>
  <c r="F771" i="6"/>
  <c r="D768"/>
  <c r="E768" s="1"/>
  <c r="O773" i="4" l="1"/>
  <c r="F772" i="6"/>
  <c r="D769"/>
  <c r="E769" s="1"/>
  <c r="O774" i="4" l="1"/>
  <c r="F773" i="6"/>
  <c r="D770"/>
  <c r="E770" s="1"/>
  <c r="O775" i="4" l="1"/>
  <c r="F774" i="6"/>
  <c r="D771"/>
  <c r="E771" s="1"/>
  <c r="O776" i="4" l="1"/>
  <c r="F775" i="6"/>
  <c r="D772"/>
  <c r="E772" s="1"/>
  <c r="O777" i="4" l="1"/>
  <c r="F776" i="6"/>
  <c r="D773"/>
  <c r="E773" s="1"/>
  <c r="O778" i="4" l="1"/>
  <c r="F777" i="6"/>
  <c r="D774"/>
  <c r="E774" s="1"/>
  <c r="O779" i="4" l="1"/>
  <c r="F778" i="6"/>
  <c r="D775"/>
  <c r="E775" s="1"/>
  <c r="O780" i="4" l="1"/>
  <c r="F779" i="6"/>
  <c r="D776"/>
  <c r="E776" s="1"/>
  <c r="O781" i="4" l="1"/>
  <c r="F780" i="6"/>
  <c r="D777"/>
  <c r="E777" s="1"/>
  <c r="O782" i="4" l="1"/>
  <c r="F781" i="6"/>
  <c r="D778"/>
  <c r="E778" s="1"/>
  <c r="O783" i="4" l="1"/>
  <c r="F782" i="6"/>
  <c r="D779"/>
  <c r="E779" s="1"/>
  <c r="O784" i="4" l="1"/>
  <c r="F783" i="6"/>
  <c r="D780"/>
  <c r="E780" s="1"/>
  <c r="O785" i="4" l="1"/>
  <c r="F784" i="6"/>
  <c r="D781"/>
  <c r="E781" s="1"/>
  <c r="O786" i="4" l="1"/>
  <c r="F785" i="6"/>
  <c r="D782"/>
  <c r="E782" s="1"/>
  <c r="O787" i="4" l="1"/>
  <c r="F786" i="6"/>
  <c r="D783"/>
  <c r="E783" s="1"/>
  <c r="O788" i="4" l="1"/>
  <c r="F787" i="6"/>
  <c r="D784"/>
  <c r="E784" s="1"/>
  <c r="O789" i="4" l="1"/>
  <c r="F788" i="6"/>
  <c r="D785"/>
  <c r="E785" s="1"/>
  <c r="O790" i="4" l="1"/>
  <c r="F789" i="6"/>
  <c r="D786"/>
  <c r="E786" s="1"/>
  <c r="O791" i="4" l="1"/>
  <c r="F790" i="6"/>
  <c r="D787"/>
  <c r="E787" s="1"/>
  <c r="O792" i="4" l="1"/>
  <c r="F791" i="6"/>
  <c r="D788"/>
  <c r="E788" s="1"/>
  <c r="O793" i="4" l="1"/>
  <c r="F792" i="6"/>
  <c r="D789"/>
  <c r="E789" s="1"/>
  <c r="O794" i="4" l="1"/>
  <c r="F793" i="6"/>
  <c r="D790"/>
  <c r="E790" s="1"/>
  <c r="O795" i="4" l="1"/>
  <c r="F794" i="6"/>
  <c r="D791"/>
  <c r="E791" s="1"/>
  <c r="O796" i="4" l="1"/>
  <c r="F795" i="6"/>
  <c r="D792"/>
  <c r="E792" s="1"/>
  <c r="O797" i="4" l="1"/>
  <c r="F796" i="6"/>
  <c r="D793"/>
  <c r="E793" s="1"/>
  <c r="O798" i="4" l="1"/>
  <c r="F797" i="6"/>
  <c r="D794"/>
  <c r="E794" s="1"/>
  <c r="O799" i="4" l="1"/>
  <c r="F798" i="6"/>
  <c r="D795"/>
  <c r="E795" s="1"/>
  <c r="O800" i="4" l="1"/>
  <c r="F799" i="6"/>
  <c r="D796"/>
  <c r="E796" s="1"/>
  <c r="O801" i="4" l="1"/>
  <c r="F800" i="6"/>
  <c r="D797"/>
  <c r="E797" s="1"/>
  <c r="O802" i="4" l="1"/>
  <c r="F801" i="6"/>
  <c r="D798"/>
  <c r="E798" s="1"/>
  <c r="O803" i="4" l="1"/>
  <c r="F802" i="6"/>
  <c r="D799"/>
  <c r="E799" s="1"/>
  <c r="O804" i="4" l="1"/>
  <c r="F803" i="6"/>
  <c r="D800"/>
  <c r="E800" s="1"/>
  <c r="O805" i="4" l="1"/>
  <c r="F804" i="6"/>
  <c r="D801"/>
  <c r="E801" s="1"/>
  <c r="O806" i="4" l="1"/>
  <c r="F805" i="6"/>
  <c r="D802"/>
  <c r="E802" s="1"/>
  <c r="O807" i="4" l="1"/>
  <c r="F806" i="6"/>
  <c r="D803"/>
  <c r="E803" s="1"/>
  <c r="O808" i="4" l="1"/>
  <c r="F807" i="6"/>
  <c r="D804"/>
  <c r="E804" s="1"/>
  <c r="O809" i="4" l="1"/>
  <c r="F808" i="6"/>
  <c r="D805"/>
  <c r="E805" s="1"/>
  <c r="O810" i="4" l="1"/>
  <c r="F809" i="6"/>
  <c r="D806"/>
  <c r="E806" s="1"/>
  <c r="O811" i="4" l="1"/>
  <c r="F810" i="6"/>
  <c r="D807"/>
  <c r="E807" s="1"/>
  <c r="O812" i="4" l="1"/>
  <c r="F811" i="6"/>
  <c r="D808"/>
  <c r="E808" s="1"/>
  <c r="O813" i="4" l="1"/>
  <c r="F812" i="6"/>
  <c r="D809"/>
  <c r="E809" s="1"/>
  <c r="O814" i="4" l="1"/>
  <c r="F813" i="6"/>
  <c r="D810"/>
  <c r="E810" s="1"/>
  <c r="O815" i="4" l="1"/>
  <c r="F814" i="6"/>
  <c r="D811"/>
  <c r="E811" s="1"/>
  <c r="O816" i="4" l="1"/>
  <c r="F815" i="6"/>
  <c r="D812"/>
  <c r="E812" s="1"/>
  <c r="O817" i="4" l="1"/>
  <c r="F816" i="6"/>
  <c r="D813"/>
  <c r="E813" s="1"/>
  <c r="O818" i="4" l="1"/>
  <c r="F817" i="6"/>
  <c r="D814"/>
  <c r="E814" s="1"/>
  <c r="O819" i="4" l="1"/>
  <c r="F818" i="6"/>
  <c r="D815"/>
  <c r="E815" s="1"/>
  <c r="O820" i="4" l="1"/>
  <c r="F819" i="6"/>
  <c r="D816"/>
  <c r="E816" s="1"/>
  <c r="O821" i="4" l="1"/>
  <c r="F820" i="6"/>
  <c r="D817"/>
  <c r="E817" s="1"/>
  <c r="O822" i="4" l="1"/>
  <c r="F821" i="6"/>
  <c r="D818"/>
  <c r="E818" s="1"/>
  <c r="O823" i="4" l="1"/>
  <c r="F822" i="6"/>
  <c r="D819"/>
  <c r="E819" s="1"/>
  <c r="O824" i="4" l="1"/>
  <c r="F823" i="6"/>
  <c r="D820"/>
  <c r="E820" s="1"/>
  <c r="O825" i="4" l="1"/>
  <c r="F824" i="6"/>
  <c r="D821"/>
  <c r="E821" s="1"/>
  <c r="O826" i="4" l="1"/>
  <c r="F825" i="6"/>
  <c r="D822"/>
  <c r="E822" s="1"/>
  <c r="O827" i="4" l="1"/>
  <c r="F826" i="6"/>
  <c r="D823"/>
  <c r="E823" s="1"/>
  <c r="O828" i="4" l="1"/>
  <c r="F827" i="6"/>
  <c r="D824"/>
  <c r="E824" s="1"/>
  <c r="O829" i="4" l="1"/>
  <c r="F828" i="6"/>
  <c r="D825"/>
  <c r="E825" s="1"/>
  <c r="O830" i="4" l="1"/>
  <c r="F829" i="6"/>
  <c r="D826"/>
  <c r="E826" s="1"/>
  <c r="O831" i="4" l="1"/>
  <c r="F830" i="6"/>
  <c r="D827"/>
  <c r="E827" s="1"/>
  <c r="O832" i="4" l="1"/>
  <c r="F831" i="6"/>
  <c r="D828"/>
  <c r="E828" s="1"/>
  <c r="O833" i="4" l="1"/>
  <c r="F832" i="6"/>
  <c r="D829"/>
  <c r="E829" s="1"/>
  <c r="O834" i="4" l="1"/>
  <c r="F833" i="6"/>
  <c r="D830"/>
  <c r="E830" s="1"/>
  <c r="O835" i="4" l="1"/>
  <c r="F834" i="6"/>
  <c r="D831"/>
  <c r="E831" s="1"/>
  <c r="O836" i="4" l="1"/>
  <c r="F835" i="6"/>
  <c r="D832"/>
  <c r="E832" s="1"/>
  <c r="O837" i="4" l="1"/>
  <c r="F836" i="6"/>
  <c r="D833"/>
  <c r="E833" s="1"/>
  <c r="O838" i="4" l="1"/>
  <c r="F837" i="6"/>
  <c r="D834"/>
  <c r="E834" s="1"/>
  <c r="O839" i="4" l="1"/>
  <c r="F838" i="6"/>
  <c r="D835"/>
  <c r="E835" s="1"/>
  <c r="O840" i="4" l="1"/>
  <c r="F839" i="6"/>
  <c r="D836"/>
  <c r="E836" s="1"/>
  <c r="O841" i="4" l="1"/>
  <c r="F840" i="6"/>
  <c r="D837"/>
  <c r="E837" s="1"/>
  <c r="O842" i="4" l="1"/>
  <c r="F841" i="6"/>
  <c r="D838"/>
  <c r="E838" s="1"/>
  <c r="O843" i="4" l="1"/>
  <c r="F842" i="6"/>
  <c r="D839"/>
  <c r="E839" s="1"/>
  <c r="O844" i="4" l="1"/>
  <c r="F843" i="6"/>
  <c r="D840"/>
  <c r="E840" s="1"/>
  <c r="O845" i="4" l="1"/>
  <c r="F844" i="6"/>
  <c r="D841"/>
  <c r="E841" s="1"/>
  <c r="O846" i="4" l="1"/>
  <c r="F845" i="6"/>
  <c r="D842"/>
  <c r="E842" s="1"/>
  <c r="O847" i="4" l="1"/>
  <c r="F846" i="6"/>
  <c r="D843"/>
  <c r="E843" s="1"/>
  <c r="O848" i="4" l="1"/>
  <c r="F847" i="6"/>
  <c r="D844"/>
  <c r="E844" s="1"/>
  <c r="O849" i="4" l="1"/>
  <c r="F848" i="6"/>
  <c r="D845"/>
  <c r="E845" s="1"/>
  <c r="O850" i="4" l="1"/>
  <c r="F849" i="6"/>
  <c r="D846"/>
  <c r="E846" s="1"/>
  <c r="O851" i="4" l="1"/>
  <c r="F850" i="6"/>
  <c r="D847"/>
  <c r="E847" s="1"/>
  <c r="O852" i="4" l="1"/>
  <c r="F851" i="6"/>
  <c r="D848"/>
  <c r="E848" s="1"/>
  <c r="O853" i="4" l="1"/>
  <c r="F852" i="6"/>
  <c r="D849"/>
  <c r="E849" s="1"/>
  <c r="O854" i="4" l="1"/>
  <c r="F853" i="6"/>
  <c r="D850"/>
  <c r="E850" s="1"/>
  <c r="O855" i="4" l="1"/>
  <c r="F854" i="6"/>
  <c r="D851"/>
  <c r="E851" s="1"/>
  <c r="O856" i="4" l="1"/>
  <c r="F855" i="6"/>
  <c r="D852"/>
  <c r="E852" s="1"/>
  <c r="O857" i="4" l="1"/>
  <c r="F856" i="6"/>
  <c r="D853"/>
  <c r="E853" s="1"/>
  <c r="O858" i="4" l="1"/>
  <c r="F857" i="6"/>
  <c r="D854"/>
  <c r="E854" s="1"/>
  <c r="O859" i="4" l="1"/>
  <c r="F858" i="6"/>
  <c r="D855"/>
  <c r="E855" s="1"/>
  <c r="O860" i="4" l="1"/>
  <c r="F859" i="6"/>
  <c r="D856"/>
  <c r="E856" s="1"/>
  <c r="O861" i="4" l="1"/>
  <c r="F860" i="6"/>
  <c r="D857"/>
  <c r="E857" s="1"/>
  <c r="O862" i="4" l="1"/>
  <c r="F861" i="6"/>
  <c r="D858"/>
  <c r="E858" s="1"/>
  <c r="O863" i="4" l="1"/>
  <c r="F862" i="6"/>
  <c r="D859"/>
  <c r="E859" s="1"/>
  <c r="O864" i="4" l="1"/>
  <c r="F863" i="6"/>
  <c r="D860"/>
  <c r="E860" s="1"/>
  <c r="O865" i="4" l="1"/>
  <c r="F864" i="6"/>
  <c r="D861"/>
  <c r="E861" s="1"/>
  <c r="O866" i="4" l="1"/>
  <c r="F865" i="6"/>
  <c r="D862"/>
  <c r="E862" s="1"/>
  <c r="O867" i="4" l="1"/>
  <c r="F866" i="6"/>
  <c r="D863"/>
  <c r="E863" s="1"/>
  <c r="O868" i="4" l="1"/>
  <c r="F867" i="6"/>
  <c r="D864"/>
  <c r="E864" s="1"/>
  <c r="O869" i="4" l="1"/>
  <c r="F868" i="6"/>
  <c r="D865"/>
  <c r="E865" s="1"/>
  <c r="O870" i="4" l="1"/>
  <c r="F869" i="6"/>
  <c r="D866"/>
  <c r="E866" s="1"/>
  <c r="O871" i="4" l="1"/>
  <c r="F870" i="6"/>
  <c r="D867"/>
  <c r="E867" s="1"/>
  <c r="O872" i="4" l="1"/>
  <c r="F871" i="6"/>
  <c r="D868"/>
  <c r="E868" s="1"/>
  <c r="O873" i="4" l="1"/>
  <c r="F872" i="6"/>
  <c r="D869"/>
  <c r="E869" s="1"/>
  <c r="O874" i="4" l="1"/>
  <c r="F873" i="6"/>
  <c r="D870"/>
  <c r="E870" s="1"/>
  <c r="O875" i="4" l="1"/>
  <c r="F874" i="6"/>
  <c r="D871"/>
  <c r="E871" s="1"/>
  <c r="O876" i="4" l="1"/>
  <c r="F875" i="6"/>
  <c r="D872"/>
  <c r="E872" s="1"/>
  <c r="O877" i="4" l="1"/>
  <c r="F876" i="6"/>
  <c r="D873"/>
  <c r="E873" s="1"/>
  <c r="O878" i="4" l="1"/>
  <c r="F877" i="6"/>
  <c r="D874"/>
  <c r="E874" s="1"/>
  <c r="O879" i="4" l="1"/>
  <c r="F878" i="6"/>
  <c r="D875"/>
  <c r="E875" s="1"/>
  <c r="O880" i="4" l="1"/>
  <c r="F879" i="6"/>
  <c r="D876"/>
  <c r="E876" s="1"/>
  <c r="O881" i="4" l="1"/>
  <c r="F880" i="6"/>
  <c r="D877"/>
  <c r="E877" s="1"/>
  <c r="O882" i="4" l="1"/>
  <c r="F881" i="6"/>
  <c r="D878"/>
  <c r="E878" s="1"/>
  <c r="O883" i="4" l="1"/>
  <c r="F882" i="6"/>
  <c r="D879"/>
  <c r="E879" s="1"/>
  <c r="O884" i="4" l="1"/>
  <c r="F883" i="6"/>
  <c r="D880"/>
  <c r="E880" s="1"/>
  <c r="O885" i="4" l="1"/>
  <c r="F884" i="6"/>
  <c r="D881"/>
  <c r="E881" s="1"/>
  <c r="O886" i="4" l="1"/>
  <c r="F885" i="6"/>
  <c r="D882"/>
  <c r="E882" s="1"/>
  <c r="O887" i="4" l="1"/>
  <c r="F886" i="6"/>
  <c r="D883"/>
  <c r="E883" s="1"/>
  <c r="O888" i="4" l="1"/>
  <c r="F887" i="6"/>
  <c r="D884"/>
  <c r="E884" s="1"/>
  <c r="O889" i="4" l="1"/>
  <c r="F888" i="6"/>
  <c r="D885"/>
  <c r="E885" s="1"/>
  <c r="O890" i="4" l="1"/>
  <c r="F889" i="6"/>
  <c r="D886"/>
  <c r="E886" s="1"/>
  <c r="O891" i="4" l="1"/>
  <c r="F890" i="6"/>
  <c r="D887"/>
  <c r="E887" s="1"/>
  <c r="O892" i="4" l="1"/>
  <c r="F891" i="6"/>
  <c r="D888"/>
  <c r="E888" s="1"/>
  <c r="O893" i="4" l="1"/>
  <c r="F892" i="6"/>
  <c r="D889"/>
  <c r="E889" s="1"/>
  <c r="O894" i="4" l="1"/>
  <c r="F893" i="6"/>
  <c r="D890"/>
  <c r="E890" s="1"/>
  <c r="O895" i="4" l="1"/>
  <c r="F894" i="6"/>
  <c r="D891"/>
  <c r="E891" s="1"/>
  <c r="O896" i="4" l="1"/>
  <c r="F895" i="6"/>
  <c r="D892"/>
  <c r="E892" s="1"/>
  <c r="O897" i="4" l="1"/>
  <c r="F896" i="6"/>
  <c r="D893"/>
  <c r="E893" s="1"/>
  <c r="O898" i="4" l="1"/>
  <c r="F897" i="6"/>
  <c r="D894"/>
  <c r="E894" s="1"/>
  <c r="O899" i="4" l="1"/>
  <c r="F898" i="6"/>
  <c r="D895"/>
  <c r="E895" s="1"/>
  <c r="O900" i="4" l="1"/>
  <c r="F899" i="6"/>
  <c r="D896"/>
  <c r="E896" s="1"/>
  <c r="O901" i="4" l="1"/>
  <c r="F900" i="6"/>
  <c r="D897"/>
  <c r="E897" s="1"/>
  <c r="O902" i="4" l="1"/>
  <c r="F901" i="6"/>
  <c r="D898"/>
  <c r="E898" s="1"/>
  <c r="O903" i="4" l="1"/>
  <c r="F902" i="6"/>
  <c r="D899"/>
  <c r="E899" s="1"/>
  <c r="O904" i="4" l="1"/>
  <c r="F903" i="6"/>
  <c r="D900"/>
  <c r="E900" s="1"/>
  <c r="O905" i="4" l="1"/>
  <c r="F904" i="6"/>
  <c r="D901"/>
  <c r="E901" s="1"/>
  <c r="O906" i="4" l="1"/>
  <c r="F905" i="6"/>
  <c r="D902"/>
  <c r="E902" s="1"/>
  <c r="O907" i="4" l="1"/>
  <c r="F906" i="6"/>
  <c r="D903"/>
  <c r="E903" s="1"/>
  <c r="O908" i="4" l="1"/>
  <c r="F907" i="6"/>
  <c r="D904"/>
  <c r="E904" s="1"/>
  <c r="O909" i="4" l="1"/>
  <c r="F908" i="6"/>
  <c r="D905"/>
  <c r="E905" s="1"/>
  <c r="O910" i="4" l="1"/>
  <c r="F909" i="6"/>
  <c r="D906"/>
  <c r="E906" s="1"/>
  <c r="O911" i="4" l="1"/>
  <c r="F910" i="6"/>
  <c r="D907"/>
  <c r="E907" s="1"/>
  <c r="O912" i="4" l="1"/>
  <c r="F911" i="6"/>
  <c r="D908"/>
  <c r="E908" s="1"/>
  <c r="O913" i="4" l="1"/>
  <c r="F912" i="6"/>
  <c r="D909"/>
  <c r="E909" s="1"/>
  <c r="O914" i="4" l="1"/>
  <c r="F913" i="6"/>
  <c r="D910"/>
  <c r="E910" s="1"/>
  <c r="O915" i="4" l="1"/>
  <c r="F914" i="6"/>
  <c r="D911"/>
  <c r="E911" s="1"/>
  <c r="O916" i="4" l="1"/>
  <c r="F915" i="6"/>
  <c r="D912"/>
  <c r="E912" s="1"/>
  <c r="O917" i="4" l="1"/>
  <c r="F916" i="6"/>
  <c r="D913"/>
  <c r="E913" s="1"/>
  <c r="O918" i="4" l="1"/>
  <c r="F917" i="6"/>
  <c r="D914"/>
  <c r="E914" s="1"/>
  <c r="O919" i="4" l="1"/>
  <c r="F918" i="6"/>
  <c r="D915"/>
  <c r="E915" s="1"/>
  <c r="O920" i="4" l="1"/>
  <c r="F919" i="6"/>
  <c r="D916"/>
  <c r="E916" s="1"/>
  <c r="O921" i="4" l="1"/>
  <c r="F920" i="6"/>
  <c r="D917"/>
  <c r="E917" s="1"/>
  <c r="O922" i="4" l="1"/>
  <c r="F921" i="6"/>
  <c r="D918"/>
  <c r="E918" s="1"/>
  <c r="O923" i="4" l="1"/>
  <c r="F922" i="6"/>
  <c r="D919"/>
  <c r="E919" s="1"/>
  <c r="O924" i="4" l="1"/>
  <c r="F923" i="6"/>
  <c r="D920"/>
  <c r="E920" s="1"/>
  <c r="O925" i="4" l="1"/>
  <c r="F924" i="6"/>
  <c r="D921"/>
  <c r="E921" s="1"/>
  <c r="O926" i="4" l="1"/>
  <c r="F925" i="6"/>
  <c r="D922"/>
  <c r="E922" s="1"/>
  <c r="O927" i="4" l="1"/>
  <c r="F926" i="6"/>
  <c r="D923"/>
  <c r="E923" s="1"/>
  <c r="O928" i="4" l="1"/>
  <c r="F927" i="6"/>
  <c r="D924"/>
  <c r="E924" s="1"/>
  <c r="O929" i="4" l="1"/>
  <c r="F928" i="6"/>
  <c r="D925"/>
  <c r="E925" s="1"/>
  <c r="O930" i="4" l="1"/>
  <c r="F929" i="6"/>
  <c r="D926"/>
  <c r="E926" s="1"/>
  <c r="O931" i="4" l="1"/>
  <c r="F930" i="6"/>
  <c r="D927"/>
  <c r="E927" s="1"/>
  <c r="O932" i="4" l="1"/>
  <c r="F931" i="6"/>
  <c r="D928"/>
  <c r="E928" s="1"/>
  <c r="O933" i="4" l="1"/>
  <c r="F932" i="6"/>
  <c r="D929"/>
  <c r="E929" s="1"/>
  <c r="O934" i="4" l="1"/>
  <c r="F933" i="6"/>
  <c r="D930"/>
  <c r="E930" s="1"/>
  <c r="O935" i="4" l="1"/>
  <c r="F934" i="6"/>
  <c r="D931"/>
  <c r="E931" s="1"/>
  <c r="O936" i="4" l="1"/>
  <c r="F935" i="6"/>
  <c r="D932"/>
  <c r="E932" s="1"/>
  <c r="O937" i="4" l="1"/>
  <c r="F936" i="6"/>
  <c r="D933"/>
  <c r="E933" s="1"/>
  <c r="O938" i="4" l="1"/>
  <c r="F937" i="6"/>
  <c r="D934"/>
  <c r="E934" s="1"/>
  <c r="O939" i="4" l="1"/>
  <c r="F938" i="6"/>
  <c r="D935"/>
  <c r="E935" s="1"/>
  <c r="O940" i="4" l="1"/>
  <c r="F939" i="6"/>
  <c r="D936"/>
  <c r="E936" s="1"/>
  <c r="O941" i="4" l="1"/>
  <c r="F940" i="6"/>
  <c r="D937"/>
  <c r="E937" s="1"/>
  <c r="O942" i="4" l="1"/>
  <c r="F941" i="6"/>
  <c r="D938"/>
  <c r="E938" s="1"/>
  <c r="O943" i="4" l="1"/>
  <c r="F942" i="6"/>
  <c r="D939"/>
  <c r="E939" s="1"/>
  <c r="O944" i="4" l="1"/>
  <c r="F943" i="6"/>
  <c r="D940"/>
  <c r="E940" s="1"/>
  <c r="O945" i="4" l="1"/>
  <c r="F944" i="6"/>
  <c r="D941"/>
  <c r="E941" s="1"/>
  <c r="O946" i="4" l="1"/>
  <c r="F945" i="6"/>
  <c r="D942"/>
  <c r="E942" s="1"/>
  <c r="O947" i="4" l="1"/>
  <c r="F946" i="6"/>
  <c r="D943"/>
  <c r="E943" s="1"/>
  <c r="O948" i="4" l="1"/>
  <c r="F947" i="6"/>
  <c r="D944"/>
  <c r="E944" s="1"/>
  <c r="O949" i="4" l="1"/>
  <c r="F948" i="6"/>
  <c r="D945"/>
  <c r="E945" s="1"/>
  <c r="O950" i="4" l="1"/>
  <c r="F949" i="6"/>
  <c r="D946"/>
  <c r="E946" s="1"/>
  <c r="O951" i="4" l="1"/>
  <c r="F950" i="6"/>
  <c r="D947"/>
  <c r="E947" s="1"/>
  <c r="O952" i="4" l="1"/>
  <c r="F951" i="6"/>
  <c r="D948"/>
  <c r="E948" s="1"/>
  <c r="O953" i="4" l="1"/>
  <c r="F952" i="6"/>
  <c r="D949"/>
  <c r="E949" s="1"/>
  <c r="O954" i="4" l="1"/>
  <c r="F953" i="6"/>
  <c r="D950"/>
  <c r="E950" s="1"/>
  <c r="O955" i="4" l="1"/>
  <c r="F954" i="6"/>
  <c r="D951"/>
  <c r="E951" s="1"/>
  <c r="O956" i="4" l="1"/>
  <c r="F955" i="6"/>
  <c r="D952"/>
  <c r="E952" s="1"/>
  <c r="O957" i="4" l="1"/>
  <c r="F956" i="6"/>
  <c r="D953"/>
  <c r="E953" s="1"/>
  <c r="O958" i="4" l="1"/>
  <c r="F957" i="6"/>
  <c r="D954"/>
  <c r="E954" s="1"/>
  <c r="O959" i="4" l="1"/>
  <c r="F958" i="6"/>
  <c r="D955"/>
  <c r="E955" s="1"/>
  <c r="O960" i="4" l="1"/>
  <c r="F959" i="6"/>
  <c r="D956"/>
  <c r="E956" s="1"/>
  <c r="O961" i="4" l="1"/>
  <c r="F960" i="6"/>
  <c r="D957"/>
  <c r="E957" s="1"/>
  <c r="O962" i="4" l="1"/>
  <c r="F961" i="6"/>
  <c r="D958"/>
  <c r="E958" s="1"/>
  <c r="O963" i="4" l="1"/>
  <c r="F962" i="6"/>
  <c r="D959"/>
  <c r="E959" s="1"/>
  <c r="O964" i="4" l="1"/>
  <c r="F963" i="6"/>
  <c r="D960"/>
  <c r="E960" s="1"/>
  <c r="O965" i="4" l="1"/>
  <c r="F964" i="6"/>
  <c r="D961"/>
  <c r="E961" s="1"/>
  <c r="O966" i="4" l="1"/>
  <c r="F965" i="6"/>
  <c r="D962"/>
  <c r="E962" s="1"/>
  <c r="O967" i="4" l="1"/>
  <c r="F966" i="6"/>
  <c r="D963"/>
  <c r="E963" s="1"/>
  <c r="O968" i="4" l="1"/>
  <c r="F967" i="6"/>
  <c r="D964"/>
  <c r="E964" s="1"/>
  <c r="O969" i="4" l="1"/>
  <c r="F968" i="6"/>
  <c r="D965"/>
  <c r="E965" s="1"/>
  <c r="O970" i="4" l="1"/>
  <c r="F969" i="6"/>
  <c r="D966"/>
  <c r="E966" s="1"/>
  <c r="O971" i="4" l="1"/>
  <c r="F970" i="6"/>
  <c r="D967"/>
  <c r="E967" s="1"/>
  <c r="O972" i="4" l="1"/>
  <c r="F971" i="6"/>
  <c r="D968"/>
  <c r="E968" s="1"/>
  <c r="O973" i="4" l="1"/>
  <c r="F972" i="6"/>
  <c r="D969"/>
  <c r="E969" s="1"/>
  <c r="O974" i="4" l="1"/>
  <c r="F973" i="6"/>
  <c r="D970"/>
  <c r="E970" s="1"/>
  <c r="O975" i="4" l="1"/>
  <c r="F974" i="6"/>
  <c r="D971"/>
  <c r="E971" s="1"/>
  <c r="O976" i="4" l="1"/>
  <c r="F975" i="6"/>
  <c r="D972"/>
  <c r="E972" s="1"/>
  <c r="O977" i="4" l="1"/>
  <c r="F976" i="6"/>
  <c r="D973"/>
  <c r="E973" s="1"/>
  <c r="O978" i="4" l="1"/>
  <c r="F977" i="6"/>
  <c r="D974"/>
  <c r="E974" s="1"/>
  <c r="O979" i="4" l="1"/>
  <c r="F978" i="6"/>
  <c r="D975"/>
  <c r="E975" s="1"/>
  <c r="O980" i="4" l="1"/>
  <c r="F979" i="6"/>
  <c r="D976"/>
  <c r="E976" s="1"/>
  <c r="O981" i="4" l="1"/>
  <c r="F980" i="6"/>
  <c r="D977"/>
  <c r="E977" s="1"/>
  <c r="O982" i="4" l="1"/>
  <c r="F981" i="6"/>
  <c r="D978"/>
  <c r="E978" s="1"/>
  <c r="O983" i="4" l="1"/>
  <c r="F982" i="6"/>
  <c r="D979"/>
  <c r="E979" s="1"/>
  <c r="O984" i="4" l="1"/>
  <c r="F983" i="6"/>
  <c r="D980"/>
  <c r="E980" s="1"/>
  <c r="O985" i="4" l="1"/>
  <c r="F984" i="6"/>
  <c r="D981"/>
  <c r="E981" s="1"/>
  <c r="O986" i="4" l="1"/>
  <c r="F985" i="6"/>
  <c r="D982"/>
  <c r="E982" s="1"/>
  <c r="O987" i="4" l="1"/>
  <c r="F986" i="6"/>
  <c r="D983"/>
  <c r="E983" s="1"/>
  <c r="O988" i="4" l="1"/>
  <c r="F987" i="6"/>
  <c r="D984"/>
  <c r="E984" s="1"/>
  <c r="O989" i="4" l="1"/>
  <c r="F988" i="6"/>
  <c r="D985"/>
  <c r="E985" s="1"/>
  <c r="O990" i="4" l="1"/>
  <c r="F989" i="6"/>
  <c r="D986"/>
  <c r="E986" s="1"/>
  <c r="O991" i="4" l="1"/>
  <c r="F990" i="6"/>
  <c r="D987"/>
  <c r="E987" s="1"/>
  <c r="O992" i="4" l="1"/>
  <c r="F991" i="6"/>
  <c r="D988"/>
  <c r="E988" s="1"/>
  <c r="O993" i="4" l="1"/>
  <c r="F992" i="6"/>
  <c r="D989"/>
  <c r="E989" s="1"/>
  <c r="O994" i="4" l="1"/>
  <c r="F993" i="6"/>
  <c r="D990"/>
  <c r="E990" s="1"/>
  <c r="O995" i="4" l="1"/>
  <c r="F994" i="6"/>
  <c r="D991"/>
  <c r="E991" s="1"/>
  <c r="O996" i="4" l="1"/>
  <c r="F995" i="6"/>
  <c r="D992"/>
  <c r="E992" s="1"/>
  <c r="O997" i="4" l="1"/>
  <c r="F996" i="6"/>
  <c r="D993"/>
  <c r="E993" s="1"/>
  <c r="O998" i="4" l="1"/>
  <c r="F997" i="6"/>
  <c r="D994"/>
  <c r="E994" s="1"/>
  <c r="O999" i="4" l="1"/>
  <c r="F998" i="6"/>
  <c r="D995"/>
  <c r="E995" s="1"/>
  <c r="O1000" i="4" l="1"/>
  <c r="F999" i="6"/>
  <c r="D996"/>
  <c r="E996" s="1"/>
  <c r="O1001" i="4" l="1"/>
  <c r="F1000" i="6"/>
  <c r="D997"/>
  <c r="E997" s="1"/>
  <c r="O1002" i="4" l="1"/>
  <c r="F1001" i="6"/>
  <c r="D998"/>
  <c r="E998" s="1"/>
  <c r="O1003" i="4" l="1"/>
  <c r="F1002" i="6"/>
  <c r="D999"/>
  <c r="E999" s="1"/>
  <c r="O1004" i="4" l="1"/>
  <c r="F1003" i="6"/>
  <c r="D1000"/>
  <c r="E1000" s="1"/>
  <c r="O1005" i="4" l="1"/>
  <c r="F1004" i="6"/>
  <c r="D1001"/>
  <c r="E1001" s="1"/>
  <c r="O1006" i="4" l="1"/>
  <c r="F1005" i="6"/>
  <c r="D1002"/>
  <c r="E1002" s="1"/>
  <c r="O1007" i="4" l="1"/>
  <c r="F1006" i="6"/>
  <c r="D1003"/>
  <c r="E1003" s="1"/>
  <c r="O1008" i="4" l="1"/>
  <c r="F1007" i="6"/>
  <c r="D1004"/>
  <c r="E1004" s="1"/>
  <c r="O1009" i="4" l="1"/>
  <c r="F1008" i="6"/>
  <c r="D1005"/>
  <c r="E1005" s="1"/>
  <c r="O1010" i="4" l="1"/>
  <c r="F1009" i="6"/>
  <c r="D1006"/>
  <c r="E1006" s="1"/>
  <c r="O1011" i="4" l="1"/>
  <c r="F1010" i="6"/>
  <c r="D1007"/>
  <c r="E1007" s="1"/>
  <c r="O1012" i="4" l="1"/>
  <c r="F1011" i="6"/>
  <c r="D1008"/>
  <c r="E1008" s="1"/>
  <c r="O1013" i="4" l="1"/>
  <c r="F1012" i="6"/>
  <c r="D1009"/>
  <c r="E1009" s="1"/>
  <c r="O1014" i="4" l="1"/>
  <c r="F1013" i="6"/>
  <c r="D1010"/>
  <c r="E1010" s="1"/>
  <c r="O1015" i="4" l="1"/>
  <c r="F1014" i="6"/>
  <c r="D1011"/>
  <c r="E1011" s="1"/>
  <c r="O1016" i="4" l="1"/>
  <c r="F1015" i="6"/>
  <c r="D1012"/>
  <c r="E1012" s="1"/>
  <c r="O1017" i="4" l="1"/>
  <c r="F1016" i="6"/>
  <c r="D1013"/>
  <c r="E1013" s="1"/>
  <c r="O1018" i="4" l="1"/>
  <c r="F1017" i="6"/>
  <c r="D1014"/>
  <c r="E1014" s="1"/>
  <c r="O1019" i="4" l="1"/>
  <c r="F1018" i="6"/>
  <c r="D1015"/>
  <c r="E1015" s="1"/>
  <c r="O1020" i="4" l="1"/>
  <c r="F1019" i="6"/>
  <c r="D1016"/>
  <c r="E1016" s="1"/>
  <c r="O1021" i="4" l="1"/>
  <c r="F1020" i="6"/>
  <c r="D1017"/>
  <c r="E1017" s="1"/>
  <c r="O1022" i="4" l="1"/>
  <c r="F1021" i="6"/>
  <c r="D1018"/>
  <c r="E1018" s="1"/>
  <c r="O1023" i="4" l="1"/>
  <c r="F1022" i="6"/>
  <c r="D1019"/>
  <c r="E1019" s="1"/>
  <c r="O1024" i="4" l="1"/>
  <c r="F1023" i="6"/>
  <c r="D1020"/>
  <c r="E1020" s="1"/>
  <c r="O1025" i="4" l="1"/>
  <c r="F1024" i="6"/>
  <c r="D1021"/>
  <c r="E1021" s="1"/>
  <c r="O1026" i="4" l="1"/>
  <c r="F1025" i="6"/>
  <c r="D1022"/>
  <c r="E1022" s="1"/>
  <c r="O1027" i="4" l="1"/>
  <c r="F1026" i="6"/>
  <c r="D1023"/>
  <c r="E1023" s="1"/>
  <c r="O1028" i="4" l="1"/>
  <c r="F1027" i="6"/>
  <c r="D1024"/>
  <c r="E1024" s="1"/>
  <c r="O1029" i="4" l="1"/>
  <c r="F1028" i="6"/>
  <c r="D1025"/>
  <c r="E1025" s="1"/>
  <c r="O1030" i="4" l="1"/>
  <c r="F1029" i="6"/>
  <c r="D1026"/>
  <c r="E1026" s="1"/>
  <c r="O1031" i="4" l="1"/>
  <c r="F1030" i="6"/>
  <c r="D1027"/>
  <c r="E1027" s="1"/>
  <c r="O1032" i="4" l="1"/>
  <c r="F1031" i="6"/>
  <c r="D1028"/>
  <c r="E1028" s="1"/>
  <c r="O1033" i="4" l="1"/>
  <c r="F1032" i="6"/>
  <c r="D1029"/>
  <c r="E1029" s="1"/>
  <c r="O1034" i="4" l="1"/>
  <c r="F1033" i="6"/>
  <c r="D1030"/>
  <c r="E1030" s="1"/>
  <c r="O1035" i="4" l="1"/>
  <c r="F1034" i="6"/>
  <c r="D1031"/>
  <c r="E1031" s="1"/>
  <c r="O1036" i="4" l="1"/>
  <c r="F1035" i="6"/>
  <c r="D1032"/>
  <c r="E1032" s="1"/>
  <c r="O1037" i="4" l="1"/>
  <c r="F1036" i="6"/>
  <c r="D1033"/>
  <c r="E1033" s="1"/>
  <c r="O1038" i="4" l="1"/>
  <c r="F1037" i="6"/>
  <c r="D1034"/>
  <c r="E1034" s="1"/>
  <c r="O1039" i="4" l="1"/>
  <c r="F1038" i="6"/>
  <c r="D1035"/>
  <c r="E1035" s="1"/>
  <c r="O1040" i="4" l="1"/>
  <c r="F1039" i="6"/>
  <c r="D1036"/>
  <c r="E1036" s="1"/>
  <c r="O1041" i="4" l="1"/>
  <c r="F1040" i="6"/>
  <c r="D1037"/>
  <c r="E1037" s="1"/>
  <c r="O1042" i="4" l="1"/>
  <c r="F1041" i="6"/>
  <c r="D1038"/>
  <c r="E1038" s="1"/>
  <c r="O1043" i="4" l="1"/>
  <c r="F1042" i="6"/>
  <c r="D1039"/>
  <c r="E1039" s="1"/>
  <c r="O1044" i="4" l="1"/>
  <c r="F1043" i="6"/>
  <c r="D1040"/>
  <c r="E1040" s="1"/>
  <c r="O1045" i="4" l="1"/>
  <c r="F1044" i="6"/>
  <c r="D1041"/>
  <c r="E1041" s="1"/>
  <c r="O1046" i="4" l="1"/>
  <c r="F1045" i="6"/>
  <c r="D1042"/>
  <c r="E1042" s="1"/>
  <c r="O1047" i="4" l="1"/>
  <c r="F1046" i="6"/>
  <c r="D1043"/>
  <c r="E1043" s="1"/>
  <c r="O1048" i="4" l="1"/>
  <c r="F1047" i="6"/>
  <c r="D1044"/>
  <c r="E1044" s="1"/>
  <c r="O1049" i="4" l="1"/>
  <c r="F1048" i="6"/>
  <c r="D1045"/>
  <c r="E1045" s="1"/>
  <c r="O1050" i="4" l="1"/>
  <c r="F1049" i="6"/>
  <c r="D1046"/>
  <c r="E1046" s="1"/>
  <c r="O1051" i="4" l="1"/>
  <c r="F1050" i="6"/>
  <c r="D1047"/>
  <c r="E1047" s="1"/>
  <c r="O1052" i="4" l="1"/>
  <c r="F1051" i="6"/>
  <c r="D1048"/>
  <c r="E1048" s="1"/>
  <c r="O1053" i="4" l="1"/>
  <c r="F1052" i="6"/>
  <c r="D1049"/>
  <c r="E1049" s="1"/>
  <c r="O1054" i="4" l="1"/>
  <c r="F1053" i="6"/>
  <c r="D1050"/>
  <c r="E1050" s="1"/>
  <c r="O1055" i="4" l="1"/>
  <c r="F1054" i="6"/>
  <c r="D1051"/>
  <c r="E1051" s="1"/>
  <c r="O1056" i="4" l="1"/>
  <c r="F1055" i="6"/>
  <c r="D1052"/>
  <c r="E1052" s="1"/>
  <c r="O1057" i="4" l="1"/>
  <c r="F1056" i="6"/>
  <c r="D1053"/>
  <c r="E1053" s="1"/>
  <c r="O1058" i="4" l="1"/>
  <c r="F1057" i="6"/>
  <c r="D1054"/>
  <c r="E1054" s="1"/>
  <c r="O1059" i="4" l="1"/>
  <c r="F1058" i="6"/>
  <c r="D1055"/>
  <c r="E1055" s="1"/>
  <c r="O1060" i="4" l="1"/>
  <c r="F1059" i="6"/>
  <c r="D1056"/>
  <c r="E1056" s="1"/>
  <c r="O1061" i="4" l="1"/>
  <c r="F1060" i="6"/>
  <c r="D1057"/>
  <c r="E1057" s="1"/>
  <c r="O1062" i="4" l="1"/>
  <c r="F1061" i="6"/>
  <c r="D1058"/>
  <c r="E1058" s="1"/>
  <c r="O1063" i="4" l="1"/>
  <c r="F1062" i="6"/>
  <c r="D1059"/>
  <c r="E1059" s="1"/>
  <c r="O1064" i="4" l="1"/>
  <c r="F1063" i="6"/>
  <c r="D1060"/>
  <c r="E1060" s="1"/>
  <c r="O1065" i="4" l="1"/>
  <c r="F1064" i="6"/>
  <c r="D1061"/>
  <c r="E1061" s="1"/>
  <c r="O1066" i="4" l="1"/>
  <c r="F1065" i="6"/>
  <c r="D1062"/>
  <c r="E1062" s="1"/>
  <c r="O1067" i="4" l="1"/>
  <c r="F1066" i="6"/>
  <c r="D1063"/>
  <c r="E1063" s="1"/>
  <c r="O1068" i="4" l="1"/>
  <c r="F1067" i="6"/>
  <c r="D1064"/>
  <c r="E1064" s="1"/>
  <c r="O1069" i="4" l="1"/>
  <c r="F1068" i="6"/>
  <c r="D1065"/>
  <c r="E1065" s="1"/>
  <c r="O1070" i="4" l="1"/>
  <c r="F1069" i="6"/>
  <c r="D1066"/>
  <c r="E1066" s="1"/>
  <c r="O1071" i="4" l="1"/>
  <c r="F1070" i="6"/>
  <c r="D1067"/>
  <c r="E1067" s="1"/>
  <c r="O1072" i="4" l="1"/>
  <c r="F1071" i="6"/>
  <c r="D1068"/>
  <c r="E1068" s="1"/>
  <c r="O1073" i="4" l="1"/>
  <c r="F1072" i="6"/>
  <c r="D1069"/>
  <c r="E1069" s="1"/>
  <c r="O1074" i="4" l="1"/>
  <c r="F1073" i="6"/>
  <c r="D1070"/>
  <c r="E1070" s="1"/>
  <c r="O1075" i="4" l="1"/>
  <c r="F1074" i="6"/>
  <c r="D1071"/>
  <c r="E1071" s="1"/>
  <c r="O1076" i="4" l="1"/>
  <c r="F1075" i="6"/>
  <c r="D1072"/>
  <c r="E1072" s="1"/>
  <c r="O1077" i="4" l="1"/>
  <c r="F1076" i="6"/>
  <c r="D1073"/>
  <c r="E1073" s="1"/>
  <c r="O1078" i="4" l="1"/>
  <c r="F1077" i="6"/>
  <c r="D1074"/>
  <c r="E1074" s="1"/>
  <c r="O1079" i="4" l="1"/>
  <c r="F1078" i="6"/>
  <c r="D1075"/>
  <c r="E1075" s="1"/>
  <c r="O1080" i="4" l="1"/>
  <c r="F1079" i="6"/>
  <c r="D1076"/>
  <c r="E1076" s="1"/>
  <c r="O1081" i="4" l="1"/>
  <c r="F1080" i="6"/>
  <c r="D1077"/>
  <c r="E1077" s="1"/>
  <c r="O1082" i="4" l="1"/>
  <c r="F1081" i="6"/>
  <c r="D1078"/>
  <c r="E1078" s="1"/>
  <c r="O1083" i="4" l="1"/>
  <c r="F1082" i="6"/>
  <c r="D1079"/>
  <c r="E1079" s="1"/>
  <c r="O1084" i="4" l="1"/>
  <c r="F1083" i="6"/>
  <c r="D1080"/>
  <c r="E1080" s="1"/>
  <c r="O1085" i="4" l="1"/>
  <c r="F1084" i="6"/>
  <c r="D1081"/>
  <c r="E1081" s="1"/>
  <c r="O1086" i="4" l="1"/>
  <c r="F1085" i="6"/>
  <c r="D1082"/>
  <c r="E1082" s="1"/>
  <c r="O1087" i="4" l="1"/>
  <c r="F1086" i="6"/>
  <c r="D1083"/>
  <c r="E1083" s="1"/>
  <c r="O1088" i="4" l="1"/>
  <c r="F1087" i="6"/>
  <c r="D1084"/>
  <c r="E1084" s="1"/>
  <c r="O1089" i="4" l="1"/>
  <c r="F1088" i="6"/>
  <c r="D1085"/>
  <c r="E1085" s="1"/>
  <c r="O1090" i="4" l="1"/>
  <c r="F1089" i="6"/>
  <c r="D1086"/>
  <c r="E1086" s="1"/>
  <c r="O1091" i="4" l="1"/>
  <c r="F1090" i="6"/>
  <c r="D1087"/>
  <c r="E1087" s="1"/>
  <c r="O1092" i="4" l="1"/>
  <c r="F1091" i="6"/>
  <c r="D1088"/>
  <c r="E1088" s="1"/>
  <c r="O1093" i="4" l="1"/>
  <c r="F1092" i="6"/>
  <c r="D1089"/>
  <c r="E1089" s="1"/>
  <c r="O1094" i="4" l="1"/>
  <c r="F1093" i="6"/>
  <c r="D1090"/>
  <c r="E1090" s="1"/>
  <c r="O1095" i="4" l="1"/>
  <c r="F1094" i="6"/>
  <c r="D1091"/>
  <c r="E1091" s="1"/>
  <c r="O1096" i="4" l="1"/>
  <c r="F1095" i="6"/>
  <c r="D1092"/>
  <c r="E1092" s="1"/>
  <c r="O1097" i="4" l="1"/>
  <c r="F1096" i="6"/>
  <c r="D1093"/>
  <c r="E1093" s="1"/>
  <c r="O1098" i="4" l="1"/>
  <c r="F1097" i="6"/>
  <c r="D1094"/>
  <c r="E1094" s="1"/>
  <c r="O1099" i="4" l="1"/>
  <c r="F1098" i="6"/>
  <c r="D1095"/>
  <c r="E1095" s="1"/>
  <c r="O1100" i="4" l="1"/>
  <c r="F1099" i="6"/>
  <c r="D1096"/>
  <c r="E1096" s="1"/>
  <c r="O1101" i="4" l="1"/>
  <c r="F1100" i="6"/>
  <c r="D1097"/>
  <c r="E1097" s="1"/>
  <c r="O1102" i="4" l="1"/>
  <c r="F1101" i="6"/>
  <c r="D1098"/>
  <c r="E1098" s="1"/>
  <c r="O1103" i="4" l="1"/>
  <c r="F1102" i="6"/>
  <c r="D1099"/>
  <c r="E1099" s="1"/>
  <c r="O1104" i="4" l="1"/>
  <c r="F1103" i="6"/>
  <c r="D1100"/>
  <c r="E1100" s="1"/>
  <c r="O1105" i="4" l="1"/>
  <c r="F1104" i="6"/>
  <c r="D1101"/>
  <c r="E1101" s="1"/>
  <c r="O1106" i="4" l="1"/>
  <c r="F1105" i="6"/>
  <c r="D1102"/>
  <c r="E1102" s="1"/>
  <c r="O1107" i="4" l="1"/>
  <c r="F1106" i="6"/>
  <c r="D1103"/>
  <c r="E1103" s="1"/>
  <c r="O1108" i="4" l="1"/>
  <c r="F1107" i="6"/>
  <c r="D1104"/>
  <c r="E1104" s="1"/>
  <c r="O1109" i="4" l="1"/>
  <c r="F1108" i="6"/>
  <c r="D1105"/>
  <c r="E1105" s="1"/>
  <c r="O1110" i="4" l="1"/>
  <c r="F1109" i="6"/>
  <c r="D1106"/>
  <c r="E1106" s="1"/>
  <c r="O1111" i="4" l="1"/>
  <c r="F1111" i="6" s="1"/>
  <c r="F1110"/>
  <c r="D1107"/>
  <c r="E1107" s="1"/>
  <c r="D1108" l="1"/>
  <c r="E1108" s="1"/>
  <c r="D1109" l="1"/>
  <c r="E1109" s="1"/>
  <c r="D1110" l="1"/>
  <c r="E1110" s="1"/>
  <c r="D1111" l="1"/>
  <c r="E1111" s="1"/>
  <c r="I11" s="1"/>
  <c r="I5" s="1"/>
</calcChain>
</file>

<file path=xl/sharedStrings.xml><?xml version="1.0" encoding="utf-8"?>
<sst xmlns="http://schemas.openxmlformats.org/spreadsheetml/2006/main" count="367" uniqueCount="54">
  <si>
    <t>Trade Date</t>
  </si>
  <si>
    <t>Expiry</t>
  </si>
  <si>
    <t>OI</t>
  </si>
  <si>
    <t>No. of Con</t>
  </si>
  <si>
    <t>Change</t>
  </si>
  <si>
    <t>State</t>
  </si>
  <si>
    <t>Range</t>
  </si>
  <si>
    <t>SL</t>
  </si>
  <si>
    <t>Date</t>
  </si>
  <si>
    <t>Daily P/L</t>
  </si>
  <si>
    <t>Max</t>
  </si>
  <si>
    <t>Drawdown</t>
  </si>
  <si>
    <t>Results</t>
  </si>
  <si>
    <t>P/L</t>
  </si>
  <si>
    <t>Annual P/L</t>
  </si>
  <si>
    <t>Sharpe</t>
  </si>
  <si>
    <t>Calmar</t>
  </si>
  <si>
    <t>Expectancy</t>
  </si>
  <si>
    <t>Hit Rate</t>
  </si>
  <si>
    <t>Win/Loss</t>
  </si>
  <si>
    <t>Min</t>
  </si>
  <si>
    <t>Max Drawdown</t>
  </si>
  <si>
    <t>Slippage</t>
  </si>
  <si>
    <t>SL Sig</t>
  </si>
  <si>
    <t>Payoff</t>
  </si>
  <si>
    <t>Open</t>
  </si>
  <si>
    <t>High</t>
  </si>
  <si>
    <t>Low</t>
  </si>
  <si>
    <t>Close</t>
  </si>
  <si>
    <t>LTP</t>
  </si>
  <si>
    <t>Settle Price</t>
  </si>
  <si>
    <t>No. of contracts</t>
  </si>
  <si>
    <t>Turnover in Lacs</t>
  </si>
  <si>
    <t>Open Int</t>
  </si>
  <si>
    <t>Change in OI</t>
  </si>
  <si>
    <t xml:space="preserve">Underlying Value </t>
  </si>
  <si>
    <t>-</t>
  </si>
  <si>
    <t>OI Change</t>
  </si>
  <si>
    <t>Turnover(Lacs)</t>
  </si>
  <si>
    <t>Underlying</t>
  </si>
  <si>
    <t>Cum Strat</t>
  </si>
  <si>
    <t>% change</t>
  </si>
  <si>
    <t>Cum %age</t>
  </si>
  <si>
    <t>BN Cum</t>
  </si>
  <si>
    <t>BTST</t>
  </si>
  <si>
    <t>HLT</t>
  </si>
  <si>
    <t>Quartile</t>
  </si>
  <si>
    <t>Quartile+HLT</t>
  </si>
  <si>
    <t>Quartile+BTST</t>
  </si>
  <si>
    <t>2DA</t>
  </si>
  <si>
    <t>Range+BTST</t>
  </si>
  <si>
    <t>Range+HLT</t>
  </si>
  <si>
    <t>Quartile+HLT+Range</t>
  </si>
  <si>
    <t>Quartile+BTST+Range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</si>
</sst>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6" borderId="1" xfId="0" applyFill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0" fontId="0" fillId="0" borderId="0" xfId="1" applyNumberFormat="1" applyFont="1"/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0" fontId="0" fillId="0" borderId="0" xfId="0" applyNumberFormat="1"/>
    <xf numFmtId="0" fontId="2" fillId="1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10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/>
    <xf numFmtId="0" fontId="0" fillId="12" borderId="0" xfId="0" applyFill="1" applyAlignment="1">
      <alignment horizontal="center" vertical="center"/>
    </xf>
    <xf numFmtId="0" fontId="0" fillId="12" borderId="0" xfId="0" applyFill="1"/>
    <xf numFmtId="0" fontId="0" fillId="13" borderId="0" xfId="0" applyFill="1" applyAlignment="1">
      <alignment horizontal="center" vertical="center"/>
    </xf>
    <xf numFmtId="0" fontId="0" fillId="13" borderId="0" xfId="0" applyFill="1"/>
    <xf numFmtId="0" fontId="0" fillId="14" borderId="0" xfId="0" applyFill="1" applyAlignment="1">
      <alignment horizontal="center" vertical="center"/>
    </xf>
    <xf numFmtId="0" fontId="0" fillId="14" borderId="0" xfId="0" applyFill="1"/>
    <xf numFmtId="0" fontId="0" fillId="15" borderId="0" xfId="0" applyFill="1" applyAlignment="1">
      <alignment horizontal="center" vertical="center"/>
    </xf>
    <xf numFmtId="0" fontId="0" fillId="15" borderId="0" xfId="0" applyFill="1"/>
    <xf numFmtId="0" fontId="0" fillId="16" borderId="0" xfId="0" applyFill="1" applyAlignment="1">
      <alignment horizontal="center" vertical="center"/>
    </xf>
    <xf numFmtId="0" fontId="0" fillId="1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17" borderId="0" xfId="0" applyFill="1" applyAlignment="1">
      <alignment horizontal="center" vertical="center"/>
    </xf>
    <xf numFmtId="0" fontId="0" fillId="17" borderId="0" xfId="0" applyFill="1"/>
    <xf numFmtId="0" fontId="0" fillId="18" borderId="0" xfId="0" applyFill="1" applyAlignment="1">
      <alignment horizontal="center" vertical="center"/>
    </xf>
    <xf numFmtId="0" fontId="0" fillId="18" borderId="0" xfId="0" applyFill="1"/>
    <xf numFmtId="0" fontId="0" fillId="19" borderId="0" xfId="0" applyFill="1" applyAlignment="1">
      <alignment horizontal="center" vertical="center"/>
    </xf>
    <xf numFmtId="0" fontId="0" fillId="19" borderId="0" xfId="0" applyFill="1"/>
    <xf numFmtId="0" fontId="0" fillId="20" borderId="0" xfId="0" applyFill="1"/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1950680713263668E-2"/>
          <c:y val="2.9360803583762585E-2"/>
          <c:w val="0.82418926645859092"/>
          <c:h val="0.94127839283247494"/>
        </c:manualLayout>
      </c:layout>
      <c:lineChart>
        <c:grouping val="stacked"/>
        <c:ser>
          <c:idx val="0"/>
          <c:order val="0"/>
          <c:tx>
            <c:strRef>
              <c:f>'Daily stats'!$C$1</c:f>
              <c:strCache>
                <c:ptCount val="1"/>
                <c:pt idx="0">
                  <c:v>Cum Strat</c:v>
                </c:pt>
              </c:strCache>
            </c:strRef>
          </c:tx>
          <c:marker>
            <c:symbol val="none"/>
          </c:marker>
          <c:cat>
            <c:numRef>
              <c:f>'Daily stats'!$A$2:$A$1111</c:f>
              <c:numCache>
                <c:formatCode>dd-mmm-yy</c:formatCode>
                <c:ptCount val="1110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  <c:pt idx="495">
                  <c:v>42737</c:v>
                </c:pt>
                <c:pt idx="496">
                  <c:v>42738</c:v>
                </c:pt>
                <c:pt idx="497">
                  <c:v>42739</c:v>
                </c:pt>
                <c:pt idx="498">
                  <c:v>42740</c:v>
                </c:pt>
                <c:pt idx="499">
                  <c:v>42741</c:v>
                </c:pt>
                <c:pt idx="500">
                  <c:v>42744</c:v>
                </c:pt>
                <c:pt idx="501">
                  <c:v>42745</c:v>
                </c:pt>
                <c:pt idx="502">
                  <c:v>42746</c:v>
                </c:pt>
                <c:pt idx="503">
                  <c:v>42747</c:v>
                </c:pt>
                <c:pt idx="504">
                  <c:v>42748</c:v>
                </c:pt>
                <c:pt idx="505">
                  <c:v>42751</c:v>
                </c:pt>
                <c:pt idx="506">
                  <c:v>42752</c:v>
                </c:pt>
                <c:pt idx="507">
                  <c:v>42753</c:v>
                </c:pt>
                <c:pt idx="508">
                  <c:v>42754</c:v>
                </c:pt>
                <c:pt idx="509">
                  <c:v>42755</c:v>
                </c:pt>
                <c:pt idx="510">
                  <c:v>42758</c:v>
                </c:pt>
                <c:pt idx="511">
                  <c:v>42759</c:v>
                </c:pt>
                <c:pt idx="512">
                  <c:v>42760</c:v>
                </c:pt>
                <c:pt idx="513">
                  <c:v>42762</c:v>
                </c:pt>
                <c:pt idx="514">
                  <c:v>42765</c:v>
                </c:pt>
                <c:pt idx="515">
                  <c:v>42766</c:v>
                </c:pt>
                <c:pt idx="516">
                  <c:v>42767</c:v>
                </c:pt>
                <c:pt idx="517">
                  <c:v>42768</c:v>
                </c:pt>
                <c:pt idx="518">
                  <c:v>42769</c:v>
                </c:pt>
                <c:pt idx="519">
                  <c:v>42772</c:v>
                </c:pt>
                <c:pt idx="520">
                  <c:v>42773</c:v>
                </c:pt>
                <c:pt idx="521">
                  <c:v>42774</c:v>
                </c:pt>
                <c:pt idx="522">
                  <c:v>42775</c:v>
                </c:pt>
                <c:pt idx="523">
                  <c:v>42776</c:v>
                </c:pt>
                <c:pt idx="524">
                  <c:v>42779</c:v>
                </c:pt>
                <c:pt idx="525">
                  <c:v>42780</c:v>
                </c:pt>
                <c:pt idx="526">
                  <c:v>42781</c:v>
                </c:pt>
                <c:pt idx="527">
                  <c:v>42782</c:v>
                </c:pt>
                <c:pt idx="528">
                  <c:v>42783</c:v>
                </c:pt>
                <c:pt idx="529">
                  <c:v>42786</c:v>
                </c:pt>
                <c:pt idx="530">
                  <c:v>42787</c:v>
                </c:pt>
                <c:pt idx="531">
                  <c:v>42788</c:v>
                </c:pt>
                <c:pt idx="532">
                  <c:v>42789</c:v>
                </c:pt>
                <c:pt idx="533">
                  <c:v>42793</c:v>
                </c:pt>
                <c:pt idx="534">
                  <c:v>42794</c:v>
                </c:pt>
                <c:pt idx="535">
                  <c:v>42795</c:v>
                </c:pt>
                <c:pt idx="536">
                  <c:v>42796</c:v>
                </c:pt>
                <c:pt idx="537">
                  <c:v>42797</c:v>
                </c:pt>
                <c:pt idx="538">
                  <c:v>42800</c:v>
                </c:pt>
                <c:pt idx="539">
                  <c:v>42801</c:v>
                </c:pt>
                <c:pt idx="540">
                  <c:v>42802</c:v>
                </c:pt>
                <c:pt idx="541">
                  <c:v>42803</c:v>
                </c:pt>
                <c:pt idx="542">
                  <c:v>42804</c:v>
                </c:pt>
                <c:pt idx="543">
                  <c:v>42808</c:v>
                </c:pt>
                <c:pt idx="544">
                  <c:v>42809</c:v>
                </c:pt>
                <c:pt idx="545">
                  <c:v>42810</c:v>
                </c:pt>
                <c:pt idx="546">
                  <c:v>42811</c:v>
                </c:pt>
                <c:pt idx="547">
                  <c:v>42814</c:v>
                </c:pt>
                <c:pt idx="548">
                  <c:v>42815</c:v>
                </c:pt>
                <c:pt idx="549">
                  <c:v>42816</c:v>
                </c:pt>
                <c:pt idx="550">
                  <c:v>42817</c:v>
                </c:pt>
                <c:pt idx="551">
                  <c:v>42818</c:v>
                </c:pt>
                <c:pt idx="552">
                  <c:v>42821</c:v>
                </c:pt>
                <c:pt idx="553">
                  <c:v>42822</c:v>
                </c:pt>
                <c:pt idx="554">
                  <c:v>42823</c:v>
                </c:pt>
                <c:pt idx="555">
                  <c:v>42824</c:v>
                </c:pt>
                <c:pt idx="556">
                  <c:v>42825</c:v>
                </c:pt>
                <c:pt idx="557">
                  <c:v>42828</c:v>
                </c:pt>
                <c:pt idx="558">
                  <c:v>42830</c:v>
                </c:pt>
                <c:pt idx="559">
                  <c:v>42831</c:v>
                </c:pt>
                <c:pt idx="560">
                  <c:v>42832</c:v>
                </c:pt>
                <c:pt idx="561">
                  <c:v>42835</c:v>
                </c:pt>
                <c:pt idx="562">
                  <c:v>42836</c:v>
                </c:pt>
                <c:pt idx="563">
                  <c:v>42837</c:v>
                </c:pt>
                <c:pt idx="564">
                  <c:v>42838</c:v>
                </c:pt>
                <c:pt idx="565">
                  <c:v>42842</c:v>
                </c:pt>
                <c:pt idx="566">
                  <c:v>42843</c:v>
                </c:pt>
                <c:pt idx="567">
                  <c:v>42844</c:v>
                </c:pt>
                <c:pt idx="568">
                  <c:v>42845</c:v>
                </c:pt>
                <c:pt idx="569">
                  <c:v>42846</c:v>
                </c:pt>
                <c:pt idx="570">
                  <c:v>42849</c:v>
                </c:pt>
                <c:pt idx="571">
                  <c:v>42850</c:v>
                </c:pt>
                <c:pt idx="572">
                  <c:v>42851</c:v>
                </c:pt>
                <c:pt idx="573">
                  <c:v>42852</c:v>
                </c:pt>
                <c:pt idx="574">
                  <c:v>42853</c:v>
                </c:pt>
                <c:pt idx="575">
                  <c:v>42857</c:v>
                </c:pt>
                <c:pt idx="576">
                  <c:v>42858</c:v>
                </c:pt>
                <c:pt idx="577">
                  <c:v>42859</c:v>
                </c:pt>
                <c:pt idx="578">
                  <c:v>42860</c:v>
                </c:pt>
                <c:pt idx="579">
                  <c:v>42863</c:v>
                </c:pt>
                <c:pt idx="580">
                  <c:v>42864</c:v>
                </c:pt>
                <c:pt idx="581">
                  <c:v>42865</c:v>
                </c:pt>
                <c:pt idx="582">
                  <c:v>42866</c:v>
                </c:pt>
                <c:pt idx="583">
                  <c:v>42867</c:v>
                </c:pt>
                <c:pt idx="584">
                  <c:v>42870</c:v>
                </c:pt>
                <c:pt idx="585">
                  <c:v>42871</c:v>
                </c:pt>
                <c:pt idx="586">
                  <c:v>42872</c:v>
                </c:pt>
                <c:pt idx="587">
                  <c:v>42873</c:v>
                </c:pt>
                <c:pt idx="588">
                  <c:v>42874</c:v>
                </c:pt>
                <c:pt idx="589">
                  <c:v>42877</c:v>
                </c:pt>
                <c:pt idx="590">
                  <c:v>42878</c:v>
                </c:pt>
                <c:pt idx="591">
                  <c:v>42879</c:v>
                </c:pt>
                <c:pt idx="592">
                  <c:v>42880</c:v>
                </c:pt>
                <c:pt idx="593">
                  <c:v>42881</c:v>
                </c:pt>
                <c:pt idx="594">
                  <c:v>42884</c:v>
                </c:pt>
                <c:pt idx="595">
                  <c:v>42885</c:v>
                </c:pt>
                <c:pt idx="596">
                  <c:v>42886</c:v>
                </c:pt>
                <c:pt idx="597">
                  <c:v>42887</c:v>
                </c:pt>
                <c:pt idx="598">
                  <c:v>42888</c:v>
                </c:pt>
                <c:pt idx="599">
                  <c:v>42891</c:v>
                </c:pt>
                <c:pt idx="600">
                  <c:v>42892</c:v>
                </c:pt>
                <c:pt idx="601">
                  <c:v>42893</c:v>
                </c:pt>
                <c:pt idx="602">
                  <c:v>42894</c:v>
                </c:pt>
                <c:pt idx="603">
                  <c:v>42895</c:v>
                </c:pt>
                <c:pt idx="604">
                  <c:v>42898</c:v>
                </c:pt>
                <c:pt idx="605">
                  <c:v>42899</c:v>
                </c:pt>
                <c:pt idx="606">
                  <c:v>42900</c:v>
                </c:pt>
                <c:pt idx="607">
                  <c:v>42901</c:v>
                </c:pt>
                <c:pt idx="608">
                  <c:v>42902</c:v>
                </c:pt>
                <c:pt idx="609">
                  <c:v>42905</c:v>
                </c:pt>
                <c:pt idx="610">
                  <c:v>42906</c:v>
                </c:pt>
                <c:pt idx="611">
                  <c:v>42907</c:v>
                </c:pt>
                <c:pt idx="612">
                  <c:v>42908</c:v>
                </c:pt>
                <c:pt idx="613">
                  <c:v>42909</c:v>
                </c:pt>
                <c:pt idx="614">
                  <c:v>42913</c:v>
                </c:pt>
                <c:pt idx="615">
                  <c:v>42914</c:v>
                </c:pt>
                <c:pt idx="616">
                  <c:v>42915</c:v>
                </c:pt>
                <c:pt idx="617">
                  <c:v>42916</c:v>
                </c:pt>
                <c:pt idx="618">
                  <c:v>42919</c:v>
                </c:pt>
                <c:pt idx="619">
                  <c:v>42920</c:v>
                </c:pt>
                <c:pt idx="620">
                  <c:v>42921</c:v>
                </c:pt>
                <c:pt idx="621">
                  <c:v>42922</c:v>
                </c:pt>
                <c:pt idx="622">
                  <c:v>42923</c:v>
                </c:pt>
                <c:pt idx="623">
                  <c:v>42926</c:v>
                </c:pt>
                <c:pt idx="624">
                  <c:v>42927</c:v>
                </c:pt>
                <c:pt idx="625">
                  <c:v>42928</c:v>
                </c:pt>
                <c:pt idx="626">
                  <c:v>42929</c:v>
                </c:pt>
                <c:pt idx="627">
                  <c:v>42930</c:v>
                </c:pt>
                <c:pt idx="628">
                  <c:v>42933</c:v>
                </c:pt>
                <c:pt idx="629">
                  <c:v>42934</c:v>
                </c:pt>
                <c:pt idx="630">
                  <c:v>42935</c:v>
                </c:pt>
                <c:pt idx="631">
                  <c:v>42936</c:v>
                </c:pt>
                <c:pt idx="632">
                  <c:v>42937</c:v>
                </c:pt>
                <c:pt idx="633">
                  <c:v>42940</c:v>
                </c:pt>
                <c:pt idx="634">
                  <c:v>42941</c:v>
                </c:pt>
                <c:pt idx="635">
                  <c:v>42942</c:v>
                </c:pt>
                <c:pt idx="636">
                  <c:v>42943</c:v>
                </c:pt>
                <c:pt idx="637">
                  <c:v>42944</c:v>
                </c:pt>
                <c:pt idx="638">
                  <c:v>42947</c:v>
                </c:pt>
                <c:pt idx="639">
                  <c:v>42948</c:v>
                </c:pt>
                <c:pt idx="640">
                  <c:v>42949</c:v>
                </c:pt>
                <c:pt idx="641">
                  <c:v>42950</c:v>
                </c:pt>
                <c:pt idx="642">
                  <c:v>42951</c:v>
                </c:pt>
                <c:pt idx="643">
                  <c:v>42954</c:v>
                </c:pt>
                <c:pt idx="644">
                  <c:v>42955</c:v>
                </c:pt>
                <c:pt idx="645">
                  <c:v>42956</c:v>
                </c:pt>
                <c:pt idx="646">
                  <c:v>42957</c:v>
                </c:pt>
                <c:pt idx="647">
                  <c:v>42958</c:v>
                </c:pt>
                <c:pt idx="648">
                  <c:v>42961</c:v>
                </c:pt>
                <c:pt idx="649">
                  <c:v>42963</c:v>
                </c:pt>
                <c:pt idx="650">
                  <c:v>42964</c:v>
                </c:pt>
                <c:pt idx="651">
                  <c:v>42965</c:v>
                </c:pt>
                <c:pt idx="652">
                  <c:v>42968</c:v>
                </c:pt>
                <c:pt idx="653">
                  <c:v>42969</c:v>
                </c:pt>
                <c:pt idx="654">
                  <c:v>42970</c:v>
                </c:pt>
                <c:pt idx="655">
                  <c:v>42971</c:v>
                </c:pt>
                <c:pt idx="656">
                  <c:v>42975</c:v>
                </c:pt>
                <c:pt idx="657">
                  <c:v>42976</c:v>
                </c:pt>
                <c:pt idx="658">
                  <c:v>42977</c:v>
                </c:pt>
                <c:pt idx="659">
                  <c:v>42978</c:v>
                </c:pt>
                <c:pt idx="660">
                  <c:v>42979</c:v>
                </c:pt>
                <c:pt idx="661">
                  <c:v>42982</c:v>
                </c:pt>
                <c:pt idx="662">
                  <c:v>42983</c:v>
                </c:pt>
                <c:pt idx="663">
                  <c:v>42984</c:v>
                </c:pt>
                <c:pt idx="664">
                  <c:v>42985</c:v>
                </c:pt>
                <c:pt idx="665">
                  <c:v>42986</c:v>
                </c:pt>
                <c:pt idx="666">
                  <c:v>42989</c:v>
                </c:pt>
                <c:pt idx="667">
                  <c:v>42990</c:v>
                </c:pt>
                <c:pt idx="668">
                  <c:v>42991</c:v>
                </c:pt>
                <c:pt idx="669">
                  <c:v>42992</c:v>
                </c:pt>
                <c:pt idx="670">
                  <c:v>42993</c:v>
                </c:pt>
                <c:pt idx="671">
                  <c:v>42996</c:v>
                </c:pt>
                <c:pt idx="672">
                  <c:v>42997</c:v>
                </c:pt>
                <c:pt idx="673">
                  <c:v>42998</c:v>
                </c:pt>
                <c:pt idx="674">
                  <c:v>42999</c:v>
                </c:pt>
                <c:pt idx="675">
                  <c:v>43000</c:v>
                </c:pt>
                <c:pt idx="676">
                  <c:v>43003</c:v>
                </c:pt>
                <c:pt idx="677">
                  <c:v>43004</c:v>
                </c:pt>
                <c:pt idx="678">
                  <c:v>43005</c:v>
                </c:pt>
                <c:pt idx="679">
                  <c:v>43006</c:v>
                </c:pt>
                <c:pt idx="680">
                  <c:v>43007</c:v>
                </c:pt>
                <c:pt idx="681">
                  <c:v>43011</c:v>
                </c:pt>
                <c:pt idx="682">
                  <c:v>43012</c:v>
                </c:pt>
                <c:pt idx="683">
                  <c:v>43013</c:v>
                </c:pt>
                <c:pt idx="684">
                  <c:v>43014</c:v>
                </c:pt>
                <c:pt idx="685">
                  <c:v>43017</c:v>
                </c:pt>
                <c:pt idx="686">
                  <c:v>43018</c:v>
                </c:pt>
                <c:pt idx="687">
                  <c:v>43019</c:v>
                </c:pt>
                <c:pt idx="688">
                  <c:v>43020</c:v>
                </c:pt>
                <c:pt idx="689">
                  <c:v>43021</c:v>
                </c:pt>
                <c:pt idx="690">
                  <c:v>43024</c:v>
                </c:pt>
                <c:pt idx="691">
                  <c:v>43025</c:v>
                </c:pt>
                <c:pt idx="692">
                  <c:v>43026</c:v>
                </c:pt>
                <c:pt idx="693">
                  <c:v>43027</c:v>
                </c:pt>
                <c:pt idx="694">
                  <c:v>43031</c:v>
                </c:pt>
                <c:pt idx="695">
                  <c:v>43032</c:v>
                </c:pt>
                <c:pt idx="696">
                  <c:v>43033</c:v>
                </c:pt>
                <c:pt idx="697">
                  <c:v>43034</c:v>
                </c:pt>
                <c:pt idx="698">
                  <c:v>43035</c:v>
                </c:pt>
                <c:pt idx="699">
                  <c:v>43038</c:v>
                </c:pt>
                <c:pt idx="700">
                  <c:v>43039</c:v>
                </c:pt>
                <c:pt idx="701">
                  <c:v>43040</c:v>
                </c:pt>
                <c:pt idx="702">
                  <c:v>43041</c:v>
                </c:pt>
                <c:pt idx="703">
                  <c:v>43042</c:v>
                </c:pt>
                <c:pt idx="704">
                  <c:v>43045</c:v>
                </c:pt>
                <c:pt idx="705">
                  <c:v>43046</c:v>
                </c:pt>
                <c:pt idx="706">
                  <c:v>43047</c:v>
                </c:pt>
                <c:pt idx="707">
                  <c:v>43048</c:v>
                </c:pt>
                <c:pt idx="708">
                  <c:v>43049</c:v>
                </c:pt>
                <c:pt idx="709">
                  <c:v>43052</c:v>
                </c:pt>
                <c:pt idx="710">
                  <c:v>43053</c:v>
                </c:pt>
                <c:pt idx="711">
                  <c:v>43054</c:v>
                </c:pt>
                <c:pt idx="712">
                  <c:v>43055</c:v>
                </c:pt>
                <c:pt idx="713">
                  <c:v>43056</c:v>
                </c:pt>
                <c:pt idx="714">
                  <c:v>43059</c:v>
                </c:pt>
                <c:pt idx="715">
                  <c:v>43060</c:v>
                </c:pt>
                <c:pt idx="716">
                  <c:v>43061</c:v>
                </c:pt>
                <c:pt idx="717">
                  <c:v>43062</c:v>
                </c:pt>
                <c:pt idx="718">
                  <c:v>43063</c:v>
                </c:pt>
                <c:pt idx="719">
                  <c:v>43066</c:v>
                </c:pt>
                <c:pt idx="720">
                  <c:v>43067</c:v>
                </c:pt>
                <c:pt idx="721">
                  <c:v>43068</c:v>
                </c:pt>
                <c:pt idx="722">
                  <c:v>43069</c:v>
                </c:pt>
                <c:pt idx="723">
                  <c:v>43070</c:v>
                </c:pt>
                <c:pt idx="724">
                  <c:v>43073</c:v>
                </c:pt>
                <c:pt idx="725">
                  <c:v>43074</c:v>
                </c:pt>
                <c:pt idx="726">
                  <c:v>43075</c:v>
                </c:pt>
                <c:pt idx="727">
                  <c:v>43076</c:v>
                </c:pt>
                <c:pt idx="728">
                  <c:v>43077</c:v>
                </c:pt>
                <c:pt idx="729">
                  <c:v>43080</c:v>
                </c:pt>
                <c:pt idx="730">
                  <c:v>43081</c:v>
                </c:pt>
                <c:pt idx="731">
                  <c:v>43082</c:v>
                </c:pt>
                <c:pt idx="732">
                  <c:v>43083</c:v>
                </c:pt>
                <c:pt idx="733">
                  <c:v>43084</c:v>
                </c:pt>
                <c:pt idx="734">
                  <c:v>43087</c:v>
                </c:pt>
                <c:pt idx="735">
                  <c:v>43088</c:v>
                </c:pt>
                <c:pt idx="736">
                  <c:v>43089</c:v>
                </c:pt>
                <c:pt idx="737">
                  <c:v>43090</c:v>
                </c:pt>
                <c:pt idx="738">
                  <c:v>43091</c:v>
                </c:pt>
                <c:pt idx="739">
                  <c:v>43095</c:v>
                </c:pt>
                <c:pt idx="740">
                  <c:v>43096</c:v>
                </c:pt>
                <c:pt idx="741">
                  <c:v>43097</c:v>
                </c:pt>
                <c:pt idx="742">
                  <c:v>43098</c:v>
                </c:pt>
                <c:pt idx="743">
                  <c:v>43101</c:v>
                </c:pt>
                <c:pt idx="744">
                  <c:v>43102</c:v>
                </c:pt>
                <c:pt idx="745">
                  <c:v>43103</c:v>
                </c:pt>
                <c:pt idx="746">
                  <c:v>43104</c:v>
                </c:pt>
                <c:pt idx="747">
                  <c:v>43105</c:v>
                </c:pt>
                <c:pt idx="748">
                  <c:v>43108</c:v>
                </c:pt>
                <c:pt idx="749">
                  <c:v>43109</c:v>
                </c:pt>
                <c:pt idx="750">
                  <c:v>43110</c:v>
                </c:pt>
                <c:pt idx="751">
                  <c:v>43111</c:v>
                </c:pt>
                <c:pt idx="752">
                  <c:v>43112</c:v>
                </c:pt>
                <c:pt idx="753">
                  <c:v>43115</c:v>
                </c:pt>
                <c:pt idx="754">
                  <c:v>43116</c:v>
                </c:pt>
                <c:pt idx="755">
                  <c:v>43117</c:v>
                </c:pt>
                <c:pt idx="756">
                  <c:v>43118</c:v>
                </c:pt>
                <c:pt idx="757">
                  <c:v>43119</c:v>
                </c:pt>
                <c:pt idx="758">
                  <c:v>43122</c:v>
                </c:pt>
                <c:pt idx="759">
                  <c:v>43123</c:v>
                </c:pt>
                <c:pt idx="760">
                  <c:v>43124</c:v>
                </c:pt>
                <c:pt idx="761">
                  <c:v>43125</c:v>
                </c:pt>
                <c:pt idx="762">
                  <c:v>43129</c:v>
                </c:pt>
                <c:pt idx="763">
                  <c:v>43130</c:v>
                </c:pt>
                <c:pt idx="764">
                  <c:v>43131</c:v>
                </c:pt>
                <c:pt idx="765">
                  <c:v>43132</c:v>
                </c:pt>
                <c:pt idx="766">
                  <c:v>43133</c:v>
                </c:pt>
                <c:pt idx="767">
                  <c:v>43136</c:v>
                </c:pt>
                <c:pt idx="768">
                  <c:v>43137</c:v>
                </c:pt>
                <c:pt idx="769">
                  <c:v>43138</c:v>
                </c:pt>
                <c:pt idx="770">
                  <c:v>43139</c:v>
                </c:pt>
                <c:pt idx="771">
                  <c:v>43140</c:v>
                </c:pt>
                <c:pt idx="772">
                  <c:v>43143</c:v>
                </c:pt>
                <c:pt idx="773">
                  <c:v>43145</c:v>
                </c:pt>
                <c:pt idx="774">
                  <c:v>43146</c:v>
                </c:pt>
                <c:pt idx="775">
                  <c:v>43147</c:v>
                </c:pt>
                <c:pt idx="776">
                  <c:v>43150</c:v>
                </c:pt>
                <c:pt idx="777">
                  <c:v>43151</c:v>
                </c:pt>
                <c:pt idx="778">
                  <c:v>43152</c:v>
                </c:pt>
                <c:pt idx="779">
                  <c:v>43153</c:v>
                </c:pt>
                <c:pt idx="780">
                  <c:v>43154</c:v>
                </c:pt>
                <c:pt idx="781">
                  <c:v>43157</c:v>
                </c:pt>
                <c:pt idx="782">
                  <c:v>43158</c:v>
                </c:pt>
                <c:pt idx="783">
                  <c:v>43159</c:v>
                </c:pt>
                <c:pt idx="784">
                  <c:v>43160</c:v>
                </c:pt>
                <c:pt idx="785">
                  <c:v>43164</c:v>
                </c:pt>
                <c:pt idx="786">
                  <c:v>43165</c:v>
                </c:pt>
                <c:pt idx="787">
                  <c:v>43166</c:v>
                </c:pt>
                <c:pt idx="788">
                  <c:v>43167</c:v>
                </c:pt>
                <c:pt idx="789">
                  <c:v>43168</c:v>
                </c:pt>
                <c:pt idx="790">
                  <c:v>43171</c:v>
                </c:pt>
                <c:pt idx="791">
                  <c:v>43172</c:v>
                </c:pt>
                <c:pt idx="792">
                  <c:v>43173</c:v>
                </c:pt>
                <c:pt idx="793">
                  <c:v>43174</c:v>
                </c:pt>
                <c:pt idx="794">
                  <c:v>43175</c:v>
                </c:pt>
                <c:pt idx="795">
                  <c:v>43178</c:v>
                </c:pt>
                <c:pt idx="796">
                  <c:v>43179</c:v>
                </c:pt>
                <c:pt idx="797">
                  <c:v>43180</c:v>
                </c:pt>
                <c:pt idx="798">
                  <c:v>43181</c:v>
                </c:pt>
                <c:pt idx="799">
                  <c:v>43182</c:v>
                </c:pt>
                <c:pt idx="800">
                  <c:v>43185</c:v>
                </c:pt>
                <c:pt idx="801">
                  <c:v>43186</c:v>
                </c:pt>
                <c:pt idx="802">
                  <c:v>43187</c:v>
                </c:pt>
                <c:pt idx="803">
                  <c:v>43192</c:v>
                </c:pt>
                <c:pt idx="804">
                  <c:v>43193</c:v>
                </c:pt>
                <c:pt idx="805">
                  <c:v>43194</c:v>
                </c:pt>
                <c:pt idx="806">
                  <c:v>43195</c:v>
                </c:pt>
                <c:pt idx="807">
                  <c:v>43196</c:v>
                </c:pt>
                <c:pt idx="808">
                  <c:v>43199</c:v>
                </c:pt>
                <c:pt idx="809">
                  <c:v>43200</c:v>
                </c:pt>
                <c:pt idx="810">
                  <c:v>43201</c:v>
                </c:pt>
                <c:pt idx="811">
                  <c:v>43202</c:v>
                </c:pt>
                <c:pt idx="812">
                  <c:v>43203</c:v>
                </c:pt>
                <c:pt idx="813">
                  <c:v>43206</c:v>
                </c:pt>
                <c:pt idx="814">
                  <c:v>43207</c:v>
                </c:pt>
                <c:pt idx="815">
                  <c:v>43208</c:v>
                </c:pt>
                <c:pt idx="816">
                  <c:v>43209</c:v>
                </c:pt>
                <c:pt idx="817">
                  <c:v>43210</c:v>
                </c:pt>
                <c:pt idx="818">
                  <c:v>43213</c:v>
                </c:pt>
                <c:pt idx="819">
                  <c:v>43214</c:v>
                </c:pt>
                <c:pt idx="820">
                  <c:v>43215</c:v>
                </c:pt>
                <c:pt idx="821">
                  <c:v>43216</c:v>
                </c:pt>
                <c:pt idx="822">
                  <c:v>43217</c:v>
                </c:pt>
                <c:pt idx="823">
                  <c:v>43220</c:v>
                </c:pt>
                <c:pt idx="824">
                  <c:v>43222</c:v>
                </c:pt>
                <c:pt idx="825">
                  <c:v>43223</c:v>
                </c:pt>
                <c:pt idx="826">
                  <c:v>43224</c:v>
                </c:pt>
                <c:pt idx="827">
                  <c:v>43227</c:v>
                </c:pt>
                <c:pt idx="828">
                  <c:v>43228</c:v>
                </c:pt>
                <c:pt idx="829">
                  <c:v>43229</c:v>
                </c:pt>
                <c:pt idx="830">
                  <c:v>43230</c:v>
                </c:pt>
                <c:pt idx="831">
                  <c:v>43231</c:v>
                </c:pt>
                <c:pt idx="832">
                  <c:v>43234</c:v>
                </c:pt>
                <c:pt idx="833">
                  <c:v>43235</c:v>
                </c:pt>
                <c:pt idx="834">
                  <c:v>43236</c:v>
                </c:pt>
                <c:pt idx="835">
                  <c:v>43237</c:v>
                </c:pt>
                <c:pt idx="836">
                  <c:v>43238</c:v>
                </c:pt>
                <c:pt idx="837">
                  <c:v>43241</c:v>
                </c:pt>
                <c:pt idx="838">
                  <c:v>43242</c:v>
                </c:pt>
                <c:pt idx="839">
                  <c:v>43243</c:v>
                </c:pt>
                <c:pt idx="840">
                  <c:v>43244</c:v>
                </c:pt>
                <c:pt idx="841">
                  <c:v>43245</c:v>
                </c:pt>
                <c:pt idx="842">
                  <c:v>43248</c:v>
                </c:pt>
                <c:pt idx="843">
                  <c:v>43249</c:v>
                </c:pt>
                <c:pt idx="844">
                  <c:v>43250</c:v>
                </c:pt>
                <c:pt idx="845">
                  <c:v>43251</c:v>
                </c:pt>
                <c:pt idx="846">
                  <c:v>43252</c:v>
                </c:pt>
                <c:pt idx="847">
                  <c:v>43255</c:v>
                </c:pt>
                <c:pt idx="848">
                  <c:v>43256</c:v>
                </c:pt>
                <c:pt idx="849">
                  <c:v>43257</c:v>
                </c:pt>
                <c:pt idx="850">
                  <c:v>43258</c:v>
                </c:pt>
                <c:pt idx="851">
                  <c:v>43259</c:v>
                </c:pt>
                <c:pt idx="852">
                  <c:v>43262</c:v>
                </c:pt>
                <c:pt idx="853">
                  <c:v>43263</c:v>
                </c:pt>
                <c:pt idx="854">
                  <c:v>43264</c:v>
                </c:pt>
                <c:pt idx="855">
                  <c:v>43265</c:v>
                </c:pt>
                <c:pt idx="856">
                  <c:v>43266</c:v>
                </c:pt>
                <c:pt idx="857">
                  <c:v>43269</c:v>
                </c:pt>
                <c:pt idx="858">
                  <c:v>43270</c:v>
                </c:pt>
                <c:pt idx="859">
                  <c:v>43271</c:v>
                </c:pt>
                <c:pt idx="860">
                  <c:v>43272</c:v>
                </c:pt>
                <c:pt idx="861">
                  <c:v>43273</c:v>
                </c:pt>
                <c:pt idx="862">
                  <c:v>43276</c:v>
                </c:pt>
                <c:pt idx="863">
                  <c:v>43277</c:v>
                </c:pt>
                <c:pt idx="864">
                  <c:v>43278</c:v>
                </c:pt>
                <c:pt idx="865">
                  <c:v>43279</c:v>
                </c:pt>
                <c:pt idx="866">
                  <c:v>43280</c:v>
                </c:pt>
                <c:pt idx="867">
                  <c:v>43283</c:v>
                </c:pt>
                <c:pt idx="868">
                  <c:v>43284</c:v>
                </c:pt>
                <c:pt idx="869">
                  <c:v>43285</c:v>
                </c:pt>
                <c:pt idx="870">
                  <c:v>43286</c:v>
                </c:pt>
                <c:pt idx="871">
                  <c:v>43287</c:v>
                </c:pt>
                <c:pt idx="872">
                  <c:v>43290</c:v>
                </c:pt>
                <c:pt idx="873">
                  <c:v>43291</c:v>
                </c:pt>
                <c:pt idx="874">
                  <c:v>43292</c:v>
                </c:pt>
                <c:pt idx="875">
                  <c:v>43293</c:v>
                </c:pt>
                <c:pt idx="876">
                  <c:v>43294</c:v>
                </c:pt>
                <c:pt idx="877">
                  <c:v>43297</c:v>
                </c:pt>
                <c:pt idx="878">
                  <c:v>43298</c:v>
                </c:pt>
                <c:pt idx="879">
                  <c:v>43299</c:v>
                </c:pt>
                <c:pt idx="880">
                  <c:v>43300</c:v>
                </c:pt>
                <c:pt idx="881">
                  <c:v>43301</c:v>
                </c:pt>
                <c:pt idx="882">
                  <c:v>43304</c:v>
                </c:pt>
                <c:pt idx="883">
                  <c:v>43305</c:v>
                </c:pt>
                <c:pt idx="884">
                  <c:v>43306</c:v>
                </c:pt>
                <c:pt idx="885">
                  <c:v>43307</c:v>
                </c:pt>
                <c:pt idx="886">
                  <c:v>43308</c:v>
                </c:pt>
                <c:pt idx="887">
                  <c:v>43311</c:v>
                </c:pt>
                <c:pt idx="888">
                  <c:v>43312</c:v>
                </c:pt>
                <c:pt idx="889">
                  <c:v>43313</c:v>
                </c:pt>
                <c:pt idx="890">
                  <c:v>43314</c:v>
                </c:pt>
                <c:pt idx="891">
                  <c:v>43315</c:v>
                </c:pt>
                <c:pt idx="892">
                  <c:v>43318</c:v>
                </c:pt>
                <c:pt idx="893">
                  <c:v>43319</c:v>
                </c:pt>
                <c:pt idx="894">
                  <c:v>43320</c:v>
                </c:pt>
                <c:pt idx="895">
                  <c:v>43321</c:v>
                </c:pt>
                <c:pt idx="896">
                  <c:v>43322</c:v>
                </c:pt>
                <c:pt idx="897">
                  <c:v>43325</c:v>
                </c:pt>
                <c:pt idx="898">
                  <c:v>43326</c:v>
                </c:pt>
                <c:pt idx="899">
                  <c:v>43328</c:v>
                </c:pt>
                <c:pt idx="900">
                  <c:v>43329</c:v>
                </c:pt>
                <c:pt idx="901">
                  <c:v>43332</c:v>
                </c:pt>
                <c:pt idx="902">
                  <c:v>43333</c:v>
                </c:pt>
                <c:pt idx="903">
                  <c:v>43335</c:v>
                </c:pt>
                <c:pt idx="904">
                  <c:v>43336</c:v>
                </c:pt>
                <c:pt idx="905">
                  <c:v>43339</c:v>
                </c:pt>
                <c:pt idx="906">
                  <c:v>43340</c:v>
                </c:pt>
                <c:pt idx="907">
                  <c:v>43341</c:v>
                </c:pt>
                <c:pt idx="908">
                  <c:v>43342</c:v>
                </c:pt>
                <c:pt idx="909">
                  <c:v>43343</c:v>
                </c:pt>
                <c:pt idx="910">
                  <c:v>43346</c:v>
                </c:pt>
                <c:pt idx="911">
                  <c:v>43347</c:v>
                </c:pt>
                <c:pt idx="912">
                  <c:v>43348</c:v>
                </c:pt>
                <c:pt idx="913">
                  <c:v>43349</c:v>
                </c:pt>
                <c:pt idx="914">
                  <c:v>43350</c:v>
                </c:pt>
                <c:pt idx="915">
                  <c:v>43353</c:v>
                </c:pt>
                <c:pt idx="916">
                  <c:v>43354</c:v>
                </c:pt>
                <c:pt idx="917">
                  <c:v>43355</c:v>
                </c:pt>
                <c:pt idx="918">
                  <c:v>43357</c:v>
                </c:pt>
                <c:pt idx="919">
                  <c:v>43360</c:v>
                </c:pt>
                <c:pt idx="920">
                  <c:v>43361</c:v>
                </c:pt>
                <c:pt idx="921">
                  <c:v>43362</c:v>
                </c:pt>
                <c:pt idx="922">
                  <c:v>43364</c:v>
                </c:pt>
                <c:pt idx="923">
                  <c:v>43367</c:v>
                </c:pt>
                <c:pt idx="924">
                  <c:v>43368</c:v>
                </c:pt>
                <c:pt idx="925">
                  <c:v>43369</c:v>
                </c:pt>
                <c:pt idx="926">
                  <c:v>43370</c:v>
                </c:pt>
                <c:pt idx="927">
                  <c:v>43371</c:v>
                </c:pt>
                <c:pt idx="928">
                  <c:v>43374</c:v>
                </c:pt>
                <c:pt idx="929">
                  <c:v>43376</c:v>
                </c:pt>
                <c:pt idx="930">
                  <c:v>43377</c:v>
                </c:pt>
                <c:pt idx="931">
                  <c:v>43378</c:v>
                </c:pt>
                <c:pt idx="932">
                  <c:v>43381</c:v>
                </c:pt>
                <c:pt idx="933">
                  <c:v>43382</c:v>
                </c:pt>
                <c:pt idx="934">
                  <c:v>43383</c:v>
                </c:pt>
                <c:pt idx="935">
                  <c:v>43384</c:v>
                </c:pt>
                <c:pt idx="936">
                  <c:v>43385</c:v>
                </c:pt>
                <c:pt idx="937">
                  <c:v>43388</c:v>
                </c:pt>
                <c:pt idx="938">
                  <c:v>43389</c:v>
                </c:pt>
                <c:pt idx="939">
                  <c:v>43390</c:v>
                </c:pt>
                <c:pt idx="940">
                  <c:v>43392</c:v>
                </c:pt>
                <c:pt idx="941">
                  <c:v>43395</c:v>
                </c:pt>
                <c:pt idx="942">
                  <c:v>43396</c:v>
                </c:pt>
                <c:pt idx="943">
                  <c:v>43397</c:v>
                </c:pt>
                <c:pt idx="944">
                  <c:v>43398</c:v>
                </c:pt>
                <c:pt idx="945">
                  <c:v>43399</c:v>
                </c:pt>
                <c:pt idx="946">
                  <c:v>43402</c:v>
                </c:pt>
                <c:pt idx="947">
                  <c:v>43403</c:v>
                </c:pt>
                <c:pt idx="948">
                  <c:v>43404</c:v>
                </c:pt>
                <c:pt idx="949">
                  <c:v>43405</c:v>
                </c:pt>
                <c:pt idx="950">
                  <c:v>43406</c:v>
                </c:pt>
                <c:pt idx="951">
                  <c:v>43409</c:v>
                </c:pt>
                <c:pt idx="952">
                  <c:v>43410</c:v>
                </c:pt>
                <c:pt idx="953">
                  <c:v>43411</c:v>
                </c:pt>
                <c:pt idx="954">
                  <c:v>43413</c:v>
                </c:pt>
                <c:pt idx="955">
                  <c:v>43416</c:v>
                </c:pt>
                <c:pt idx="956">
                  <c:v>43417</c:v>
                </c:pt>
                <c:pt idx="957">
                  <c:v>43418</c:v>
                </c:pt>
                <c:pt idx="958">
                  <c:v>43419</c:v>
                </c:pt>
                <c:pt idx="959">
                  <c:v>43420</c:v>
                </c:pt>
                <c:pt idx="960">
                  <c:v>43423</c:v>
                </c:pt>
                <c:pt idx="961">
                  <c:v>43424</c:v>
                </c:pt>
                <c:pt idx="962">
                  <c:v>43425</c:v>
                </c:pt>
                <c:pt idx="963">
                  <c:v>43426</c:v>
                </c:pt>
                <c:pt idx="964">
                  <c:v>43430</c:v>
                </c:pt>
                <c:pt idx="965">
                  <c:v>43431</c:v>
                </c:pt>
                <c:pt idx="966">
                  <c:v>43432</c:v>
                </c:pt>
                <c:pt idx="967">
                  <c:v>43433</c:v>
                </c:pt>
                <c:pt idx="968">
                  <c:v>43434</c:v>
                </c:pt>
                <c:pt idx="969">
                  <c:v>43437</c:v>
                </c:pt>
                <c:pt idx="970">
                  <c:v>43438</c:v>
                </c:pt>
                <c:pt idx="971">
                  <c:v>43439</c:v>
                </c:pt>
                <c:pt idx="972">
                  <c:v>43440</c:v>
                </c:pt>
                <c:pt idx="973">
                  <c:v>43441</c:v>
                </c:pt>
                <c:pt idx="974">
                  <c:v>43444</c:v>
                </c:pt>
                <c:pt idx="975">
                  <c:v>43445</c:v>
                </c:pt>
                <c:pt idx="976">
                  <c:v>43446</c:v>
                </c:pt>
                <c:pt idx="977">
                  <c:v>43447</c:v>
                </c:pt>
                <c:pt idx="978">
                  <c:v>43448</c:v>
                </c:pt>
                <c:pt idx="979">
                  <c:v>43451</c:v>
                </c:pt>
                <c:pt idx="980">
                  <c:v>43452</c:v>
                </c:pt>
                <c:pt idx="981">
                  <c:v>43453</c:v>
                </c:pt>
                <c:pt idx="982">
                  <c:v>43454</c:v>
                </c:pt>
                <c:pt idx="983">
                  <c:v>43455</c:v>
                </c:pt>
                <c:pt idx="984">
                  <c:v>43458</c:v>
                </c:pt>
                <c:pt idx="985">
                  <c:v>43460</c:v>
                </c:pt>
                <c:pt idx="986">
                  <c:v>43461</c:v>
                </c:pt>
                <c:pt idx="987">
                  <c:v>43462</c:v>
                </c:pt>
                <c:pt idx="988">
                  <c:v>43465</c:v>
                </c:pt>
                <c:pt idx="989">
                  <c:v>43466</c:v>
                </c:pt>
                <c:pt idx="990">
                  <c:v>43467</c:v>
                </c:pt>
                <c:pt idx="991">
                  <c:v>43468</c:v>
                </c:pt>
                <c:pt idx="992">
                  <c:v>43469</c:v>
                </c:pt>
                <c:pt idx="993">
                  <c:v>43472</c:v>
                </c:pt>
                <c:pt idx="994">
                  <c:v>43473</c:v>
                </c:pt>
                <c:pt idx="995">
                  <c:v>43474</c:v>
                </c:pt>
                <c:pt idx="996">
                  <c:v>43475</c:v>
                </c:pt>
                <c:pt idx="997">
                  <c:v>43476</c:v>
                </c:pt>
                <c:pt idx="998">
                  <c:v>43479</c:v>
                </c:pt>
                <c:pt idx="999">
                  <c:v>43480</c:v>
                </c:pt>
                <c:pt idx="1000">
                  <c:v>43481</c:v>
                </c:pt>
                <c:pt idx="1001">
                  <c:v>43482</c:v>
                </c:pt>
                <c:pt idx="1002">
                  <c:v>43483</c:v>
                </c:pt>
                <c:pt idx="1003">
                  <c:v>43486</c:v>
                </c:pt>
                <c:pt idx="1004">
                  <c:v>43487</c:v>
                </c:pt>
                <c:pt idx="1005">
                  <c:v>43488</c:v>
                </c:pt>
                <c:pt idx="1006">
                  <c:v>43489</c:v>
                </c:pt>
                <c:pt idx="1007">
                  <c:v>43490</c:v>
                </c:pt>
                <c:pt idx="1008">
                  <c:v>43493</c:v>
                </c:pt>
                <c:pt idx="1009">
                  <c:v>43494</c:v>
                </c:pt>
                <c:pt idx="1010">
                  <c:v>43495</c:v>
                </c:pt>
                <c:pt idx="1011">
                  <c:v>43496</c:v>
                </c:pt>
                <c:pt idx="1012">
                  <c:v>43497</c:v>
                </c:pt>
                <c:pt idx="1013">
                  <c:v>43500</c:v>
                </c:pt>
                <c:pt idx="1014">
                  <c:v>43501</c:v>
                </c:pt>
                <c:pt idx="1015">
                  <c:v>43502</c:v>
                </c:pt>
                <c:pt idx="1016">
                  <c:v>43503</c:v>
                </c:pt>
                <c:pt idx="1017">
                  <c:v>43504</c:v>
                </c:pt>
                <c:pt idx="1018">
                  <c:v>43507</c:v>
                </c:pt>
                <c:pt idx="1019">
                  <c:v>43508</c:v>
                </c:pt>
                <c:pt idx="1020">
                  <c:v>43509</c:v>
                </c:pt>
                <c:pt idx="1021">
                  <c:v>43510</c:v>
                </c:pt>
                <c:pt idx="1022">
                  <c:v>43511</c:v>
                </c:pt>
                <c:pt idx="1023">
                  <c:v>43514</c:v>
                </c:pt>
                <c:pt idx="1024">
                  <c:v>43515</c:v>
                </c:pt>
                <c:pt idx="1025">
                  <c:v>43516</c:v>
                </c:pt>
                <c:pt idx="1026">
                  <c:v>43517</c:v>
                </c:pt>
                <c:pt idx="1027">
                  <c:v>43518</c:v>
                </c:pt>
                <c:pt idx="1028">
                  <c:v>43521</c:v>
                </c:pt>
                <c:pt idx="1029">
                  <c:v>43522</c:v>
                </c:pt>
                <c:pt idx="1030">
                  <c:v>43523</c:v>
                </c:pt>
                <c:pt idx="1031">
                  <c:v>43524</c:v>
                </c:pt>
                <c:pt idx="1032">
                  <c:v>43525</c:v>
                </c:pt>
                <c:pt idx="1033">
                  <c:v>43529</c:v>
                </c:pt>
                <c:pt idx="1034">
                  <c:v>43530</c:v>
                </c:pt>
                <c:pt idx="1035">
                  <c:v>43531</c:v>
                </c:pt>
                <c:pt idx="1036">
                  <c:v>43532</c:v>
                </c:pt>
                <c:pt idx="1037">
                  <c:v>43535</c:v>
                </c:pt>
                <c:pt idx="1038">
                  <c:v>43536</c:v>
                </c:pt>
                <c:pt idx="1039">
                  <c:v>43537</c:v>
                </c:pt>
                <c:pt idx="1040">
                  <c:v>43538</c:v>
                </c:pt>
                <c:pt idx="1041">
                  <c:v>43539</c:v>
                </c:pt>
                <c:pt idx="1042">
                  <c:v>43542</c:v>
                </c:pt>
                <c:pt idx="1043">
                  <c:v>43543</c:v>
                </c:pt>
                <c:pt idx="1044">
                  <c:v>43544</c:v>
                </c:pt>
                <c:pt idx="1045">
                  <c:v>43546</c:v>
                </c:pt>
                <c:pt idx="1046">
                  <c:v>43549</c:v>
                </c:pt>
                <c:pt idx="1047">
                  <c:v>43550</c:v>
                </c:pt>
                <c:pt idx="1048">
                  <c:v>43551</c:v>
                </c:pt>
                <c:pt idx="1049">
                  <c:v>43552</c:v>
                </c:pt>
                <c:pt idx="1050">
                  <c:v>43553</c:v>
                </c:pt>
                <c:pt idx="1051">
                  <c:v>43556</c:v>
                </c:pt>
                <c:pt idx="1052">
                  <c:v>43557</c:v>
                </c:pt>
                <c:pt idx="1053">
                  <c:v>43558</c:v>
                </c:pt>
                <c:pt idx="1054">
                  <c:v>43559</c:v>
                </c:pt>
                <c:pt idx="1055">
                  <c:v>43560</c:v>
                </c:pt>
                <c:pt idx="1056">
                  <c:v>43563</c:v>
                </c:pt>
                <c:pt idx="1057">
                  <c:v>43564</c:v>
                </c:pt>
                <c:pt idx="1058">
                  <c:v>43565</c:v>
                </c:pt>
                <c:pt idx="1059">
                  <c:v>43566</c:v>
                </c:pt>
                <c:pt idx="1060">
                  <c:v>43567</c:v>
                </c:pt>
                <c:pt idx="1061">
                  <c:v>43570</c:v>
                </c:pt>
                <c:pt idx="1062">
                  <c:v>43571</c:v>
                </c:pt>
                <c:pt idx="1063">
                  <c:v>43573</c:v>
                </c:pt>
                <c:pt idx="1064">
                  <c:v>43577</c:v>
                </c:pt>
                <c:pt idx="1065">
                  <c:v>43578</c:v>
                </c:pt>
                <c:pt idx="1066">
                  <c:v>43579</c:v>
                </c:pt>
                <c:pt idx="1067">
                  <c:v>43580</c:v>
                </c:pt>
                <c:pt idx="1068">
                  <c:v>43581</c:v>
                </c:pt>
                <c:pt idx="1069">
                  <c:v>43585</c:v>
                </c:pt>
                <c:pt idx="1070">
                  <c:v>43587</c:v>
                </c:pt>
                <c:pt idx="1071">
                  <c:v>43588</c:v>
                </c:pt>
                <c:pt idx="1072">
                  <c:v>43591</c:v>
                </c:pt>
                <c:pt idx="1073">
                  <c:v>43592</c:v>
                </c:pt>
                <c:pt idx="1074">
                  <c:v>43593</c:v>
                </c:pt>
                <c:pt idx="1075">
                  <c:v>43594</c:v>
                </c:pt>
                <c:pt idx="1076">
                  <c:v>43595</c:v>
                </c:pt>
                <c:pt idx="1077">
                  <c:v>43598</c:v>
                </c:pt>
                <c:pt idx="1078">
                  <c:v>43599</c:v>
                </c:pt>
                <c:pt idx="1079">
                  <c:v>43600</c:v>
                </c:pt>
                <c:pt idx="1080">
                  <c:v>43601</c:v>
                </c:pt>
                <c:pt idx="1081">
                  <c:v>43602</c:v>
                </c:pt>
                <c:pt idx="1082">
                  <c:v>43605</c:v>
                </c:pt>
                <c:pt idx="1083">
                  <c:v>43606</c:v>
                </c:pt>
                <c:pt idx="1084">
                  <c:v>43607</c:v>
                </c:pt>
                <c:pt idx="1085">
                  <c:v>43608</c:v>
                </c:pt>
                <c:pt idx="1086">
                  <c:v>43609</c:v>
                </c:pt>
                <c:pt idx="1087">
                  <c:v>43612</c:v>
                </c:pt>
                <c:pt idx="1088">
                  <c:v>43613</c:v>
                </c:pt>
                <c:pt idx="1089">
                  <c:v>43614</c:v>
                </c:pt>
                <c:pt idx="1090">
                  <c:v>43615</c:v>
                </c:pt>
                <c:pt idx="1091">
                  <c:v>43616</c:v>
                </c:pt>
                <c:pt idx="1092">
                  <c:v>43619</c:v>
                </c:pt>
                <c:pt idx="1093">
                  <c:v>43620</c:v>
                </c:pt>
                <c:pt idx="1094">
                  <c:v>43622</c:v>
                </c:pt>
                <c:pt idx="1095">
                  <c:v>43623</c:v>
                </c:pt>
                <c:pt idx="1096">
                  <c:v>43626</c:v>
                </c:pt>
                <c:pt idx="1097">
                  <c:v>43627</c:v>
                </c:pt>
                <c:pt idx="1098">
                  <c:v>43628</c:v>
                </c:pt>
                <c:pt idx="1099">
                  <c:v>43629</c:v>
                </c:pt>
                <c:pt idx="1100">
                  <c:v>43630</c:v>
                </c:pt>
                <c:pt idx="1101">
                  <c:v>43633</c:v>
                </c:pt>
                <c:pt idx="1102">
                  <c:v>43634</c:v>
                </c:pt>
                <c:pt idx="1103">
                  <c:v>43635</c:v>
                </c:pt>
                <c:pt idx="1104">
                  <c:v>43636</c:v>
                </c:pt>
                <c:pt idx="1105">
                  <c:v>43637</c:v>
                </c:pt>
                <c:pt idx="1106">
                  <c:v>43640</c:v>
                </c:pt>
                <c:pt idx="1107">
                  <c:v>43641</c:v>
                </c:pt>
                <c:pt idx="1108">
                  <c:v>43642</c:v>
                </c:pt>
                <c:pt idx="1109">
                  <c:v>43643</c:v>
                </c:pt>
              </c:numCache>
            </c:numRef>
          </c:cat>
          <c:val>
            <c:numRef>
              <c:f>'Daily stats'!$C$2:$C$1111</c:f>
              <c:numCache>
                <c:formatCode>0.00%</c:formatCode>
                <c:ptCount val="1110"/>
                <c:pt idx="0">
                  <c:v>0</c:v>
                </c:pt>
                <c:pt idx="1">
                  <c:v>0</c:v>
                </c:pt>
                <c:pt idx="2">
                  <c:v>-4.514988786379185E-3</c:v>
                </c:pt>
                <c:pt idx="3">
                  <c:v>-4.514988786379185E-3</c:v>
                </c:pt>
                <c:pt idx="4">
                  <c:v>1.7452864065717688E-3</c:v>
                </c:pt>
                <c:pt idx="5">
                  <c:v>-9.3820661383059584E-3</c:v>
                </c:pt>
                <c:pt idx="6">
                  <c:v>-2.1236868509531638E-2</c:v>
                </c:pt>
                <c:pt idx="7">
                  <c:v>-3.1860424708854931E-2</c:v>
                </c:pt>
                <c:pt idx="8">
                  <c:v>-3.1860424708854931E-2</c:v>
                </c:pt>
                <c:pt idx="9">
                  <c:v>-3.1860424708854931E-2</c:v>
                </c:pt>
                <c:pt idx="10">
                  <c:v>-3.1860424708854931E-2</c:v>
                </c:pt>
                <c:pt idx="11">
                  <c:v>-3.1860424708854931E-2</c:v>
                </c:pt>
                <c:pt idx="12">
                  <c:v>-2.3287937028403753E-2</c:v>
                </c:pt>
                <c:pt idx="13">
                  <c:v>-4.1837003240065944E-3</c:v>
                </c:pt>
                <c:pt idx="14">
                  <c:v>-9.4543839300373052E-4</c:v>
                </c:pt>
                <c:pt idx="15">
                  <c:v>-4.9319162847716331E-3</c:v>
                </c:pt>
                <c:pt idx="16">
                  <c:v>2.3778422428627592E-3</c:v>
                </c:pt>
                <c:pt idx="17">
                  <c:v>2.569624795280304E-2</c:v>
                </c:pt>
                <c:pt idx="18">
                  <c:v>1.9440874187415129E-2</c:v>
                </c:pt>
                <c:pt idx="19">
                  <c:v>1.5318353710370136E-2</c:v>
                </c:pt>
                <c:pt idx="20">
                  <c:v>1.5318353710370136E-2</c:v>
                </c:pt>
                <c:pt idx="21">
                  <c:v>1.5318353710370136E-2</c:v>
                </c:pt>
                <c:pt idx="22">
                  <c:v>-1.4954513275061265E-3</c:v>
                </c:pt>
                <c:pt idx="23">
                  <c:v>9.5861453249388266E-3</c:v>
                </c:pt>
                <c:pt idx="24">
                  <c:v>-4.0926959326383107E-3</c:v>
                </c:pt>
                <c:pt idx="25">
                  <c:v>9.9094610576029307E-3</c:v>
                </c:pt>
                <c:pt idx="26">
                  <c:v>3.0548850430422998E-2</c:v>
                </c:pt>
                <c:pt idx="27">
                  <c:v>1.5413358551336055E-2</c:v>
                </c:pt>
                <c:pt idx="28">
                  <c:v>2.5732151165085392E-2</c:v>
                </c:pt>
                <c:pt idx="29">
                  <c:v>2.0061140324336778E-2</c:v>
                </c:pt>
                <c:pt idx="30">
                  <c:v>3.1885368031715627E-2</c:v>
                </c:pt>
                <c:pt idx="31">
                  <c:v>1.9149447562629256E-2</c:v>
                </c:pt>
                <c:pt idx="32">
                  <c:v>1.2576812624698681E-2</c:v>
                </c:pt>
                <c:pt idx="33">
                  <c:v>3.9396207040994745E-3</c:v>
                </c:pt>
                <c:pt idx="34">
                  <c:v>1.1863806086417976E-2</c:v>
                </c:pt>
                <c:pt idx="35">
                  <c:v>2.2256427874545778E-2</c:v>
                </c:pt>
                <c:pt idx="36">
                  <c:v>2.3250802780331363E-2</c:v>
                </c:pt>
                <c:pt idx="37">
                  <c:v>1.4711115261304163E-2</c:v>
                </c:pt>
                <c:pt idx="38">
                  <c:v>2.489163394130918E-2</c:v>
                </c:pt>
                <c:pt idx="39">
                  <c:v>2.489163394130918E-2</c:v>
                </c:pt>
                <c:pt idx="40">
                  <c:v>2.489163394130918E-2</c:v>
                </c:pt>
                <c:pt idx="41">
                  <c:v>4.1067948975233429E-2</c:v>
                </c:pt>
                <c:pt idx="42">
                  <c:v>3.7435880868612437E-2</c:v>
                </c:pt>
                <c:pt idx="43">
                  <c:v>3.3066817718643449E-2</c:v>
                </c:pt>
                <c:pt idx="44">
                  <c:v>2.4214726612111249E-2</c:v>
                </c:pt>
                <c:pt idx="45">
                  <c:v>3.833072185203238E-3</c:v>
                </c:pt>
                <c:pt idx="46">
                  <c:v>8.5554170020469104E-3</c:v>
                </c:pt>
                <c:pt idx="47">
                  <c:v>6.5276919002525274E-3</c:v>
                </c:pt>
                <c:pt idx="48">
                  <c:v>1.0957486175394868E-2</c:v>
                </c:pt>
                <c:pt idx="49">
                  <c:v>7.2276209476828833E-3</c:v>
                </c:pt>
                <c:pt idx="50">
                  <c:v>1.5244677694794947E-3</c:v>
                </c:pt>
                <c:pt idx="51">
                  <c:v>1.0030114918229402E-2</c:v>
                </c:pt>
                <c:pt idx="52">
                  <c:v>1.617194680452972E-2</c:v>
                </c:pt>
                <c:pt idx="53">
                  <c:v>3.8996620669384894E-3</c:v>
                </c:pt>
                <c:pt idx="54">
                  <c:v>1.2732431136061586E-2</c:v>
                </c:pt>
                <c:pt idx="55">
                  <c:v>2.2487144531124839E-2</c:v>
                </c:pt>
                <c:pt idx="56">
                  <c:v>2.8150546519127618E-2</c:v>
                </c:pt>
                <c:pt idx="57">
                  <c:v>3.1589691327514241E-2</c:v>
                </c:pt>
                <c:pt idx="58">
                  <c:v>5.9242650332749489E-2</c:v>
                </c:pt>
                <c:pt idx="59">
                  <c:v>5.9242650332749489E-2</c:v>
                </c:pt>
                <c:pt idx="60">
                  <c:v>5.9242650332749489E-2</c:v>
                </c:pt>
                <c:pt idx="61">
                  <c:v>4.6637119622625955E-2</c:v>
                </c:pt>
                <c:pt idx="62">
                  <c:v>2.289898635045929E-2</c:v>
                </c:pt>
                <c:pt idx="63">
                  <c:v>1.861495794227859E-2</c:v>
                </c:pt>
                <c:pt idx="64">
                  <c:v>2.3640272024408684E-2</c:v>
                </c:pt>
                <c:pt idx="65">
                  <c:v>2.6932916208839912E-2</c:v>
                </c:pt>
                <c:pt idx="66">
                  <c:v>1.6306258708117312E-2</c:v>
                </c:pt>
                <c:pt idx="67">
                  <c:v>1.0180190117944347E-2</c:v>
                </c:pt>
                <c:pt idx="68">
                  <c:v>4.2043542976026894E-3</c:v>
                </c:pt>
                <c:pt idx="69">
                  <c:v>-2.6038320259099933E-3</c:v>
                </c:pt>
                <c:pt idx="70">
                  <c:v>2.5375150603048026E-3</c:v>
                </c:pt>
                <c:pt idx="71">
                  <c:v>1.6705105525631713E-2</c:v>
                </c:pt>
                <c:pt idx="72">
                  <c:v>3.1174082919042778E-2</c:v>
                </c:pt>
                <c:pt idx="73">
                  <c:v>2.9396880846503999E-2</c:v>
                </c:pt>
                <c:pt idx="74">
                  <c:v>2.4410785264303136E-2</c:v>
                </c:pt>
                <c:pt idx="75">
                  <c:v>2.1528004104138264E-2</c:v>
                </c:pt>
                <c:pt idx="76">
                  <c:v>3.4220367605106029E-2</c:v>
                </c:pt>
                <c:pt idx="77">
                  <c:v>4.7583353327037281E-2</c:v>
                </c:pt>
                <c:pt idx="78">
                  <c:v>2.6858735278898458E-2</c:v>
                </c:pt>
                <c:pt idx="79">
                  <c:v>2.9793464275445797E-2</c:v>
                </c:pt>
                <c:pt idx="80">
                  <c:v>2.324719790640236E-2</c:v>
                </c:pt>
                <c:pt idx="81">
                  <c:v>2.324719790640236E-2</c:v>
                </c:pt>
                <c:pt idx="82">
                  <c:v>2.324719790640236E-2</c:v>
                </c:pt>
                <c:pt idx="83">
                  <c:v>6.1901894827929155E-2</c:v>
                </c:pt>
                <c:pt idx="84">
                  <c:v>8.5230772020616644E-2</c:v>
                </c:pt>
                <c:pt idx="85">
                  <c:v>6.3820379380431946E-2</c:v>
                </c:pt>
                <c:pt idx="86">
                  <c:v>8.572171254166E-2</c:v>
                </c:pt>
                <c:pt idx="87">
                  <c:v>6.6121057913128778E-2</c:v>
                </c:pt>
                <c:pt idx="88">
                  <c:v>3.7327987735200872E-2</c:v>
                </c:pt>
                <c:pt idx="89">
                  <c:v>3.8763722058086481E-2</c:v>
                </c:pt>
                <c:pt idx="90">
                  <c:v>4.0302166629968668E-2</c:v>
                </c:pt>
                <c:pt idx="91">
                  <c:v>5.342767934530919E-2</c:v>
                </c:pt>
                <c:pt idx="92">
                  <c:v>5.0520226148559007E-2</c:v>
                </c:pt>
                <c:pt idx="93">
                  <c:v>4.0295947030168984E-2</c:v>
                </c:pt>
                <c:pt idx="94">
                  <c:v>3.1773748321494724E-2</c:v>
                </c:pt>
                <c:pt idx="95">
                  <c:v>2.6971138648190444E-2</c:v>
                </c:pt>
                <c:pt idx="96">
                  <c:v>3.2111204769739853E-2</c:v>
                </c:pt>
                <c:pt idx="97">
                  <c:v>3.0709143590797891E-2</c:v>
                </c:pt>
                <c:pt idx="98">
                  <c:v>4.30367983836554E-2</c:v>
                </c:pt>
                <c:pt idx="99">
                  <c:v>3.8128860435336406E-2</c:v>
                </c:pt>
                <c:pt idx="100">
                  <c:v>3.8128860435336406E-2</c:v>
                </c:pt>
                <c:pt idx="101">
                  <c:v>3.8128860435336406E-2</c:v>
                </c:pt>
                <c:pt idx="102">
                  <c:v>7.5907675331213315E-2</c:v>
                </c:pt>
                <c:pt idx="103">
                  <c:v>8.7966447209689158E-2</c:v>
                </c:pt>
                <c:pt idx="104">
                  <c:v>8.5423067518534262E-2</c:v>
                </c:pt>
                <c:pt idx="105">
                  <c:v>7.2512000480750072E-2</c:v>
                </c:pt>
                <c:pt idx="106">
                  <c:v>7.9705445122873933E-2</c:v>
                </c:pt>
                <c:pt idx="107">
                  <c:v>7.3829119425671483E-2</c:v>
                </c:pt>
                <c:pt idx="108">
                  <c:v>8.4151744321716598E-2</c:v>
                </c:pt>
                <c:pt idx="109">
                  <c:v>7.1706269769848605E-2</c:v>
                </c:pt>
                <c:pt idx="110">
                  <c:v>5.7655429670860153E-2</c:v>
                </c:pt>
                <c:pt idx="111">
                  <c:v>5.1735485898788854E-2</c:v>
                </c:pt>
                <c:pt idx="112">
                  <c:v>4.3144341366484484E-2</c:v>
                </c:pt>
                <c:pt idx="113">
                  <c:v>3.8949789457149574E-2</c:v>
                </c:pt>
                <c:pt idx="114">
                  <c:v>2.8841127678048997E-2</c:v>
                </c:pt>
                <c:pt idx="115">
                  <c:v>3.9467092582392775E-2</c:v>
                </c:pt>
                <c:pt idx="116">
                  <c:v>6.4625169914383065E-2</c:v>
                </c:pt>
                <c:pt idx="117">
                  <c:v>6.8443276308278497E-2</c:v>
                </c:pt>
                <c:pt idx="118">
                  <c:v>6.5099681364136075E-2</c:v>
                </c:pt>
                <c:pt idx="119">
                  <c:v>5.6830209312161588E-2</c:v>
                </c:pt>
                <c:pt idx="120">
                  <c:v>5.6830209312161588E-2</c:v>
                </c:pt>
                <c:pt idx="121">
                  <c:v>5.6830209312161588E-2</c:v>
                </c:pt>
                <c:pt idx="122">
                  <c:v>5.3484458865540756E-2</c:v>
                </c:pt>
                <c:pt idx="123">
                  <c:v>6.7572276114713392E-2</c:v>
                </c:pt>
                <c:pt idx="124">
                  <c:v>6.8251385941863696E-2</c:v>
                </c:pt>
                <c:pt idx="125">
                  <c:v>7.6634854915218723E-2</c:v>
                </c:pt>
                <c:pt idx="126">
                  <c:v>6.5241224711099985E-2</c:v>
                </c:pt>
                <c:pt idx="127">
                  <c:v>6.1436249990338247E-2</c:v>
                </c:pt>
                <c:pt idx="128">
                  <c:v>7.6930933995028206E-2</c:v>
                </c:pt>
                <c:pt idx="129">
                  <c:v>7.313861099292987E-2</c:v>
                </c:pt>
                <c:pt idx="130">
                  <c:v>8.5774101856974386E-2</c:v>
                </c:pt>
                <c:pt idx="131">
                  <c:v>9.4975568772913938E-2</c:v>
                </c:pt>
                <c:pt idx="132">
                  <c:v>8.6792186996990164E-2</c:v>
                </c:pt>
                <c:pt idx="133">
                  <c:v>8.3541423250211619E-2</c:v>
                </c:pt>
                <c:pt idx="134">
                  <c:v>0.10207911700221435</c:v>
                </c:pt>
                <c:pt idx="135">
                  <c:v>9.6809846132317801E-2</c:v>
                </c:pt>
                <c:pt idx="136">
                  <c:v>9.9877995607337844E-2</c:v>
                </c:pt>
                <c:pt idx="137">
                  <c:v>0.11686892260423661</c:v>
                </c:pt>
                <c:pt idx="138">
                  <c:v>0.10033222578431684</c:v>
                </c:pt>
                <c:pt idx="139">
                  <c:v>9.14347823520512E-2</c:v>
                </c:pt>
                <c:pt idx="140">
                  <c:v>0.10361855178340469</c:v>
                </c:pt>
                <c:pt idx="141">
                  <c:v>0.12634831921156764</c:v>
                </c:pt>
                <c:pt idx="142">
                  <c:v>0.12191023620994311</c:v>
                </c:pt>
                <c:pt idx="143">
                  <c:v>0.12272381256053433</c:v>
                </c:pt>
                <c:pt idx="144">
                  <c:v>0.12744149646208994</c:v>
                </c:pt>
                <c:pt idx="145">
                  <c:v>0.12744149646208994</c:v>
                </c:pt>
                <c:pt idx="146">
                  <c:v>0.12744149646208994</c:v>
                </c:pt>
                <c:pt idx="147">
                  <c:v>0.12037748748503624</c:v>
                </c:pt>
                <c:pt idx="148">
                  <c:v>0.11707678546923291</c:v>
                </c:pt>
                <c:pt idx="149">
                  <c:v>0.10908554803460699</c:v>
                </c:pt>
                <c:pt idx="150">
                  <c:v>0.10185222107160644</c:v>
                </c:pt>
                <c:pt idx="151">
                  <c:v>9.613090799830265E-2</c:v>
                </c:pt>
                <c:pt idx="152">
                  <c:v>0.11049061537146516</c:v>
                </c:pt>
                <c:pt idx="153">
                  <c:v>0.13999232912510734</c:v>
                </c:pt>
                <c:pt idx="154">
                  <c:v>0.13307859520177912</c:v>
                </c:pt>
                <c:pt idx="155">
                  <c:v>0.16312573657107152</c:v>
                </c:pt>
                <c:pt idx="156">
                  <c:v>0.1658451018041732</c:v>
                </c:pt>
                <c:pt idx="157">
                  <c:v>0.16326885692895921</c:v>
                </c:pt>
                <c:pt idx="158">
                  <c:v>0.16760904472912441</c:v>
                </c:pt>
                <c:pt idx="159">
                  <c:v>0.19010129016314001</c:v>
                </c:pt>
                <c:pt idx="160">
                  <c:v>0.20309993568243043</c:v>
                </c:pt>
                <c:pt idx="161">
                  <c:v>0.27564470205618818</c:v>
                </c:pt>
                <c:pt idx="162">
                  <c:v>0.24823753286176781</c:v>
                </c:pt>
                <c:pt idx="163">
                  <c:v>0.23186539279480348</c:v>
                </c:pt>
                <c:pt idx="164">
                  <c:v>0.21759519133365671</c:v>
                </c:pt>
                <c:pt idx="165">
                  <c:v>0.21759519133365671</c:v>
                </c:pt>
                <c:pt idx="166">
                  <c:v>0.21759519133365671</c:v>
                </c:pt>
                <c:pt idx="167">
                  <c:v>0.25507979187757729</c:v>
                </c:pt>
                <c:pt idx="168">
                  <c:v>0.27206005251325777</c:v>
                </c:pt>
                <c:pt idx="169">
                  <c:v>0.25362986844609192</c:v>
                </c:pt>
                <c:pt idx="170">
                  <c:v>0.23738064866328498</c:v>
                </c:pt>
                <c:pt idx="171">
                  <c:v>0.25728359586024274</c:v>
                </c:pt>
                <c:pt idx="172">
                  <c:v>0.22559777640307191</c:v>
                </c:pt>
                <c:pt idx="173">
                  <c:v>0.23961633979752123</c:v>
                </c:pt>
                <c:pt idx="174">
                  <c:v>0.22960524151216419</c:v>
                </c:pt>
                <c:pt idx="175">
                  <c:v>0.22257180916009839</c:v>
                </c:pt>
                <c:pt idx="176">
                  <c:v>0.21184238377596881</c:v>
                </c:pt>
                <c:pt idx="177">
                  <c:v>0.2009369756950235</c:v>
                </c:pt>
                <c:pt idx="178">
                  <c:v>0.18983852591603601</c:v>
                </c:pt>
                <c:pt idx="179">
                  <c:v>0.21621645429942968</c:v>
                </c:pt>
                <c:pt idx="180">
                  <c:v>0.22361224544803193</c:v>
                </c:pt>
                <c:pt idx="181">
                  <c:v>0.20283261289341989</c:v>
                </c:pt>
                <c:pt idx="182">
                  <c:v>0.18582524885896412</c:v>
                </c:pt>
                <c:pt idx="183">
                  <c:v>0.18017656328494122</c:v>
                </c:pt>
                <c:pt idx="184">
                  <c:v>0.18017656328494122</c:v>
                </c:pt>
                <c:pt idx="185">
                  <c:v>0.18017656328494122</c:v>
                </c:pt>
                <c:pt idx="186">
                  <c:v>0.17523703079530045</c:v>
                </c:pt>
                <c:pt idx="187">
                  <c:v>0.1799254284545658</c:v>
                </c:pt>
                <c:pt idx="188">
                  <c:v>0.16481539199473696</c:v>
                </c:pt>
                <c:pt idx="189">
                  <c:v>0.16102510636428471</c:v>
                </c:pt>
                <c:pt idx="190">
                  <c:v>0.15910278244752024</c:v>
                </c:pt>
                <c:pt idx="191">
                  <c:v>0.15113771224872499</c:v>
                </c:pt>
                <c:pt idx="192">
                  <c:v>0.1419998309227303</c:v>
                </c:pt>
                <c:pt idx="193">
                  <c:v>0.13612433998767245</c:v>
                </c:pt>
                <c:pt idx="194">
                  <c:v>0.13732732361404373</c:v>
                </c:pt>
                <c:pt idx="195">
                  <c:v>0.13838404272844507</c:v>
                </c:pt>
                <c:pt idx="196">
                  <c:v>0.13436076320640533</c:v>
                </c:pt>
                <c:pt idx="197">
                  <c:v>0.14855857953431709</c:v>
                </c:pt>
                <c:pt idx="198">
                  <c:v>0.14188944669755435</c:v>
                </c:pt>
                <c:pt idx="199">
                  <c:v>0.14456261546510069</c:v>
                </c:pt>
                <c:pt idx="200">
                  <c:v>0.15095504324188158</c:v>
                </c:pt>
                <c:pt idx="201">
                  <c:v>0.13939384547218023</c:v>
                </c:pt>
                <c:pt idx="202">
                  <c:v>0.13418809430828732</c:v>
                </c:pt>
                <c:pt idx="203">
                  <c:v>0.13199833632863101</c:v>
                </c:pt>
                <c:pt idx="204">
                  <c:v>0.1243514553115878</c:v>
                </c:pt>
                <c:pt idx="205">
                  <c:v>0.1344108868361355</c:v>
                </c:pt>
                <c:pt idx="206">
                  <c:v>0.1344108868361355</c:v>
                </c:pt>
                <c:pt idx="207">
                  <c:v>0.1344108868361355</c:v>
                </c:pt>
                <c:pt idx="208">
                  <c:v>0.13149662197978426</c:v>
                </c:pt>
                <c:pt idx="209">
                  <c:v>0.12265516010909847</c:v>
                </c:pt>
                <c:pt idx="210">
                  <c:v>0.13520945795338021</c:v>
                </c:pt>
                <c:pt idx="211">
                  <c:v>0.12862424018260538</c:v>
                </c:pt>
                <c:pt idx="212">
                  <c:v>0.11727797521219664</c:v>
                </c:pt>
                <c:pt idx="213">
                  <c:v>0.12923274569583604</c:v>
                </c:pt>
                <c:pt idx="214">
                  <c:v>0.12305024641480418</c:v>
                </c:pt>
                <c:pt idx="215">
                  <c:v>0.11890167708461316</c:v>
                </c:pt>
                <c:pt idx="216">
                  <c:v>0.1340241992936983</c:v>
                </c:pt>
                <c:pt idx="217">
                  <c:v>0.13097942334769913</c:v>
                </c:pt>
                <c:pt idx="218">
                  <c:v>0.1524528158992435</c:v>
                </c:pt>
                <c:pt idx="219">
                  <c:v>0.13471922677339959</c:v>
                </c:pt>
                <c:pt idx="220">
                  <c:v>0.13132041564759658</c:v>
                </c:pt>
                <c:pt idx="221">
                  <c:v>0.12991867496680728</c:v>
                </c:pt>
                <c:pt idx="222">
                  <c:v>0.1237965640664194</c:v>
                </c:pt>
                <c:pt idx="223">
                  <c:v>0.12182926125359686</c:v>
                </c:pt>
                <c:pt idx="224">
                  <c:v>0.12182926125359686</c:v>
                </c:pt>
                <c:pt idx="225">
                  <c:v>0.12182926125359686</c:v>
                </c:pt>
                <c:pt idx="226">
                  <c:v>0.11992590855726042</c:v>
                </c:pt>
                <c:pt idx="227">
                  <c:v>0.13097623302820674</c:v>
                </c:pt>
                <c:pt idx="228">
                  <c:v>0.13732116836368116</c:v>
                </c:pt>
                <c:pt idx="229">
                  <c:v>0.14821399586916248</c:v>
                </c:pt>
                <c:pt idx="230">
                  <c:v>0.14199123198616118</c:v>
                </c:pt>
                <c:pt idx="231">
                  <c:v>0.13893466313051198</c:v>
                </c:pt>
                <c:pt idx="232">
                  <c:v>0.14699497012204252</c:v>
                </c:pt>
                <c:pt idx="233">
                  <c:v>0.14292462422231467</c:v>
                </c:pt>
                <c:pt idx="234">
                  <c:v>0.13498237837486143</c:v>
                </c:pt>
                <c:pt idx="235">
                  <c:v>0.13506169672516194</c:v>
                </c:pt>
                <c:pt idx="236">
                  <c:v>0.13308844438432221</c:v>
                </c:pt>
                <c:pt idx="237">
                  <c:v>0.14368017947816955</c:v>
                </c:pt>
                <c:pt idx="238">
                  <c:v>0.15537938414940655</c:v>
                </c:pt>
                <c:pt idx="239">
                  <c:v>0.14643161405639443</c:v>
                </c:pt>
                <c:pt idx="240">
                  <c:v>0.13755956575935205</c:v>
                </c:pt>
                <c:pt idx="241">
                  <c:v>0.13048551767239466</c:v>
                </c:pt>
                <c:pt idx="242">
                  <c:v>0.12135823308880944</c:v>
                </c:pt>
                <c:pt idx="243">
                  <c:v>0.1160425380175531</c:v>
                </c:pt>
                <c:pt idx="244">
                  <c:v>0.1096007673699001</c:v>
                </c:pt>
                <c:pt idx="245">
                  <c:v>0.11432588372589036</c:v>
                </c:pt>
                <c:pt idx="246">
                  <c:v>0.10653051842854994</c:v>
                </c:pt>
                <c:pt idx="247">
                  <c:v>0.10476782309872867</c:v>
                </c:pt>
                <c:pt idx="248">
                  <c:v>0.10476782309872867</c:v>
                </c:pt>
                <c:pt idx="249">
                  <c:v>0.10476782309872867</c:v>
                </c:pt>
                <c:pt idx="250">
                  <c:v>0.10774747666514244</c:v>
                </c:pt>
                <c:pt idx="251">
                  <c:v>0.11529577309636346</c:v>
                </c:pt>
                <c:pt idx="252">
                  <c:v>0.13690655417781414</c:v>
                </c:pt>
                <c:pt idx="253">
                  <c:v>0.13264551244579723</c:v>
                </c:pt>
                <c:pt idx="254">
                  <c:v>0.1305605350595859</c:v>
                </c:pt>
                <c:pt idx="255">
                  <c:v>0.14626908808296785</c:v>
                </c:pt>
                <c:pt idx="256">
                  <c:v>0.13919963145138961</c:v>
                </c:pt>
                <c:pt idx="257">
                  <c:v>0.1170525652192386</c:v>
                </c:pt>
                <c:pt idx="258">
                  <c:v>0.14169588974260211</c:v>
                </c:pt>
                <c:pt idx="259">
                  <c:v>0.15178188543459614</c:v>
                </c:pt>
                <c:pt idx="260">
                  <c:v>0.13160864330289634</c:v>
                </c:pt>
                <c:pt idx="261">
                  <c:v>0.11871418119832577</c:v>
                </c:pt>
                <c:pt idx="262">
                  <c:v>0.10809623349506969</c:v>
                </c:pt>
                <c:pt idx="263">
                  <c:v>0.13379964296213359</c:v>
                </c:pt>
                <c:pt idx="264">
                  <c:v>0.13528093320143139</c:v>
                </c:pt>
                <c:pt idx="265">
                  <c:v>0.13115891234580948</c:v>
                </c:pt>
                <c:pt idx="266">
                  <c:v>0.12385082125335736</c:v>
                </c:pt>
                <c:pt idx="267">
                  <c:v>0.12385082125335736</c:v>
                </c:pt>
                <c:pt idx="268">
                  <c:v>0.12385082125335736</c:v>
                </c:pt>
                <c:pt idx="269">
                  <c:v>0.14020152829776533</c:v>
                </c:pt>
                <c:pt idx="270">
                  <c:v>0.15470650942209982</c:v>
                </c:pt>
                <c:pt idx="271">
                  <c:v>0.14626310033653195</c:v>
                </c:pt>
                <c:pt idx="272">
                  <c:v>0.16667988009466708</c:v>
                </c:pt>
                <c:pt idx="273">
                  <c:v>0.15557230236680317</c:v>
                </c:pt>
                <c:pt idx="274">
                  <c:v>0.16568024873198953</c:v>
                </c:pt>
                <c:pt idx="275">
                  <c:v>0.18422588728975953</c:v>
                </c:pt>
                <c:pt idx="276">
                  <c:v>0.22678816000927193</c:v>
                </c:pt>
                <c:pt idx="277">
                  <c:v>0.22946647669971409</c:v>
                </c:pt>
                <c:pt idx="278">
                  <c:v>0.21557111322621703</c:v>
                </c:pt>
                <c:pt idx="279">
                  <c:v>0.19446820797181236</c:v>
                </c:pt>
                <c:pt idx="280">
                  <c:v>0.19182047607829961</c:v>
                </c:pt>
                <c:pt idx="281">
                  <c:v>0.20070570936421198</c:v>
                </c:pt>
                <c:pt idx="282">
                  <c:v>0.20554132637774614</c:v>
                </c:pt>
                <c:pt idx="283">
                  <c:v>0.20810419679261086</c:v>
                </c:pt>
                <c:pt idx="284">
                  <c:v>0.20199835615964401</c:v>
                </c:pt>
                <c:pt idx="285">
                  <c:v>0.21769729624029785</c:v>
                </c:pt>
                <c:pt idx="286">
                  <c:v>0.23284241010450193</c:v>
                </c:pt>
                <c:pt idx="287">
                  <c:v>0.23284241010450193</c:v>
                </c:pt>
                <c:pt idx="288">
                  <c:v>0.23284241010450193</c:v>
                </c:pt>
                <c:pt idx="289">
                  <c:v>0.26596760891645527</c:v>
                </c:pt>
                <c:pt idx="290">
                  <c:v>0.31141570702927118</c:v>
                </c:pt>
                <c:pt idx="291">
                  <c:v>0.31398030172403479</c:v>
                </c:pt>
                <c:pt idx="292">
                  <c:v>0.30210282496914065</c:v>
                </c:pt>
                <c:pt idx="293">
                  <c:v>0.28968288361825384</c:v>
                </c:pt>
                <c:pt idx="294">
                  <c:v>0.2762088975821167</c:v>
                </c:pt>
                <c:pt idx="295">
                  <c:v>0.26817591622375403</c:v>
                </c:pt>
                <c:pt idx="296">
                  <c:v>0.2567202312801079</c:v>
                </c:pt>
                <c:pt idx="297">
                  <c:v>0.2627885706216439</c:v>
                </c:pt>
                <c:pt idx="298">
                  <c:v>0.26691949517276858</c:v>
                </c:pt>
                <c:pt idx="299">
                  <c:v>0.26032165701549764</c:v>
                </c:pt>
                <c:pt idx="300">
                  <c:v>0.2527530421854256</c:v>
                </c:pt>
                <c:pt idx="301">
                  <c:v>0.23648151415792784</c:v>
                </c:pt>
                <c:pt idx="302">
                  <c:v>0.25383352904020023</c:v>
                </c:pt>
                <c:pt idx="303">
                  <c:v>0.25555544441229394</c:v>
                </c:pt>
                <c:pt idx="304">
                  <c:v>0.25250146482684721</c:v>
                </c:pt>
                <c:pt idx="305">
                  <c:v>0.26941264817042976</c:v>
                </c:pt>
                <c:pt idx="306">
                  <c:v>0.26536159083225391</c:v>
                </c:pt>
                <c:pt idx="307">
                  <c:v>0.29290939699853347</c:v>
                </c:pt>
                <c:pt idx="308">
                  <c:v>0.29198371236819054</c:v>
                </c:pt>
                <c:pt idx="309">
                  <c:v>0.29198371236819054</c:v>
                </c:pt>
                <c:pt idx="310">
                  <c:v>0.29198371236819054</c:v>
                </c:pt>
                <c:pt idx="311">
                  <c:v>0.28337073344717373</c:v>
                </c:pt>
                <c:pt idx="312">
                  <c:v>0.28505831210550109</c:v>
                </c:pt>
                <c:pt idx="313">
                  <c:v>0.29235804692106576</c:v>
                </c:pt>
                <c:pt idx="314">
                  <c:v>0.28746487504426183</c:v>
                </c:pt>
                <c:pt idx="315">
                  <c:v>0.28003289786548069</c:v>
                </c:pt>
                <c:pt idx="316">
                  <c:v>0.28259328236351638</c:v>
                </c:pt>
                <c:pt idx="317">
                  <c:v>0.30744151051542939</c:v>
                </c:pt>
                <c:pt idx="318">
                  <c:v>0.2917787240893836</c:v>
                </c:pt>
                <c:pt idx="319">
                  <c:v>0.28126169544862634</c:v>
                </c:pt>
                <c:pt idx="320">
                  <c:v>0.2967844241777276</c:v>
                </c:pt>
                <c:pt idx="321">
                  <c:v>0.29177120302388154</c:v>
                </c:pt>
                <c:pt idx="322">
                  <c:v>0.28847563007218735</c:v>
                </c:pt>
                <c:pt idx="323">
                  <c:v>0.28243021066052315</c:v>
                </c:pt>
                <c:pt idx="324">
                  <c:v>0.27378104458112451</c:v>
                </c:pt>
                <c:pt idx="325">
                  <c:v>0.26692812777267377</c:v>
                </c:pt>
                <c:pt idx="326">
                  <c:v>0.26692812777267377</c:v>
                </c:pt>
                <c:pt idx="327">
                  <c:v>0.26692812777267377</c:v>
                </c:pt>
                <c:pt idx="328">
                  <c:v>0.25827870054895408</c:v>
                </c:pt>
                <c:pt idx="329">
                  <c:v>0.26468878177570571</c:v>
                </c:pt>
                <c:pt idx="330">
                  <c:v>0.2622371323964004</c:v>
                </c:pt>
                <c:pt idx="331">
                  <c:v>0.25536218541923605</c:v>
                </c:pt>
                <c:pt idx="332">
                  <c:v>0.25215745305341952</c:v>
                </c:pt>
                <c:pt idx="333">
                  <c:v>0.25703462929954396</c:v>
                </c:pt>
                <c:pt idx="334">
                  <c:v>0.24656358419398916</c:v>
                </c:pt>
                <c:pt idx="335">
                  <c:v>0.23755909364425054</c:v>
                </c:pt>
                <c:pt idx="336">
                  <c:v>0.22727773914888946</c:v>
                </c:pt>
                <c:pt idx="337">
                  <c:v>0.22325768310907593</c:v>
                </c:pt>
                <c:pt idx="338">
                  <c:v>0.22464850369322048</c:v>
                </c:pt>
                <c:pt idx="339">
                  <c:v>0.22145399976745322</c:v>
                </c:pt>
                <c:pt idx="340">
                  <c:v>0.21877340083359015</c:v>
                </c:pt>
                <c:pt idx="341">
                  <c:v>0.22226296985974095</c:v>
                </c:pt>
                <c:pt idx="342">
                  <c:v>0.22689466104801645</c:v>
                </c:pt>
                <c:pt idx="343">
                  <c:v>0.22232179776633865</c:v>
                </c:pt>
                <c:pt idx="344">
                  <c:v>0.25419326870598602</c:v>
                </c:pt>
                <c:pt idx="345">
                  <c:v>0.27197824072836824</c:v>
                </c:pt>
                <c:pt idx="346">
                  <c:v>0.27197824072836824</c:v>
                </c:pt>
                <c:pt idx="347">
                  <c:v>0.27197824072836824</c:v>
                </c:pt>
                <c:pt idx="348">
                  <c:v>0.26910499246260994</c:v>
                </c:pt>
                <c:pt idx="349">
                  <c:v>0.25910892289857745</c:v>
                </c:pt>
                <c:pt idx="350">
                  <c:v>0.24927122764550186</c:v>
                </c:pt>
                <c:pt idx="351">
                  <c:v>0.25394868508888996</c:v>
                </c:pt>
                <c:pt idx="352">
                  <c:v>0.25483224492882983</c:v>
                </c:pt>
                <c:pt idx="353">
                  <c:v>0.26739205184903164</c:v>
                </c:pt>
                <c:pt idx="354">
                  <c:v>0.26764633555140233</c:v>
                </c:pt>
                <c:pt idx="355">
                  <c:v>0.26128532912329178</c:v>
                </c:pt>
                <c:pt idx="356">
                  <c:v>0.25548923842283472</c:v>
                </c:pt>
                <c:pt idx="357">
                  <c:v>0.26868805508065147</c:v>
                </c:pt>
                <c:pt idx="358">
                  <c:v>0.26356732242548125</c:v>
                </c:pt>
                <c:pt idx="359">
                  <c:v>0.27711163483476997</c:v>
                </c:pt>
                <c:pt idx="360">
                  <c:v>0.2607087859705679</c:v>
                </c:pt>
                <c:pt idx="361">
                  <c:v>0.25277696284173923</c:v>
                </c:pt>
                <c:pt idx="362">
                  <c:v>0.24723999778974512</c:v>
                </c:pt>
                <c:pt idx="363">
                  <c:v>0.24030317907847193</c:v>
                </c:pt>
                <c:pt idx="364">
                  <c:v>0.23232719585191133</c:v>
                </c:pt>
                <c:pt idx="365">
                  <c:v>0.22228333500645989</c:v>
                </c:pt>
                <c:pt idx="366">
                  <c:v>0.20471002794405241</c:v>
                </c:pt>
                <c:pt idx="367">
                  <c:v>0.20208273535507984</c:v>
                </c:pt>
                <c:pt idx="368">
                  <c:v>0.20571337105938028</c:v>
                </c:pt>
                <c:pt idx="369">
                  <c:v>0.21388265875332263</c:v>
                </c:pt>
                <c:pt idx="370">
                  <c:v>0.22585382045067723</c:v>
                </c:pt>
                <c:pt idx="371">
                  <c:v>0.22585382045067723</c:v>
                </c:pt>
                <c:pt idx="372">
                  <c:v>0.22585382045067723</c:v>
                </c:pt>
                <c:pt idx="373">
                  <c:v>0.22218192056256184</c:v>
                </c:pt>
                <c:pt idx="374">
                  <c:v>0.21690980630846404</c:v>
                </c:pt>
                <c:pt idx="375">
                  <c:v>0.2114950496344008</c:v>
                </c:pt>
                <c:pt idx="376">
                  <c:v>0.20709128707176064</c:v>
                </c:pt>
                <c:pt idx="377">
                  <c:v>0.21888594795158448</c:v>
                </c:pt>
                <c:pt idx="378">
                  <c:v>0.21540956849323215</c:v>
                </c:pt>
                <c:pt idx="379">
                  <c:v>0.21073002226487714</c:v>
                </c:pt>
                <c:pt idx="380">
                  <c:v>0.21449924530236833</c:v>
                </c:pt>
                <c:pt idx="381">
                  <c:v>0.21269025843325298</c:v>
                </c:pt>
                <c:pt idx="382">
                  <c:v>0.21155048312864824</c:v>
                </c:pt>
                <c:pt idx="383">
                  <c:v>0.21524478188429447</c:v>
                </c:pt>
                <c:pt idx="384">
                  <c:v>0.20841586749409283</c:v>
                </c:pt>
                <c:pt idx="385">
                  <c:v>0.20672951286507138</c:v>
                </c:pt>
                <c:pt idx="386">
                  <c:v>0.22154673949231077</c:v>
                </c:pt>
                <c:pt idx="387">
                  <c:v>0.2127387389873811</c:v>
                </c:pt>
                <c:pt idx="388">
                  <c:v>0.2015597243511143</c:v>
                </c:pt>
                <c:pt idx="389">
                  <c:v>0.20315363877033513</c:v>
                </c:pt>
                <c:pt idx="390">
                  <c:v>0.20315363877033513</c:v>
                </c:pt>
                <c:pt idx="391">
                  <c:v>0.20315363877033513</c:v>
                </c:pt>
                <c:pt idx="392">
                  <c:v>0.20442178547209258</c:v>
                </c:pt>
                <c:pt idx="393">
                  <c:v>0.2112912236444926</c:v>
                </c:pt>
                <c:pt idx="394">
                  <c:v>0.20968137621334129</c:v>
                </c:pt>
                <c:pt idx="395">
                  <c:v>0.19967034684088758</c:v>
                </c:pt>
                <c:pt idx="396">
                  <c:v>0.19973609703748066</c:v>
                </c:pt>
                <c:pt idx="397">
                  <c:v>0.19721375395973237</c:v>
                </c:pt>
                <c:pt idx="398">
                  <c:v>0.21248173276765137</c:v>
                </c:pt>
                <c:pt idx="399">
                  <c:v>0.21130275013698077</c:v>
                </c:pt>
                <c:pt idx="400">
                  <c:v>0.2254158095245424</c:v>
                </c:pt>
                <c:pt idx="401">
                  <c:v>0.22819703310489364</c:v>
                </c:pt>
                <c:pt idx="402">
                  <c:v>0.22954439157315989</c:v>
                </c:pt>
                <c:pt idx="403">
                  <c:v>0.24520045649507613</c:v>
                </c:pt>
                <c:pt idx="404">
                  <c:v>0.24787072483896747</c:v>
                </c:pt>
                <c:pt idx="405">
                  <c:v>0.24277072638431973</c:v>
                </c:pt>
                <c:pt idx="406">
                  <c:v>0.24011874400546526</c:v>
                </c:pt>
                <c:pt idx="407">
                  <c:v>0.24030715687225743</c:v>
                </c:pt>
                <c:pt idx="408">
                  <c:v>0.23571766471701386</c:v>
                </c:pt>
                <c:pt idx="409">
                  <c:v>0.23571766471701386</c:v>
                </c:pt>
                <c:pt idx="410">
                  <c:v>0.23571766471701386</c:v>
                </c:pt>
                <c:pt idx="411">
                  <c:v>0.22913672531672025</c:v>
                </c:pt>
                <c:pt idx="412">
                  <c:v>0.24039759665305452</c:v>
                </c:pt>
                <c:pt idx="413">
                  <c:v>0.23836788610494131</c:v>
                </c:pt>
                <c:pt idx="414">
                  <c:v>0.2300375476387502</c:v>
                </c:pt>
                <c:pt idx="415">
                  <c:v>0.25631466406570325</c:v>
                </c:pt>
                <c:pt idx="416">
                  <c:v>0.25686841579465286</c:v>
                </c:pt>
                <c:pt idx="417">
                  <c:v>0.25365726545746564</c:v>
                </c:pt>
                <c:pt idx="418">
                  <c:v>0.24866279580001066</c:v>
                </c:pt>
                <c:pt idx="419">
                  <c:v>0.27104073431718978</c:v>
                </c:pt>
                <c:pt idx="420">
                  <c:v>0.26520019649361604</c:v>
                </c:pt>
                <c:pt idx="421">
                  <c:v>0.2565509824355971</c:v>
                </c:pt>
                <c:pt idx="422">
                  <c:v>0.24918978132416281</c:v>
                </c:pt>
                <c:pt idx="423">
                  <c:v>0.25127802922651393</c:v>
                </c:pt>
                <c:pt idx="424">
                  <c:v>0.24754586367559489</c:v>
                </c:pt>
                <c:pt idx="425">
                  <c:v>0.24858241659751951</c:v>
                </c:pt>
                <c:pt idx="426">
                  <c:v>0.24261288342983831</c:v>
                </c:pt>
                <c:pt idx="427">
                  <c:v>0.23608672544034318</c:v>
                </c:pt>
                <c:pt idx="428">
                  <c:v>0.2513059148530809</c:v>
                </c:pt>
                <c:pt idx="429">
                  <c:v>0.25568364138770311</c:v>
                </c:pt>
                <c:pt idx="430">
                  <c:v>0.24789389349799565</c:v>
                </c:pt>
                <c:pt idx="431">
                  <c:v>0.23938544323722585</c:v>
                </c:pt>
                <c:pt idx="432">
                  <c:v>0.23938544323722585</c:v>
                </c:pt>
                <c:pt idx="433">
                  <c:v>0.23938544323722585</c:v>
                </c:pt>
                <c:pt idx="434">
                  <c:v>0.24443742351697709</c:v>
                </c:pt>
                <c:pt idx="435">
                  <c:v>0.23548649148834902</c:v>
                </c:pt>
                <c:pt idx="436">
                  <c:v>0.24252978583383741</c:v>
                </c:pt>
                <c:pt idx="437">
                  <c:v>0.24131678290312231</c:v>
                </c:pt>
                <c:pt idx="438">
                  <c:v>0.23913910188277326</c:v>
                </c:pt>
                <c:pt idx="439">
                  <c:v>0.26210912423115101</c:v>
                </c:pt>
                <c:pt idx="440">
                  <c:v>0.25749138468736482</c:v>
                </c:pt>
                <c:pt idx="441">
                  <c:v>0.25757259519548059</c:v>
                </c:pt>
                <c:pt idx="442">
                  <c:v>0.2804092312578767</c:v>
                </c:pt>
                <c:pt idx="443">
                  <c:v>0.27574188421979712</c:v>
                </c:pt>
                <c:pt idx="444">
                  <c:v>0.26917311511833997</c:v>
                </c:pt>
                <c:pt idx="445">
                  <c:v>0.27192106622972217</c:v>
                </c:pt>
                <c:pt idx="446">
                  <c:v>0.27686193550836546</c:v>
                </c:pt>
                <c:pt idx="447">
                  <c:v>0.27291604308277007</c:v>
                </c:pt>
                <c:pt idx="448">
                  <c:v>0.26562334875653432</c:v>
                </c:pt>
                <c:pt idx="449">
                  <c:v>0.26414614792425506</c:v>
                </c:pt>
                <c:pt idx="450">
                  <c:v>0.26414614792425506</c:v>
                </c:pt>
                <c:pt idx="451">
                  <c:v>0.26414614792425506</c:v>
                </c:pt>
                <c:pt idx="452">
                  <c:v>0.2655526104918931</c:v>
                </c:pt>
                <c:pt idx="453">
                  <c:v>0.2770992863091743</c:v>
                </c:pt>
                <c:pt idx="454">
                  <c:v>0.27882988764132288</c:v>
                </c:pt>
                <c:pt idx="455">
                  <c:v>0.28580062662789263</c:v>
                </c:pt>
                <c:pt idx="456">
                  <c:v>0.27730091933198192</c:v>
                </c:pt>
                <c:pt idx="457">
                  <c:v>0.2858648939236334</c:v>
                </c:pt>
                <c:pt idx="458">
                  <c:v>0.2758409870258301</c:v>
                </c:pt>
                <c:pt idx="459">
                  <c:v>0.31048239433300201</c:v>
                </c:pt>
                <c:pt idx="460">
                  <c:v>0.28798791207812952</c:v>
                </c:pt>
                <c:pt idx="461">
                  <c:v>0.31123686201569334</c:v>
                </c:pt>
                <c:pt idx="462">
                  <c:v>0.32248718162704587</c:v>
                </c:pt>
                <c:pt idx="463">
                  <c:v>0.32257076898759224</c:v>
                </c:pt>
                <c:pt idx="464">
                  <c:v>0.33024055041449546</c:v>
                </c:pt>
                <c:pt idx="465">
                  <c:v>0.35774505859503336</c:v>
                </c:pt>
                <c:pt idx="466">
                  <c:v>0.35126074141417796</c:v>
                </c:pt>
                <c:pt idx="467">
                  <c:v>0.34803428944173526</c:v>
                </c:pt>
                <c:pt idx="468">
                  <c:v>0.36143463912982204</c:v>
                </c:pt>
                <c:pt idx="469">
                  <c:v>0.36143463912982204</c:v>
                </c:pt>
                <c:pt idx="470">
                  <c:v>0.36143463912982204</c:v>
                </c:pt>
                <c:pt idx="471">
                  <c:v>0.36587855140541542</c:v>
                </c:pt>
                <c:pt idx="472">
                  <c:v>0.35376952440971232</c:v>
                </c:pt>
                <c:pt idx="473">
                  <c:v>0.34120326708053922</c:v>
                </c:pt>
                <c:pt idx="474">
                  <c:v>0.34950204471495488</c:v>
                </c:pt>
                <c:pt idx="475">
                  <c:v>0.3409166372822921</c:v>
                </c:pt>
                <c:pt idx="476">
                  <c:v>0.3411819280463837</c:v>
                </c:pt>
                <c:pt idx="477">
                  <c:v>0.3374911642116214</c:v>
                </c:pt>
                <c:pt idx="478">
                  <c:v>0.32019687583749079</c:v>
                </c:pt>
                <c:pt idx="479">
                  <c:v>0.32903916146864204</c:v>
                </c:pt>
                <c:pt idx="480">
                  <c:v>0.314393193883925</c:v>
                </c:pt>
                <c:pt idx="481">
                  <c:v>0.30970481945556871</c:v>
                </c:pt>
                <c:pt idx="482">
                  <c:v>0.30263690423332179</c:v>
                </c:pt>
                <c:pt idx="483">
                  <c:v>0.29570003506554426</c:v>
                </c:pt>
                <c:pt idx="484">
                  <c:v>0.28963238959454884</c:v>
                </c:pt>
                <c:pt idx="485">
                  <c:v>0.29172103429318136</c:v>
                </c:pt>
                <c:pt idx="486">
                  <c:v>0.30194293227093416</c:v>
                </c:pt>
                <c:pt idx="487">
                  <c:v>0.30212513292354393</c:v>
                </c:pt>
                <c:pt idx="488">
                  <c:v>0.31173106601610751</c:v>
                </c:pt>
                <c:pt idx="489">
                  <c:v>0.3132532590892928</c:v>
                </c:pt>
                <c:pt idx="490">
                  <c:v>0.32632889562959594</c:v>
                </c:pt>
                <c:pt idx="491">
                  <c:v>0.31583636456561215</c:v>
                </c:pt>
                <c:pt idx="492">
                  <c:v>0.31400579281344143</c:v>
                </c:pt>
                <c:pt idx="493">
                  <c:v>0.3044020893585257</c:v>
                </c:pt>
                <c:pt idx="494">
                  <c:v>0.3044020893585257</c:v>
                </c:pt>
                <c:pt idx="495">
                  <c:v>0.3044020893585257</c:v>
                </c:pt>
                <c:pt idx="496">
                  <c:v>0.30192434971795185</c:v>
                </c:pt>
                <c:pt idx="497">
                  <c:v>0.29433001221078847</c:v>
                </c:pt>
                <c:pt idx="498">
                  <c:v>0.28222864445885643</c:v>
                </c:pt>
                <c:pt idx="499">
                  <c:v>0.29162905796678201</c:v>
                </c:pt>
                <c:pt idx="500">
                  <c:v>0.29280067693116918</c:v>
                </c:pt>
                <c:pt idx="501">
                  <c:v>0.2983245742657864</c:v>
                </c:pt>
                <c:pt idx="502">
                  <c:v>0.32050767094686733</c:v>
                </c:pt>
                <c:pt idx="503">
                  <c:v>0.32378535008463866</c:v>
                </c:pt>
                <c:pt idx="504">
                  <c:v>0.31944963508090873</c:v>
                </c:pt>
                <c:pt idx="505">
                  <c:v>0.32963141871404789</c:v>
                </c:pt>
                <c:pt idx="506">
                  <c:v>0.3268235445337308</c:v>
                </c:pt>
                <c:pt idx="507">
                  <c:v>0.32041637374661414</c:v>
                </c:pt>
                <c:pt idx="508">
                  <c:v>0.31395275442865428</c:v>
                </c:pt>
                <c:pt idx="509">
                  <c:v>0.3290564438017663</c:v>
                </c:pt>
                <c:pt idx="510">
                  <c:v>0.32699609399236418</c:v>
                </c:pt>
                <c:pt idx="511">
                  <c:v>0.33603659352365645</c:v>
                </c:pt>
                <c:pt idx="512">
                  <c:v>0.35608905935473278</c:v>
                </c:pt>
                <c:pt idx="513">
                  <c:v>0.35608905935473278</c:v>
                </c:pt>
                <c:pt idx="514">
                  <c:v>0.35608905935473278</c:v>
                </c:pt>
                <c:pt idx="515">
                  <c:v>0.35924927624433634</c:v>
                </c:pt>
                <c:pt idx="516">
                  <c:v>0.35254408900389622</c:v>
                </c:pt>
                <c:pt idx="517">
                  <c:v>0.35308869984339275</c:v>
                </c:pt>
                <c:pt idx="518">
                  <c:v>0.36001814526406833</c:v>
                </c:pt>
                <c:pt idx="519">
                  <c:v>0.36825749618686071</c:v>
                </c:pt>
                <c:pt idx="520">
                  <c:v>0.3633360863789693</c:v>
                </c:pt>
                <c:pt idx="521">
                  <c:v>0.36421936156335299</c:v>
                </c:pt>
                <c:pt idx="522">
                  <c:v>0.35908789015028764</c:v>
                </c:pt>
                <c:pt idx="523">
                  <c:v>0.35453861361857925</c:v>
                </c:pt>
                <c:pt idx="524">
                  <c:v>0.35122699225025683</c:v>
                </c:pt>
                <c:pt idx="525">
                  <c:v>0.35187523853454866</c:v>
                </c:pt>
                <c:pt idx="526">
                  <c:v>0.34623942901026994</c:v>
                </c:pt>
                <c:pt idx="527">
                  <c:v>0.34123040127373733</c:v>
                </c:pt>
                <c:pt idx="528">
                  <c:v>0.35291368087384378</c:v>
                </c:pt>
                <c:pt idx="529">
                  <c:v>0.3594650588803146</c:v>
                </c:pt>
                <c:pt idx="530">
                  <c:v>0.36852984852636422</c:v>
                </c:pt>
                <c:pt idx="531">
                  <c:v>0.36919430513518886</c:v>
                </c:pt>
                <c:pt idx="532">
                  <c:v>0.36990588273509684</c:v>
                </c:pt>
                <c:pt idx="533">
                  <c:v>0.36990588273509684</c:v>
                </c:pt>
                <c:pt idx="534">
                  <c:v>0.36990588273509684</c:v>
                </c:pt>
                <c:pt idx="535">
                  <c:v>0.36625571676510932</c:v>
                </c:pt>
                <c:pt idx="536">
                  <c:v>0.35990833861147048</c:v>
                </c:pt>
                <c:pt idx="537">
                  <c:v>0.36239728135609323</c:v>
                </c:pt>
                <c:pt idx="538">
                  <c:v>0.35995606687011433</c:v>
                </c:pt>
                <c:pt idx="539">
                  <c:v>0.35817957012440726</c:v>
                </c:pt>
                <c:pt idx="540">
                  <c:v>0.35530000254927352</c:v>
                </c:pt>
                <c:pt idx="541">
                  <c:v>0.35706570598817977</c:v>
                </c:pt>
                <c:pt idx="542">
                  <c:v>0.35728452699980612</c:v>
                </c:pt>
                <c:pt idx="543">
                  <c:v>0.37406033982616282</c:v>
                </c:pt>
                <c:pt idx="544">
                  <c:v>0.37764955232740405</c:v>
                </c:pt>
                <c:pt idx="545">
                  <c:v>0.38180549928960478</c:v>
                </c:pt>
                <c:pt idx="546">
                  <c:v>0.37845483202230368</c:v>
                </c:pt>
                <c:pt idx="547">
                  <c:v>0.38090132240352298</c:v>
                </c:pt>
                <c:pt idx="548">
                  <c:v>0.38523507825444742</c:v>
                </c:pt>
                <c:pt idx="549">
                  <c:v>0.39669270778398058</c:v>
                </c:pt>
                <c:pt idx="550">
                  <c:v>0.39072127016796832</c:v>
                </c:pt>
                <c:pt idx="551">
                  <c:v>0.39968906675791482</c:v>
                </c:pt>
                <c:pt idx="552">
                  <c:v>0.39685847025307697</c:v>
                </c:pt>
                <c:pt idx="553">
                  <c:v>0.3928967048712047</c:v>
                </c:pt>
                <c:pt idx="554">
                  <c:v>0.40081755290111748</c:v>
                </c:pt>
                <c:pt idx="555">
                  <c:v>0.40944457303352694</c:v>
                </c:pt>
                <c:pt idx="556">
                  <c:v>0.40944457303352694</c:v>
                </c:pt>
                <c:pt idx="557">
                  <c:v>0.40944457303352694</c:v>
                </c:pt>
                <c:pt idx="558">
                  <c:v>0.41439433388777774</c:v>
                </c:pt>
                <c:pt idx="559">
                  <c:v>0.40704584009523409</c:v>
                </c:pt>
                <c:pt idx="560">
                  <c:v>0.4163168216687827</c:v>
                </c:pt>
                <c:pt idx="561">
                  <c:v>0.40987427043208313</c:v>
                </c:pt>
                <c:pt idx="562">
                  <c:v>0.41913728770805103</c:v>
                </c:pt>
                <c:pt idx="563">
                  <c:v>0.41591517272336692</c:v>
                </c:pt>
                <c:pt idx="564">
                  <c:v>0.41386497512039694</c:v>
                </c:pt>
                <c:pt idx="565">
                  <c:v>0.41005204087293917</c:v>
                </c:pt>
                <c:pt idx="566">
                  <c:v>0.40702232593817489</c:v>
                </c:pt>
                <c:pt idx="567">
                  <c:v>0.41051424381932983</c:v>
                </c:pt>
                <c:pt idx="568">
                  <c:v>0.41328055953089282</c:v>
                </c:pt>
                <c:pt idx="569">
                  <c:v>0.41080907874007389</c:v>
                </c:pt>
                <c:pt idx="570">
                  <c:v>0.40478716633399164</c:v>
                </c:pt>
                <c:pt idx="571">
                  <c:v>0.41233864903108713</c:v>
                </c:pt>
                <c:pt idx="572">
                  <c:v>0.42214087681012774</c:v>
                </c:pt>
                <c:pt idx="573">
                  <c:v>0.42649417658591054</c:v>
                </c:pt>
                <c:pt idx="574">
                  <c:v>0.42649417658591054</c:v>
                </c:pt>
                <c:pt idx="575">
                  <c:v>0.42649417658591054</c:v>
                </c:pt>
                <c:pt idx="576">
                  <c:v>0.42343785434391651</c:v>
                </c:pt>
                <c:pt idx="577">
                  <c:v>0.41669576881615822</c:v>
                </c:pt>
                <c:pt idx="578">
                  <c:v>0.4122730021384195</c:v>
                </c:pt>
                <c:pt idx="579">
                  <c:v>0.40446029506829206</c:v>
                </c:pt>
                <c:pt idx="580">
                  <c:v>0.40247281846600158</c:v>
                </c:pt>
                <c:pt idx="581">
                  <c:v>0.39902283636797775</c:v>
                </c:pt>
                <c:pt idx="582">
                  <c:v>0.39720265868468446</c:v>
                </c:pt>
                <c:pt idx="583">
                  <c:v>0.40476762082703982</c:v>
                </c:pt>
                <c:pt idx="584">
                  <c:v>0.39643104853890621</c:v>
                </c:pt>
                <c:pt idx="585">
                  <c:v>0.40141191578806129</c:v>
                </c:pt>
                <c:pt idx="586">
                  <c:v>0.39996947745154238</c:v>
                </c:pt>
                <c:pt idx="587">
                  <c:v>0.40967690280336033</c:v>
                </c:pt>
                <c:pt idx="588">
                  <c:v>0.40342129802449089</c:v>
                </c:pt>
                <c:pt idx="589">
                  <c:v>0.39712047581586624</c:v>
                </c:pt>
                <c:pt idx="590">
                  <c:v>0.40165360336519923</c:v>
                </c:pt>
                <c:pt idx="591">
                  <c:v>0.40348972964816204</c:v>
                </c:pt>
                <c:pt idx="592">
                  <c:v>0.39738246039050951</c:v>
                </c:pt>
                <c:pt idx="593">
                  <c:v>0.39738246039050951</c:v>
                </c:pt>
                <c:pt idx="594">
                  <c:v>0.39738246039050951</c:v>
                </c:pt>
                <c:pt idx="595">
                  <c:v>0.39138806854578306</c:v>
                </c:pt>
                <c:pt idx="596">
                  <c:v>0.39440937899887213</c:v>
                </c:pt>
                <c:pt idx="597">
                  <c:v>0.39213588965952151</c:v>
                </c:pt>
                <c:pt idx="598">
                  <c:v>0.3895085543670076</c:v>
                </c:pt>
                <c:pt idx="599">
                  <c:v>0.39307940916581224</c:v>
                </c:pt>
                <c:pt idx="600">
                  <c:v>0.39340171301937116</c:v>
                </c:pt>
                <c:pt idx="601">
                  <c:v>0.39882150122087634</c:v>
                </c:pt>
                <c:pt idx="602">
                  <c:v>0.39695773626681286</c:v>
                </c:pt>
                <c:pt idx="603">
                  <c:v>0.39175496260744319</c:v>
                </c:pt>
                <c:pt idx="604">
                  <c:v>0.38430477510466698</c:v>
                </c:pt>
                <c:pt idx="605">
                  <c:v>0.38455419047078521</c:v>
                </c:pt>
                <c:pt idx="606">
                  <c:v>0.38195923972661694</c:v>
                </c:pt>
                <c:pt idx="607">
                  <c:v>0.37615617071646629</c:v>
                </c:pt>
                <c:pt idx="608">
                  <c:v>0.37254550144154086</c:v>
                </c:pt>
                <c:pt idx="609">
                  <c:v>0.38275643359670608</c:v>
                </c:pt>
                <c:pt idx="610">
                  <c:v>0.38145263228276538</c:v>
                </c:pt>
                <c:pt idx="611">
                  <c:v>0.38040409371570821</c:v>
                </c:pt>
                <c:pt idx="612">
                  <c:v>0.38189183410184541</c:v>
                </c:pt>
                <c:pt idx="613">
                  <c:v>0.37992105374540236</c:v>
                </c:pt>
                <c:pt idx="614">
                  <c:v>0.39338822353749159</c:v>
                </c:pt>
                <c:pt idx="615">
                  <c:v>0.39191252608107391</c:v>
                </c:pt>
                <c:pt idx="616">
                  <c:v>0.39000030969646293</c:v>
                </c:pt>
                <c:pt idx="617">
                  <c:v>0.39000030969646293</c:v>
                </c:pt>
                <c:pt idx="618">
                  <c:v>0.39000030969646293</c:v>
                </c:pt>
                <c:pt idx="619">
                  <c:v>0.3866045375800759</c:v>
                </c:pt>
                <c:pt idx="620">
                  <c:v>0.38141973513082073</c:v>
                </c:pt>
                <c:pt idx="621">
                  <c:v>0.38484700500268276</c:v>
                </c:pt>
                <c:pt idx="622">
                  <c:v>0.38133389852184207</c:v>
                </c:pt>
                <c:pt idx="623">
                  <c:v>0.37872169827417546</c:v>
                </c:pt>
                <c:pt idx="624">
                  <c:v>0.37579041722629697</c:v>
                </c:pt>
                <c:pt idx="625">
                  <c:v>0.37039110909054079</c:v>
                </c:pt>
                <c:pt idx="626">
                  <c:v>0.37705812705966135</c:v>
                </c:pt>
                <c:pt idx="627">
                  <c:v>0.37365604409275249</c:v>
                </c:pt>
                <c:pt idx="628">
                  <c:v>0.37571006162592957</c:v>
                </c:pt>
                <c:pt idx="629">
                  <c:v>0.37702318684313629</c:v>
                </c:pt>
                <c:pt idx="630">
                  <c:v>0.38326845872548826</c:v>
                </c:pt>
                <c:pt idx="631">
                  <c:v>0.38437137939988092</c:v>
                </c:pt>
                <c:pt idx="632">
                  <c:v>0.3816555895244314</c:v>
                </c:pt>
                <c:pt idx="633">
                  <c:v>0.38678393212328666</c:v>
                </c:pt>
                <c:pt idx="634">
                  <c:v>0.39300419763343247</c:v>
                </c:pt>
                <c:pt idx="635">
                  <c:v>0.39963659791805689</c:v>
                </c:pt>
                <c:pt idx="636">
                  <c:v>0.4088447303969317</c:v>
                </c:pt>
                <c:pt idx="637">
                  <c:v>0.4088447303969317</c:v>
                </c:pt>
                <c:pt idx="638">
                  <c:v>0.4088447303969317</c:v>
                </c:pt>
                <c:pt idx="639">
                  <c:v>0.41124377078077812</c:v>
                </c:pt>
                <c:pt idx="640">
                  <c:v>0.40747729502235447</c:v>
                </c:pt>
                <c:pt idx="641">
                  <c:v>0.42048166960086109</c:v>
                </c:pt>
                <c:pt idx="642">
                  <c:v>0.41367080976291204</c:v>
                </c:pt>
                <c:pt idx="643">
                  <c:v>0.41555048264372108</c:v>
                </c:pt>
                <c:pt idx="644">
                  <c:v>0.41197224254099302</c:v>
                </c:pt>
                <c:pt idx="645">
                  <c:v>0.42088150574492605</c:v>
                </c:pt>
                <c:pt idx="646">
                  <c:v>0.42770932697123715</c:v>
                </c:pt>
                <c:pt idx="647">
                  <c:v>0.42165932553128121</c:v>
                </c:pt>
                <c:pt idx="648">
                  <c:v>0.41561066575116357</c:v>
                </c:pt>
                <c:pt idx="649">
                  <c:v>0.41172117832593474</c:v>
                </c:pt>
                <c:pt idx="650">
                  <c:v>0.40202049885986524</c:v>
                </c:pt>
                <c:pt idx="651">
                  <c:v>0.40882739767138859</c:v>
                </c:pt>
                <c:pt idx="652">
                  <c:v>0.40488713539807653</c:v>
                </c:pt>
                <c:pt idx="653">
                  <c:v>0.4012494822213204</c:v>
                </c:pt>
                <c:pt idx="654">
                  <c:v>0.41314488585399367</c:v>
                </c:pt>
                <c:pt idx="655">
                  <c:v>0.41320243058474587</c:v>
                </c:pt>
                <c:pt idx="656">
                  <c:v>0.41512390298747004</c:v>
                </c:pt>
                <c:pt idx="657">
                  <c:v>0.41261176452116671</c:v>
                </c:pt>
                <c:pt idx="658">
                  <c:v>0.40422404679485363</c:v>
                </c:pt>
                <c:pt idx="659">
                  <c:v>0.40014660095540872</c:v>
                </c:pt>
                <c:pt idx="660">
                  <c:v>0.40014660095540872</c:v>
                </c:pt>
                <c:pt idx="661">
                  <c:v>0.40014660095540872</c:v>
                </c:pt>
                <c:pt idx="662">
                  <c:v>0.3950934342774205</c:v>
                </c:pt>
                <c:pt idx="663">
                  <c:v>0.39044796989110098</c:v>
                </c:pt>
                <c:pt idx="664">
                  <c:v>0.38816862876157932</c:v>
                </c:pt>
                <c:pt idx="665">
                  <c:v>0.38568745504446628</c:v>
                </c:pt>
                <c:pt idx="666">
                  <c:v>0.39739226250797349</c:v>
                </c:pt>
                <c:pt idx="667">
                  <c:v>0.402374034534624</c:v>
                </c:pt>
                <c:pt idx="668">
                  <c:v>0.4039517448371529</c:v>
                </c:pt>
                <c:pt idx="669">
                  <c:v>0.4082503768891555</c:v>
                </c:pt>
                <c:pt idx="670">
                  <c:v>0.40421971525821432</c:v>
                </c:pt>
                <c:pt idx="671">
                  <c:v>0.40113652610599926</c:v>
                </c:pt>
                <c:pt idx="672">
                  <c:v>0.40128019910625062</c:v>
                </c:pt>
                <c:pt idx="673">
                  <c:v>0.39823036969342962</c:v>
                </c:pt>
                <c:pt idx="674">
                  <c:v>0.4055454642441737</c:v>
                </c:pt>
                <c:pt idx="675">
                  <c:v>0.42221981324208241</c:v>
                </c:pt>
                <c:pt idx="676">
                  <c:v>0.43152533780879004</c:v>
                </c:pt>
                <c:pt idx="677">
                  <c:v>0.43003358296717431</c:v>
                </c:pt>
                <c:pt idx="678">
                  <c:v>0.42329880077151488</c:v>
                </c:pt>
                <c:pt idx="679">
                  <c:v>0.41653935065737496</c:v>
                </c:pt>
                <c:pt idx="680">
                  <c:v>0.41653935065737496</c:v>
                </c:pt>
                <c:pt idx="681">
                  <c:v>0.41653935065737496</c:v>
                </c:pt>
                <c:pt idx="682">
                  <c:v>0.41793285922994117</c:v>
                </c:pt>
                <c:pt idx="683">
                  <c:v>0.41414444818684387</c:v>
                </c:pt>
                <c:pt idx="684">
                  <c:v>0.408276768339495</c:v>
                </c:pt>
                <c:pt idx="685">
                  <c:v>0.41150855958971938</c:v>
                </c:pt>
                <c:pt idx="686">
                  <c:v>0.41429795413065224</c:v>
                </c:pt>
                <c:pt idx="687">
                  <c:v>0.41116606748024592</c:v>
                </c:pt>
                <c:pt idx="688">
                  <c:v>0.39881880859394447</c:v>
                </c:pt>
                <c:pt idx="689">
                  <c:v>0.41304262923888613</c:v>
                </c:pt>
                <c:pt idx="690">
                  <c:v>0.41349750551253972</c:v>
                </c:pt>
                <c:pt idx="691">
                  <c:v>0.40893087622980606</c:v>
                </c:pt>
                <c:pt idx="692">
                  <c:v>0.42071956006675604</c:v>
                </c:pt>
                <c:pt idx="693">
                  <c:v>0.43680248450348425</c:v>
                </c:pt>
                <c:pt idx="694">
                  <c:v>0.42950985753508303</c:v>
                </c:pt>
                <c:pt idx="695">
                  <c:v>0.43424386006789878</c:v>
                </c:pt>
                <c:pt idx="696">
                  <c:v>0.46492559151352764</c:v>
                </c:pt>
                <c:pt idx="697">
                  <c:v>0.46608121254053991</c:v>
                </c:pt>
                <c:pt idx="698">
                  <c:v>0.46608121254053991</c:v>
                </c:pt>
                <c:pt idx="699">
                  <c:v>0.46608121254053991</c:v>
                </c:pt>
                <c:pt idx="700">
                  <c:v>0.46472615486361457</c:v>
                </c:pt>
                <c:pt idx="701">
                  <c:v>0.46204716218878139</c:v>
                </c:pt>
                <c:pt idx="702">
                  <c:v>0.45862846280275893</c:v>
                </c:pt>
                <c:pt idx="703">
                  <c:v>0.45257258004562756</c:v>
                </c:pt>
                <c:pt idx="704">
                  <c:v>0.44962662651865981</c:v>
                </c:pt>
                <c:pt idx="705">
                  <c:v>0.45829412330811437</c:v>
                </c:pt>
                <c:pt idx="706">
                  <c:v>0.46214108737621001</c:v>
                </c:pt>
                <c:pt idx="707">
                  <c:v>0.45638002021729629</c:v>
                </c:pt>
                <c:pt idx="708">
                  <c:v>0.45936002761322225</c:v>
                </c:pt>
                <c:pt idx="709">
                  <c:v>0.45710684808692015</c:v>
                </c:pt>
                <c:pt idx="710">
                  <c:v>0.45954958898358672</c:v>
                </c:pt>
                <c:pt idx="711">
                  <c:v>0.46281127159450747</c:v>
                </c:pt>
                <c:pt idx="712">
                  <c:v>0.45870911266899367</c:v>
                </c:pt>
                <c:pt idx="713">
                  <c:v>0.47058016536761049</c:v>
                </c:pt>
                <c:pt idx="714">
                  <c:v>0.46750258124754274</c:v>
                </c:pt>
                <c:pt idx="715">
                  <c:v>0.4659935197594961</c:v>
                </c:pt>
                <c:pt idx="716">
                  <c:v>0.46700828812506062</c:v>
                </c:pt>
                <c:pt idx="717">
                  <c:v>0.46754332738065812</c:v>
                </c:pt>
                <c:pt idx="718">
                  <c:v>0.46485547461849408</c:v>
                </c:pt>
                <c:pt idx="719">
                  <c:v>0.4615538826641708</c:v>
                </c:pt>
                <c:pt idx="720">
                  <c:v>0.45813279919076422</c:v>
                </c:pt>
                <c:pt idx="721">
                  <c:v>0.46047087308162832</c:v>
                </c:pt>
                <c:pt idx="722">
                  <c:v>0.47819605756381933</c:v>
                </c:pt>
                <c:pt idx="723">
                  <c:v>0.47819605756381933</c:v>
                </c:pt>
                <c:pt idx="724">
                  <c:v>0.47819605756381933</c:v>
                </c:pt>
                <c:pt idx="725">
                  <c:v>0.47564161330245824</c:v>
                </c:pt>
                <c:pt idx="726">
                  <c:v>0.46543695522515399</c:v>
                </c:pt>
                <c:pt idx="727">
                  <c:v>0.4546244597382601</c:v>
                </c:pt>
                <c:pt idx="728">
                  <c:v>0.46227184572268726</c:v>
                </c:pt>
                <c:pt idx="729">
                  <c:v>0.46455653495369914</c:v>
                </c:pt>
                <c:pt idx="730">
                  <c:v>0.46178098716031174</c:v>
                </c:pt>
                <c:pt idx="731">
                  <c:v>0.46734135287350809</c:v>
                </c:pt>
                <c:pt idx="732">
                  <c:v>0.45935802340094223</c:v>
                </c:pt>
                <c:pt idx="733">
                  <c:v>0.47114556992942652</c:v>
                </c:pt>
                <c:pt idx="734">
                  <c:v>0.46785845494623357</c:v>
                </c:pt>
                <c:pt idx="735">
                  <c:v>0.47165179132516888</c:v>
                </c:pt>
                <c:pt idx="736">
                  <c:v>0.46890524309184722</c:v>
                </c:pt>
                <c:pt idx="737">
                  <c:v>0.47052625704386764</c:v>
                </c:pt>
                <c:pt idx="738">
                  <c:v>0.46715170125348182</c:v>
                </c:pt>
                <c:pt idx="739">
                  <c:v>0.46410362283188777</c:v>
                </c:pt>
                <c:pt idx="740">
                  <c:v>0.46048371070357025</c:v>
                </c:pt>
                <c:pt idx="741">
                  <c:v>0.45959941353946626</c:v>
                </c:pt>
                <c:pt idx="742">
                  <c:v>0.45959941353946626</c:v>
                </c:pt>
                <c:pt idx="743">
                  <c:v>0.45959941353946626</c:v>
                </c:pt>
                <c:pt idx="744">
                  <c:v>0.46170574806547215</c:v>
                </c:pt>
                <c:pt idx="745">
                  <c:v>0.45732679502837009</c:v>
                </c:pt>
                <c:pt idx="746">
                  <c:v>0.45240717538351527</c:v>
                </c:pt>
                <c:pt idx="747">
                  <c:v>0.45790206878023004</c:v>
                </c:pt>
                <c:pt idx="748">
                  <c:v>0.46134052566787076</c:v>
                </c:pt>
                <c:pt idx="749">
                  <c:v>0.45930308978438922</c:v>
                </c:pt>
                <c:pt idx="750">
                  <c:v>0.46256453010800497</c:v>
                </c:pt>
                <c:pt idx="751">
                  <c:v>0.45989432857165374</c:v>
                </c:pt>
                <c:pt idx="752">
                  <c:v>0.4628142555637394</c:v>
                </c:pt>
                <c:pt idx="753">
                  <c:v>0.47452016853560786</c:v>
                </c:pt>
                <c:pt idx="754">
                  <c:v>0.4710858967533868</c:v>
                </c:pt>
                <c:pt idx="755">
                  <c:v>0.46521088737165717</c:v>
                </c:pt>
                <c:pt idx="756">
                  <c:v>0.47317781009307736</c:v>
                </c:pt>
                <c:pt idx="757">
                  <c:v>0.48814607352545686</c:v>
                </c:pt>
                <c:pt idx="758">
                  <c:v>0.49258724611399685</c:v>
                </c:pt>
                <c:pt idx="759">
                  <c:v>0.50630159528391783</c:v>
                </c:pt>
                <c:pt idx="760">
                  <c:v>0.507789581846395</c:v>
                </c:pt>
                <c:pt idx="761">
                  <c:v>0.4997221522384393</c:v>
                </c:pt>
                <c:pt idx="762">
                  <c:v>0.4997221522384393</c:v>
                </c:pt>
                <c:pt idx="763">
                  <c:v>0.4997221522384393</c:v>
                </c:pt>
                <c:pt idx="764">
                  <c:v>0.49479394475782079</c:v>
                </c:pt>
                <c:pt idx="765">
                  <c:v>0.48500050132312428</c:v>
                </c:pt>
                <c:pt idx="766">
                  <c:v>0.51175277428406896</c:v>
                </c:pt>
                <c:pt idx="767">
                  <c:v>0.52339790070528192</c:v>
                </c:pt>
                <c:pt idx="768">
                  <c:v>0.53665946735667913</c:v>
                </c:pt>
                <c:pt idx="769">
                  <c:v>0.54382039676871685</c:v>
                </c:pt>
                <c:pt idx="770">
                  <c:v>0.52586954244253381</c:v>
                </c:pt>
                <c:pt idx="771">
                  <c:v>0.51304197135566065</c:v>
                </c:pt>
                <c:pt idx="772">
                  <c:v>0.50718398160129718</c:v>
                </c:pt>
                <c:pt idx="773">
                  <c:v>0.4998199455325284</c:v>
                </c:pt>
                <c:pt idx="774">
                  <c:v>0.49639462757926012</c:v>
                </c:pt>
                <c:pt idx="775">
                  <c:v>0.49047348591357698</c:v>
                </c:pt>
                <c:pt idx="776">
                  <c:v>0.49582037899953219</c:v>
                </c:pt>
                <c:pt idx="777">
                  <c:v>0.50372020938963502</c:v>
                </c:pt>
                <c:pt idx="778">
                  <c:v>0.49993455960916838</c:v>
                </c:pt>
                <c:pt idx="779">
                  <c:v>0.49330911434104474</c:v>
                </c:pt>
                <c:pt idx="780">
                  <c:v>0.49330911434104474</c:v>
                </c:pt>
                <c:pt idx="781">
                  <c:v>0.49330911434104474</c:v>
                </c:pt>
                <c:pt idx="782">
                  <c:v>0.48165295728069107</c:v>
                </c:pt>
                <c:pt idx="783">
                  <c:v>0.49117794734447956</c:v>
                </c:pt>
                <c:pt idx="784">
                  <c:v>0.48670695801390607</c:v>
                </c:pt>
                <c:pt idx="785">
                  <c:v>0.4895980759462556</c:v>
                </c:pt>
                <c:pt idx="786">
                  <c:v>0.4875437666085361</c:v>
                </c:pt>
                <c:pt idx="787">
                  <c:v>0.49937645617336496</c:v>
                </c:pt>
                <c:pt idx="788">
                  <c:v>0.48959264749911602</c:v>
                </c:pt>
                <c:pt idx="789">
                  <c:v>0.48064423871098316</c:v>
                </c:pt>
                <c:pt idx="790">
                  <c:v>0.46917285479480575</c:v>
                </c:pt>
                <c:pt idx="791">
                  <c:v>0.47193472203526188</c:v>
                </c:pt>
                <c:pt idx="792">
                  <c:v>0.46417733670880046</c:v>
                </c:pt>
                <c:pt idx="793">
                  <c:v>0.45955967755887012</c:v>
                </c:pt>
                <c:pt idx="794">
                  <c:v>0.46904120257290821</c:v>
                </c:pt>
                <c:pt idx="795">
                  <c:v>0.48003784993651683</c:v>
                </c:pt>
                <c:pt idx="796">
                  <c:v>0.48465635106032479</c:v>
                </c:pt>
                <c:pt idx="797">
                  <c:v>0.47567320383334383</c:v>
                </c:pt>
                <c:pt idx="798">
                  <c:v>0.47209623016130364</c:v>
                </c:pt>
                <c:pt idx="799">
                  <c:v>0.49119087389757371</c:v>
                </c:pt>
                <c:pt idx="800">
                  <c:v>0.48437079578756603</c:v>
                </c:pt>
                <c:pt idx="801">
                  <c:v>0.48928619207723473</c:v>
                </c:pt>
                <c:pt idx="802">
                  <c:v>0.48387024876529461</c:v>
                </c:pt>
                <c:pt idx="803">
                  <c:v>0.48387024876529461</c:v>
                </c:pt>
                <c:pt idx="804">
                  <c:v>0.48387024876529461</c:v>
                </c:pt>
                <c:pt idx="805">
                  <c:v>0.47348133390346503</c:v>
                </c:pt>
                <c:pt idx="806">
                  <c:v>0.45018912234668734</c:v>
                </c:pt>
                <c:pt idx="807">
                  <c:v>0.45410908655308102</c:v>
                </c:pt>
                <c:pt idx="808">
                  <c:v>0.46155704619357141</c:v>
                </c:pt>
                <c:pt idx="809">
                  <c:v>0.46601470441851867</c:v>
                </c:pt>
                <c:pt idx="810">
                  <c:v>0.46148748597663558</c:v>
                </c:pt>
                <c:pt idx="811">
                  <c:v>0.45649290696488515</c:v>
                </c:pt>
                <c:pt idx="812">
                  <c:v>0.45787472023743986</c:v>
                </c:pt>
                <c:pt idx="813">
                  <c:v>0.45166079706016554</c:v>
                </c:pt>
                <c:pt idx="814">
                  <c:v>0.45181476104048979</c:v>
                </c:pt>
                <c:pt idx="815">
                  <c:v>0.44640051367030287</c:v>
                </c:pt>
                <c:pt idx="816">
                  <c:v>0.44446319464153244</c:v>
                </c:pt>
                <c:pt idx="817">
                  <c:v>0.43971043899902634</c:v>
                </c:pt>
                <c:pt idx="818">
                  <c:v>0.43501346306115518</c:v>
                </c:pt>
                <c:pt idx="819">
                  <c:v>0.43134182055217629</c:v>
                </c:pt>
                <c:pt idx="820">
                  <c:v>0.426474240191696</c:v>
                </c:pt>
                <c:pt idx="821">
                  <c:v>0.41807067299321504</c:v>
                </c:pt>
                <c:pt idx="822">
                  <c:v>0.41807067299321504</c:v>
                </c:pt>
                <c:pt idx="823">
                  <c:v>0.41807067299321504</c:v>
                </c:pt>
                <c:pt idx="824">
                  <c:v>0.41837688480206875</c:v>
                </c:pt>
                <c:pt idx="825">
                  <c:v>0.41465192116577598</c:v>
                </c:pt>
                <c:pt idx="826">
                  <c:v>0.41323965828985354</c:v>
                </c:pt>
                <c:pt idx="827">
                  <c:v>0.41130781574584291</c:v>
                </c:pt>
                <c:pt idx="828">
                  <c:v>0.4189162401461935</c:v>
                </c:pt>
                <c:pt idx="829">
                  <c:v>0.42219735215325876</c:v>
                </c:pt>
                <c:pt idx="830">
                  <c:v>0.41907131712247819</c:v>
                </c:pt>
                <c:pt idx="831">
                  <c:v>0.41292944375971463</c:v>
                </c:pt>
                <c:pt idx="832">
                  <c:v>0.41495782595919317</c:v>
                </c:pt>
                <c:pt idx="833">
                  <c:v>0.41716354987891763</c:v>
                </c:pt>
                <c:pt idx="834">
                  <c:v>0.41167528973502188</c:v>
                </c:pt>
                <c:pt idx="835">
                  <c:v>0.41724015821303601</c:v>
                </c:pt>
                <c:pt idx="836">
                  <c:v>0.42468296595999983</c:v>
                </c:pt>
                <c:pt idx="837">
                  <c:v>0.41761756896408431</c:v>
                </c:pt>
                <c:pt idx="838">
                  <c:v>0.41602652836443971</c:v>
                </c:pt>
                <c:pt idx="839">
                  <c:v>0.41253821049883066</c:v>
                </c:pt>
                <c:pt idx="840">
                  <c:v>0.40270460894733179</c:v>
                </c:pt>
                <c:pt idx="841">
                  <c:v>0.41530893759753218</c:v>
                </c:pt>
                <c:pt idx="842">
                  <c:v>0.4267313140234239</c:v>
                </c:pt>
                <c:pt idx="843">
                  <c:v>0.41484751244027873</c:v>
                </c:pt>
                <c:pt idx="844">
                  <c:v>0.4112886734657239</c:v>
                </c:pt>
                <c:pt idx="845">
                  <c:v>0.43627650238489768</c:v>
                </c:pt>
                <c:pt idx="846">
                  <c:v>0.43627650238489768</c:v>
                </c:pt>
                <c:pt idx="847">
                  <c:v>0.43627650238489768</c:v>
                </c:pt>
                <c:pt idx="848">
                  <c:v>0.43270491999307781</c:v>
                </c:pt>
                <c:pt idx="849">
                  <c:v>0.43781013775032385</c:v>
                </c:pt>
                <c:pt idx="850">
                  <c:v>0.44447326792481179</c:v>
                </c:pt>
                <c:pt idx="851">
                  <c:v>0.44162640231721456</c:v>
                </c:pt>
                <c:pt idx="852">
                  <c:v>0.43922005539233366</c:v>
                </c:pt>
                <c:pt idx="853">
                  <c:v>0.44447556017006534</c:v>
                </c:pt>
                <c:pt idx="854">
                  <c:v>0.44527019049789252</c:v>
                </c:pt>
                <c:pt idx="855">
                  <c:v>0.44235628218135897</c:v>
                </c:pt>
                <c:pt idx="856">
                  <c:v>0.4487650192820592</c:v>
                </c:pt>
                <c:pt idx="857">
                  <c:v>0.44968510614128776</c:v>
                </c:pt>
                <c:pt idx="858">
                  <c:v>0.45453043277921468</c:v>
                </c:pt>
                <c:pt idx="859">
                  <c:v>0.45054392941267296</c:v>
                </c:pt>
                <c:pt idx="860">
                  <c:v>0.4447972426939964</c:v>
                </c:pt>
                <c:pt idx="861">
                  <c:v>0.43649066008078391</c:v>
                </c:pt>
                <c:pt idx="862">
                  <c:v>0.42000058971476872</c:v>
                </c:pt>
                <c:pt idx="863">
                  <c:v>0.42022982899736244</c:v>
                </c:pt>
                <c:pt idx="864">
                  <c:v>0.42679659709121426</c:v>
                </c:pt>
                <c:pt idx="865">
                  <c:v>0.42988491690717362</c:v>
                </c:pt>
                <c:pt idx="866">
                  <c:v>0.42988491690717362</c:v>
                </c:pt>
                <c:pt idx="867">
                  <c:v>0.42988491690717362</c:v>
                </c:pt>
                <c:pt idx="868">
                  <c:v>0.42821030352353012</c:v>
                </c:pt>
                <c:pt idx="869">
                  <c:v>0.42429190051762078</c:v>
                </c:pt>
                <c:pt idx="870">
                  <c:v>0.42606967829539855</c:v>
                </c:pt>
                <c:pt idx="871">
                  <c:v>0.42249240668370114</c:v>
                </c:pt>
                <c:pt idx="872">
                  <c:v>0.43053002121027434</c:v>
                </c:pt>
                <c:pt idx="873">
                  <c:v>0.43686953621023683</c:v>
                </c:pt>
                <c:pt idx="874">
                  <c:v>0.4316825157231215</c:v>
                </c:pt>
                <c:pt idx="875">
                  <c:v>0.42718907996814925</c:v>
                </c:pt>
                <c:pt idx="876">
                  <c:v>0.42430301390586278</c:v>
                </c:pt>
                <c:pt idx="877">
                  <c:v>0.43254766072677814</c:v>
                </c:pt>
                <c:pt idx="878">
                  <c:v>0.42422062585664599</c:v>
                </c:pt>
                <c:pt idx="879">
                  <c:v>0.41741363716606106</c:v>
                </c:pt>
                <c:pt idx="880">
                  <c:v>0.42073511911513417</c:v>
                </c:pt>
                <c:pt idx="881">
                  <c:v>0.41647149179454979</c:v>
                </c:pt>
                <c:pt idx="882">
                  <c:v>0.42181890665367883</c:v>
                </c:pt>
                <c:pt idx="883">
                  <c:v>0.41927308038460526</c:v>
                </c:pt>
                <c:pt idx="884">
                  <c:v>0.4172871771363037</c:v>
                </c:pt>
                <c:pt idx="885">
                  <c:v>0.42830039333723724</c:v>
                </c:pt>
                <c:pt idx="886">
                  <c:v>0.42830039333723724</c:v>
                </c:pt>
                <c:pt idx="887">
                  <c:v>0.42830039333723724</c:v>
                </c:pt>
                <c:pt idx="888">
                  <c:v>0.42575128869459045</c:v>
                </c:pt>
                <c:pt idx="889">
                  <c:v>0.42424092073727765</c:v>
                </c:pt>
                <c:pt idx="890">
                  <c:v>0.4322670263595268</c:v>
                </c:pt>
                <c:pt idx="891">
                  <c:v>0.42812769535526812</c:v>
                </c:pt>
                <c:pt idx="892">
                  <c:v>0.43472671576254984</c:v>
                </c:pt>
                <c:pt idx="893">
                  <c:v>0.43328859221886357</c:v>
                </c:pt>
                <c:pt idx="894">
                  <c:v>0.4305379758934868</c:v>
                </c:pt>
                <c:pt idx="895">
                  <c:v>0.43851061472139335</c:v>
                </c:pt>
                <c:pt idx="896">
                  <c:v>0.43187870728727118</c:v>
                </c:pt>
                <c:pt idx="897">
                  <c:v>0.44238407624442061</c:v>
                </c:pt>
                <c:pt idx="898">
                  <c:v>0.43758205960684676</c:v>
                </c:pt>
                <c:pt idx="899">
                  <c:v>0.43091341923644338</c:v>
                </c:pt>
                <c:pt idx="900">
                  <c:v>0.42532154330478422</c:v>
                </c:pt>
                <c:pt idx="901">
                  <c:v>0.43107066913236375</c:v>
                </c:pt>
                <c:pt idx="902">
                  <c:v>0.4266509968247339</c:v>
                </c:pt>
                <c:pt idx="903">
                  <c:v>0.43302667377629039</c:v>
                </c:pt>
                <c:pt idx="904">
                  <c:v>0.43979736531212521</c:v>
                </c:pt>
                <c:pt idx="905">
                  <c:v>0.42972332414948117</c:v>
                </c:pt>
                <c:pt idx="906">
                  <c:v>0.43125504004271381</c:v>
                </c:pt>
                <c:pt idx="907">
                  <c:v>0.42807577135159952</c:v>
                </c:pt>
                <c:pt idx="908">
                  <c:v>0.43261194675349429</c:v>
                </c:pt>
                <c:pt idx="909">
                  <c:v>0.43261194675349429</c:v>
                </c:pt>
                <c:pt idx="910">
                  <c:v>0.43261194675349429</c:v>
                </c:pt>
                <c:pt idx="911">
                  <c:v>0.44685811526235836</c:v>
                </c:pt>
                <c:pt idx="912">
                  <c:v>0.44978220304655164</c:v>
                </c:pt>
                <c:pt idx="913">
                  <c:v>0.445103839018616</c:v>
                </c:pt>
                <c:pt idx="914">
                  <c:v>0.43759829296132063</c:v>
                </c:pt>
                <c:pt idx="915">
                  <c:v>0.42786589567287298</c:v>
                </c:pt>
                <c:pt idx="916">
                  <c:v>0.44204385910865157</c:v>
                </c:pt>
                <c:pt idx="917">
                  <c:v>0.43999750021497197</c:v>
                </c:pt>
                <c:pt idx="918">
                  <c:v>0.44962913690748618</c:v>
                </c:pt>
                <c:pt idx="919">
                  <c:v>0.442687921942721</c:v>
                </c:pt>
                <c:pt idx="920">
                  <c:v>0.45582963014179417</c:v>
                </c:pt>
                <c:pt idx="921">
                  <c:v>0.46234111091051788</c:v>
                </c:pt>
                <c:pt idx="922">
                  <c:v>0.4508555990493493</c:v>
                </c:pt>
                <c:pt idx="923">
                  <c:v>0.47592185002362836</c:v>
                </c:pt>
                <c:pt idx="924">
                  <c:v>0.46186462447919419</c:v>
                </c:pt>
                <c:pt idx="925">
                  <c:v>0.46280964183081763</c:v>
                </c:pt>
                <c:pt idx="926">
                  <c:v>0.45572836034355441</c:v>
                </c:pt>
                <c:pt idx="927">
                  <c:v>0.45572836034355441</c:v>
                </c:pt>
                <c:pt idx="928">
                  <c:v>0.45572836034355441</c:v>
                </c:pt>
                <c:pt idx="929">
                  <c:v>0.44119580203535952</c:v>
                </c:pt>
                <c:pt idx="930">
                  <c:v>0.45317538369382326</c:v>
                </c:pt>
                <c:pt idx="931">
                  <c:v>0.4484601493219656</c:v>
                </c:pt>
                <c:pt idx="932">
                  <c:v>0.43959096658318819</c:v>
                </c:pt>
                <c:pt idx="933">
                  <c:v>0.43255559603409688</c:v>
                </c:pt>
                <c:pt idx="934">
                  <c:v>0.42071763523860761</c:v>
                </c:pt>
                <c:pt idx="935">
                  <c:v>0.3917850810507828</c:v>
                </c:pt>
                <c:pt idx="936">
                  <c:v>0.38444586308998147</c:v>
                </c:pt>
                <c:pt idx="937">
                  <c:v>0.38184393920694942</c:v>
                </c:pt>
                <c:pt idx="938">
                  <c:v>0.37819999794641623</c:v>
                </c:pt>
                <c:pt idx="939">
                  <c:v>0.36580225182484344</c:v>
                </c:pt>
                <c:pt idx="940">
                  <c:v>0.36980384054493082</c:v>
                </c:pt>
                <c:pt idx="941">
                  <c:v>0.35961558349407691</c:v>
                </c:pt>
                <c:pt idx="942">
                  <c:v>0.36172294928683596</c:v>
                </c:pt>
                <c:pt idx="943">
                  <c:v>0.35756380242053087</c:v>
                </c:pt>
                <c:pt idx="944">
                  <c:v>0.34686888971584073</c:v>
                </c:pt>
                <c:pt idx="945">
                  <c:v>0.34686888971584073</c:v>
                </c:pt>
                <c:pt idx="946">
                  <c:v>0.34686888971584073</c:v>
                </c:pt>
                <c:pt idx="947">
                  <c:v>0.34066588051573854</c:v>
                </c:pt>
                <c:pt idx="948">
                  <c:v>0.32807977251546566</c:v>
                </c:pt>
                <c:pt idx="949">
                  <c:v>0.33479578781195413</c:v>
                </c:pt>
                <c:pt idx="950">
                  <c:v>0.34948190987975386</c:v>
                </c:pt>
                <c:pt idx="951">
                  <c:v>0.35163333277027198</c:v>
                </c:pt>
                <c:pt idx="952">
                  <c:v>0.34588246281080554</c:v>
                </c:pt>
                <c:pt idx="953">
                  <c:v>0.34180652211805695</c:v>
                </c:pt>
                <c:pt idx="954">
                  <c:v>0.34014202529713328</c:v>
                </c:pt>
                <c:pt idx="955">
                  <c:v>0.33118128437298977</c:v>
                </c:pt>
                <c:pt idx="956">
                  <c:v>0.32114790481479527</c:v>
                </c:pt>
                <c:pt idx="957">
                  <c:v>0.32698203661507208</c:v>
                </c:pt>
                <c:pt idx="958">
                  <c:v>0.33523215352540614</c:v>
                </c:pt>
                <c:pt idx="959">
                  <c:v>0.33745006632058711</c:v>
                </c:pt>
                <c:pt idx="960">
                  <c:v>0.33992969791817829</c:v>
                </c:pt>
                <c:pt idx="961">
                  <c:v>0.33520081384203559</c:v>
                </c:pt>
                <c:pt idx="962">
                  <c:v>0.33069055307951267</c:v>
                </c:pt>
                <c:pt idx="963">
                  <c:v>0.31946987923028569</c:v>
                </c:pt>
                <c:pt idx="964">
                  <c:v>0.30605620815971624</c:v>
                </c:pt>
                <c:pt idx="965">
                  <c:v>0.30844585303193661</c:v>
                </c:pt>
                <c:pt idx="966">
                  <c:v>0.3072055662013578</c:v>
                </c:pt>
                <c:pt idx="967">
                  <c:v>0.3018759648327185</c:v>
                </c:pt>
                <c:pt idx="968">
                  <c:v>0.3018759648327185</c:v>
                </c:pt>
                <c:pt idx="969">
                  <c:v>0.3018759648327185</c:v>
                </c:pt>
                <c:pt idx="970">
                  <c:v>0.29851992412115635</c:v>
                </c:pt>
                <c:pt idx="971">
                  <c:v>0.30484141382962193</c:v>
                </c:pt>
                <c:pt idx="972">
                  <c:v>0.31832109765850514</c:v>
                </c:pt>
                <c:pt idx="973">
                  <c:v>0.30984115499234827</c:v>
                </c:pt>
                <c:pt idx="974">
                  <c:v>0.29715623376204076</c:v>
                </c:pt>
                <c:pt idx="975">
                  <c:v>0.2953893801509615</c:v>
                </c:pt>
                <c:pt idx="976">
                  <c:v>0.31548766043657672</c:v>
                </c:pt>
                <c:pt idx="977">
                  <c:v>0.32014976527881261</c:v>
                </c:pt>
                <c:pt idx="978">
                  <c:v>0.31603038429339619</c:v>
                </c:pt>
                <c:pt idx="979">
                  <c:v>0.31299502788329714</c:v>
                </c:pt>
                <c:pt idx="980">
                  <c:v>0.31897118232573196</c:v>
                </c:pt>
                <c:pt idx="981">
                  <c:v>0.32283315664773071</c:v>
                </c:pt>
                <c:pt idx="982">
                  <c:v>0.31914763423484821</c:v>
                </c:pt>
                <c:pt idx="983">
                  <c:v>0.31751195639428204</c:v>
                </c:pt>
                <c:pt idx="984">
                  <c:v>0.32313500085530489</c:v>
                </c:pt>
                <c:pt idx="985">
                  <c:v>0.31549086397453813</c:v>
                </c:pt>
                <c:pt idx="986">
                  <c:v>0.30914528822458531</c:v>
                </c:pt>
                <c:pt idx="987">
                  <c:v>0.30914528822458531</c:v>
                </c:pt>
                <c:pt idx="988">
                  <c:v>0.30914528822458531</c:v>
                </c:pt>
                <c:pt idx="989">
                  <c:v>0.30586324994227432</c:v>
                </c:pt>
                <c:pt idx="990">
                  <c:v>0.2962413849799847</c:v>
                </c:pt>
                <c:pt idx="991">
                  <c:v>0.30251419059818885</c:v>
                </c:pt>
                <c:pt idx="992">
                  <c:v>0.29382338297606941</c:v>
                </c:pt>
                <c:pt idx="993">
                  <c:v>0.2953309647418223</c:v>
                </c:pt>
                <c:pt idx="994">
                  <c:v>0.29381100156267548</c:v>
                </c:pt>
                <c:pt idx="995">
                  <c:v>0.29920723235252861</c:v>
                </c:pt>
                <c:pt idx="996">
                  <c:v>0.29423628298213306</c:v>
                </c:pt>
                <c:pt idx="997">
                  <c:v>0.29712507097548357</c:v>
                </c:pt>
                <c:pt idx="998">
                  <c:v>0.30455391193116449</c:v>
                </c:pt>
                <c:pt idx="999">
                  <c:v>0.29918491250689072</c:v>
                </c:pt>
                <c:pt idx="1000">
                  <c:v>0.30055488005646563</c:v>
                </c:pt>
                <c:pt idx="1001">
                  <c:v>0.29809164801768007</c:v>
                </c:pt>
                <c:pt idx="1002">
                  <c:v>0.29563268828315636</c:v>
                </c:pt>
                <c:pt idx="1003">
                  <c:v>0.29372154805105161</c:v>
                </c:pt>
                <c:pt idx="1004">
                  <c:v>0.28872620840719709</c:v>
                </c:pt>
                <c:pt idx="1005">
                  <c:v>0.28673450905093534</c:v>
                </c:pt>
                <c:pt idx="1006">
                  <c:v>0.28682967603238518</c:v>
                </c:pt>
                <c:pt idx="1007">
                  <c:v>0.28423214255604379</c:v>
                </c:pt>
                <c:pt idx="1008">
                  <c:v>0.3001713257212601</c:v>
                </c:pt>
                <c:pt idx="1009">
                  <c:v>0.3021218220495725</c:v>
                </c:pt>
                <c:pt idx="1010">
                  <c:v>0.29449666192571211</c:v>
                </c:pt>
                <c:pt idx="1011">
                  <c:v>0.31126452206463362</c:v>
                </c:pt>
                <c:pt idx="1012">
                  <c:v>0.31126452206463362</c:v>
                </c:pt>
                <c:pt idx="1013">
                  <c:v>0.31126452206463362</c:v>
                </c:pt>
                <c:pt idx="1014">
                  <c:v>0.31370461064846572</c:v>
                </c:pt>
                <c:pt idx="1015">
                  <c:v>0.31780114998713066</c:v>
                </c:pt>
                <c:pt idx="1016">
                  <c:v>0.31372219533330575</c:v>
                </c:pt>
                <c:pt idx="1017">
                  <c:v>0.3178387934203627</c:v>
                </c:pt>
                <c:pt idx="1018">
                  <c:v>0.31933677142441208</c:v>
                </c:pt>
                <c:pt idx="1019">
                  <c:v>0.31685662055926384</c:v>
                </c:pt>
                <c:pt idx="1020">
                  <c:v>0.32145527968319521</c:v>
                </c:pt>
                <c:pt idx="1021">
                  <c:v>0.31769148758260213</c:v>
                </c:pt>
                <c:pt idx="1022">
                  <c:v>0.31148332435499604</c:v>
                </c:pt>
                <c:pt idx="1023">
                  <c:v>0.31558124264228199</c:v>
                </c:pt>
                <c:pt idx="1024">
                  <c:v>0.30946219431136551</c:v>
                </c:pt>
                <c:pt idx="1025">
                  <c:v>0.29804120348512841</c:v>
                </c:pt>
                <c:pt idx="1026">
                  <c:v>0.30134271229686288</c:v>
                </c:pt>
                <c:pt idx="1027">
                  <c:v>0.29830832561290677</c:v>
                </c:pt>
                <c:pt idx="1028">
                  <c:v>0.2927242688362991</c:v>
                </c:pt>
                <c:pt idx="1029">
                  <c:v>0.28407420010632228</c:v>
                </c:pt>
                <c:pt idx="1030">
                  <c:v>0.27660734275996046</c:v>
                </c:pt>
                <c:pt idx="1031">
                  <c:v>0.27686213680034139</c:v>
                </c:pt>
                <c:pt idx="1032">
                  <c:v>0.27686213680034139</c:v>
                </c:pt>
                <c:pt idx="1033">
                  <c:v>0.27686213680034139</c:v>
                </c:pt>
                <c:pt idx="1034">
                  <c:v>0.27855861543158339</c:v>
                </c:pt>
                <c:pt idx="1035">
                  <c:v>0.28366651507191781</c:v>
                </c:pt>
                <c:pt idx="1036">
                  <c:v>0.28543773967792824</c:v>
                </c:pt>
                <c:pt idx="1037">
                  <c:v>0.29252266372704033</c:v>
                </c:pt>
                <c:pt idx="1038">
                  <c:v>0.30845531497861162</c:v>
                </c:pt>
                <c:pt idx="1039">
                  <c:v>0.32285164701614655</c:v>
                </c:pt>
                <c:pt idx="1040">
                  <c:v>0.32538976193452607</c:v>
                </c:pt>
                <c:pt idx="1041">
                  <c:v>0.34101247303070098</c:v>
                </c:pt>
                <c:pt idx="1042">
                  <c:v>0.34762529141151916</c:v>
                </c:pt>
                <c:pt idx="1043">
                  <c:v>0.35429244132714727</c:v>
                </c:pt>
                <c:pt idx="1044">
                  <c:v>0.35674403737646054</c:v>
                </c:pt>
                <c:pt idx="1045">
                  <c:v>0.34864998031913264</c:v>
                </c:pt>
                <c:pt idx="1046">
                  <c:v>0.35966772578913703</c:v>
                </c:pt>
                <c:pt idx="1047">
                  <c:v>0.35548834533062179</c:v>
                </c:pt>
                <c:pt idx="1048">
                  <c:v>0.35786407815410687</c:v>
                </c:pt>
                <c:pt idx="1049">
                  <c:v>0.36986302292606776</c:v>
                </c:pt>
                <c:pt idx="1050">
                  <c:v>0.36986302292606776</c:v>
                </c:pt>
                <c:pt idx="1051">
                  <c:v>0.36986302292606776</c:v>
                </c:pt>
                <c:pt idx="1052">
                  <c:v>0.36687640799006732</c:v>
                </c:pt>
                <c:pt idx="1053">
                  <c:v>0.35722861518953736</c:v>
                </c:pt>
                <c:pt idx="1054">
                  <c:v>0.36302798151233034</c:v>
                </c:pt>
                <c:pt idx="1055">
                  <c:v>0.35667231910145319</c:v>
                </c:pt>
                <c:pt idx="1056">
                  <c:v>0.34754665320994199</c:v>
                </c:pt>
                <c:pt idx="1057">
                  <c:v>0.33642034931086523</c:v>
                </c:pt>
                <c:pt idx="1058">
                  <c:v>0.32434986735235322</c:v>
                </c:pt>
                <c:pt idx="1059">
                  <c:v>0.32549065639810987</c:v>
                </c:pt>
                <c:pt idx="1060">
                  <c:v>0.32285507806379415</c:v>
                </c:pt>
                <c:pt idx="1061">
                  <c:v>0.32699637443924506</c:v>
                </c:pt>
                <c:pt idx="1062">
                  <c:v>0.34084314239490893</c:v>
                </c:pt>
                <c:pt idx="1063">
                  <c:v>0.32964410251488713</c:v>
                </c:pt>
                <c:pt idx="1064">
                  <c:v>0.34642346309189753</c:v>
                </c:pt>
                <c:pt idx="1065">
                  <c:v>0.3542615597701575</c:v>
                </c:pt>
                <c:pt idx="1066">
                  <c:v>0.34012069305438031</c:v>
                </c:pt>
                <c:pt idx="1067">
                  <c:v>0.32858719311209128</c:v>
                </c:pt>
                <c:pt idx="1068">
                  <c:v>0.32858719311209128</c:v>
                </c:pt>
                <c:pt idx="1069">
                  <c:v>0.32858719311209128</c:v>
                </c:pt>
                <c:pt idx="1070">
                  <c:v>0.33167667949125346</c:v>
                </c:pt>
                <c:pt idx="1071">
                  <c:v>0.32286273975766866</c:v>
                </c:pt>
                <c:pt idx="1072">
                  <c:v>0.31402129784421007</c:v>
                </c:pt>
                <c:pt idx="1073">
                  <c:v>0.3111293787065087</c:v>
                </c:pt>
                <c:pt idx="1074">
                  <c:v>0.32040077131896788</c:v>
                </c:pt>
                <c:pt idx="1075">
                  <c:v>0.32556276777127474</c:v>
                </c:pt>
                <c:pt idx="1076">
                  <c:v>0.3195894574876938</c:v>
                </c:pt>
                <c:pt idx="1077">
                  <c:v>0.31422149579195163</c:v>
                </c:pt>
                <c:pt idx="1078">
                  <c:v>0.3030535269808593</c:v>
                </c:pt>
                <c:pt idx="1079">
                  <c:v>0.29502011768521669</c:v>
                </c:pt>
                <c:pt idx="1080">
                  <c:v>0.28380097916958186</c:v>
                </c:pt>
                <c:pt idx="1081">
                  <c:v>0.30188469881495172</c:v>
                </c:pt>
                <c:pt idx="1082">
                  <c:v>0.34706937021534756</c:v>
                </c:pt>
                <c:pt idx="1083">
                  <c:v>0.33222250993493807</c:v>
                </c:pt>
                <c:pt idx="1084">
                  <c:v>0.32407846580047478</c:v>
                </c:pt>
                <c:pt idx="1085">
                  <c:v>0.31521247280235842</c:v>
                </c:pt>
                <c:pt idx="1086">
                  <c:v>0.28977181252064615</c:v>
                </c:pt>
                <c:pt idx="1087">
                  <c:v>0.30170059533320626</c:v>
                </c:pt>
                <c:pt idx="1088">
                  <c:v>0.30277987149022351</c:v>
                </c:pt>
                <c:pt idx="1089">
                  <c:v>0.29246778240208232</c:v>
                </c:pt>
                <c:pt idx="1090">
                  <c:v>0.28362573448919087</c:v>
                </c:pt>
                <c:pt idx="1091">
                  <c:v>0.28362573448919087</c:v>
                </c:pt>
                <c:pt idx="1092">
                  <c:v>0.28362573448919087</c:v>
                </c:pt>
                <c:pt idx="1093">
                  <c:v>0.28138362394293048</c:v>
                </c:pt>
                <c:pt idx="1094">
                  <c:v>0.3035497649137085</c:v>
                </c:pt>
                <c:pt idx="1095">
                  <c:v>0.29686766208316157</c:v>
                </c:pt>
                <c:pt idx="1096">
                  <c:v>0.29360669833732156</c:v>
                </c:pt>
                <c:pt idx="1097">
                  <c:v>0.28609350929055993</c:v>
                </c:pt>
                <c:pt idx="1098">
                  <c:v>0.27688864576809852</c:v>
                </c:pt>
                <c:pt idx="1099">
                  <c:v>0.2752516620071529</c:v>
                </c:pt>
                <c:pt idx="1100">
                  <c:v>0.26314015202737834</c:v>
                </c:pt>
                <c:pt idx="1101">
                  <c:v>0.27246510939620172</c:v>
                </c:pt>
                <c:pt idx="1102">
                  <c:v>0.27129858534666662</c:v>
                </c:pt>
                <c:pt idx="1103">
                  <c:v>0.27193160107315112</c:v>
                </c:pt>
                <c:pt idx="1104">
                  <c:v>0.2856992203969117</c:v>
                </c:pt>
                <c:pt idx="1105">
                  <c:v>0.28047568331867628</c:v>
                </c:pt>
                <c:pt idx="1106">
                  <c:v>0.28069926115150529</c:v>
                </c:pt>
                <c:pt idx="1107">
                  <c:v>0.27573486613008108</c:v>
                </c:pt>
                <c:pt idx="1108">
                  <c:v>0.28525602317735654</c:v>
                </c:pt>
                <c:pt idx="1109">
                  <c:v>0.28753293944356473</c:v>
                </c:pt>
              </c:numCache>
            </c:numRef>
          </c:val>
        </c:ser>
        <c:marker val="1"/>
        <c:axId val="137283072"/>
        <c:axId val="137284608"/>
      </c:lineChart>
      <c:lineChart>
        <c:grouping val="stacked"/>
        <c:ser>
          <c:idx val="1"/>
          <c:order val="1"/>
          <c:tx>
            <c:strRef>
              <c:f>'Daily stats'!$F$1</c:f>
              <c:strCache>
                <c:ptCount val="1"/>
                <c:pt idx="0">
                  <c:v>BN Cum</c:v>
                </c:pt>
              </c:strCache>
            </c:strRef>
          </c:tx>
          <c:marker>
            <c:symbol val="none"/>
          </c:marker>
          <c:cat>
            <c:numRef>
              <c:f>'Daily stats'!$A$2:$A$1111</c:f>
              <c:numCache>
                <c:formatCode>dd-mmm-yy</c:formatCode>
                <c:ptCount val="1110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  <c:pt idx="495">
                  <c:v>42737</c:v>
                </c:pt>
                <c:pt idx="496">
                  <c:v>42738</c:v>
                </c:pt>
                <c:pt idx="497">
                  <c:v>42739</c:v>
                </c:pt>
                <c:pt idx="498">
                  <c:v>42740</c:v>
                </c:pt>
                <c:pt idx="499">
                  <c:v>42741</c:v>
                </c:pt>
                <c:pt idx="500">
                  <c:v>42744</c:v>
                </c:pt>
                <c:pt idx="501">
                  <c:v>42745</c:v>
                </c:pt>
                <c:pt idx="502">
                  <c:v>42746</c:v>
                </c:pt>
                <c:pt idx="503">
                  <c:v>42747</c:v>
                </c:pt>
                <c:pt idx="504">
                  <c:v>42748</c:v>
                </c:pt>
                <c:pt idx="505">
                  <c:v>42751</c:v>
                </c:pt>
                <c:pt idx="506">
                  <c:v>42752</c:v>
                </c:pt>
                <c:pt idx="507">
                  <c:v>42753</c:v>
                </c:pt>
                <c:pt idx="508">
                  <c:v>42754</c:v>
                </c:pt>
                <c:pt idx="509">
                  <c:v>42755</c:v>
                </c:pt>
                <c:pt idx="510">
                  <c:v>42758</c:v>
                </c:pt>
                <c:pt idx="511">
                  <c:v>42759</c:v>
                </c:pt>
                <c:pt idx="512">
                  <c:v>42760</c:v>
                </c:pt>
                <c:pt idx="513">
                  <c:v>42762</c:v>
                </c:pt>
                <c:pt idx="514">
                  <c:v>42765</c:v>
                </c:pt>
                <c:pt idx="515">
                  <c:v>42766</c:v>
                </c:pt>
                <c:pt idx="516">
                  <c:v>42767</c:v>
                </c:pt>
                <c:pt idx="517">
                  <c:v>42768</c:v>
                </c:pt>
                <c:pt idx="518">
                  <c:v>42769</c:v>
                </c:pt>
                <c:pt idx="519">
                  <c:v>42772</c:v>
                </c:pt>
                <c:pt idx="520">
                  <c:v>42773</c:v>
                </c:pt>
                <c:pt idx="521">
                  <c:v>42774</c:v>
                </c:pt>
                <c:pt idx="522">
                  <c:v>42775</c:v>
                </c:pt>
                <c:pt idx="523">
                  <c:v>42776</c:v>
                </c:pt>
                <c:pt idx="524">
                  <c:v>42779</c:v>
                </c:pt>
                <c:pt idx="525">
                  <c:v>42780</c:v>
                </c:pt>
                <c:pt idx="526">
                  <c:v>42781</c:v>
                </c:pt>
                <c:pt idx="527">
                  <c:v>42782</c:v>
                </c:pt>
                <c:pt idx="528">
                  <c:v>42783</c:v>
                </c:pt>
                <c:pt idx="529">
                  <c:v>42786</c:v>
                </c:pt>
                <c:pt idx="530">
                  <c:v>42787</c:v>
                </c:pt>
                <c:pt idx="531">
                  <c:v>42788</c:v>
                </c:pt>
                <c:pt idx="532">
                  <c:v>42789</c:v>
                </c:pt>
                <c:pt idx="533">
                  <c:v>42793</c:v>
                </c:pt>
                <c:pt idx="534">
                  <c:v>42794</c:v>
                </c:pt>
                <c:pt idx="535">
                  <c:v>42795</c:v>
                </c:pt>
                <c:pt idx="536">
                  <c:v>42796</c:v>
                </c:pt>
                <c:pt idx="537">
                  <c:v>42797</c:v>
                </c:pt>
                <c:pt idx="538">
                  <c:v>42800</c:v>
                </c:pt>
                <c:pt idx="539">
                  <c:v>42801</c:v>
                </c:pt>
                <c:pt idx="540">
                  <c:v>42802</c:v>
                </c:pt>
                <c:pt idx="541">
                  <c:v>42803</c:v>
                </c:pt>
                <c:pt idx="542">
                  <c:v>42804</c:v>
                </c:pt>
                <c:pt idx="543">
                  <c:v>42808</c:v>
                </c:pt>
                <c:pt idx="544">
                  <c:v>42809</c:v>
                </c:pt>
                <c:pt idx="545">
                  <c:v>42810</c:v>
                </c:pt>
                <c:pt idx="546">
                  <c:v>42811</c:v>
                </c:pt>
                <c:pt idx="547">
                  <c:v>42814</c:v>
                </c:pt>
                <c:pt idx="548">
                  <c:v>42815</c:v>
                </c:pt>
                <c:pt idx="549">
                  <c:v>42816</c:v>
                </c:pt>
                <c:pt idx="550">
                  <c:v>42817</c:v>
                </c:pt>
                <c:pt idx="551">
                  <c:v>42818</c:v>
                </c:pt>
                <c:pt idx="552">
                  <c:v>42821</c:v>
                </c:pt>
                <c:pt idx="553">
                  <c:v>42822</c:v>
                </c:pt>
                <c:pt idx="554">
                  <c:v>42823</c:v>
                </c:pt>
                <c:pt idx="555">
                  <c:v>42824</c:v>
                </c:pt>
                <c:pt idx="556">
                  <c:v>42825</c:v>
                </c:pt>
                <c:pt idx="557">
                  <c:v>42828</c:v>
                </c:pt>
                <c:pt idx="558">
                  <c:v>42830</c:v>
                </c:pt>
                <c:pt idx="559">
                  <c:v>42831</c:v>
                </c:pt>
                <c:pt idx="560">
                  <c:v>42832</c:v>
                </c:pt>
                <c:pt idx="561">
                  <c:v>42835</c:v>
                </c:pt>
                <c:pt idx="562">
                  <c:v>42836</c:v>
                </c:pt>
                <c:pt idx="563">
                  <c:v>42837</c:v>
                </c:pt>
                <c:pt idx="564">
                  <c:v>42838</c:v>
                </c:pt>
                <c:pt idx="565">
                  <c:v>42842</c:v>
                </c:pt>
                <c:pt idx="566">
                  <c:v>42843</c:v>
                </c:pt>
                <c:pt idx="567">
                  <c:v>42844</c:v>
                </c:pt>
                <c:pt idx="568">
                  <c:v>42845</c:v>
                </c:pt>
                <c:pt idx="569">
                  <c:v>42846</c:v>
                </c:pt>
                <c:pt idx="570">
                  <c:v>42849</c:v>
                </c:pt>
                <c:pt idx="571">
                  <c:v>42850</c:v>
                </c:pt>
                <c:pt idx="572">
                  <c:v>42851</c:v>
                </c:pt>
                <c:pt idx="573">
                  <c:v>42852</c:v>
                </c:pt>
                <c:pt idx="574">
                  <c:v>42853</c:v>
                </c:pt>
                <c:pt idx="575">
                  <c:v>42857</c:v>
                </c:pt>
                <c:pt idx="576">
                  <c:v>42858</c:v>
                </c:pt>
                <c:pt idx="577">
                  <c:v>42859</c:v>
                </c:pt>
                <c:pt idx="578">
                  <c:v>42860</c:v>
                </c:pt>
                <c:pt idx="579">
                  <c:v>42863</c:v>
                </c:pt>
                <c:pt idx="580">
                  <c:v>42864</c:v>
                </c:pt>
                <c:pt idx="581">
                  <c:v>42865</c:v>
                </c:pt>
                <c:pt idx="582">
                  <c:v>42866</c:v>
                </c:pt>
                <c:pt idx="583">
                  <c:v>42867</c:v>
                </c:pt>
                <c:pt idx="584">
                  <c:v>42870</c:v>
                </c:pt>
                <c:pt idx="585">
                  <c:v>42871</c:v>
                </c:pt>
                <c:pt idx="586">
                  <c:v>42872</c:v>
                </c:pt>
                <c:pt idx="587">
                  <c:v>42873</c:v>
                </c:pt>
                <c:pt idx="588">
                  <c:v>42874</c:v>
                </c:pt>
                <c:pt idx="589">
                  <c:v>42877</c:v>
                </c:pt>
                <c:pt idx="590">
                  <c:v>42878</c:v>
                </c:pt>
                <c:pt idx="591">
                  <c:v>42879</c:v>
                </c:pt>
                <c:pt idx="592">
                  <c:v>42880</c:v>
                </c:pt>
                <c:pt idx="593">
                  <c:v>42881</c:v>
                </c:pt>
                <c:pt idx="594">
                  <c:v>42884</c:v>
                </c:pt>
                <c:pt idx="595">
                  <c:v>42885</c:v>
                </c:pt>
                <c:pt idx="596">
                  <c:v>42886</c:v>
                </c:pt>
                <c:pt idx="597">
                  <c:v>42887</c:v>
                </c:pt>
                <c:pt idx="598">
                  <c:v>42888</c:v>
                </c:pt>
                <c:pt idx="599">
                  <c:v>42891</c:v>
                </c:pt>
                <c:pt idx="600">
                  <c:v>42892</c:v>
                </c:pt>
                <c:pt idx="601">
                  <c:v>42893</c:v>
                </c:pt>
                <c:pt idx="602">
                  <c:v>42894</c:v>
                </c:pt>
                <c:pt idx="603">
                  <c:v>42895</c:v>
                </c:pt>
                <c:pt idx="604">
                  <c:v>42898</c:v>
                </c:pt>
                <c:pt idx="605">
                  <c:v>42899</c:v>
                </c:pt>
                <c:pt idx="606">
                  <c:v>42900</c:v>
                </c:pt>
                <c:pt idx="607">
                  <c:v>42901</c:v>
                </c:pt>
                <c:pt idx="608">
                  <c:v>42902</c:v>
                </c:pt>
                <c:pt idx="609">
                  <c:v>42905</c:v>
                </c:pt>
                <c:pt idx="610">
                  <c:v>42906</c:v>
                </c:pt>
                <c:pt idx="611">
                  <c:v>42907</c:v>
                </c:pt>
                <c:pt idx="612">
                  <c:v>42908</c:v>
                </c:pt>
                <c:pt idx="613">
                  <c:v>42909</c:v>
                </c:pt>
                <c:pt idx="614">
                  <c:v>42913</c:v>
                </c:pt>
                <c:pt idx="615">
                  <c:v>42914</c:v>
                </c:pt>
                <c:pt idx="616">
                  <c:v>42915</c:v>
                </c:pt>
                <c:pt idx="617">
                  <c:v>42916</c:v>
                </c:pt>
                <c:pt idx="618">
                  <c:v>42919</c:v>
                </c:pt>
                <c:pt idx="619">
                  <c:v>42920</c:v>
                </c:pt>
                <c:pt idx="620">
                  <c:v>42921</c:v>
                </c:pt>
                <c:pt idx="621">
                  <c:v>42922</c:v>
                </c:pt>
                <c:pt idx="622">
                  <c:v>42923</c:v>
                </c:pt>
                <c:pt idx="623">
                  <c:v>42926</c:v>
                </c:pt>
                <c:pt idx="624">
                  <c:v>42927</c:v>
                </c:pt>
                <c:pt idx="625">
                  <c:v>42928</c:v>
                </c:pt>
                <c:pt idx="626">
                  <c:v>42929</c:v>
                </c:pt>
                <c:pt idx="627">
                  <c:v>42930</c:v>
                </c:pt>
                <c:pt idx="628">
                  <c:v>42933</c:v>
                </c:pt>
                <c:pt idx="629">
                  <c:v>42934</c:v>
                </c:pt>
                <c:pt idx="630">
                  <c:v>42935</c:v>
                </c:pt>
                <c:pt idx="631">
                  <c:v>42936</c:v>
                </c:pt>
                <c:pt idx="632">
                  <c:v>42937</c:v>
                </c:pt>
                <c:pt idx="633">
                  <c:v>42940</c:v>
                </c:pt>
                <c:pt idx="634">
                  <c:v>42941</c:v>
                </c:pt>
                <c:pt idx="635">
                  <c:v>42942</c:v>
                </c:pt>
                <c:pt idx="636">
                  <c:v>42943</c:v>
                </c:pt>
                <c:pt idx="637">
                  <c:v>42944</c:v>
                </c:pt>
                <c:pt idx="638">
                  <c:v>42947</c:v>
                </c:pt>
                <c:pt idx="639">
                  <c:v>42948</c:v>
                </c:pt>
                <c:pt idx="640">
                  <c:v>42949</c:v>
                </c:pt>
                <c:pt idx="641">
                  <c:v>42950</c:v>
                </c:pt>
                <c:pt idx="642">
                  <c:v>42951</c:v>
                </c:pt>
                <c:pt idx="643">
                  <c:v>42954</c:v>
                </c:pt>
                <c:pt idx="644">
                  <c:v>42955</c:v>
                </c:pt>
                <c:pt idx="645">
                  <c:v>42956</c:v>
                </c:pt>
                <c:pt idx="646">
                  <c:v>42957</c:v>
                </c:pt>
                <c:pt idx="647">
                  <c:v>42958</c:v>
                </c:pt>
                <c:pt idx="648">
                  <c:v>42961</c:v>
                </c:pt>
                <c:pt idx="649">
                  <c:v>42963</c:v>
                </c:pt>
                <c:pt idx="650">
                  <c:v>42964</c:v>
                </c:pt>
                <c:pt idx="651">
                  <c:v>42965</c:v>
                </c:pt>
                <c:pt idx="652">
                  <c:v>42968</c:v>
                </c:pt>
                <c:pt idx="653">
                  <c:v>42969</c:v>
                </c:pt>
                <c:pt idx="654">
                  <c:v>42970</c:v>
                </c:pt>
                <c:pt idx="655">
                  <c:v>42971</c:v>
                </c:pt>
                <c:pt idx="656">
                  <c:v>42975</c:v>
                </c:pt>
                <c:pt idx="657">
                  <c:v>42976</c:v>
                </c:pt>
                <c:pt idx="658">
                  <c:v>42977</c:v>
                </c:pt>
                <c:pt idx="659">
                  <c:v>42978</c:v>
                </c:pt>
                <c:pt idx="660">
                  <c:v>42979</c:v>
                </c:pt>
                <c:pt idx="661">
                  <c:v>42982</c:v>
                </c:pt>
                <c:pt idx="662">
                  <c:v>42983</c:v>
                </c:pt>
                <c:pt idx="663">
                  <c:v>42984</c:v>
                </c:pt>
                <c:pt idx="664">
                  <c:v>42985</c:v>
                </c:pt>
                <c:pt idx="665">
                  <c:v>42986</c:v>
                </c:pt>
                <c:pt idx="666">
                  <c:v>42989</c:v>
                </c:pt>
                <c:pt idx="667">
                  <c:v>42990</c:v>
                </c:pt>
                <c:pt idx="668">
                  <c:v>42991</c:v>
                </c:pt>
                <c:pt idx="669">
                  <c:v>42992</c:v>
                </c:pt>
                <c:pt idx="670">
                  <c:v>42993</c:v>
                </c:pt>
                <c:pt idx="671">
                  <c:v>42996</c:v>
                </c:pt>
                <c:pt idx="672">
                  <c:v>42997</c:v>
                </c:pt>
                <c:pt idx="673">
                  <c:v>42998</c:v>
                </c:pt>
                <c:pt idx="674">
                  <c:v>42999</c:v>
                </c:pt>
                <c:pt idx="675">
                  <c:v>43000</c:v>
                </c:pt>
                <c:pt idx="676">
                  <c:v>43003</c:v>
                </c:pt>
                <c:pt idx="677">
                  <c:v>43004</c:v>
                </c:pt>
                <c:pt idx="678">
                  <c:v>43005</c:v>
                </c:pt>
                <c:pt idx="679">
                  <c:v>43006</c:v>
                </c:pt>
                <c:pt idx="680">
                  <c:v>43007</c:v>
                </c:pt>
                <c:pt idx="681">
                  <c:v>43011</c:v>
                </c:pt>
                <c:pt idx="682">
                  <c:v>43012</c:v>
                </c:pt>
                <c:pt idx="683">
                  <c:v>43013</c:v>
                </c:pt>
                <c:pt idx="684">
                  <c:v>43014</c:v>
                </c:pt>
                <c:pt idx="685">
                  <c:v>43017</c:v>
                </c:pt>
                <c:pt idx="686">
                  <c:v>43018</c:v>
                </c:pt>
                <c:pt idx="687">
                  <c:v>43019</c:v>
                </c:pt>
                <c:pt idx="688">
                  <c:v>43020</c:v>
                </c:pt>
                <c:pt idx="689">
                  <c:v>43021</c:v>
                </c:pt>
                <c:pt idx="690">
                  <c:v>43024</c:v>
                </c:pt>
                <c:pt idx="691">
                  <c:v>43025</c:v>
                </c:pt>
                <c:pt idx="692">
                  <c:v>43026</c:v>
                </c:pt>
                <c:pt idx="693">
                  <c:v>43027</c:v>
                </c:pt>
                <c:pt idx="694">
                  <c:v>43031</c:v>
                </c:pt>
                <c:pt idx="695">
                  <c:v>43032</c:v>
                </c:pt>
                <c:pt idx="696">
                  <c:v>43033</c:v>
                </c:pt>
                <c:pt idx="697">
                  <c:v>43034</c:v>
                </c:pt>
                <c:pt idx="698">
                  <c:v>43035</c:v>
                </c:pt>
                <c:pt idx="699">
                  <c:v>43038</c:v>
                </c:pt>
                <c:pt idx="700">
                  <c:v>43039</c:v>
                </c:pt>
                <c:pt idx="701">
                  <c:v>43040</c:v>
                </c:pt>
                <c:pt idx="702">
                  <c:v>43041</c:v>
                </c:pt>
                <c:pt idx="703">
                  <c:v>43042</c:v>
                </c:pt>
                <c:pt idx="704">
                  <c:v>43045</c:v>
                </c:pt>
                <c:pt idx="705">
                  <c:v>43046</c:v>
                </c:pt>
                <c:pt idx="706">
                  <c:v>43047</c:v>
                </c:pt>
                <c:pt idx="707">
                  <c:v>43048</c:v>
                </c:pt>
                <c:pt idx="708">
                  <c:v>43049</c:v>
                </c:pt>
                <c:pt idx="709">
                  <c:v>43052</c:v>
                </c:pt>
                <c:pt idx="710">
                  <c:v>43053</c:v>
                </c:pt>
                <c:pt idx="711">
                  <c:v>43054</c:v>
                </c:pt>
                <c:pt idx="712">
                  <c:v>43055</c:v>
                </c:pt>
                <c:pt idx="713">
                  <c:v>43056</c:v>
                </c:pt>
                <c:pt idx="714">
                  <c:v>43059</c:v>
                </c:pt>
                <c:pt idx="715">
                  <c:v>43060</c:v>
                </c:pt>
                <c:pt idx="716">
                  <c:v>43061</c:v>
                </c:pt>
                <c:pt idx="717">
                  <c:v>43062</c:v>
                </c:pt>
                <c:pt idx="718">
                  <c:v>43063</c:v>
                </c:pt>
                <c:pt idx="719">
                  <c:v>43066</c:v>
                </c:pt>
                <c:pt idx="720">
                  <c:v>43067</c:v>
                </c:pt>
                <c:pt idx="721">
                  <c:v>43068</c:v>
                </c:pt>
                <c:pt idx="722">
                  <c:v>43069</c:v>
                </c:pt>
                <c:pt idx="723">
                  <c:v>43070</c:v>
                </c:pt>
                <c:pt idx="724">
                  <c:v>43073</c:v>
                </c:pt>
                <c:pt idx="725">
                  <c:v>43074</c:v>
                </c:pt>
                <c:pt idx="726">
                  <c:v>43075</c:v>
                </c:pt>
                <c:pt idx="727">
                  <c:v>43076</c:v>
                </c:pt>
                <c:pt idx="728">
                  <c:v>43077</c:v>
                </c:pt>
                <c:pt idx="729">
                  <c:v>43080</c:v>
                </c:pt>
                <c:pt idx="730">
                  <c:v>43081</c:v>
                </c:pt>
                <c:pt idx="731">
                  <c:v>43082</c:v>
                </c:pt>
                <c:pt idx="732">
                  <c:v>43083</c:v>
                </c:pt>
                <c:pt idx="733">
                  <c:v>43084</c:v>
                </c:pt>
                <c:pt idx="734">
                  <c:v>43087</c:v>
                </c:pt>
                <c:pt idx="735">
                  <c:v>43088</c:v>
                </c:pt>
                <c:pt idx="736">
                  <c:v>43089</c:v>
                </c:pt>
                <c:pt idx="737">
                  <c:v>43090</c:v>
                </c:pt>
                <c:pt idx="738">
                  <c:v>43091</c:v>
                </c:pt>
                <c:pt idx="739">
                  <c:v>43095</c:v>
                </c:pt>
                <c:pt idx="740">
                  <c:v>43096</c:v>
                </c:pt>
                <c:pt idx="741">
                  <c:v>43097</c:v>
                </c:pt>
                <c:pt idx="742">
                  <c:v>43098</c:v>
                </c:pt>
                <c:pt idx="743">
                  <c:v>43101</c:v>
                </c:pt>
                <c:pt idx="744">
                  <c:v>43102</c:v>
                </c:pt>
                <c:pt idx="745">
                  <c:v>43103</c:v>
                </c:pt>
                <c:pt idx="746">
                  <c:v>43104</c:v>
                </c:pt>
                <c:pt idx="747">
                  <c:v>43105</c:v>
                </c:pt>
                <c:pt idx="748">
                  <c:v>43108</c:v>
                </c:pt>
                <c:pt idx="749">
                  <c:v>43109</c:v>
                </c:pt>
                <c:pt idx="750">
                  <c:v>43110</c:v>
                </c:pt>
                <c:pt idx="751">
                  <c:v>43111</c:v>
                </c:pt>
                <c:pt idx="752">
                  <c:v>43112</c:v>
                </c:pt>
                <c:pt idx="753">
                  <c:v>43115</c:v>
                </c:pt>
                <c:pt idx="754">
                  <c:v>43116</c:v>
                </c:pt>
                <c:pt idx="755">
                  <c:v>43117</c:v>
                </c:pt>
                <c:pt idx="756">
                  <c:v>43118</c:v>
                </c:pt>
                <c:pt idx="757">
                  <c:v>43119</c:v>
                </c:pt>
                <c:pt idx="758">
                  <c:v>43122</c:v>
                </c:pt>
                <c:pt idx="759">
                  <c:v>43123</c:v>
                </c:pt>
                <c:pt idx="760">
                  <c:v>43124</c:v>
                </c:pt>
                <c:pt idx="761">
                  <c:v>43125</c:v>
                </c:pt>
                <c:pt idx="762">
                  <c:v>43129</c:v>
                </c:pt>
                <c:pt idx="763">
                  <c:v>43130</c:v>
                </c:pt>
                <c:pt idx="764">
                  <c:v>43131</c:v>
                </c:pt>
                <c:pt idx="765">
                  <c:v>43132</c:v>
                </c:pt>
                <c:pt idx="766">
                  <c:v>43133</c:v>
                </c:pt>
                <c:pt idx="767">
                  <c:v>43136</c:v>
                </c:pt>
                <c:pt idx="768">
                  <c:v>43137</c:v>
                </c:pt>
                <c:pt idx="769">
                  <c:v>43138</c:v>
                </c:pt>
                <c:pt idx="770">
                  <c:v>43139</c:v>
                </c:pt>
                <c:pt idx="771">
                  <c:v>43140</c:v>
                </c:pt>
                <c:pt idx="772">
                  <c:v>43143</c:v>
                </c:pt>
                <c:pt idx="773">
                  <c:v>43145</c:v>
                </c:pt>
                <c:pt idx="774">
                  <c:v>43146</c:v>
                </c:pt>
                <c:pt idx="775">
                  <c:v>43147</c:v>
                </c:pt>
                <c:pt idx="776">
                  <c:v>43150</c:v>
                </c:pt>
                <c:pt idx="777">
                  <c:v>43151</c:v>
                </c:pt>
                <c:pt idx="778">
                  <c:v>43152</c:v>
                </c:pt>
                <c:pt idx="779">
                  <c:v>43153</c:v>
                </c:pt>
                <c:pt idx="780">
                  <c:v>43154</c:v>
                </c:pt>
                <c:pt idx="781">
                  <c:v>43157</c:v>
                </c:pt>
                <c:pt idx="782">
                  <c:v>43158</c:v>
                </c:pt>
                <c:pt idx="783">
                  <c:v>43159</c:v>
                </c:pt>
                <c:pt idx="784">
                  <c:v>43160</c:v>
                </c:pt>
                <c:pt idx="785">
                  <c:v>43164</c:v>
                </c:pt>
                <c:pt idx="786">
                  <c:v>43165</c:v>
                </c:pt>
                <c:pt idx="787">
                  <c:v>43166</c:v>
                </c:pt>
                <c:pt idx="788">
                  <c:v>43167</c:v>
                </c:pt>
                <c:pt idx="789">
                  <c:v>43168</c:v>
                </c:pt>
                <c:pt idx="790">
                  <c:v>43171</c:v>
                </c:pt>
                <c:pt idx="791">
                  <c:v>43172</c:v>
                </c:pt>
                <c:pt idx="792">
                  <c:v>43173</c:v>
                </c:pt>
                <c:pt idx="793">
                  <c:v>43174</c:v>
                </c:pt>
                <c:pt idx="794">
                  <c:v>43175</c:v>
                </c:pt>
                <c:pt idx="795">
                  <c:v>43178</c:v>
                </c:pt>
                <c:pt idx="796">
                  <c:v>43179</c:v>
                </c:pt>
                <c:pt idx="797">
                  <c:v>43180</c:v>
                </c:pt>
                <c:pt idx="798">
                  <c:v>43181</c:v>
                </c:pt>
                <c:pt idx="799">
                  <c:v>43182</c:v>
                </c:pt>
                <c:pt idx="800">
                  <c:v>43185</c:v>
                </c:pt>
                <c:pt idx="801">
                  <c:v>43186</c:v>
                </c:pt>
                <c:pt idx="802">
                  <c:v>43187</c:v>
                </c:pt>
                <c:pt idx="803">
                  <c:v>43192</c:v>
                </c:pt>
                <c:pt idx="804">
                  <c:v>43193</c:v>
                </c:pt>
                <c:pt idx="805">
                  <c:v>43194</c:v>
                </c:pt>
                <c:pt idx="806">
                  <c:v>43195</c:v>
                </c:pt>
                <c:pt idx="807">
                  <c:v>43196</c:v>
                </c:pt>
                <c:pt idx="808">
                  <c:v>43199</c:v>
                </c:pt>
                <c:pt idx="809">
                  <c:v>43200</c:v>
                </c:pt>
                <c:pt idx="810">
                  <c:v>43201</c:v>
                </c:pt>
                <c:pt idx="811">
                  <c:v>43202</c:v>
                </c:pt>
                <c:pt idx="812">
                  <c:v>43203</c:v>
                </c:pt>
                <c:pt idx="813">
                  <c:v>43206</c:v>
                </c:pt>
                <c:pt idx="814">
                  <c:v>43207</c:v>
                </c:pt>
                <c:pt idx="815">
                  <c:v>43208</c:v>
                </c:pt>
                <c:pt idx="816">
                  <c:v>43209</c:v>
                </c:pt>
                <c:pt idx="817">
                  <c:v>43210</c:v>
                </c:pt>
                <c:pt idx="818">
                  <c:v>43213</c:v>
                </c:pt>
                <c:pt idx="819">
                  <c:v>43214</c:v>
                </c:pt>
                <c:pt idx="820">
                  <c:v>43215</c:v>
                </c:pt>
                <c:pt idx="821">
                  <c:v>43216</c:v>
                </c:pt>
                <c:pt idx="822">
                  <c:v>43217</c:v>
                </c:pt>
                <c:pt idx="823">
                  <c:v>43220</c:v>
                </c:pt>
                <c:pt idx="824">
                  <c:v>43222</c:v>
                </c:pt>
                <c:pt idx="825">
                  <c:v>43223</c:v>
                </c:pt>
                <c:pt idx="826">
                  <c:v>43224</c:v>
                </c:pt>
                <c:pt idx="827">
                  <c:v>43227</c:v>
                </c:pt>
                <c:pt idx="828">
                  <c:v>43228</c:v>
                </c:pt>
                <c:pt idx="829">
                  <c:v>43229</c:v>
                </c:pt>
                <c:pt idx="830">
                  <c:v>43230</c:v>
                </c:pt>
                <c:pt idx="831">
                  <c:v>43231</c:v>
                </c:pt>
                <c:pt idx="832">
                  <c:v>43234</c:v>
                </c:pt>
                <c:pt idx="833">
                  <c:v>43235</c:v>
                </c:pt>
                <c:pt idx="834">
                  <c:v>43236</c:v>
                </c:pt>
                <c:pt idx="835">
                  <c:v>43237</c:v>
                </c:pt>
                <c:pt idx="836">
                  <c:v>43238</c:v>
                </c:pt>
                <c:pt idx="837">
                  <c:v>43241</c:v>
                </c:pt>
                <c:pt idx="838">
                  <c:v>43242</c:v>
                </c:pt>
                <c:pt idx="839">
                  <c:v>43243</c:v>
                </c:pt>
                <c:pt idx="840">
                  <c:v>43244</c:v>
                </c:pt>
                <c:pt idx="841">
                  <c:v>43245</c:v>
                </c:pt>
                <c:pt idx="842">
                  <c:v>43248</c:v>
                </c:pt>
                <c:pt idx="843">
                  <c:v>43249</c:v>
                </c:pt>
                <c:pt idx="844">
                  <c:v>43250</c:v>
                </c:pt>
                <c:pt idx="845">
                  <c:v>43251</c:v>
                </c:pt>
                <c:pt idx="846">
                  <c:v>43252</c:v>
                </c:pt>
                <c:pt idx="847">
                  <c:v>43255</c:v>
                </c:pt>
                <c:pt idx="848">
                  <c:v>43256</c:v>
                </c:pt>
                <c:pt idx="849">
                  <c:v>43257</c:v>
                </c:pt>
                <c:pt idx="850">
                  <c:v>43258</c:v>
                </c:pt>
                <c:pt idx="851">
                  <c:v>43259</c:v>
                </c:pt>
                <c:pt idx="852">
                  <c:v>43262</c:v>
                </c:pt>
                <c:pt idx="853">
                  <c:v>43263</c:v>
                </c:pt>
                <c:pt idx="854">
                  <c:v>43264</c:v>
                </c:pt>
                <c:pt idx="855">
                  <c:v>43265</c:v>
                </c:pt>
                <c:pt idx="856">
                  <c:v>43266</c:v>
                </c:pt>
                <c:pt idx="857">
                  <c:v>43269</c:v>
                </c:pt>
                <c:pt idx="858">
                  <c:v>43270</c:v>
                </c:pt>
                <c:pt idx="859">
                  <c:v>43271</c:v>
                </c:pt>
                <c:pt idx="860">
                  <c:v>43272</c:v>
                </c:pt>
                <c:pt idx="861">
                  <c:v>43273</c:v>
                </c:pt>
                <c:pt idx="862">
                  <c:v>43276</c:v>
                </c:pt>
                <c:pt idx="863">
                  <c:v>43277</c:v>
                </c:pt>
                <c:pt idx="864">
                  <c:v>43278</c:v>
                </c:pt>
                <c:pt idx="865">
                  <c:v>43279</c:v>
                </c:pt>
                <c:pt idx="866">
                  <c:v>43280</c:v>
                </c:pt>
                <c:pt idx="867">
                  <c:v>43283</c:v>
                </c:pt>
                <c:pt idx="868">
                  <c:v>43284</c:v>
                </c:pt>
                <c:pt idx="869">
                  <c:v>43285</c:v>
                </c:pt>
                <c:pt idx="870">
                  <c:v>43286</c:v>
                </c:pt>
                <c:pt idx="871">
                  <c:v>43287</c:v>
                </c:pt>
                <c:pt idx="872">
                  <c:v>43290</c:v>
                </c:pt>
                <c:pt idx="873">
                  <c:v>43291</c:v>
                </c:pt>
                <c:pt idx="874">
                  <c:v>43292</c:v>
                </c:pt>
                <c:pt idx="875">
                  <c:v>43293</c:v>
                </c:pt>
                <c:pt idx="876">
                  <c:v>43294</c:v>
                </c:pt>
                <c:pt idx="877">
                  <c:v>43297</c:v>
                </c:pt>
                <c:pt idx="878">
                  <c:v>43298</c:v>
                </c:pt>
                <c:pt idx="879">
                  <c:v>43299</c:v>
                </c:pt>
                <c:pt idx="880">
                  <c:v>43300</c:v>
                </c:pt>
                <c:pt idx="881">
                  <c:v>43301</c:v>
                </c:pt>
                <c:pt idx="882">
                  <c:v>43304</c:v>
                </c:pt>
                <c:pt idx="883">
                  <c:v>43305</c:v>
                </c:pt>
                <c:pt idx="884">
                  <c:v>43306</c:v>
                </c:pt>
                <c:pt idx="885">
                  <c:v>43307</c:v>
                </c:pt>
                <c:pt idx="886">
                  <c:v>43308</c:v>
                </c:pt>
                <c:pt idx="887">
                  <c:v>43311</c:v>
                </c:pt>
                <c:pt idx="888">
                  <c:v>43312</c:v>
                </c:pt>
                <c:pt idx="889">
                  <c:v>43313</c:v>
                </c:pt>
                <c:pt idx="890">
                  <c:v>43314</c:v>
                </c:pt>
                <c:pt idx="891">
                  <c:v>43315</c:v>
                </c:pt>
                <c:pt idx="892">
                  <c:v>43318</c:v>
                </c:pt>
                <c:pt idx="893">
                  <c:v>43319</c:v>
                </c:pt>
                <c:pt idx="894">
                  <c:v>43320</c:v>
                </c:pt>
                <c:pt idx="895">
                  <c:v>43321</c:v>
                </c:pt>
                <c:pt idx="896">
                  <c:v>43322</c:v>
                </c:pt>
                <c:pt idx="897">
                  <c:v>43325</c:v>
                </c:pt>
                <c:pt idx="898">
                  <c:v>43326</c:v>
                </c:pt>
                <c:pt idx="899">
                  <c:v>43328</c:v>
                </c:pt>
                <c:pt idx="900">
                  <c:v>43329</c:v>
                </c:pt>
                <c:pt idx="901">
                  <c:v>43332</c:v>
                </c:pt>
                <c:pt idx="902">
                  <c:v>43333</c:v>
                </c:pt>
                <c:pt idx="903">
                  <c:v>43335</c:v>
                </c:pt>
                <c:pt idx="904">
                  <c:v>43336</c:v>
                </c:pt>
                <c:pt idx="905">
                  <c:v>43339</c:v>
                </c:pt>
                <c:pt idx="906">
                  <c:v>43340</c:v>
                </c:pt>
                <c:pt idx="907">
                  <c:v>43341</c:v>
                </c:pt>
                <c:pt idx="908">
                  <c:v>43342</c:v>
                </c:pt>
                <c:pt idx="909">
                  <c:v>43343</c:v>
                </c:pt>
                <c:pt idx="910">
                  <c:v>43346</c:v>
                </c:pt>
                <c:pt idx="911">
                  <c:v>43347</c:v>
                </c:pt>
                <c:pt idx="912">
                  <c:v>43348</c:v>
                </c:pt>
                <c:pt idx="913">
                  <c:v>43349</c:v>
                </c:pt>
                <c:pt idx="914">
                  <c:v>43350</c:v>
                </c:pt>
                <c:pt idx="915">
                  <c:v>43353</c:v>
                </c:pt>
                <c:pt idx="916">
                  <c:v>43354</c:v>
                </c:pt>
                <c:pt idx="917">
                  <c:v>43355</c:v>
                </c:pt>
                <c:pt idx="918">
                  <c:v>43357</c:v>
                </c:pt>
                <c:pt idx="919">
                  <c:v>43360</c:v>
                </c:pt>
                <c:pt idx="920">
                  <c:v>43361</c:v>
                </c:pt>
                <c:pt idx="921">
                  <c:v>43362</c:v>
                </c:pt>
                <c:pt idx="922">
                  <c:v>43364</c:v>
                </c:pt>
                <c:pt idx="923">
                  <c:v>43367</c:v>
                </c:pt>
                <c:pt idx="924">
                  <c:v>43368</c:v>
                </c:pt>
                <c:pt idx="925">
                  <c:v>43369</c:v>
                </c:pt>
                <c:pt idx="926">
                  <c:v>43370</c:v>
                </c:pt>
                <c:pt idx="927">
                  <c:v>43371</c:v>
                </c:pt>
                <c:pt idx="928">
                  <c:v>43374</c:v>
                </c:pt>
                <c:pt idx="929">
                  <c:v>43376</c:v>
                </c:pt>
                <c:pt idx="930">
                  <c:v>43377</c:v>
                </c:pt>
                <c:pt idx="931">
                  <c:v>43378</c:v>
                </c:pt>
                <c:pt idx="932">
                  <c:v>43381</c:v>
                </c:pt>
                <c:pt idx="933">
                  <c:v>43382</c:v>
                </c:pt>
                <c:pt idx="934">
                  <c:v>43383</c:v>
                </c:pt>
                <c:pt idx="935">
                  <c:v>43384</c:v>
                </c:pt>
                <c:pt idx="936">
                  <c:v>43385</c:v>
                </c:pt>
                <c:pt idx="937">
                  <c:v>43388</c:v>
                </c:pt>
                <c:pt idx="938">
                  <c:v>43389</c:v>
                </c:pt>
                <c:pt idx="939">
                  <c:v>43390</c:v>
                </c:pt>
                <c:pt idx="940">
                  <c:v>43392</c:v>
                </c:pt>
                <c:pt idx="941">
                  <c:v>43395</c:v>
                </c:pt>
                <c:pt idx="942">
                  <c:v>43396</c:v>
                </c:pt>
                <c:pt idx="943">
                  <c:v>43397</c:v>
                </c:pt>
                <c:pt idx="944">
                  <c:v>43398</c:v>
                </c:pt>
                <c:pt idx="945">
                  <c:v>43399</c:v>
                </c:pt>
                <c:pt idx="946">
                  <c:v>43402</c:v>
                </c:pt>
                <c:pt idx="947">
                  <c:v>43403</c:v>
                </c:pt>
                <c:pt idx="948">
                  <c:v>43404</c:v>
                </c:pt>
                <c:pt idx="949">
                  <c:v>43405</c:v>
                </c:pt>
                <c:pt idx="950">
                  <c:v>43406</c:v>
                </c:pt>
                <c:pt idx="951">
                  <c:v>43409</c:v>
                </c:pt>
                <c:pt idx="952">
                  <c:v>43410</c:v>
                </c:pt>
                <c:pt idx="953">
                  <c:v>43411</c:v>
                </c:pt>
                <c:pt idx="954">
                  <c:v>43413</c:v>
                </c:pt>
                <c:pt idx="955">
                  <c:v>43416</c:v>
                </c:pt>
                <c:pt idx="956">
                  <c:v>43417</c:v>
                </c:pt>
                <c:pt idx="957">
                  <c:v>43418</c:v>
                </c:pt>
                <c:pt idx="958">
                  <c:v>43419</c:v>
                </c:pt>
                <c:pt idx="959">
                  <c:v>43420</c:v>
                </c:pt>
                <c:pt idx="960">
                  <c:v>43423</c:v>
                </c:pt>
                <c:pt idx="961">
                  <c:v>43424</c:v>
                </c:pt>
                <c:pt idx="962">
                  <c:v>43425</c:v>
                </c:pt>
                <c:pt idx="963">
                  <c:v>43426</c:v>
                </c:pt>
                <c:pt idx="964">
                  <c:v>43430</c:v>
                </c:pt>
                <c:pt idx="965">
                  <c:v>43431</c:v>
                </c:pt>
                <c:pt idx="966">
                  <c:v>43432</c:v>
                </c:pt>
                <c:pt idx="967">
                  <c:v>43433</c:v>
                </c:pt>
                <c:pt idx="968">
                  <c:v>43434</c:v>
                </c:pt>
                <c:pt idx="969">
                  <c:v>43437</c:v>
                </c:pt>
                <c:pt idx="970">
                  <c:v>43438</c:v>
                </c:pt>
                <c:pt idx="971">
                  <c:v>43439</c:v>
                </c:pt>
                <c:pt idx="972">
                  <c:v>43440</c:v>
                </c:pt>
                <c:pt idx="973">
                  <c:v>43441</c:v>
                </c:pt>
                <c:pt idx="974">
                  <c:v>43444</c:v>
                </c:pt>
                <c:pt idx="975">
                  <c:v>43445</c:v>
                </c:pt>
                <c:pt idx="976">
                  <c:v>43446</c:v>
                </c:pt>
                <c:pt idx="977">
                  <c:v>43447</c:v>
                </c:pt>
                <c:pt idx="978">
                  <c:v>43448</c:v>
                </c:pt>
                <c:pt idx="979">
                  <c:v>43451</c:v>
                </c:pt>
                <c:pt idx="980">
                  <c:v>43452</c:v>
                </c:pt>
                <c:pt idx="981">
                  <c:v>43453</c:v>
                </c:pt>
                <c:pt idx="982">
                  <c:v>43454</c:v>
                </c:pt>
                <c:pt idx="983">
                  <c:v>43455</c:v>
                </c:pt>
                <c:pt idx="984">
                  <c:v>43458</c:v>
                </c:pt>
                <c:pt idx="985">
                  <c:v>43460</c:v>
                </c:pt>
                <c:pt idx="986">
                  <c:v>43461</c:v>
                </c:pt>
                <c:pt idx="987">
                  <c:v>43462</c:v>
                </c:pt>
                <c:pt idx="988">
                  <c:v>43465</c:v>
                </c:pt>
                <c:pt idx="989">
                  <c:v>43466</c:v>
                </c:pt>
                <c:pt idx="990">
                  <c:v>43467</c:v>
                </c:pt>
                <c:pt idx="991">
                  <c:v>43468</c:v>
                </c:pt>
                <c:pt idx="992">
                  <c:v>43469</c:v>
                </c:pt>
                <c:pt idx="993">
                  <c:v>43472</c:v>
                </c:pt>
                <c:pt idx="994">
                  <c:v>43473</c:v>
                </c:pt>
                <c:pt idx="995">
                  <c:v>43474</c:v>
                </c:pt>
                <c:pt idx="996">
                  <c:v>43475</c:v>
                </c:pt>
                <c:pt idx="997">
                  <c:v>43476</c:v>
                </c:pt>
                <c:pt idx="998">
                  <c:v>43479</c:v>
                </c:pt>
                <c:pt idx="999">
                  <c:v>43480</c:v>
                </c:pt>
                <c:pt idx="1000">
                  <c:v>43481</c:v>
                </c:pt>
                <c:pt idx="1001">
                  <c:v>43482</c:v>
                </c:pt>
                <c:pt idx="1002">
                  <c:v>43483</c:v>
                </c:pt>
                <c:pt idx="1003">
                  <c:v>43486</c:v>
                </c:pt>
                <c:pt idx="1004">
                  <c:v>43487</c:v>
                </c:pt>
                <c:pt idx="1005">
                  <c:v>43488</c:v>
                </c:pt>
                <c:pt idx="1006">
                  <c:v>43489</c:v>
                </c:pt>
                <c:pt idx="1007">
                  <c:v>43490</c:v>
                </c:pt>
                <c:pt idx="1008">
                  <c:v>43493</c:v>
                </c:pt>
                <c:pt idx="1009">
                  <c:v>43494</c:v>
                </c:pt>
                <c:pt idx="1010">
                  <c:v>43495</c:v>
                </c:pt>
                <c:pt idx="1011">
                  <c:v>43496</c:v>
                </c:pt>
                <c:pt idx="1012">
                  <c:v>43497</c:v>
                </c:pt>
                <c:pt idx="1013">
                  <c:v>43500</c:v>
                </c:pt>
                <c:pt idx="1014">
                  <c:v>43501</c:v>
                </c:pt>
                <c:pt idx="1015">
                  <c:v>43502</c:v>
                </c:pt>
                <c:pt idx="1016">
                  <c:v>43503</c:v>
                </c:pt>
                <c:pt idx="1017">
                  <c:v>43504</c:v>
                </c:pt>
                <c:pt idx="1018">
                  <c:v>43507</c:v>
                </c:pt>
                <c:pt idx="1019">
                  <c:v>43508</c:v>
                </c:pt>
                <c:pt idx="1020">
                  <c:v>43509</c:v>
                </c:pt>
                <c:pt idx="1021">
                  <c:v>43510</c:v>
                </c:pt>
                <c:pt idx="1022">
                  <c:v>43511</c:v>
                </c:pt>
                <c:pt idx="1023">
                  <c:v>43514</c:v>
                </c:pt>
                <c:pt idx="1024">
                  <c:v>43515</c:v>
                </c:pt>
                <c:pt idx="1025">
                  <c:v>43516</c:v>
                </c:pt>
                <c:pt idx="1026">
                  <c:v>43517</c:v>
                </c:pt>
                <c:pt idx="1027">
                  <c:v>43518</c:v>
                </c:pt>
                <c:pt idx="1028">
                  <c:v>43521</c:v>
                </c:pt>
                <c:pt idx="1029">
                  <c:v>43522</c:v>
                </c:pt>
                <c:pt idx="1030">
                  <c:v>43523</c:v>
                </c:pt>
                <c:pt idx="1031">
                  <c:v>43524</c:v>
                </c:pt>
                <c:pt idx="1032">
                  <c:v>43525</c:v>
                </c:pt>
                <c:pt idx="1033">
                  <c:v>43529</c:v>
                </c:pt>
                <c:pt idx="1034">
                  <c:v>43530</c:v>
                </c:pt>
                <c:pt idx="1035">
                  <c:v>43531</c:v>
                </c:pt>
                <c:pt idx="1036">
                  <c:v>43532</c:v>
                </c:pt>
                <c:pt idx="1037">
                  <c:v>43535</c:v>
                </c:pt>
                <c:pt idx="1038">
                  <c:v>43536</c:v>
                </c:pt>
                <c:pt idx="1039">
                  <c:v>43537</c:v>
                </c:pt>
                <c:pt idx="1040">
                  <c:v>43538</c:v>
                </c:pt>
                <c:pt idx="1041">
                  <c:v>43539</c:v>
                </c:pt>
                <c:pt idx="1042">
                  <c:v>43542</c:v>
                </c:pt>
                <c:pt idx="1043">
                  <c:v>43543</c:v>
                </c:pt>
                <c:pt idx="1044">
                  <c:v>43544</c:v>
                </c:pt>
                <c:pt idx="1045">
                  <c:v>43546</c:v>
                </c:pt>
                <c:pt idx="1046">
                  <c:v>43549</c:v>
                </c:pt>
                <c:pt idx="1047">
                  <c:v>43550</c:v>
                </c:pt>
                <c:pt idx="1048">
                  <c:v>43551</c:v>
                </c:pt>
                <c:pt idx="1049">
                  <c:v>43552</c:v>
                </c:pt>
                <c:pt idx="1050">
                  <c:v>43553</c:v>
                </c:pt>
                <c:pt idx="1051">
                  <c:v>43556</c:v>
                </c:pt>
                <c:pt idx="1052">
                  <c:v>43557</c:v>
                </c:pt>
                <c:pt idx="1053">
                  <c:v>43558</c:v>
                </c:pt>
                <c:pt idx="1054">
                  <c:v>43559</c:v>
                </c:pt>
                <c:pt idx="1055">
                  <c:v>43560</c:v>
                </c:pt>
                <c:pt idx="1056">
                  <c:v>43563</c:v>
                </c:pt>
                <c:pt idx="1057">
                  <c:v>43564</c:v>
                </c:pt>
                <c:pt idx="1058">
                  <c:v>43565</c:v>
                </c:pt>
                <c:pt idx="1059">
                  <c:v>43566</c:v>
                </c:pt>
                <c:pt idx="1060">
                  <c:v>43567</c:v>
                </c:pt>
                <c:pt idx="1061">
                  <c:v>43570</c:v>
                </c:pt>
                <c:pt idx="1062">
                  <c:v>43571</c:v>
                </c:pt>
                <c:pt idx="1063">
                  <c:v>43573</c:v>
                </c:pt>
                <c:pt idx="1064">
                  <c:v>43577</c:v>
                </c:pt>
                <c:pt idx="1065">
                  <c:v>43578</c:v>
                </c:pt>
                <c:pt idx="1066">
                  <c:v>43579</c:v>
                </c:pt>
                <c:pt idx="1067">
                  <c:v>43580</c:v>
                </c:pt>
                <c:pt idx="1068">
                  <c:v>43581</c:v>
                </c:pt>
                <c:pt idx="1069">
                  <c:v>43585</c:v>
                </c:pt>
                <c:pt idx="1070">
                  <c:v>43587</c:v>
                </c:pt>
                <c:pt idx="1071">
                  <c:v>43588</c:v>
                </c:pt>
                <c:pt idx="1072">
                  <c:v>43591</c:v>
                </c:pt>
                <c:pt idx="1073">
                  <c:v>43592</c:v>
                </c:pt>
                <c:pt idx="1074">
                  <c:v>43593</c:v>
                </c:pt>
                <c:pt idx="1075">
                  <c:v>43594</c:v>
                </c:pt>
                <c:pt idx="1076">
                  <c:v>43595</c:v>
                </c:pt>
                <c:pt idx="1077">
                  <c:v>43598</c:v>
                </c:pt>
                <c:pt idx="1078">
                  <c:v>43599</c:v>
                </c:pt>
                <c:pt idx="1079">
                  <c:v>43600</c:v>
                </c:pt>
                <c:pt idx="1080">
                  <c:v>43601</c:v>
                </c:pt>
                <c:pt idx="1081">
                  <c:v>43602</c:v>
                </c:pt>
                <c:pt idx="1082">
                  <c:v>43605</c:v>
                </c:pt>
                <c:pt idx="1083">
                  <c:v>43606</c:v>
                </c:pt>
                <c:pt idx="1084">
                  <c:v>43607</c:v>
                </c:pt>
                <c:pt idx="1085">
                  <c:v>43608</c:v>
                </c:pt>
                <c:pt idx="1086">
                  <c:v>43609</c:v>
                </c:pt>
                <c:pt idx="1087">
                  <c:v>43612</c:v>
                </c:pt>
                <c:pt idx="1088">
                  <c:v>43613</c:v>
                </c:pt>
                <c:pt idx="1089">
                  <c:v>43614</c:v>
                </c:pt>
                <c:pt idx="1090">
                  <c:v>43615</c:v>
                </c:pt>
                <c:pt idx="1091">
                  <c:v>43616</c:v>
                </c:pt>
                <c:pt idx="1092">
                  <c:v>43619</c:v>
                </c:pt>
                <c:pt idx="1093">
                  <c:v>43620</c:v>
                </c:pt>
                <c:pt idx="1094">
                  <c:v>43622</c:v>
                </c:pt>
                <c:pt idx="1095">
                  <c:v>43623</c:v>
                </c:pt>
                <c:pt idx="1096">
                  <c:v>43626</c:v>
                </c:pt>
                <c:pt idx="1097">
                  <c:v>43627</c:v>
                </c:pt>
                <c:pt idx="1098">
                  <c:v>43628</c:v>
                </c:pt>
                <c:pt idx="1099">
                  <c:v>43629</c:v>
                </c:pt>
                <c:pt idx="1100">
                  <c:v>43630</c:v>
                </c:pt>
                <c:pt idx="1101">
                  <c:v>43633</c:v>
                </c:pt>
                <c:pt idx="1102">
                  <c:v>43634</c:v>
                </c:pt>
                <c:pt idx="1103">
                  <c:v>43635</c:v>
                </c:pt>
                <c:pt idx="1104">
                  <c:v>43636</c:v>
                </c:pt>
                <c:pt idx="1105">
                  <c:v>43637</c:v>
                </c:pt>
                <c:pt idx="1106">
                  <c:v>43640</c:v>
                </c:pt>
                <c:pt idx="1107">
                  <c:v>43641</c:v>
                </c:pt>
                <c:pt idx="1108">
                  <c:v>43642</c:v>
                </c:pt>
                <c:pt idx="1109">
                  <c:v>43643</c:v>
                </c:pt>
              </c:numCache>
            </c:numRef>
          </c:cat>
          <c:val>
            <c:numRef>
              <c:f>'Daily stats'!$F$2:$F$1111</c:f>
              <c:numCache>
                <c:formatCode>0.00%</c:formatCode>
                <c:ptCount val="1110"/>
                <c:pt idx="0">
                  <c:v>0</c:v>
                </c:pt>
                <c:pt idx="1">
                  <c:v>1.6583616339226202E-2</c:v>
                </c:pt>
                <c:pt idx="2">
                  <c:v>1.3068627552847016E-2</c:v>
                </c:pt>
                <c:pt idx="3">
                  <c:v>-1.9756180607924681E-2</c:v>
                </c:pt>
                <c:pt idx="4">
                  <c:v>-2.6016455800875634E-2</c:v>
                </c:pt>
                <c:pt idx="5">
                  <c:v>-5.9410439696938183E-3</c:v>
                </c:pt>
                <c:pt idx="6">
                  <c:v>-9.4456857558893256E-3</c:v>
                </c:pt>
                <c:pt idx="7">
                  <c:v>1.7787044343396674E-4</c:v>
                </c:pt>
                <c:pt idx="8">
                  <c:v>-6.6884325262286789E-3</c:v>
                </c:pt>
                <c:pt idx="9">
                  <c:v>-1.0369204822087232E-2</c:v>
                </c:pt>
                <c:pt idx="10">
                  <c:v>2.0643710761147203E-2</c:v>
                </c:pt>
                <c:pt idx="11">
                  <c:v>2.1588171782670054E-2</c:v>
                </c:pt>
                <c:pt idx="12">
                  <c:v>3.0160659463121232E-2</c:v>
                </c:pt>
                <c:pt idx="13">
                  <c:v>4.9264896167518391E-2</c:v>
                </c:pt>
                <c:pt idx="14">
                  <c:v>5.2503158098521255E-2</c:v>
                </c:pt>
                <c:pt idx="15">
                  <c:v>5.6708863075732911E-2</c:v>
                </c:pt>
                <c:pt idx="16">
                  <c:v>6.4018621603367298E-2</c:v>
                </c:pt>
                <c:pt idx="17">
                  <c:v>8.7337027313307586E-2</c:v>
                </c:pt>
                <c:pt idx="18">
                  <c:v>8.2081653547919672E-2</c:v>
                </c:pt>
                <c:pt idx="19">
                  <c:v>8.5204174024964663E-2</c:v>
                </c:pt>
                <c:pt idx="20">
                  <c:v>5.8488604667189609E-2</c:v>
                </c:pt>
                <c:pt idx="21">
                  <c:v>6.1326764539359889E-2</c:v>
                </c:pt>
                <c:pt idx="22">
                  <c:v>3.3833384793597633E-2</c:v>
                </c:pt>
                <c:pt idx="23">
                  <c:v>2.2751788141152682E-2</c:v>
                </c:pt>
                <c:pt idx="24">
                  <c:v>1.5614005339242284E-2</c:v>
                </c:pt>
                <c:pt idx="25">
                  <c:v>1.6118483490010424E-3</c:v>
                </c:pt>
                <c:pt idx="26">
                  <c:v>-1.9027541023819025E-2</c:v>
                </c:pt>
                <c:pt idx="27">
                  <c:v>6.9467669129195594E-4</c:v>
                </c:pt>
                <c:pt idx="28">
                  <c:v>1.1013469305041291E-2</c:v>
                </c:pt>
                <c:pt idx="29">
                  <c:v>2.0631024493113881E-2</c:v>
                </c:pt>
                <c:pt idx="30">
                  <c:v>3.245525220049273E-2</c:v>
                </c:pt>
                <c:pt idx="31">
                  <c:v>2.287875585687979E-2</c:v>
                </c:pt>
                <c:pt idx="32">
                  <c:v>2.8451390794810363E-2</c:v>
                </c:pt>
                <c:pt idx="33">
                  <c:v>2.2122750407609984E-2</c:v>
                </c:pt>
                <c:pt idx="34">
                  <c:v>1.4198565025291482E-2</c:v>
                </c:pt>
                <c:pt idx="35">
                  <c:v>3.8059432371636785E-3</c:v>
                </c:pt>
                <c:pt idx="36">
                  <c:v>2.8115683313780946E-3</c:v>
                </c:pt>
                <c:pt idx="37">
                  <c:v>-5.1089930966524621E-3</c:v>
                </c:pt>
                <c:pt idx="38">
                  <c:v>-1.6289511776657477E-2</c:v>
                </c:pt>
                <c:pt idx="39">
                  <c:v>2.1123223773267138E-2</c:v>
                </c:pt>
                <c:pt idx="40">
                  <c:v>5.3974201707003164E-2</c:v>
                </c:pt>
                <c:pt idx="41">
                  <c:v>7.0150516740927413E-2</c:v>
                </c:pt>
                <c:pt idx="42">
                  <c:v>6.7518448634306422E-2</c:v>
                </c:pt>
                <c:pt idx="43">
                  <c:v>4.9206871015730909E-2</c:v>
                </c:pt>
                <c:pt idx="44">
                  <c:v>5.7058962122263107E-2</c:v>
                </c:pt>
                <c:pt idx="45">
                  <c:v>2.4493836894965301E-2</c:v>
                </c:pt>
                <c:pt idx="46">
                  <c:v>1.9771492078121629E-2</c:v>
                </c:pt>
                <c:pt idx="47">
                  <c:v>2.0799217179916011E-2</c:v>
                </c:pt>
                <c:pt idx="48">
                  <c:v>2.5229011455058351E-2</c:v>
                </c:pt>
                <c:pt idx="49">
                  <c:v>4.8743748473248708E-3</c:v>
                </c:pt>
                <c:pt idx="50">
                  <c:v>9.5775280255282584E-3</c:v>
                </c:pt>
                <c:pt idx="51">
                  <c:v>1.8083175174278165E-2</c:v>
                </c:pt>
                <c:pt idx="52">
                  <c:v>2.4225007060578483E-2</c:v>
                </c:pt>
                <c:pt idx="53">
                  <c:v>3.2364676343344945E-3</c:v>
                </c:pt>
                <c:pt idx="54">
                  <c:v>-5.5963014347886024E-3</c:v>
                </c:pt>
                <c:pt idx="55">
                  <c:v>-1.5351014829851857E-2</c:v>
                </c:pt>
                <c:pt idx="56">
                  <c:v>-2.1014416817854636E-2</c:v>
                </c:pt>
                <c:pt idx="57">
                  <c:v>-2.4453561626241255E-2</c:v>
                </c:pt>
                <c:pt idx="58">
                  <c:v>-5.3106520631476507E-2</c:v>
                </c:pt>
                <c:pt idx="59">
                  <c:v>-2.6450601337882282E-2</c:v>
                </c:pt>
                <c:pt idx="60">
                  <c:v>-1.2865480956645236E-2</c:v>
                </c:pt>
                <c:pt idx="61">
                  <c:v>-2.4471011666768766E-2</c:v>
                </c:pt>
                <c:pt idx="62">
                  <c:v>-1.7328783946021012E-3</c:v>
                </c:pt>
                <c:pt idx="63">
                  <c:v>-5.0169068027828027E-3</c:v>
                </c:pt>
                <c:pt idx="64">
                  <c:v>-1.0042220884912897E-2</c:v>
                </c:pt>
                <c:pt idx="65">
                  <c:v>-1.3334865069344125E-2</c:v>
                </c:pt>
                <c:pt idx="66">
                  <c:v>1.1048527104308314E-2</c:v>
                </c:pt>
                <c:pt idx="67">
                  <c:v>5.9224585141353508E-3</c:v>
                </c:pt>
                <c:pt idx="68">
                  <c:v>5.4851337753374901E-3</c:v>
                </c:pt>
                <c:pt idx="69">
                  <c:v>8.6867627670973811E-4</c:v>
                </c:pt>
                <c:pt idx="70">
                  <c:v>-4.2726708095050577E-3</c:v>
                </c:pt>
                <c:pt idx="71">
                  <c:v>-1.8440261274831969E-2</c:v>
                </c:pt>
                <c:pt idx="72">
                  <c:v>-3.2909238668243038E-2</c:v>
                </c:pt>
                <c:pt idx="73">
                  <c:v>-3.2132036595704259E-2</c:v>
                </c:pt>
                <c:pt idx="74">
                  <c:v>-2.4349528237631604E-2</c:v>
                </c:pt>
                <c:pt idx="75">
                  <c:v>-2.6232309397796475E-2</c:v>
                </c:pt>
                <c:pt idx="76">
                  <c:v>-3.8924672898764237E-2</c:v>
                </c:pt>
                <c:pt idx="77">
                  <c:v>-5.2287658620695489E-2</c:v>
                </c:pt>
                <c:pt idx="78">
                  <c:v>-2.6610600465081766E-2</c:v>
                </c:pt>
                <c:pt idx="79">
                  <c:v>-2.3675871468534428E-2</c:v>
                </c:pt>
                <c:pt idx="80">
                  <c:v>-2.2205970290700896E-2</c:v>
                </c:pt>
                <c:pt idx="81">
                  <c:v>-7.3784847430660647E-3</c:v>
                </c:pt>
                <c:pt idx="82">
                  <c:v>-9.5990103570709299E-3</c:v>
                </c:pt>
                <c:pt idx="83">
                  <c:v>-4.8253707278597721E-2</c:v>
                </c:pt>
                <c:pt idx="84">
                  <c:v>-7.158258447128521E-2</c:v>
                </c:pt>
                <c:pt idx="85">
                  <c:v>-4.895907197297103E-2</c:v>
                </c:pt>
                <c:pt idx="86">
                  <c:v>-2.7057738811742983E-2</c:v>
                </c:pt>
                <c:pt idx="87">
                  <c:v>-5.9421211418394675E-2</c:v>
                </c:pt>
                <c:pt idx="88">
                  <c:v>-3.162814124046677E-2</c:v>
                </c:pt>
                <c:pt idx="89">
                  <c:v>-3.0192406917581165E-2</c:v>
                </c:pt>
                <c:pt idx="90">
                  <c:v>-2.8653962345698978E-2</c:v>
                </c:pt>
                <c:pt idx="91">
                  <c:v>-1.5528449630358454E-2</c:v>
                </c:pt>
                <c:pt idx="92">
                  <c:v>-1.7435902827108642E-2</c:v>
                </c:pt>
                <c:pt idx="93">
                  <c:v>-8.8767948908774225E-3</c:v>
                </c:pt>
                <c:pt idx="94">
                  <c:v>-1.0129251216861415E-2</c:v>
                </c:pt>
                <c:pt idx="95">
                  <c:v>-1.6893969817540398E-2</c:v>
                </c:pt>
                <c:pt idx="96">
                  <c:v>-2.2034035939089806E-2</c:v>
                </c:pt>
                <c:pt idx="97">
                  <c:v>-2.1631974760147846E-2</c:v>
                </c:pt>
                <c:pt idx="98">
                  <c:v>-9.3043199672903365E-3</c:v>
                </c:pt>
                <c:pt idx="99">
                  <c:v>-1.3212257915609333E-2</c:v>
                </c:pt>
                <c:pt idx="100">
                  <c:v>4.2974011367868693E-3</c:v>
                </c:pt>
                <c:pt idx="101">
                  <c:v>-2.2443287044262945E-3</c:v>
                </c:pt>
                <c:pt idx="102">
                  <c:v>-4.0023143600303207E-2</c:v>
                </c:pt>
                <c:pt idx="103">
                  <c:v>-5.2081915478779044E-2</c:v>
                </c:pt>
                <c:pt idx="104">
                  <c:v>-5.0538535787624149E-2</c:v>
                </c:pt>
                <c:pt idx="105">
                  <c:v>-6.2449602825408346E-2</c:v>
                </c:pt>
                <c:pt idx="106">
                  <c:v>-6.9643047467532207E-2</c:v>
                </c:pt>
                <c:pt idx="107">
                  <c:v>-6.4766721770329758E-2</c:v>
                </c:pt>
                <c:pt idx="108">
                  <c:v>-5.4444096874284642E-2</c:v>
                </c:pt>
                <c:pt idx="109">
                  <c:v>-7.7152661804996442E-2</c:v>
                </c:pt>
                <c:pt idx="110">
                  <c:v>-6.4101821706007991E-2</c:v>
                </c:pt>
                <c:pt idx="111">
                  <c:v>-6.9021765478079297E-2</c:v>
                </c:pt>
                <c:pt idx="112">
                  <c:v>-5.9678761820123917E-2</c:v>
                </c:pt>
                <c:pt idx="113">
                  <c:v>-6.2873313729458827E-2</c:v>
                </c:pt>
                <c:pt idx="114">
                  <c:v>-5.3601397447814191E-2</c:v>
                </c:pt>
                <c:pt idx="115">
                  <c:v>-4.2975432543470415E-2</c:v>
                </c:pt>
                <c:pt idx="116">
                  <c:v>-1.7817355211480122E-2</c:v>
                </c:pt>
                <c:pt idx="117">
                  <c:v>-1.3999248817584685E-2</c:v>
                </c:pt>
                <c:pt idx="118">
                  <c:v>-1.6342843761727115E-2</c:v>
                </c:pt>
                <c:pt idx="119">
                  <c:v>-8.7750346111367845E-3</c:v>
                </c:pt>
                <c:pt idx="120">
                  <c:v>-1.6183223377953332E-2</c:v>
                </c:pt>
                <c:pt idx="121">
                  <c:v>-2.3224344725575843E-2</c:v>
                </c:pt>
                <c:pt idx="122">
                  <c:v>-1.906411552878003E-2</c:v>
                </c:pt>
                <c:pt idx="123">
                  <c:v>-4.9762982796073985E-3</c:v>
                </c:pt>
                <c:pt idx="124">
                  <c:v>-4.2971884524570974E-3</c:v>
                </c:pt>
                <c:pt idx="125">
                  <c:v>4.086280520897931E-3</c:v>
                </c:pt>
                <c:pt idx="126">
                  <c:v>1.1425259633650493E-2</c:v>
                </c:pt>
                <c:pt idx="127">
                  <c:v>8.6202849128887583E-3</c:v>
                </c:pt>
                <c:pt idx="128">
                  <c:v>-6.8743990918011984E-3</c:v>
                </c:pt>
                <c:pt idx="129">
                  <c:v>-4.0820760897028654E-3</c:v>
                </c:pt>
                <c:pt idx="130">
                  <c:v>8.5534147743416521E-3</c:v>
                </c:pt>
                <c:pt idx="131">
                  <c:v>1.77548816902812E-2</c:v>
                </c:pt>
                <c:pt idx="132">
                  <c:v>1.0571499914357425E-2</c:v>
                </c:pt>
                <c:pt idx="133">
                  <c:v>1.2822263661135964E-2</c:v>
                </c:pt>
                <c:pt idx="134">
                  <c:v>3.1359957413138698E-2</c:v>
                </c:pt>
                <c:pt idx="135">
                  <c:v>2.7090686543242145E-2</c:v>
                </c:pt>
                <c:pt idx="136">
                  <c:v>2.4022537068222105E-2</c:v>
                </c:pt>
                <c:pt idx="137">
                  <c:v>7.0316100713233437E-3</c:v>
                </c:pt>
                <c:pt idx="138">
                  <c:v>2.2568306891243103E-2</c:v>
                </c:pt>
                <c:pt idx="139">
                  <c:v>1.4670863458977456E-2</c:v>
                </c:pt>
                <c:pt idx="140">
                  <c:v>2.4870940276239626E-3</c:v>
                </c:pt>
                <c:pt idx="141">
                  <c:v>-2.0242673400538994E-2</c:v>
                </c:pt>
                <c:pt idx="142">
                  <c:v>-1.6804590398914465E-2</c:v>
                </c:pt>
                <c:pt idx="143">
                  <c:v>-1.5991014048323239E-2</c:v>
                </c:pt>
                <c:pt idx="144">
                  <c:v>-1.027333014676763E-2</c:v>
                </c:pt>
                <c:pt idx="145">
                  <c:v>1.1528892931365473E-2</c:v>
                </c:pt>
                <c:pt idx="146">
                  <c:v>1.8093519865183066E-2</c:v>
                </c:pt>
                <c:pt idx="147">
                  <c:v>2.3365297263789078E-2</c:v>
                </c:pt>
                <c:pt idx="148">
                  <c:v>2.1064595247985738E-2</c:v>
                </c:pt>
                <c:pt idx="149">
                  <c:v>2.545047943224554E-2</c:v>
                </c:pt>
                <c:pt idx="150">
                  <c:v>1.9217152469244995E-2</c:v>
                </c:pt>
                <c:pt idx="151">
                  <c:v>1.8131793747649928E-2</c:v>
                </c:pt>
                <c:pt idx="152">
                  <c:v>3.7720863744874159E-3</c:v>
                </c:pt>
                <c:pt idx="153">
                  <c:v>-2.5729627379154775E-2</c:v>
                </c:pt>
                <c:pt idx="154">
                  <c:v>-1.9815893455826541E-2</c:v>
                </c:pt>
                <c:pt idx="155">
                  <c:v>1.0231247913465871E-2</c:v>
                </c:pt>
                <c:pt idx="156">
                  <c:v>1.2950613146567546E-2</c:v>
                </c:pt>
                <c:pt idx="157">
                  <c:v>1.137436827135356E-2</c:v>
                </c:pt>
                <c:pt idx="158">
                  <c:v>7.034180471188361E-3</c:v>
                </c:pt>
                <c:pt idx="159">
                  <c:v>-1.5458064962827246E-2</c:v>
                </c:pt>
                <c:pt idx="160">
                  <c:v>-2.8456710482117675E-2</c:v>
                </c:pt>
                <c:pt idx="161">
                  <c:v>-0.10100147685587541</c:v>
                </c:pt>
                <c:pt idx="162">
                  <c:v>-7.4594307661455028E-2</c:v>
                </c:pt>
                <c:pt idx="163">
                  <c:v>-8.9966447728419358E-2</c:v>
                </c:pt>
                <c:pt idx="164">
                  <c:v>-7.4560942599646532E-2</c:v>
                </c:pt>
                <c:pt idx="165">
                  <c:v>-7.0296333333205924E-2</c:v>
                </c:pt>
                <c:pt idx="166">
                  <c:v>-7.4039158138321279E-2</c:v>
                </c:pt>
                <c:pt idx="167">
                  <c:v>-0.11152375868224185</c:v>
                </c:pt>
                <c:pt idx="168">
                  <c:v>-0.12850401931792232</c:v>
                </c:pt>
                <c:pt idx="169">
                  <c:v>-0.11107383525075648</c:v>
                </c:pt>
                <c:pt idx="170">
                  <c:v>-0.13643013946604216</c:v>
                </c:pt>
                <c:pt idx="171">
                  <c:v>-0.15633308666299991</c:v>
                </c:pt>
                <c:pt idx="172">
                  <c:v>-0.11976005118004626</c:v>
                </c:pt>
                <c:pt idx="173">
                  <c:v>-0.10574148778559694</c:v>
                </c:pt>
                <c:pt idx="174">
                  <c:v>-0.10594289220567259</c:v>
                </c:pt>
                <c:pt idx="175">
                  <c:v>-0.10602407153080171</c:v>
                </c:pt>
                <c:pt idx="176">
                  <c:v>-8.8490920615205027E-2</c:v>
                </c:pt>
                <c:pt idx="177">
                  <c:v>-9.8396328696150323E-2</c:v>
                </c:pt>
                <c:pt idx="178">
                  <c:v>-8.5938449400883021E-2</c:v>
                </c:pt>
                <c:pt idx="179">
                  <c:v>-5.9560521017489335E-2</c:v>
                </c:pt>
                <c:pt idx="180">
                  <c:v>-5.2164729868887066E-2</c:v>
                </c:pt>
                <c:pt idx="181">
                  <c:v>-8.2713902204423317E-2</c:v>
                </c:pt>
                <c:pt idx="182">
                  <c:v>-6.670653816996755E-2</c:v>
                </c:pt>
                <c:pt idx="183">
                  <c:v>-7.1355223743990448E-2</c:v>
                </c:pt>
                <c:pt idx="184">
                  <c:v>-7.1797253825300847E-2</c:v>
                </c:pt>
                <c:pt idx="185">
                  <c:v>-6.0040454607341878E-2</c:v>
                </c:pt>
                <c:pt idx="186">
                  <c:v>-6.3979987096982632E-2</c:v>
                </c:pt>
                <c:pt idx="187">
                  <c:v>-6.8668384756247966E-2</c:v>
                </c:pt>
                <c:pt idx="188">
                  <c:v>-4.0588225342389796E-2</c:v>
                </c:pt>
                <c:pt idx="189">
                  <c:v>-4.3378510972842038E-2</c:v>
                </c:pt>
                <c:pt idx="190">
                  <c:v>-4.2456187056077566E-2</c:v>
                </c:pt>
                <c:pt idx="191">
                  <c:v>-5.0283063004757725E-2</c:v>
                </c:pt>
                <c:pt idx="192">
                  <c:v>-4.4910027325065695E-2</c:v>
                </c:pt>
                <c:pt idx="193">
                  <c:v>-4.6159680199267472E-2</c:v>
                </c:pt>
                <c:pt idx="194">
                  <c:v>-4.7362663825638751E-2</c:v>
                </c:pt>
                <c:pt idx="195">
                  <c:v>-4.8419382940040084E-2</c:v>
                </c:pt>
                <c:pt idx="196">
                  <c:v>-3.9970905571210483E-2</c:v>
                </c:pt>
                <c:pt idx="197">
                  <c:v>-2.5773089243298731E-2</c:v>
                </c:pt>
                <c:pt idx="198">
                  <c:v>-3.1442222080061463E-2</c:v>
                </c:pt>
                <c:pt idx="199">
                  <c:v>-3.4115390847607792E-2</c:v>
                </c:pt>
                <c:pt idx="200">
                  <c:v>-4.0507818624388701E-2</c:v>
                </c:pt>
                <c:pt idx="201">
                  <c:v>-2.8323570672967591E-2</c:v>
                </c:pt>
                <c:pt idx="202">
                  <c:v>-3.4833007265200874E-2</c:v>
                </c:pt>
                <c:pt idx="203">
                  <c:v>-3.3643249285544574E-2</c:v>
                </c:pt>
                <c:pt idx="204">
                  <c:v>-5.7463383310583926E-2</c:v>
                </c:pt>
                <c:pt idx="205">
                  <c:v>-6.8522814835131646E-2</c:v>
                </c:pt>
                <c:pt idx="206">
                  <c:v>-5.7229383025395486E-2</c:v>
                </c:pt>
                <c:pt idx="207">
                  <c:v>-5.8394917649812167E-2</c:v>
                </c:pt>
                <c:pt idx="208">
                  <c:v>-5.9518700457947049E-2</c:v>
                </c:pt>
                <c:pt idx="209">
                  <c:v>-6.4591483237532638E-2</c:v>
                </c:pt>
                <c:pt idx="210">
                  <c:v>-7.7145781081814399E-2</c:v>
                </c:pt>
                <c:pt idx="211">
                  <c:v>-7.1560563311039577E-2</c:v>
                </c:pt>
                <c:pt idx="212">
                  <c:v>-7.7309899254000614E-2</c:v>
                </c:pt>
                <c:pt idx="213">
                  <c:v>-8.9264669737640023E-2</c:v>
                </c:pt>
                <c:pt idx="214">
                  <c:v>-8.4082170456608166E-2</c:v>
                </c:pt>
                <c:pt idx="215">
                  <c:v>-8.3710529603249803E-2</c:v>
                </c:pt>
                <c:pt idx="216">
                  <c:v>-6.8588007394164666E-2</c:v>
                </c:pt>
                <c:pt idx="217">
                  <c:v>-7.0632783340163818E-2</c:v>
                </c:pt>
                <c:pt idx="218">
                  <c:v>-9.2106175891708192E-2</c:v>
                </c:pt>
                <c:pt idx="219">
                  <c:v>-7.5372586765864266E-2</c:v>
                </c:pt>
                <c:pt idx="220">
                  <c:v>-7.7771397891667288E-2</c:v>
                </c:pt>
                <c:pt idx="221">
                  <c:v>-7.736965721087799E-2</c:v>
                </c:pt>
                <c:pt idx="222">
                  <c:v>-8.0394692898678025E-2</c:v>
                </c:pt>
                <c:pt idx="223">
                  <c:v>-7.942739008585549E-2</c:v>
                </c:pt>
                <c:pt idx="224">
                  <c:v>-5.5767528138432956E-2</c:v>
                </c:pt>
                <c:pt idx="225">
                  <c:v>-5.2028700861923211E-2</c:v>
                </c:pt>
                <c:pt idx="226">
                  <c:v>-5.2932053558259654E-2</c:v>
                </c:pt>
                <c:pt idx="227">
                  <c:v>-6.3982378029205977E-2</c:v>
                </c:pt>
                <c:pt idx="228">
                  <c:v>-7.0327313364680413E-2</c:v>
                </c:pt>
                <c:pt idx="229">
                  <c:v>-8.1220140870161731E-2</c:v>
                </c:pt>
                <c:pt idx="230">
                  <c:v>-7.8291051331279907E-2</c:v>
                </c:pt>
                <c:pt idx="231">
                  <c:v>-8.8514391542791088E-2</c:v>
                </c:pt>
                <c:pt idx="232">
                  <c:v>-9.6574698534321629E-2</c:v>
                </c:pt>
                <c:pt idx="233">
                  <c:v>-9.3504352634593779E-2</c:v>
                </c:pt>
                <c:pt idx="234">
                  <c:v>-0.11652554083072078</c:v>
                </c:pt>
                <c:pt idx="235">
                  <c:v>-0.1166048591810213</c:v>
                </c:pt>
                <c:pt idx="236">
                  <c:v>-0.11563160684018157</c:v>
                </c:pt>
                <c:pt idx="237">
                  <c:v>-0.10503987174633422</c:v>
                </c:pt>
                <c:pt idx="238">
                  <c:v>-9.3340667075097208E-2</c:v>
                </c:pt>
                <c:pt idx="239">
                  <c:v>-0.10128843716810933</c:v>
                </c:pt>
                <c:pt idx="240">
                  <c:v>-9.0545410369140655E-2</c:v>
                </c:pt>
                <c:pt idx="241">
                  <c:v>-9.661945845609804E-2</c:v>
                </c:pt>
                <c:pt idx="242">
                  <c:v>-8.8492173872512805E-2</c:v>
                </c:pt>
                <c:pt idx="243">
                  <c:v>-8.9747281090714615E-2</c:v>
                </c:pt>
                <c:pt idx="244">
                  <c:v>-8.3757976277880439E-2</c:v>
                </c:pt>
                <c:pt idx="245">
                  <c:v>-7.9032859921890172E-2</c:v>
                </c:pt>
                <c:pt idx="246">
                  <c:v>-8.4740998281050153E-2</c:v>
                </c:pt>
                <c:pt idx="247">
                  <c:v>-8.3978302951228892E-2</c:v>
                </c:pt>
                <c:pt idx="248">
                  <c:v>-7.3923123529490278E-2</c:v>
                </c:pt>
                <c:pt idx="249">
                  <c:v>-0.10125864830605658</c:v>
                </c:pt>
                <c:pt idx="250">
                  <c:v>-0.10423830187247034</c:v>
                </c:pt>
                <c:pt idx="251">
                  <c:v>-0.11178659830369136</c:v>
                </c:pt>
                <c:pt idx="252">
                  <c:v>-0.13339737938514204</c:v>
                </c:pt>
                <c:pt idx="253">
                  <c:v>-0.13013633765312513</c:v>
                </c:pt>
                <c:pt idx="254">
                  <c:v>-0.13730588379856534</c:v>
                </c:pt>
                <c:pt idx="255">
                  <c:v>-0.15301443682194732</c:v>
                </c:pt>
                <c:pt idx="256">
                  <c:v>-0.14694498019036908</c:v>
                </c:pt>
                <c:pt idx="257">
                  <c:v>-0.16529224636269549</c:v>
                </c:pt>
                <c:pt idx="258">
                  <c:v>-0.189935570886059</c:v>
                </c:pt>
                <c:pt idx="259">
                  <c:v>-0.20002156657805303</c:v>
                </c:pt>
                <c:pt idx="260">
                  <c:v>-0.18526829600951553</c:v>
                </c:pt>
                <c:pt idx="261">
                  <c:v>-0.20908818673134733</c:v>
                </c:pt>
                <c:pt idx="262">
                  <c:v>-0.19595195830786238</c:v>
                </c:pt>
                <c:pt idx="263">
                  <c:v>-0.17024854884079849</c:v>
                </c:pt>
                <c:pt idx="264">
                  <c:v>-0.16876725860150069</c:v>
                </c:pt>
                <c:pt idx="265">
                  <c:v>-0.1686319161851875</c:v>
                </c:pt>
                <c:pt idx="266">
                  <c:v>-0.1764356060223474</c:v>
                </c:pt>
                <c:pt idx="267">
                  <c:v>-0.16736902248767885</c:v>
                </c:pt>
                <c:pt idx="268">
                  <c:v>-0.17853927633660521</c:v>
                </c:pt>
                <c:pt idx="269">
                  <c:v>-0.19488998338101318</c:v>
                </c:pt>
                <c:pt idx="270">
                  <c:v>-0.20939496450534767</c:v>
                </c:pt>
                <c:pt idx="271">
                  <c:v>-0.20746786525973659</c:v>
                </c:pt>
                <c:pt idx="272">
                  <c:v>-0.18705108550160146</c:v>
                </c:pt>
                <c:pt idx="273">
                  <c:v>-0.19715866322946538</c:v>
                </c:pt>
                <c:pt idx="274">
                  <c:v>-0.20726660959465174</c:v>
                </c:pt>
                <c:pt idx="275">
                  <c:v>-0.22581224815242174</c:v>
                </c:pt>
                <c:pt idx="276">
                  <c:v>-0.26837452087193414</c:v>
                </c:pt>
                <c:pt idx="277">
                  <c:v>-0.2710528375623763</c:v>
                </c:pt>
                <c:pt idx="278">
                  <c:v>-0.23899121746003377</c:v>
                </c:pt>
                <c:pt idx="279">
                  <c:v>-0.25909412271443844</c:v>
                </c:pt>
                <c:pt idx="280">
                  <c:v>-0.25744639082092569</c:v>
                </c:pt>
                <c:pt idx="281">
                  <c:v>-0.24856115753501332</c:v>
                </c:pt>
                <c:pt idx="282">
                  <c:v>-0.24372554052147916</c:v>
                </c:pt>
                <c:pt idx="283">
                  <c:v>-0.24116267010661444</c:v>
                </c:pt>
                <c:pt idx="284">
                  <c:v>-0.2679206603398091</c:v>
                </c:pt>
                <c:pt idx="285">
                  <c:v>-0.28361960042046297</c:v>
                </c:pt>
                <c:pt idx="286">
                  <c:v>-0.29976471428466706</c:v>
                </c:pt>
                <c:pt idx="287">
                  <c:v>-0.27905775152698159</c:v>
                </c:pt>
                <c:pt idx="288">
                  <c:v>-0.26891250480974516</c:v>
                </c:pt>
                <c:pt idx="289">
                  <c:v>-0.2357873059977918</c:v>
                </c:pt>
                <c:pt idx="290">
                  <c:v>-0.19033920788497588</c:v>
                </c:pt>
                <c:pt idx="291">
                  <c:v>-0.1877746131902123</c:v>
                </c:pt>
                <c:pt idx="292">
                  <c:v>-0.17588552956064205</c:v>
                </c:pt>
                <c:pt idx="293">
                  <c:v>-0.18730547091152885</c:v>
                </c:pt>
                <c:pt idx="294">
                  <c:v>-0.17485941920036169</c:v>
                </c:pt>
                <c:pt idx="295">
                  <c:v>-0.18189240055872433</c:v>
                </c:pt>
                <c:pt idx="296">
                  <c:v>-0.18130490277414901</c:v>
                </c:pt>
                <c:pt idx="297">
                  <c:v>-0.17523656343261304</c:v>
                </c:pt>
                <c:pt idx="298">
                  <c:v>-0.17110563888148833</c:v>
                </c:pt>
                <c:pt idx="299">
                  <c:v>-0.16220240553365178</c:v>
                </c:pt>
                <c:pt idx="300">
                  <c:v>-0.16877102036372382</c:v>
                </c:pt>
                <c:pt idx="301">
                  <c:v>-0.15349949233622606</c:v>
                </c:pt>
                <c:pt idx="302">
                  <c:v>-0.13614747745395367</c:v>
                </c:pt>
                <c:pt idx="303">
                  <c:v>-0.13442556208185993</c:v>
                </c:pt>
                <c:pt idx="304">
                  <c:v>-0.13647954166730669</c:v>
                </c:pt>
                <c:pt idx="305">
                  <c:v>-0.15339072501088924</c:v>
                </c:pt>
                <c:pt idx="306">
                  <c:v>-0.15033966767271342</c:v>
                </c:pt>
                <c:pt idx="307">
                  <c:v>-0.1227918615064339</c:v>
                </c:pt>
                <c:pt idx="308">
                  <c:v>-0.12271754613677682</c:v>
                </c:pt>
                <c:pt idx="309">
                  <c:v>-0.11624330069135126</c:v>
                </c:pt>
                <c:pt idx="310">
                  <c:v>-0.11595104965078375</c:v>
                </c:pt>
                <c:pt idx="311">
                  <c:v>-0.1482614956493444</c:v>
                </c:pt>
                <c:pt idx="312">
                  <c:v>-0.14994907430767176</c:v>
                </c:pt>
                <c:pt idx="313">
                  <c:v>-0.15724880912323644</c:v>
                </c:pt>
                <c:pt idx="314">
                  <c:v>-0.1533556372464325</c:v>
                </c:pt>
                <c:pt idx="315">
                  <c:v>-0.13776986920252793</c:v>
                </c:pt>
                <c:pt idx="316">
                  <c:v>-0.13520948470449221</c:v>
                </c:pt>
                <c:pt idx="317">
                  <c:v>-0.11036125655257917</c:v>
                </c:pt>
                <c:pt idx="318">
                  <c:v>-0.11620228148714314</c:v>
                </c:pt>
                <c:pt idx="319">
                  <c:v>-0.10706901774644646</c:v>
                </c:pt>
                <c:pt idx="320">
                  <c:v>-9.154628901734517E-2</c:v>
                </c:pt>
                <c:pt idx="321">
                  <c:v>-8.6266841901960642E-2</c:v>
                </c:pt>
                <c:pt idx="322">
                  <c:v>-8.8562414853654847E-2</c:v>
                </c:pt>
                <c:pt idx="323">
                  <c:v>-6.8277144817793914E-2</c:v>
                </c:pt>
                <c:pt idx="324">
                  <c:v>-7.5926310897192553E-2</c:v>
                </c:pt>
                <c:pt idx="325">
                  <c:v>-8.6084468048292645E-2</c:v>
                </c:pt>
                <c:pt idx="326">
                  <c:v>-7.6384059704446797E-2</c:v>
                </c:pt>
                <c:pt idx="327">
                  <c:v>-9.2226341514096602E-2</c:v>
                </c:pt>
                <c:pt idx="328">
                  <c:v>-0.10152493123300299</c:v>
                </c:pt>
                <c:pt idx="329">
                  <c:v>-0.10793501245975463</c:v>
                </c:pt>
                <c:pt idx="330">
                  <c:v>-0.10648336308044935</c:v>
                </c:pt>
                <c:pt idx="331">
                  <c:v>-0.10683430558996294</c:v>
                </c:pt>
                <c:pt idx="332">
                  <c:v>-8.2821410793672681E-2</c:v>
                </c:pt>
                <c:pt idx="333">
                  <c:v>-7.794423454754823E-2</c:v>
                </c:pt>
                <c:pt idx="334">
                  <c:v>-8.201156654389323E-2</c:v>
                </c:pt>
                <c:pt idx="335">
                  <c:v>-7.0027830823543427E-2</c:v>
                </c:pt>
                <c:pt idx="336">
                  <c:v>-8.464540723761603E-2</c:v>
                </c:pt>
                <c:pt idx="337">
                  <c:v>-8.1625351197802495E-2</c:v>
                </c:pt>
                <c:pt idx="338">
                  <c:v>-8.0234530613657942E-2</c:v>
                </c:pt>
                <c:pt idx="339">
                  <c:v>-8.3241311484464467E-2</c:v>
                </c:pt>
                <c:pt idx="340">
                  <c:v>-9.504219983242955E-2</c:v>
                </c:pt>
                <c:pt idx="341">
                  <c:v>-9.8531768858580365E-2</c:v>
                </c:pt>
                <c:pt idx="342">
                  <c:v>-0.10316346004685586</c:v>
                </c:pt>
                <c:pt idx="343">
                  <c:v>-9.9590596765178077E-2</c:v>
                </c:pt>
                <c:pt idx="344">
                  <c:v>-6.771912582553069E-2</c:v>
                </c:pt>
                <c:pt idx="345">
                  <c:v>-4.8934153803148465E-2</c:v>
                </c:pt>
                <c:pt idx="346">
                  <c:v>-3.9807160518584697E-2</c:v>
                </c:pt>
                <c:pt idx="347">
                  <c:v>-3.8878132539120501E-2</c:v>
                </c:pt>
                <c:pt idx="348">
                  <c:v>-3.2886466039047803E-2</c:v>
                </c:pt>
                <c:pt idx="349">
                  <c:v>-4.3836044606603244E-2</c:v>
                </c:pt>
                <c:pt idx="350">
                  <c:v>-3.4998349353527664E-2</c:v>
                </c:pt>
                <c:pt idx="351">
                  <c:v>-3.0320891910139574E-2</c:v>
                </c:pt>
                <c:pt idx="352">
                  <c:v>-2.9437332070199714E-2</c:v>
                </c:pt>
                <c:pt idx="353">
                  <c:v>-1.687752514999788E-2</c:v>
                </c:pt>
                <c:pt idx="354">
                  <c:v>-1.6623241447627213E-2</c:v>
                </c:pt>
                <c:pt idx="355">
                  <c:v>-1.9673870150914582E-2</c:v>
                </c:pt>
                <c:pt idx="356">
                  <c:v>-2.2268674377699312E-2</c:v>
                </c:pt>
                <c:pt idx="357">
                  <c:v>-3.5467491035516073E-2</c:v>
                </c:pt>
                <c:pt idx="358">
                  <c:v>-3.1125767499388661E-2</c:v>
                </c:pt>
                <c:pt idx="359">
                  <c:v>-1.7581455090099962E-2</c:v>
                </c:pt>
                <c:pt idx="360">
                  <c:v>-2.8201067671418091E-2</c:v>
                </c:pt>
                <c:pt idx="361">
                  <c:v>-2.753958170255312E-2</c:v>
                </c:pt>
                <c:pt idx="362">
                  <c:v>-2.588978496090185E-2</c:v>
                </c:pt>
                <c:pt idx="363">
                  <c:v>-3.182660367217504E-2</c:v>
                </c:pt>
                <c:pt idx="364">
                  <c:v>-3.3267893797067814E-2</c:v>
                </c:pt>
                <c:pt idx="365">
                  <c:v>-1.66293558063077E-2</c:v>
                </c:pt>
                <c:pt idx="366">
                  <c:v>-4.443741036040065E-2</c:v>
                </c:pt>
                <c:pt idx="367">
                  <c:v>-3.8857579393919928E-2</c:v>
                </c:pt>
                <c:pt idx="368">
                  <c:v>-3.5226943689619483E-2</c:v>
                </c:pt>
                <c:pt idx="369">
                  <c:v>-2.7057655995677148E-2</c:v>
                </c:pt>
                <c:pt idx="370">
                  <c:v>-1.4086494298322561E-2</c:v>
                </c:pt>
                <c:pt idx="371">
                  <c:v>-6.9294920948807697E-3</c:v>
                </c:pt>
                <c:pt idx="372">
                  <c:v>-2.0055937409803413E-3</c:v>
                </c:pt>
                <c:pt idx="373">
                  <c:v>-5.860926445996447E-3</c:v>
                </c:pt>
                <c:pt idx="374">
                  <c:v>-2.2368860559279775E-3</c:v>
                </c:pt>
                <c:pt idx="375">
                  <c:v>-6.6334294631802074E-3</c:v>
                </c:pt>
                <c:pt idx="376">
                  <c:v>1.6578730341908571E-2</c:v>
                </c:pt>
                <c:pt idx="377">
                  <c:v>2.8373391221732408E-2</c:v>
                </c:pt>
                <c:pt idx="378">
                  <c:v>2.5897011763380089E-2</c:v>
                </c:pt>
                <c:pt idx="379">
                  <c:v>3.9449036256218026E-2</c:v>
                </c:pt>
                <c:pt idx="380">
                  <c:v>4.3218259293709232E-2</c:v>
                </c:pt>
                <c:pt idx="381">
                  <c:v>4.24092724245939E-2</c:v>
                </c:pt>
                <c:pt idx="382">
                  <c:v>4.2549047729198652E-2</c:v>
                </c:pt>
                <c:pt idx="383">
                  <c:v>4.6243346484844877E-2</c:v>
                </c:pt>
                <c:pt idx="384">
                  <c:v>2.9975750841786077E-2</c:v>
                </c:pt>
                <c:pt idx="385">
                  <c:v>3.066210547080751E-2</c:v>
                </c:pt>
                <c:pt idx="386">
                  <c:v>4.5479332098046894E-2</c:v>
                </c:pt>
                <c:pt idx="387">
                  <c:v>3.7671331593117217E-2</c:v>
                </c:pt>
                <c:pt idx="388">
                  <c:v>4.6216663731941797E-2</c:v>
                </c:pt>
                <c:pt idx="389">
                  <c:v>4.8810578151162631E-2</c:v>
                </c:pt>
                <c:pt idx="390">
                  <c:v>4.7486831712826937E-2</c:v>
                </c:pt>
                <c:pt idx="391">
                  <c:v>3.6830328095915119E-2</c:v>
                </c:pt>
                <c:pt idx="392">
                  <c:v>3.5562181394157677E-2</c:v>
                </c:pt>
                <c:pt idx="393">
                  <c:v>2.8692743221757661E-2</c:v>
                </c:pt>
                <c:pt idx="394">
                  <c:v>2.930259065290898E-2</c:v>
                </c:pt>
                <c:pt idx="395">
                  <c:v>4.5702299815361003E-2</c:v>
                </c:pt>
                <c:pt idx="396">
                  <c:v>4.5768050011954088E-2</c:v>
                </c:pt>
                <c:pt idx="397">
                  <c:v>4.5478768167282663E-2</c:v>
                </c:pt>
                <c:pt idx="398">
                  <c:v>3.0210789359363669E-2</c:v>
                </c:pt>
                <c:pt idx="399">
                  <c:v>3.0389771990034269E-2</c:v>
                </c:pt>
                <c:pt idx="400">
                  <c:v>4.4502831377595906E-2</c:v>
                </c:pt>
                <c:pt idx="401">
                  <c:v>4.7284054957947158E-2</c:v>
                </c:pt>
                <c:pt idx="402">
                  <c:v>4.8631413426213396E-2</c:v>
                </c:pt>
                <c:pt idx="403">
                  <c:v>6.4287478348129631E-2</c:v>
                </c:pt>
                <c:pt idx="404">
                  <c:v>6.6957746692020981E-2</c:v>
                </c:pt>
                <c:pt idx="405">
                  <c:v>6.3215418721918507E-2</c:v>
                </c:pt>
                <c:pt idx="406">
                  <c:v>6.4867401100772978E-2</c:v>
                </c:pt>
                <c:pt idx="407">
                  <c:v>6.5055813967565157E-2</c:v>
                </c:pt>
                <c:pt idx="408">
                  <c:v>6.1466321812321596E-2</c:v>
                </c:pt>
                <c:pt idx="409">
                  <c:v>6.2041259203711445E-2</c:v>
                </c:pt>
                <c:pt idx="410">
                  <c:v>6.1880783366972392E-2</c:v>
                </c:pt>
                <c:pt idx="411">
                  <c:v>7.8673909756799623E-2</c:v>
                </c:pt>
                <c:pt idx="412">
                  <c:v>8.9934781093133895E-2</c:v>
                </c:pt>
                <c:pt idx="413">
                  <c:v>8.8905070545020698E-2</c:v>
                </c:pt>
                <c:pt idx="414">
                  <c:v>9.5571065151739618E-2</c:v>
                </c:pt>
                <c:pt idx="415">
                  <c:v>0.12184818157869265</c:v>
                </c:pt>
                <c:pt idx="416">
                  <c:v>0.12240193330764226</c:v>
                </c:pt>
                <c:pt idx="417">
                  <c:v>0.12270425582725651</c:v>
                </c:pt>
                <c:pt idx="418">
                  <c:v>0.11472437857210044</c:v>
                </c:pt>
                <c:pt idx="419">
                  <c:v>9.2346440054921347E-2</c:v>
                </c:pt>
                <c:pt idx="420">
                  <c:v>9.8337895194403668E-2</c:v>
                </c:pt>
                <c:pt idx="421">
                  <c:v>9.4540591280182759E-2</c:v>
                </c:pt>
                <c:pt idx="422">
                  <c:v>9.4879137387654841E-2</c:v>
                </c:pt>
                <c:pt idx="423">
                  <c:v>9.6967385290005953E-2</c:v>
                </c:pt>
                <c:pt idx="424">
                  <c:v>9.372521303459487E-2</c:v>
                </c:pt>
                <c:pt idx="425">
                  <c:v>9.2688660112670254E-2</c:v>
                </c:pt>
                <c:pt idx="426">
                  <c:v>0.10580096769288533</c:v>
                </c:pt>
                <c:pt idx="427">
                  <c:v>9.5206833153328507E-2</c:v>
                </c:pt>
                <c:pt idx="428">
                  <c:v>7.998764374059078E-2</c:v>
                </c:pt>
                <c:pt idx="429">
                  <c:v>7.560991720596856E-2</c:v>
                </c:pt>
                <c:pt idx="430">
                  <c:v>8.239966509567602E-2</c:v>
                </c:pt>
                <c:pt idx="431">
                  <c:v>5.5350197553513517E-2</c:v>
                </c:pt>
                <c:pt idx="432">
                  <c:v>6.8070034914969366E-2</c:v>
                </c:pt>
                <c:pt idx="433">
                  <c:v>8.2634980605657465E-2</c:v>
                </c:pt>
                <c:pt idx="434">
                  <c:v>8.7686960885408685E-2</c:v>
                </c:pt>
                <c:pt idx="435">
                  <c:v>7.9433149878979536E-2</c:v>
                </c:pt>
                <c:pt idx="436">
                  <c:v>7.2389855533491129E-2</c:v>
                </c:pt>
                <c:pt idx="437">
                  <c:v>7.2602858464206221E-2</c:v>
                </c:pt>
                <c:pt idx="438">
                  <c:v>7.1425177443857193E-2</c:v>
                </c:pt>
                <c:pt idx="439">
                  <c:v>4.845515509547945E-2</c:v>
                </c:pt>
                <c:pt idx="440">
                  <c:v>5.2072894639265628E-2</c:v>
                </c:pt>
                <c:pt idx="441">
                  <c:v>5.2154105147381398E-2</c:v>
                </c:pt>
                <c:pt idx="442">
                  <c:v>7.4990741209777514E-2</c:v>
                </c:pt>
                <c:pt idx="443">
                  <c:v>7.1323394171697946E-2</c:v>
                </c:pt>
                <c:pt idx="444">
                  <c:v>8.2486741993649942E-2</c:v>
                </c:pt>
                <c:pt idx="445">
                  <c:v>8.5234693105032164E-2</c:v>
                </c:pt>
                <c:pt idx="446">
                  <c:v>9.0175562383675426E-2</c:v>
                </c:pt>
                <c:pt idx="447">
                  <c:v>9.1393985547337547E-2</c:v>
                </c:pt>
                <c:pt idx="448">
                  <c:v>7.3444744308426846E-2</c:v>
                </c:pt>
                <c:pt idx="449">
                  <c:v>7.3921945140706116E-2</c:v>
                </c:pt>
                <c:pt idx="450">
                  <c:v>8.036108361423791E-2</c:v>
                </c:pt>
                <c:pt idx="451">
                  <c:v>7.6748068606721342E-2</c:v>
                </c:pt>
                <c:pt idx="452">
                  <c:v>7.5341606039083284E-2</c:v>
                </c:pt>
                <c:pt idx="453">
                  <c:v>6.379493022180209E-2</c:v>
                </c:pt>
                <c:pt idx="454">
                  <c:v>6.2064328889653506E-2</c:v>
                </c:pt>
                <c:pt idx="455">
                  <c:v>5.5093589903083766E-2</c:v>
                </c:pt>
                <c:pt idx="456">
                  <c:v>6.8853295526399738E-2</c:v>
                </c:pt>
                <c:pt idx="457">
                  <c:v>7.7417270118051204E-2</c:v>
                </c:pt>
                <c:pt idx="458">
                  <c:v>7.8552164015696077E-2</c:v>
                </c:pt>
                <c:pt idx="459">
                  <c:v>0.113193571322868</c:v>
                </c:pt>
                <c:pt idx="460">
                  <c:v>9.1396503920501915E-2</c:v>
                </c:pt>
                <c:pt idx="461">
                  <c:v>6.8147553982938092E-2</c:v>
                </c:pt>
                <c:pt idx="462">
                  <c:v>5.6897234371585531E-2</c:v>
                </c:pt>
                <c:pt idx="463">
                  <c:v>5.6813647011039171E-2</c:v>
                </c:pt>
                <c:pt idx="464">
                  <c:v>4.9143865584135936E-2</c:v>
                </c:pt>
                <c:pt idx="465">
                  <c:v>2.1639357403598038E-2</c:v>
                </c:pt>
                <c:pt idx="466">
                  <c:v>2.7123674584453437E-2</c:v>
                </c:pt>
                <c:pt idx="467">
                  <c:v>2.489722261201071E-2</c:v>
                </c:pt>
                <c:pt idx="468">
                  <c:v>1.0496872923923926E-2</c:v>
                </c:pt>
                <c:pt idx="469">
                  <c:v>2.7921909676652659E-2</c:v>
                </c:pt>
                <c:pt idx="470">
                  <c:v>1.6688040705271447E-2</c:v>
                </c:pt>
                <c:pt idx="471">
                  <c:v>1.2244128429678054E-2</c:v>
                </c:pt>
                <c:pt idx="472">
                  <c:v>3.4612074722552538E-2</c:v>
                </c:pt>
                <c:pt idx="473">
                  <c:v>2.3045817393379461E-2</c:v>
                </c:pt>
                <c:pt idx="474">
                  <c:v>1.47470397589638E-2</c:v>
                </c:pt>
                <c:pt idx="475">
                  <c:v>2.2332447191626564E-2</c:v>
                </c:pt>
                <c:pt idx="476">
                  <c:v>2.2597737955718185E-2</c:v>
                </c:pt>
                <c:pt idx="477">
                  <c:v>1.1003817456887281E-2</c:v>
                </c:pt>
                <c:pt idx="478">
                  <c:v>2.7298105831017903E-2</c:v>
                </c:pt>
                <c:pt idx="479">
                  <c:v>3.6140391462169158E-2</c:v>
                </c:pt>
                <c:pt idx="480">
                  <c:v>2.0122359826690129E-2</c:v>
                </c:pt>
                <c:pt idx="481">
                  <c:v>2.3810734255046415E-2</c:v>
                </c:pt>
                <c:pt idx="482">
                  <c:v>1.7742819032799517E-2</c:v>
                </c:pt>
                <c:pt idx="483">
                  <c:v>2.0580373784275505E-2</c:v>
                </c:pt>
                <c:pt idx="484">
                  <c:v>1.55127283132801E-2</c:v>
                </c:pt>
                <c:pt idx="485">
                  <c:v>1.3424083614647574E-2</c:v>
                </c:pt>
                <c:pt idx="486">
                  <c:v>3.2021856368947919E-3</c:v>
                </c:pt>
                <c:pt idx="487">
                  <c:v>3.019984984285021E-3</c:v>
                </c:pt>
                <c:pt idx="488">
                  <c:v>-6.5859481082785731E-3</c:v>
                </c:pt>
                <c:pt idx="489">
                  <c:v>-8.1081411814638831E-3</c:v>
                </c:pt>
                <c:pt idx="490">
                  <c:v>-2.1183777721767046E-2</c:v>
                </c:pt>
                <c:pt idx="491">
                  <c:v>-9.5248817663091071E-3</c:v>
                </c:pt>
                <c:pt idx="492">
                  <c:v>-1.0355453518479838E-2</c:v>
                </c:pt>
                <c:pt idx="493">
                  <c:v>-1.7517500635640792E-3</c:v>
                </c:pt>
                <c:pt idx="494">
                  <c:v>8.0966801260785991E-3</c:v>
                </c:pt>
                <c:pt idx="495">
                  <c:v>-7.6537680542388374E-4</c:v>
                </c:pt>
                <c:pt idx="496">
                  <c:v>7.1236283514999259E-4</c:v>
                </c:pt>
                <c:pt idx="497">
                  <c:v>-5.8819746720133719E-3</c:v>
                </c:pt>
                <c:pt idx="498">
                  <c:v>5.0226979230646989E-3</c:v>
                </c:pt>
                <c:pt idx="499">
                  <c:v>1.4423111430990267E-2</c:v>
                </c:pt>
                <c:pt idx="500">
                  <c:v>1.5594730395377459E-2</c:v>
                </c:pt>
                <c:pt idx="501">
                  <c:v>2.1118627729994701E-2</c:v>
                </c:pt>
                <c:pt idx="502">
                  <c:v>4.3301724411075646E-2</c:v>
                </c:pt>
                <c:pt idx="503">
                  <c:v>4.657940354884698E-2</c:v>
                </c:pt>
                <c:pt idx="504">
                  <c:v>4.8923157682160524E-2</c:v>
                </c:pt>
                <c:pt idx="505">
                  <c:v>5.9104941315299697E-2</c:v>
                </c:pt>
                <c:pt idx="506">
                  <c:v>5.7297067134982609E-2</c:v>
                </c:pt>
                <c:pt idx="507">
                  <c:v>6.2314367267416224E-2</c:v>
                </c:pt>
                <c:pt idx="508">
                  <c:v>5.9772667505700615E-2</c:v>
                </c:pt>
                <c:pt idx="509">
                  <c:v>4.4668978132588577E-2</c:v>
                </c:pt>
                <c:pt idx="510">
                  <c:v>4.5729327941990701E-2</c:v>
                </c:pt>
                <c:pt idx="511">
                  <c:v>5.4769827473282941E-2</c:v>
                </c:pt>
                <c:pt idx="512">
                  <c:v>7.5822293304359259E-2</c:v>
                </c:pt>
                <c:pt idx="513">
                  <c:v>9.3299868033842381E-2</c:v>
                </c:pt>
                <c:pt idx="514">
                  <c:v>8.6077800183285341E-2</c:v>
                </c:pt>
                <c:pt idx="515">
                  <c:v>8.2917583293681818E-2</c:v>
                </c:pt>
                <c:pt idx="516">
                  <c:v>0.10934387021275901</c:v>
                </c:pt>
                <c:pt idx="517">
                  <c:v>0.10988848105225552</c:v>
                </c:pt>
                <c:pt idx="518">
                  <c:v>0.11681792647293109</c:v>
                </c:pt>
                <c:pt idx="519">
                  <c:v>0.12505727739572348</c:v>
                </c:pt>
                <c:pt idx="520">
                  <c:v>0.12287105427365987</c:v>
                </c:pt>
                <c:pt idx="521">
                  <c:v>0.12198777908927617</c:v>
                </c:pt>
                <c:pt idx="522">
                  <c:v>0.11415897163177219</c:v>
                </c:pt>
                <c:pt idx="523">
                  <c:v>0.11770824816348058</c:v>
                </c:pt>
                <c:pt idx="524">
                  <c:v>0.11832483179688462</c:v>
                </c:pt>
                <c:pt idx="525">
                  <c:v>0.11897307808117642</c:v>
                </c:pt>
                <c:pt idx="526">
                  <c:v>0.11432991215634891</c:v>
                </c:pt>
                <c:pt idx="527">
                  <c:v>0.11833893989288155</c:v>
                </c:pt>
                <c:pt idx="528">
                  <c:v>0.13002221949298803</c:v>
                </c:pt>
                <c:pt idx="529">
                  <c:v>0.13657359749945888</c:v>
                </c:pt>
                <c:pt idx="530">
                  <c:v>0.1456383871455085</c:v>
                </c:pt>
                <c:pt idx="531">
                  <c:v>0.14630284375433317</c:v>
                </c:pt>
                <c:pt idx="532">
                  <c:v>0.14801442135424114</c:v>
                </c:pt>
                <c:pt idx="533">
                  <c:v>0.13788454935963984</c:v>
                </c:pt>
                <c:pt idx="534">
                  <c:v>0.13785795618683261</c:v>
                </c:pt>
                <c:pt idx="535">
                  <c:v>0.14586029644827461</c:v>
                </c:pt>
                <c:pt idx="536">
                  <c:v>0.13551345914113852</c:v>
                </c:pt>
                <c:pt idx="537">
                  <c:v>0.13302451639651575</c:v>
                </c:pt>
                <c:pt idx="538">
                  <c:v>0.14051969372973894</c:v>
                </c:pt>
                <c:pt idx="539">
                  <c:v>0.13974319698403187</c:v>
                </c:pt>
                <c:pt idx="540">
                  <c:v>0.14160389333335041</c:v>
                </c:pt>
                <c:pt idx="541">
                  <c:v>0.14336959677225666</c:v>
                </c:pt>
                <c:pt idx="542">
                  <c:v>0.14358841778388301</c:v>
                </c:pt>
                <c:pt idx="543">
                  <c:v>0.16036423061023972</c:v>
                </c:pt>
                <c:pt idx="544">
                  <c:v>0.16395344311148094</c:v>
                </c:pt>
                <c:pt idx="545">
                  <c:v>0.16810939007368164</c:v>
                </c:pt>
                <c:pt idx="546">
                  <c:v>0.16452904583507966</c:v>
                </c:pt>
                <c:pt idx="547">
                  <c:v>0.16208255545386038</c:v>
                </c:pt>
                <c:pt idx="548">
                  <c:v>0.15774879960293595</c:v>
                </c:pt>
                <c:pt idx="549">
                  <c:v>0.14629117007340278</c:v>
                </c:pt>
                <c:pt idx="550">
                  <c:v>0.15126260768941505</c:v>
                </c:pt>
                <c:pt idx="551">
                  <c:v>0.16023040427936155</c:v>
                </c:pt>
                <c:pt idx="552">
                  <c:v>0.15839980777452367</c:v>
                </c:pt>
                <c:pt idx="553">
                  <c:v>0.16470965117762137</c:v>
                </c:pt>
                <c:pt idx="554">
                  <c:v>0.17263049920753415</c:v>
                </c:pt>
                <c:pt idx="555">
                  <c:v>0.18225751933994361</c:v>
                </c:pt>
                <c:pt idx="556">
                  <c:v>0.17664883606164061</c:v>
                </c:pt>
                <c:pt idx="557">
                  <c:v>0.18077436571403033</c:v>
                </c:pt>
                <c:pt idx="558">
                  <c:v>0.18572412656828116</c:v>
                </c:pt>
                <c:pt idx="559">
                  <c:v>0.18384252019295608</c:v>
                </c:pt>
                <c:pt idx="560">
                  <c:v>0.17457153861940747</c:v>
                </c:pt>
                <c:pt idx="561">
                  <c:v>0.18001408985610701</c:v>
                </c:pt>
                <c:pt idx="562">
                  <c:v>0.18927710713207491</c:v>
                </c:pt>
                <c:pt idx="563">
                  <c:v>0.1870549921473908</c:v>
                </c:pt>
                <c:pt idx="564">
                  <c:v>0.18810518975036081</c:v>
                </c:pt>
                <c:pt idx="565">
                  <c:v>0.18668108815371051</c:v>
                </c:pt>
                <c:pt idx="566">
                  <c:v>0.18626177292772964</c:v>
                </c:pt>
                <c:pt idx="567">
                  <c:v>0.1827698550465747</c:v>
                </c:pt>
                <c:pt idx="568">
                  <c:v>0.1800035393350117</c:v>
                </c:pt>
                <c:pt idx="569">
                  <c:v>0.17926365419116316</c:v>
                </c:pt>
                <c:pt idx="570">
                  <c:v>0.19266572322551326</c:v>
                </c:pt>
                <c:pt idx="571">
                  <c:v>0.20021720592260872</c:v>
                </c:pt>
                <c:pt idx="572">
                  <c:v>0.21001943370164936</c:v>
                </c:pt>
                <c:pt idx="573">
                  <c:v>0.21537273347743216</c:v>
                </c:pt>
                <c:pt idx="574">
                  <c:v>0.21702525592531507</c:v>
                </c:pt>
                <c:pt idx="575">
                  <c:v>0.21827489824593874</c:v>
                </c:pt>
                <c:pt idx="576">
                  <c:v>0.2162185760039447</c:v>
                </c:pt>
                <c:pt idx="577">
                  <c:v>0.23330488681953257</c:v>
                </c:pt>
                <c:pt idx="578">
                  <c:v>0.22988212014179385</c:v>
                </c:pt>
                <c:pt idx="579">
                  <c:v>0.23575347565237001</c:v>
                </c:pt>
                <c:pt idx="580">
                  <c:v>0.2347659990500795</c:v>
                </c:pt>
                <c:pt idx="581">
                  <c:v>0.23907345615672487</c:v>
                </c:pt>
                <c:pt idx="582">
                  <c:v>0.23825327847343156</c:v>
                </c:pt>
                <c:pt idx="583">
                  <c:v>0.23068831633107617</c:v>
                </c:pt>
                <c:pt idx="584">
                  <c:v>0.23765807946941053</c:v>
                </c:pt>
                <c:pt idx="585">
                  <c:v>0.24263894671856565</c:v>
                </c:pt>
                <c:pt idx="586">
                  <c:v>0.2421965083820467</c:v>
                </c:pt>
                <c:pt idx="587">
                  <c:v>0.23248908303022875</c:v>
                </c:pt>
                <c:pt idx="588">
                  <c:v>0.2364545934383174</c:v>
                </c:pt>
                <c:pt idx="589">
                  <c:v>0.23115377122969272</c:v>
                </c:pt>
                <c:pt idx="590">
                  <c:v>0.22662064368035972</c:v>
                </c:pt>
                <c:pt idx="591">
                  <c:v>0.22478451739739691</c:v>
                </c:pt>
                <c:pt idx="592">
                  <c:v>0.25416776215791742</c:v>
                </c:pt>
                <c:pt idx="593">
                  <c:v>0.2568234668573508</c:v>
                </c:pt>
                <c:pt idx="594">
                  <c:v>0.25162072101148536</c:v>
                </c:pt>
                <c:pt idx="595">
                  <c:v>0.2566151128562118</c:v>
                </c:pt>
                <c:pt idx="596">
                  <c:v>0.25963642330930087</c:v>
                </c:pt>
                <c:pt idx="597">
                  <c:v>0.25836293396995025</c:v>
                </c:pt>
                <c:pt idx="598">
                  <c:v>0.26049670922803192</c:v>
                </c:pt>
                <c:pt idx="599">
                  <c:v>0.26406756402683657</c:v>
                </c:pt>
                <c:pt idx="600">
                  <c:v>0.26438986788039548</c:v>
                </c:pt>
                <c:pt idx="601">
                  <c:v>0.26980965608190066</c:v>
                </c:pt>
                <c:pt idx="602">
                  <c:v>0.26894589112783718</c:v>
                </c:pt>
                <c:pt idx="603">
                  <c:v>0.27320897456702198</c:v>
                </c:pt>
                <c:pt idx="604">
                  <c:v>0.26539159994430112</c:v>
                </c:pt>
                <c:pt idx="605">
                  <c:v>0.26514218457818289</c:v>
                </c:pt>
                <c:pt idx="606">
                  <c:v>0.26673713532235116</c:v>
                </c:pt>
                <c:pt idx="607">
                  <c:v>0.26251554325204657</c:v>
                </c:pt>
                <c:pt idx="608">
                  <c:v>0.2656326262780544</c:v>
                </c:pt>
                <c:pt idx="609">
                  <c:v>0.27584355843321962</c:v>
                </c:pt>
                <c:pt idx="610">
                  <c:v>0.27553975711927892</c:v>
                </c:pt>
                <c:pt idx="611">
                  <c:v>0.27558829568633608</c:v>
                </c:pt>
                <c:pt idx="612">
                  <c:v>0.27707603607247328</c:v>
                </c:pt>
                <c:pt idx="613">
                  <c:v>0.26937445698536855</c:v>
                </c:pt>
                <c:pt idx="614">
                  <c:v>0.25590728719327932</c:v>
                </c:pt>
                <c:pt idx="615">
                  <c:v>0.256382984649697</c:v>
                </c:pt>
                <c:pt idx="616">
                  <c:v>0.25547076826508602</c:v>
                </c:pt>
                <c:pt idx="617">
                  <c:v>0.25470845825039967</c:v>
                </c:pt>
                <c:pt idx="618">
                  <c:v>0.25947976318290322</c:v>
                </c:pt>
                <c:pt idx="619">
                  <c:v>0.25708399106651619</c:v>
                </c:pt>
                <c:pt idx="620">
                  <c:v>0.26329742800013134</c:v>
                </c:pt>
                <c:pt idx="621">
                  <c:v>0.26672469787199338</c:v>
                </c:pt>
                <c:pt idx="622">
                  <c:v>0.26579627778319725</c:v>
                </c:pt>
                <c:pt idx="623">
                  <c:v>0.27449658193150733</c:v>
                </c:pt>
                <c:pt idx="624">
                  <c:v>0.27256530088362885</c:v>
                </c:pt>
                <c:pt idx="625">
                  <c:v>0.27696460901938502</c:v>
                </c:pt>
                <c:pt idx="626">
                  <c:v>0.28363162698850558</c:v>
                </c:pt>
                <c:pt idx="627">
                  <c:v>0.28773558269928556</c:v>
                </c:pt>
                <c:pt idx="628">
                  <c:v>0.28978960023246264</c:v>
                </c:pt>
                <c:pt idx="629">
                  <c:v>0.29110272544966936</c:v>
                </c:pt>
                <c:pt idx="630">
                  <c:v>0.29734799733202133</c:v>
                </c:pt>
                <c:pt idx="631">
                  <c:v>0.29845091800641399</c:v>
                </c:pt>
                <c:pt idx="632">
                  <c:v>0.2989646346535153</c:v>
                </c:pt>
                <c:pt idx="633">
                  <c:v>0.30409297725237056</c:v>
                </c:pt>
                <c:pt idx="634">
                  <c:v>0.31031324276251637</c:v>
                </c:pt>
                <c:pt idx="635">
                  <c:v>0.31694564304714079</c:v>
                </c:pt>
                <c:pt idx="636">
                  <c:v>0.32715377552601566</c:v>
                </c:pt>
                <c:pt idx="637">
                  <c:v>0.32699538398211914</c:v>
                </c:pt>
                <c:pt idx="638">
                  <c:v>0.33504856384515891</c:v>
                </c:pt>
                <c:pt idx="639">
                  <c:v>0.33744760422900533</c:v>
                </c:pt>
                <c:pt idx="640">
                  <c:v>0.33500667762945424</c:v>
                </c:pt>
                <c:pt idx="641">
                  <c:v>0.32200230305094762</c:v>
                </c:pt>
                <c:pt idx="642">
                  <c:v>0.32781316288889667</c:v>
                </c:pt>
                <c:pt idx="643">
                  <c:v>0.32969283576970571</c:v>
                </c:pt>
                <c:pt idx="644">
                  <c:v>0.3175058851875604</c:v>
                </c:pt>
                <c:pt idx="645">
                  <c:v>0.30859662198362736</c:v>
                </c:pt>
                <c:pt idx="646">
                  <c:v>0.30176880075731627</c:v>
                </c:pt>
                <c:pt idx="647">
                  <c:v>0.29268885029179909</c:v>
                </c:pt>
                <c:pt idx="648">
                  <c:v>0.29773751007191673</c:v>
                </c:pt>
                <c:pt idx="649">
                  <c:v>0.30880446535794726</c:v>
                </c:pt>
                <c:pt idx="650">
                  <c:v>0.30010378589187775</c:v>
                </c:pt>
                <c:pt idx="651">
                  <c:v>0.2932968870803544</c:v>
                </c:pt>
                <c:pt idx="652">
                  <c:v>0.28842698626282531</c:v>
                </c:pt>
                <c:pt idx="653">
                  <c:v>0.29106463943958144</c:v>
                </c:pt>
                <c:pt idx="654">
                  <c:v>0.30296004307225471</c:v>
                </c:pt>
                <c:pt idx="655">
                  <c:v>0.30301758780300692</c:v>
                </c:pt>
                <c:pt idx="656">
                  <c:v>0.30493906020573108</c:v>
                </c:pt>
                <c:pt idx="657">
                  <c:v>0.29386511975764568</c:v>
                </c:pt>
                <c:pt idx="658">
                  <c:v>0.30207639361472516</c:v>
                </c:pt>
                <c:pt idx="659">
                  <c:v>0.30242817236029446</c:v>
                </c:pt>
                <c:pt idx="660">
                  <c:v>0.30941397454508002</c:v>
                </c:pt>
                <c:pt idx="661">
                  <c:v>0.30149842342789679</c:v>
                </c:pt>
                <c:pt idx="662">
                  <c:v>0.30555159010588501</c:v>
                </c:pt>
                <c:pt idx="663">
                  <c:v>0.30221594690284753</c:v>
                </c:pt>
                <c:pt idx="664">
                  <c:v>0.304170136582669</c:v>
                </c:pt>
                <c:pt idx="665">
                  <c:v>0.30500571969444618</c:v>
                </c:pt>
                <c:pt idx="666">
                  <c:v>0.31671052715795339</c:v>
                </c:pt>
                <c:pt idx="667">
                  <c:v>0.3216922991846039</c:v>
                </c:pt>
                <c:pt idx="668">
                  <c:v>0.3232700094871328</c:v>
                </c:pt>
                <c:pt idx="669">
                  <c:v>0.3275686415391354</c:v>
                </c:pt>
                <c:pt idx="670">
                  <c:v>0.32453797990819422</c:v>
                </c:pt>
                <c:pt idx="671">
                  <c:v>0.33274222084490213</c:v>
                </c:pt>
                <c:pt idx="672">
                  <c:v>0.33288589384515349</c:v>
                </c:pt>
                <c:pt idx="673">
                  <c:v>0.33141345714197512</c:v>
                </c:pt>
                <c:pt idx="674">
                  <c:v>0.32409836259123104</c:v>
                </c:pt>
                <c:pt idx="675">
                  <c:v>0.30742401359332233</c:v>
                </c:pt>
                <c:pt idx="676">
                  <c:v>0.2981184890266147</c:v>
                </c:pt>
                <c:pt idx="677">
                  <c:v>0.29861024386823043</c:v>
                </c:pt>
                <c:pt idx="678">
                  <c:v>0.28289214936966678</c:v>
                </c:pt>
                <c:pt idx="679">
                  <c:v>0.2886515994838067</c:v>
                </c:pt>
                <c:pt idx="680">
                  <c:v>0.29277382256366641</c:v>
                </c:pt>
                <c:pt idx="681">
                  <c:v>0.29465818855865106</c:v>
                </c:pt>
                <c:pt idx="682">
                  <c:v>0.29605169713121726</c:v>
                </c:pt>
                <c:pt idx="683">
                  <c:v>0.29447168603179452</c:v>
                </c:pt>
                <c:pt idx="684">
                  <c:v>0.29948262672390991</c:v>
                </c:pt>
                <c:pt idx="685">
                  <c:v>0.30271441797413429</c:v>
                </c:pt>
                <c:pt idx="686">
                  <c:v>0.30550381251506714</c:v>
                </c:pt>
                <c:pt idx="687">
                  <c:v>0.29473010348316236</c:v>
                </c:pt>
                <c:pt idx="688">
                  <c:v>0.30607736236946381</c:v>
                </c:pt>
                <c:pt idx="689">
                  <c:v>0.32030118301440547</c:v>
                </c:pt>
                <c:pt idx="690">
                  <c:v>0.32075605928805906</c:v>
                </c:pt>
                <c:pt idx="691">
                  <c:v>0.3171894300053254</c:v>
                </c:pt>
                <c:pt idx="692">
                  <c:v>0.30540074616837543</c:v>
                </c:pt>
                <c:pt idx="693">
                  <c:v>0.28931782173164722</c:v>
                </c:pt>
                <c:pt idx="694">
                  <c:v>0.29561044870004843</c:v>
                </c:pt>
                <c:pt idx="695">
                  <c:v>0.30034445123286418</c:v>
                </c:pt>
                <c:pt idx="696">
                  <c:v>0.33102618267849304</c:v>
                </c:pt>
                <c:pt idx="697">
                  <c:v>0.33318180370550532</c:v>
                </c:pt>
                <c:pt idx="698">
                  <c:v>0.33103281658544764</c:v>
                </c:pt>
                <c:pt idx="699">
                  <c:v>0.33443937150163472</c:v>
                </c:pt>
                <c:pt idx="700">
                  <c:v>0.33408431382470938</c:v>
                </c:pt>
                <c:pt idx="701">
                  <c:v>0.35295295369029822</c:v>
                </c:pt>
                <c:pt idx="702">
                  <c:v>0.35053425430427576</c:v>
                </c:pt>
                <c:pt idx="703">
                  <c:v>0.3583929817519072</c:v>
                </c:pt>
                <c:pt idx="704">
                  <c:v>0.35644702822493946</c:v>
                </c:pt>
                <c:pt idx="705">
                  <c:v>0.3477795314354849</c:v>
                </c:pt>
                <c:pt idx="706">
                  <c:v>0.34393256736738925</c:v>
                </c:pt>
                <c:pt idx="707">
                  <c:v>0.34869363452630298</c:v>
                </c:pt>
                <c:pt idx="708">
                  <c:v>0.35167364192222894</c:v>
                </c:pt>
                <c:pt idx="709">
                  <c:v>0.35042046239592683</c:v>
                </c:pt>
                <c:pt idx="710">
                  <c:v>0.34797772149926026</c:v>
                </c:pt>
                <c:pt idx="711">
                  <c:v>0.34471603888833952</c:v>
                </c:pt>
                <c:pt idx="712">
                  <c:v>0.35252466629595014</c:v>
                </c:pt>
                <c:pt idx="713">
                  <c:v>0.36439571899456696</c:v>
                </c:pt>
                <c:pt idx="714">
                  <c:v>0.36490310219476058</c:v>
                </c:pt>
                <c:pt idx="715">
                  <c:v>0.36439404070671394</c:v>
                </c:pt>
                <c:pt idx="716">
                  <c:v>0.36337927234114942</c:v>
                </c:pt>
                <c:pt idx="717">
                  <c:v>0.36284423308555191</c:v>
                </c:pt>
                <c:pt idx="718">
                  <c:v>0.36531720495767889</c:v>
                </c:pt>
                <c:pt idx="719">
                  <c:v>0.36904556662617388</c:v>
                </c:pt>
                <c:pt idx="720">
                  <c:v>0.3666244831527673</c:v>
                </c:pt>
                <c:pt idx="721">
                  <c:v>0.3642864092619032</c:v>
                </c:pt>
                <c:pt idx="722">
                  <c:v>0.34556122477971218</c:v>
                </c:pt>
                <c:pt idx="723">
                  <c:v>0.34270121712144475</c:v>
                </c:pt>
                <c:pt idx="724">
                  <c:v>0.33977956143737931</c:v>
                </c:pt>
                <c:pt idx="725">
                  <c:v>0.34133400569874039</c:v>
                </c:pt>
                <c:pt idx="726">
                  <c:v>0.32953618607535096</c:v>
                </c:pt>
                <c:pt idx="727">
                  <c:v>0.33934868156224485</c:v>
                </c:pt>
                <c:pt idx="728">
                  <c:v>0.346996067546672</c:v>
                </c:pt>
                <c:pt idx="729">
                  <c:v>0.34928075677768389</c:v>
                </c:pt>
                <c:pt idx="730">
                  <c:v>0.33967310684622565</c:v>
                </c:pt>
                <c:pt idx="731">
                  <c:v>0.3341127411330293</c:v>
                </c:pt>
                <c:pt idx="732">
                  <c:v>0.34109607060559516</c:v>
                </c:pt>
                <c:pt idx="733">
                  <c:v>0.35288361713407945</c:v>
                </c:pt>
                <c:pt idx="734">
                  <c:v>0.35682125004634024</c:v>
                </c:pt>
                <c:pt idx="735">
                  <c:v>0.36061458642527555</c:v>
                </c:pt>
                <c:pt idx="736">
                  <c:v>0.3588680381919539</c:v>
                </c:pt>
                <c:pt idx="737">
                  <c:v>0.35724702423993349</c:v>
                </c:pt>
                <c:pt idx="738">
                  <c:v>0.35900532347084846</c:v>
                </c:pt>
                <c:pt idx="739">
                  <c:v>0.35929363815463727</c:v>
                </c:pt>
                <c:pt idx="740">
                  <c:v>0.35238192270931945</c:v>
                </c:pt>
                <c:pt idx="741">
                  <c:v>0.35226621987342344</c:v>
                </c:pt>
                <c:pt idx="742">
                  <c:v>0.35527288042085914</c:v>
                </c:pt>
                <c:pt idx="743">
                  <c:v>0.35046256522788921</c:v>
                </c:pt>
                <c:pt idx="744">
                  <c:v>0.34835623070188332</c:v>
                </c:pt>
                <c:pt idx="745">
                  <c:v>0.34809435214658652</c:v>
                </c:pt>
                <c:pt idx="746">
                  <c:v>0.35241155636295102</c:v>
                </c:pt>
                <c:pt idx="747">
                  <c:v>0.35790644975966579</c:v>
                </c:pt>
                <c:pt idx="748">
                  <c:v>0.36134490664730651</c:v>
                </c:pt>
                <c:pt idx="749">
                  <c:v>0.36075597735186415</c:v>
                </c:pt>
                <c:pt idx="750">
                  <c:v>0.3574945370282484</c:v>
                </c:pt>
                <c:pt idx="751">
                  <c:v>0.35916473856459963</c:v>
                </c:pt>
                <c:pt idx="752">
                  <c:v>0.36208466555668528</c:v>
                </c:pt>
                <c:pt idx="753">
                  <c:v>0.37379057852855374</c:v>
                </c:pt>
                <c:pt idx="754">
                  <c:v>0.37135630674633269</c:v>
                </c:pt>
                <c:pt idx="755">
                  <c:v>0.38323405751755907</c:v>
                </c:pt>
                <c:pt idx="756">
                  <c:v>0.39120098023897926</c:v>
                </c:pt>
                <c:pt idx="757">
                  <c:v>0.40616924367135876</c:v>
                </c:pt>
                <c:pt idx="758">
                  <c:v>0.41061041625989875</c:v>
                </c:pt>
                <c:pt idx="759">
                  <c:v>0.42432476542981973</c:v>
                </c:pt>
                <c:pt idx="760">
                  <c:v>0.4258127519922969</c:v>
                </c:pt>
                <c:pt idx="761">
                  <c:v>0.42631226432970476</c:v>
                </c:pt>
                <c:pt idx="762">
                  <c:v>0.42882133396959765</c:v>
                </c:pt>
                <c:pt idx="763">
                  <c:v>0.42334682171374244</c:v>
                </c:pt>
                <c:pt idx="764">
                  <c:v>0.42725417111265385</c:v>
                </c:pt>
                <c:pt idx="765">
                  <c:v>0.41879267746241511</c:v>
                </c:pt>
                <c:pt idx="766">
                  <c:v>0.39204040450147043</c:v>
                </c:pt>
                <c:pt idx="767">
                  <c:v>0.38039527808025747</c:v>
                </c:pt>
                <c:pt idx="768">
                  <c:v>0.36713371142886025</c:v>
                </c:pt>
                <c:pt idx="769">
                  <c:v>0.35997278201682253</c:v>
                </c:pt>
                <c:pt idx="770">
                  <c:v>0.37081892537217154</c:v>
                </c:pt>
                <c:pt idx="771">
                  <c:v>0.3542992862562257</c:v>
                </c:pt>
                <c:pt idx="772">
                  <c:v>0.36186984749291407</c:v>
                </c:pt>
                <c:pt idx="773">
                  <c:v>0.34829543328947482</c:v>
                </c:pt>
                <c:pt idx="774">
                  <c:v>0.3507207512427431</c:v>
                </c:pt>
                <c:pt idx="775">
                  <c:v>0.34179829166526171</c:v>
                </c:pt>
                <c:pt idx="776">
                  <c:v>0.3364513985793065</c:v>
                </c:pt>
                <c:pt idx="777">
                  <c:v>0.32855156818920372</c:v>
                </c:pt>
                <c:pt idx="778">
                  <c:v>0.33133721796967036</c:v>
                </c:pt>
                <c:pt idx="779">
                  <c:v>0.33162604053634026</c:v>
                </c:pt>
                <c:pt idx="780">
                  <c:v>0.34949378195437036</c:v>
                </c:pt>
                <c:pt idx="781">
                  <c:v>0.36358275603199769</c:v>
                </c:pt>
                <c:pt idx="782">
                  <c:v>0.35087643123106205</c:v>
                </c:pt>
                <c:pt idx="783">
                  <c:v>0.34135144116727356</c:v>
                </c:pt>
                <c:pt idx="784">
                  <c:v>0.33215002917166775</c:v>
                </c:pt>
                <c:pt idx="785">
                  <c:v>0.32925891123931822</c:v>
                </c:pt>
                <c:pt idx="786">
                  <c:v>0.3146930421029151</c:v>
                </c:pt>
                <c:pt idx="787">
                  <c:v>0.30286035253808624</c:v>
                </c:pt>
                <c:pt idx="788">
                  <c:v>0.31499579372548864</c:v>
                </c:pt>
                <c:pt idx="789">
                  <c:v>0.30704738493735578</c:v>
                </c:pt>
                <c:pt idx="790">
                  <c:v>0.3249182989451499</c:v>
                </c:pt>
                <c:pt idx="791">
                  <c:v>0.32768016618560603</c:v>
                </c:pt>
                <c:pt idx="792">
                  <c:v>0.33240089184354588</c:v>
                </c:pt>
                <c:pt idx="793">
                  <c:v>0.32878323269361553</c:v>
                </c:pt>
                <c:pt idx="794">
                  <c:v>0.31930170767957744</c:v>
                </c:pt>
                <c:pt idx="795">
                  <c:v>0.30830506031596883</c:v>
                </c:pt>
                <c:pt idx="796">
                  <c:v>0.30368655919216087</c:v>
                </c:pt>
                <c:pt idx="797">
                  <c:v>0.30787034007515118</c:v>
                </c:pt>
                <c:pt idx="798">
                  <c:v>0.30153345976058876</c:v>
                </c:pt>
                <c:pt idx="799">
                  <c:v>0.2824388160243187</c:v>
                </c:pt>
                <c:pt idx="800">
                  <c:v>0.30650867640057095</c:v>
                </c:pt>
                <c:pt idx="801">
                  <c:v>0.31142407269023964</c:v>
                </c:pt>
                <c:pt idx="802">
                  <c:v>0.30628886888043483</c:v>
                </c:pt>
                <c:pt idx="803">
                  <c:v>0.31272967811136876</c:v>
                </c:pt>
                <c:pt idx="804">
                  <c:v>0.31956518591387578</c:v>
                </c:pt>
                <c:pt idx="805">
                  <c:v>0.30128543024019977</c:v>
                </c:pt>
                <c:pt idx="806">
                  <c:v>0.32862863026007683</c:v>
                </c:pt>
                <c:pt idx="807">
                  <c:v>0.3325485944664705</c:v>
                </c:pt>
                <c:pt idx="808">
                  <c:v>0.33999655410696089</c:v>
                </c:pt>
                <c:pt idx="809">
                  <c:v>0.34445421233190815</c:v>
                </c:pt>
                <c:pt idx="810">
                  <c:v>0.3402246410422064</c:v>
                </c:pt>
                <c:pt idx="811">
                  <c:v>0.34370714286514059</c:v>
                </c:pt>
                <c:pt idx="812">
                  <c:v>0.3450889561376953</c:v>
                </c:pt>
                <c:pt idx="813">
                  <c:v>0.34951020828388607</c:v>
                </c:pt>
                <c:pt idx="814">
                  <c:v>0.34966417226421032</c:v>
                </c:pt>
                <c:pt idx="815">
                  <c:v>0.34138889546774692</c:v>
                </c:pt>
                <c:pt idx="816">
                  <c:v>0.34232621449651734</c:v>
                </c:pt>
                <c:pt idx="817">
                  <c:v>0.33666780282818048</c:v>
                </c:pt>
                <c:pt idx="818">
                  <c:v>0.33431237755194798</c:v>
                </c:pt>
                <c:pt idx="819">
                  <c:v>0.33698402006092687</c:v>
                </c:pt>
                <c:pt idx="820">
                  <c:v>0.32763320041501082</c:v>
                </c:pt>
                <c:pt idx="821">
                  <c:v>0.33612191810814573</c:v>
                </c:pt>
                <c:pt idx="822">
                  <c:v>0.35432498089650766</c:v>
                </c:pt>
                <c:pt idx="823">
                  <c:v>0.36181755316947062</c:v>
                </c:pt>
                <c:pt idx="824">
                  <c:v>0.36212376497832433</c:v>
                </c:pt>
                <c:pt idx="825">
                  <c:v>0.36477743820020725</c:v>
                </c:pt>
                <c:pt idx="826">
                  <c:v>0.36436517532428481</c:v>
                </c:pt>
                <c:pt idx="827">
                  <c:v>0.37001472797076163</c:v>
                </c:pt>
                <c:pt idx="828">
                  <c:v>0.37762315237111221</c:v>
                </c:pt>
                <c:pt idx="829">
                  <c:v>0.38090426437817748</c:v>
                </c:pt>
                <c:pt idx="830">
                  <c:v>0.37877822934739691</c:v>
                </c:pt>
                <c:pt idx="831">
                  <c:v>0.3913372465645073</c:v>
                </c:pt>
                <c:pt idx="832">
                  <c:v>0.39336562876398584</c:v>
                </c:pt>
                <c:pt idx="833">
                  <c:v>0.3955713526837103</c:v>
                </c:pt>
                <c:pt idx="834">
                  <c:v>0.38447459552428398</c:v>
                </c:pt>
                <c:pt idx="835">
                  <c:v>0.37890972704626985</c:v>
                </c:pt>
                <c:pt idx="836">
                  <c:v>0.37146691929930603</c:v>
                </c:pt>
                <c:pt idx="837">
                  <c:v>0.36852427667871185</c:v>
                </c:pt>
                <c:pt idx="838">
                  <c:v>0.36911531727835645</c:v>
                </c:pt>
                <c:pt idx="839">
                  <c:v>0.36074299185189651</c:v>
                </c:pt>
                <c:pt idx="840">
                  <c:v>0.37303350337388491</c:v>
                </c:pt>
                <c:pt idx="841">
                  <c:v>0.3856378320240853</c:v>
                </c:pt>
                <c:pt idx="842">
                  <c:v>0.39706020844997703</c:v>
                </c:pt>
                <c:pt idx="843">
                  <c:v>0.38355901600476738</c:v>
                </c:pt>
                <c:pt idx="844">
                  <c:v>0.38611785497932222</c:v>
                </c:pt>
                <c:pt idx="845">
                  <c:v>0.412105683898496</c:v>
                </c:pt>
                <c:pt idx="846">
                  <c:v>0.40231470296250493</c:v>
                </c:pt>
                <c:pt idx="847">
                  <c:v>0.38434831845600392</c:v>
                </c:pt>
                <c:pt idx="848">
                  <c:v>0.38691990084782379</c:v>
                </c:pt>
                <c:pt idx="849">
                  <c:v>0.39202511860506983</c:v>
                </c:pt>
                <c:pt idx="850">
                  <c:v>0.39868824877955777</c:v>
                </c:pt>
                <c:pt idx="851">
                  <c:v>0.39381949069868039</c:v>
                </c:pt>
                <c:pt idx="852">
                  <c:v>0.39529464010483817</c:v>
                </c:pt>
                <c:pt idx="853">
                  <c:v>0.40055014488256985</c:v>
                </c:pt>
                <c:pt idx="854">
                  <c:v>0.40134477521039702</c:v>
                </c:pt>
                <c:pt idx="855">
                  <c:v>0.39922744349884975</c:v>
                </c:pt>
                <c:pt idx="856">
                  <c:v>0.39281870639814953</c:v>
                </c:pt>
                <c:pt idx="857">
                  <c:v>0.39189861953892097</c:v>
                </c:pt>
                <c:pt idx="858">
                  <c:v>0.38705329290099405</c:v>
                </c:pt>
                <c:pt idx="859">
                  <c:v>0.39996725567100283</c:v>
                </c:pt>
                <c:pt idx="860">
                  <c:v>0.39522056895232627</c:v>
                </c:pt>
                <c:pt idx="861">
                  <c:v>0.40720526933481671</c:v>
                </c:pt>
                <c:pt idx="862">
                  <c:v>0.40053262995597877</c:v>
                </c:pt>
                <c:pt idx="863">
                  <c:v>0.40030339067338505</c:v>
                </c:pt>
                <c:pt idx="864">
                  <c:v>0.39373662257953324</c:v>
                </c:pt>
                <c:pt idx="865">
                  <c:v>0.38964830276357387</c:v>
                </c:pt>
                <c:pt idx="866">
                  <c:v>0.39074059064126804</c:v>
                </c:pt>
                <c:pt idx="867">
                  <c:v>0.38647487933200958</c:v>
                </c:pt>
                <c:pt idx="868">
                  <c:v>0.38714949271565308</c:v>
                </c:pt>
                <c:pt idx="869">
                  <c:v>0.39410246729758902</c:v>
                </c:pt>
                <c:pt idx="870">
                  <c:v>0.39588024507536679</c:v>
                </c:pt>
                <c:pt idx="871">
                  <c:v>0.39648059622415199</c:v>
                </c:pt>
                <c:pt idx="872">
                  <c:v>0.40451821075072519</c:v>
                </c:pt>
                <c:pt idx="873">
                  <c:v>0.41085772575068769</c:v>
                </c:pt>
                <c:pt idx="874">
                  <c:v>0.40708951007334815</c:v>
                </c:pt>
                <c:pt idx="875">
                  <c:v>0.41576902518548736</c:v>
                </c:pt>
                <c:pt idx="876">
                  <c:v>0.41388295912320089</c:v>
                </c:pt>
                <c:pt idx="877">
                  <c:v>0.40563831230228553</c:v>
                </c:pt>
                <c:pt idx="878">
                  <c:v>0.41862976912925115</c:v>
                </c:pt>
                <c:pt idx="879">
                  <c:v>0.41282278043866621</c:v>
                </c:pt>
                <c:pt idx="880">
                  <c:v>0.4095012984895931</c:v>
                </c:pt>
                <c:pt idx="881">
                  <c:v>0.41276492581017749</c:v>
                </c:pt>
                <c:pt idx="882">
                  <c:v>0.41811234066930653</c:v>
                </c:pt>
                <c:pt idx="883">
                  <c:v>0.41656651440023296</c:v>
                </c:pt>
                <c:pt idx="884">
                  <c:v>0.41755241764853451</c:v>
                </c:pt>
                <c:pt idx="885">
                  <c:v>0.42956563384946805</c:v>
                </c:pt>
                <c:pt idx="886">
                  <c:v>0.43894014882696303</c:v>
                </c:pt>
                <c:pt idx="887">
                  <c:v>0.44673154843874974</c:v>
                </c:pt>
                <c:pt idx="888">
                  <c:v>0.44518244379610294</c:v>
                </c:pt>
                <c:pt idx="889">
                  <c:v>0.44016835797235637</c:v>
                </c:pt>
                <c:pt idx="890">
                  <c:v>0.43214225235010723</c:v>
                </c:pt>
                <c:pt idx="891">
                  <c:v>0.44404566982399624</c:v>
                </c:pt>
                <c:pt idx="892">
                  <c:v>0.45064469023127796</c:v>
                </c:pt>
                <c:pt idx="893">
                  <c:v>0.45020656668759168</c:v>
                </c:pt>
                <c:pt idx="894">
                  <c:v>0.4566310207610641</c:v>
                </c:pt>
                <c:pt idx="895">
                  <c:v>0.46460365958897065</c:v>
                </c:pt>
                <c:pt idx="896">
                  <c:v>0.45807318698944394</c:v>
                </c:pt>
                <c:pt idx="897">
                  <c:v>0.44756781803229451</c:v>
                </c:pt>
                <c:pt idx="898">
                  <c:v>0.45498960403297978</c:v>
                </c:pt>
                <c:pt idx="899">
                  <c:v>0.44892424921150353</c:v>
                </c:pt>
                <c:pt idx="900">
                  <c:v>0.45832325735277168</c:v>
                </c:pt>
                <c:pt idx="901">
                  <c:v>0.46407238318035121</c:v>
                </c:pt>
                <c:pt idx="902">
                  <c:v>0.46223343741513262</c:v>
                </c:pt>
                <c:pt idx="903">
                  <c:v>0.45585776046357612</c:v>
                </c:pt>
                <c:pt idx="904">
                  <c:v>0.44908706892774131</c:v>
                </c:pt>
                <c:pt idx="905">
                  <c:v>0.46199160083165697</c:v>
                </c:pt>
                <c:pt idx="906">
                  <c:v>0.46352331672488961</c:v>
                </c:pt>
                <c:pt idx="907">
                  <c:v>0.46134404803377532</c:v>
                </c:pt>
                <c:pt idx="908">
                  <c:v>0.45580787263188055</c:v>
                </c:pt>
                <c:pt idx="909">
                  <c:v>0.46016999072408121</c:v>
                </c:pt>
                <c:pt idx="910">
                  <c:v>0.45300579363512322</c:v>
                </c:pt>
                <c:pt idx="911">
                  <c:v>0.43875962512625916</c:v>
                </c:pt>
                <c:pt idx="912">
                  <c:v>0.43583553734206587</c:v>
                </c:pt>
                <c:pt idx="913">
                  <c:v>0.43741354618182082</c:v>
                </c:pt>
                <c:pt idx="914">
                  <c:v>0.43795382897816493</c:v>
                </c:pt>
                <c:pt idx="915">
                  <c:v>0.42871780758872091</c:v>
                </c:pt>
                <c:pt idx="916">
                  <c:v>0.41453984415294232</c:v>
                </c:pt>
                <c:pt idx="917">
                  <c:v>0.41558620304662192</c:v>
                </c:pt>
                <c:pt idx="918">
                  <c:v>0.42521783973913613</c:v>
                </c:pt>
                <c:pt idx="919">
                  <c:v>0.41303111242335505</c:v>
                </c:pt>
                <c:pt idx="920">
                  <c:v>0.39988940422428187</c:v>
                </c:pt>
                <c:pt idx="921">
                  <c:v>0.39337792345555816</c:v>
                </c:pt>
                <c:pt idx="922">
                  <c:v>0.36607714484129439</c:v>
                </c:pt>
                <c:pt idx="923">
                  <c:v>0.34101089386701533</c:v>
                </c:pt>
                <c:pt idx="924">
                  <c:v>0.35406811941144956</c:v>
                </c:pt>
                <c:pt idx="925">
                  <c:v>0.355013136763073</c:v>
                </c:pt>
                <c:pt idx="926">
                  <c:v>0.34170668832925627</c:v>
                </c:pt>
                <c:pt idx="927">
                  <c:v>0.34909187042183781</c:v>
                </c:pt>
                <c:pt idx="928">
                  <c:v>0.36075768441129624</c:v>
                </c:pt>
                <c:pt idx="929">
                  <c:v>0.34722512610310136</c:v>
                </c:pt>
                <c:pt idx="930">
                  <c:v>0.33524554444463761</c:v>
                </c:pt>
                <c:pt idx="931">
                  <c:v>0.32146961150225922</c:v>
                </c:pt>
                <c:pt idx="932">
                  <c:v>0.32933879424103663</c:v>
                </c:pt>
                <c:pt idx="933">
                  <c:v>0.32330342369194531</c:v>
                </c:pt>
                <c:pt idx="934">
                  <c:v>0.35351084527274612</c:v>
                </c:pt>
                <c:pt idx="935">
                  <c:v>0.33461771927246958</c:v>
                </c:pt>
                <c:pt idx="936">
                  <c:v>0.35796088045728958</c:v>
                </c:pt>
                <c:pt idx="937">
                  <c:v>0.35635895657425753</c:v>
                </c:pt>
                <c:pt idx="938">
                  <c:v>0.36646096219195823</c:v>
                </c:pt>
                <c:pt idx="939">
                  <c:v>0.3490934141384896</c:v>
                </c:pt>
                <c:pt idx="940">
                  <c:v>0.34509182541840222</c:v>
                </c:pt>
                <c:pt idx="941">
                  <c:v>0.34327739571758376</c:v>
                </c:pt>
                <c:pt idx="942">
                  <c:v>0.3411700299248247</c:v>
                </c:pt>
                <c:pt idx="943">
                  <c:v>0.34586807023949528</c:v>
                </c:pt>
                <c:pt idx="944">
                  <c:v>0.33416095531810391</c:v>
                </c:pt>
                <c:pt idx="945">
                  <c:v>0.32208130867599172</c:v>
                </c:pt>
                <c:pt idx="946">
                  <c:v>0.34415053032525533</c:v>
                </c:pt>
                <c:pt idx="947">
                  <c:v>0.33894752112515314</c:v>
                </c:pt>
                <c:pt idx="948">
                  <c:v>0.35080884598095075</c:v>
                </c:pt>
                <c:pt idx="949">
                  <c:v>0.35752486127743921</c:v>
                </c:pt>
                <c:pt idx="950">
                  <c:v>0.37221098334523894</c:v>
                </c:pt>
                <c:pt idx="951">
                  <c:v>0.37436240623575706</c:v>
                </c:pt>
                <c:pt idx="952">
                  <c:v>0.36961153627629062</c:v>
                </c:pt>
                <c:pt idx="953">
                  <c:v>0.3726874769690392</c:v>
                </c:pt>
                <c:pt idx="954">
                  <c:v>0.37604899112543883</c:v>
                </c:pt>
                <c:pt idx="955">
                  <c:v>0.36640444282919299</c:v>
                </c:pt>
                <c:pt idx="956">
                  <c:v>0.37543782238738749</c:v>
                </c:pt>
                <c:pt idx="957">
                  <c:v>0.3812719541876643</c:v>
                </c:pt>
                <c:pt idx="958">
                  <c:v>0.38952207109799836</c:v>
                </c:pt>
                <c:pt idx="959">
                  <c:v>0.39173998389317932</c:v>
                </c:pt>
                <c:pt idx="960">
                  <c:v>0.3942196154907705</c:v>
                </c:pt>
                <c:pt idx="961">
                  <c:v>0.38809856225926481</c:v>
                </c:pt>
                <c:pt idx="962">
                  <c:v>0.3947657641370913</c:v>
                </c:pt>
                <c:pt idx="963">
                  <c:v>0.38227729939986749</c:v>
                </c:pt>
                <c:pt idx="964">
                  <c:v>0.39613315314235165</c:v>
                </c:pt>
                <c:pt idx="965">
                  <c:v>0.39852279801457202</c:v>
                </c:pt>
                <c:pt idx="966">
                  <c:v>0.39828251118399322</c:v>
                </c:pt>
                <c:pt idx="967">
                  <c:v>0.41729622785747272</c:v>
                </c:pt>
                <c:pt idx="968">
                  <c:v>0.41713651163234716</c:v>
                </c:pt>
                <c:pt idx="969">
                  <c:v>0.41869492231349709</c:v>
                </c:pt>
                <c:pt idx="970">
                  <c:v>0.41323877181127894</c:v>
                </c:pt>
                <c:pt idx="971">
                  <c:v>0.40691728210281336</c:v>
                </c:pt>
                <c:pt idx="972">
                  <c:v>0.39343759827393016</c:v>
                </c:pt>
                <c:pt idx="973">
                  <c:v>0.40771779603193714</c:v>
                </c:pt>
                <c:pt idx="974">
                  <c:v>0.39087608560433024</c:v>
                </c:pt>
                <c:pt idx="975">
                  <c:v>0.39164293921540949</c:v>
                </c:pt>
                <c:pt idx="976">
                  <c:v>0.41174121950102471</c:v>
                </c:pt>
                <c:pt idx="977">
                  <c:v>0.41640332434326061</c:v>
                </c:pt>
                <c:pt idx="978">
                  <c:v>0.4162842902306878</c:v>
                </c:pt>
                <c:pt idx="979">
                  <c:v>0.42413961680431084</c:v>
                </c:pt>
                <c:pt idx="980">
                  <c:v>0.43011577124674566</c:v>
                </c:pt>
                <c:pt idx="981">
                  <c:v>0.43397774556874441</c:v>
                </c:pt>
                <c:pt idx="982">
                  <c:v>0.43333259960675496</c:v>
                </c:pt>
                <c:pt idx="983">
                  <c:v>0.41878275596819681</c:v>
                </c:pt>
                <c:pt idx="984">
                  <c:v>0.41315971150717395</c:v>
                </c:pt>
                <c:pt idx="985">
                  <c:v>0.42213653971942278</c:v>
                </c:pt>
                <c:pt idx="986">
                  <c:v>0.41679096396946996</c:v>
                </c:pt>
                <c:pt idx="987">
                  <c:v>0.43134993626855656</c:v>
                </c:pt>
                <c:pt idx="988">
                  <c:v>0.43279612220517721</c:v>
                </c:pt>
                <c:pt idx="989">
                  <c:v>0.43966153378211714</c:v>
                </c:pt>
                <c:pt idx="990">
                  <c:v>0.43103966881982753</c:v>
                </c:pt>
                <c:pt idx="991">
                  <c:v>0.42476686320162338</c:v>
                </c:pt>
                <c:pt idx="992">
                  <c:v>0.43451870331942044</c:v>
                </c:pt>
                <c:pt idx="993">
                  <c:v>0.43602628508517333</c:v>
                </c:pt>
                <c:pt idx="994">
                  <c:v>0.44331199702494617</c:v>
                </c:pt>
                <c:pt idx="995">
                  <c:v>0.4487082278147993</c:v>
                </c:pt>
                <c:pt idx="996">
                  <c:v>0.44473727844440375</c:v>
                </c:pt>
                <c:pt idx="997">
                  <c:v>0.44184849045105323</c:v>
                </c:pt>
                <c:pt idx="998">
                  <c:v>0.43441964949537232</c:v>
                </c:pt>
                <c:pt idx="999">
                  <c:v>0.44034688865938126</c:v>
                </c:pt>
                <c:pt idx="1000">
                  <c:v>0.44171685620895618</c:v>
                </c:pt>
                <c:pt idx="1001">
                  <c:v>0.4428617724903553</c:v>
                </c:pt>
                <c:pt idx="1002">
                  <c:v>0.4414028127558316</c:v>
                </c:pt>
                <c:pt idx="1003">
                  <c:v>0.44231395298793635</c:v>
                </c:pt>
                <c:pt idx="1004">
                  <c:v>0.4403537020177844</c:v>
                </c:pt>
                <c:pt idx="1005">
                  <c:v>0.43313867382811877</c:v>
                </c:pt>
                <c:pt idx="1006">
                  <c:v>0.43304350684666892</c:v>
                </c:pt>
                <c:pt idx="1007">
                  <c:v>0.4266740334630143</c:v>
                </c:pt>
                <c:pt idx="1008">
                  <c:v>0.41073485029779799</c:v>
                </c:pt>
                <c:pt idx="1009">
                  <c:v>0.40878435396948559</c:v>
                </c:pt>
                <c:pt idx="1010">
                  <c:v>0.41485546303001108</c:v>
                </c:pt>
                <c:pt idx="1011">
                  <c:v>0.43262332316893259</c:v>
                </c:pt>
                <c:pt idx="1012">
                  <c:v>0.42702573071982108</c:v>
                </c:pt>
                <c:pt idx="1013">
                  <c:v>0.43177620641208447</c:v>
                </c:pt>
                <c:pt idx="1014">
                  <c:v>0.43421629499591657</c:v>
                </c:pt>
                <c:pt idx="1015">
                  <c:v>0.43831283433458151</c:v>
                </c:pt>
                <c:pt idx="1016">
                  <c:v>0.43822905219001351</c:v>
                </c:pt>
                <c:pt idx="1017">
                  <c:v>0.43411245410295657</c:v>
                </c:pt>
                <c:pt idx="1018">
                  <c:v>0.43261447609890719</c:v>
                </c:pt>
                <c:pt idx="1019">
                  <c:v>0.42604572401526081</c:v>
                </c:pt>
                <c:pt idx="1020">
                  <c:v>0.42144706489132944</c:v>
                </c:pt>
                <c:pt idx="1021">
                  <c:v>0.42421085699192251</c:v>
                </c:pt>
                <c:pt idx="1022">
                  <c:v>0.41685120576254298</c:v>
                </c:pt>
                <c:pt idx="1023">
                  <c:v>0.41275328747525702</c:v>
                </c:pt>
                <c:pt idx="1024">
                  <c:v>0.41208430865834039</c:v>
                </c:pt>
                <c:pt idx="1025">
                  <c:v>0.42250529948457749</c:v>
                </c:pt>
                <c:pt idx="1026">
                  <c:v>0.42580680829631196</c:v>
                </c:pt>
                <c:pt idx="1027">
                  <c:v>0.41953540019918628</c:v>
                </c:pt>
                <c:pt idx="1028">
                  <c:v>0.42823713739113117</c:v>
                </c:pt>
                <c:pt idx="1029">
                  <c:v>0.42031156818363297</c:v>
                </c:pt>
                <c:pt idx="1030">
                  <c:v>0.41515320016440177</c:v>
                </c:pt>
                <c:pt idx="1031">
                  <c:v>0.41389840612402085</c:v>
                </c:pt>
                <c:pt idx="1032">
                  <c:v>0.42949756232093311</c:v>
                </c:pt>
                <c:pt idx="1033">
                  <c:v>0.44582766419106434</c:v>
                </c:pt>
                <c:pt idx="1034">
                  <c:v>0.44752414282230635</c:v>
                </c:pt>
                <c:pt idx="1035">
                  <c:v>0.45263204246264077</c:v>
                </c:pt>
                <c:pt idx="1036">
                  <c:v>0.4544032670686512</c:v>
                </c:pt>
                <c:pt idx="1037">
                  <c:v>0.46148819111776329</c:v>
                </c:pt>
                <c:pt idx="1038">
                  <c:v>0.47742084236933457</c:v>
                </c:pt>
                <c:pt idx="1039">
                  <c:v>0.49181717440686951</c:v>
                </c:pt>
                <c:pt idx="1040">
                  <c:v>0.49435528932524903</c:v>
                </c:pt>
                <c:pt idx="1041">
                  <c:v>0.50997800042142394</c:v>
                </c:pt>
                <c:pt idx="1042">
                  <c:v>0.51659081880224211</c:v>
                </c:pt>
                <c:pt idx="1043">
                  <c:v>0.52325796871787023</c:v>
                </c:pt>
                <c:pt idx="1044">
                  <c:v>0.52570956476718345</c:v>
                </c:pt>
                <c:pt idx="1045">
                  <c:v>0.51592883355938424</c:v>
                </c:pt>
                <c:pt idx="1046">
                  <c:v>0.50491108808937979</c:v>
                </c:pt>
                <c:pt idx="1047">
                  <c:v>0.5273489974780261</c:v>
                </c:pt>
                <c:pt idx="1048">
                  <c:v>0.52972473030151124</c:v>
                </c:pt>
                <c:pt idx="1049">
                  <c:v>0.54272367507347208</c:v>
                </c:pt>
                <c:pt idx="1050">
                  <c:v>0.54582737717064789</c:v>
                </c:pt>
                <c:pt idx="1051">
                  <c:v>0.54511650425474223</c:v>
                </c:pt>
                <c:pt idx="1052">
                  <c:v>0.54710311919074273</c:v>
                </c:pt>
                <c:pt idx="1053">
                  <c:v>0.53945214871004199</c:v>
                </c:pt>
                <c:pt idx="1054">
                  <c:v>0.533652782387249</c:v>
                </c:pt>
                <c:pt idx="1055">
                  <c:v>0.53900844479812615</c:v>
                </c:pt>
                <c:pt idx="1056">
                  <c:v>0.52892977476695502</c:v>
                </c:pt>
                <c:pt idx="1057">
                  <c:v>0.53905607866603178</c:v>
                </c:pt>
                <c:pt idx="1058">
                  <c:v>0.52798559670751977</c:v>
                </c:pt>
                <c:pt idx="1059">
                  <c:v>0.52684480766176311</c:v>
                </c:pt>
                <c:pt idx="1060">
                  <c:v>0.53078535877121191</c:v>
                </c:pt>
                <c:pt idx="1061">
                  <c:v>0.53492665514666282</c:v>
                </c:pt>
                <c:pt idx="1062">
                  <c:v>0.54877342310232669</c:v>
                </c:pt>
                <c:pt idx="1063">
                  <c:v>0.53769046592625891</c:v>
                </c:pt>
                <c:pt idx="1064">
                  <c:v>0.52091110534924856</c:v>
                </c:pt>
                <c:pt idx="1065">
                  <c:v>0.5130730086709886</c:v>
                </c:pt>
                <c:pt idx="1066">
                  <c:v>0.52543869566771173</c:v>
                </c:pt>
                <c:pt idx="1067">
                  <c:v>0.5149051957254227</c:v>
                </c:pt>
                <c:pt idx="1068">
                  <c:v>0.53527340589938432</c:v>
                </c:pt>
                <c:pt idx="1069">
                  <c:v>0.52578964460386668</c:v>
                </c:pt>
                <c:pt idx="1070">
                  <c:v>0.5227001582247045</c:v>
                </c:pt>
                <c:pt idx="1071">
                  <c:v>0.5314721616408864</c:v>
                </c:pt>
                <c:pt idx="1072">
                  <c:v>0.52308747396675981</c:v>
                </c:pt>
                <c:pt idx="1073">
                  <c:v>0.50999565849007011</c:v>
                </c:pt>
                <c:pt idx="1074">
                  <c:v>0.50072426587761087</c:v>
                </c:pt>
                <c:pt idx="1075">
                  <c:v>0.49556226942530401</c:v>
                </c:pt>
                <c:pt idx="1076">
                  <c:v>0.49876624248985774</c:v>
                </c:pt>
                <c:pt idx="1077">
                  <c:v>0.48793365258640903</c:v>
                </c:pt>
                <c:pt idx="1078">
                  <c:v>0.49296613958379021</c:v>
                </c:pt>
                <c:pt idx="1079">
                  <c:v>0.48428465046893554</c:v>
                </c:pt>
                <c:pt idx="1080">
                  <c:v>0.49450378898457037</c:v>
                </c:pt>
                <c:pt idx="1081">
                  <c:v>0.51258750862994029</c:v>
                </c:pt>
                <c:pt idx="1082">
                  <c:v>0.55777218003033613</c:v>
                </c:pt>
                <c:pt idx="1083">
                  <c:v>0.54392531974992664</c:v>
                </c:pt>
                <c:pt idx="1084">
                  <c:v>0.55106936388438998</c:v>
                </c:pt>
                <c:pt idx="1085">
                  <c:v>0.5468822832255007</c:v>
                </c:pt>
                <c:pt idx="1086">
                  <c:v>0.57132294350721291</c:v>
                </c:pt>
                <c:pt idx="1087">
                  <c:v>0.58325172631977296</c:v>
                </c:pt>
                <c:pt idx="1088">
                  <c:v>0.58433100247679015</c:v>
                </c:pt>
                <c:pt idx="1089">
                  <c:v>0.57446358503065231</c:v>
                </c:pt>
                <c:pt idx="1090">
                  <c:v>0.58096319786383532</c:v>
                </c:pt>
                <c:pt idx="1091">
                  <c:v>0.57474349531821467</c:v>
                </c:pt>
                <c:pt idx="1092">
                  <c:v>0.58608277176894452</c:v>
                </c:pt>
                <c:pt idx="1093">
                  <c:v>0.58484066122268408</c:v>
                </c:pt>
                <c:pt idx="1094">
                  <c:v>0.56267452025190612</c:v>
                </c:pt>
                <c:pt idx="1095">
                  <c:v>0.56835662308245305</c:v>
                </c:pt>
                <c:pt idx="1096">
                  <c:v>0.5660956593366131</c:v>
                </c:pt>
                <c:pt idx="1097">
                  <c:v>0.57260884838337478</c:v>
                </c:pt>
                <c:pt idx="1098">
                  <c:v>0.56488328200719018</c:v>
                </c:pt>
                <c:pt idx="1099">
                  <c:v>0.56552026576813585</c:v>
                </c:pt>
                <c:pt idx="1100">
                  <c:v>0.55218113070878905</c:v>
                </c:pt>
                <c:pt idx="1101">
                  <c:v>0.54285617333996561</c:v>
                </c:pt>
                <c:pt idx="1102">
                  <c:v>0.54302269738950071</c:v>
                </c:pt>
                <c:pt idx="1103">
                  <c:v>0.54365571311598515</c:v>
                </c:pt>
                <c:pt idx="1104">
                  <c:v>0.55742333243974573</c:v>
                </c:pt>
                <c:pt idx="1105">
                  <c:v>0.55319979536151032</c:v>
                </c:pt>
                <c:pt idx="1106">
                  <c:v>0.55297621752868131</c:v>
                </c:pt>
                <c:pt idx="1107">
                  <c:v>0.56105130424567784</c:v>
                </c:pt>
                <c:pt idx="1108">
                  <c:v>0.57057246129295325</c:v>
                </c:pt>
                <c:pt idx="1109">
                  <c:v>0.57384937755916143</c:v>
                </c:pt>
              </c:numCache>
            </c:numRef>
          </c:val>
        </c:ser>
        <c:marker val="1"/>
        <c:axId val="137292032"/>
        <c:axId val="137290496"/>
      </c:lineChart>
      <c:dateAx>
        <c:axId val="137283072"/>
        <c:scaling>
          <c:orientation val="minMax"/>
        </c:scaling>
        <c:axPos val="b"/>
        <c:numFmt formatCode="dd-mmm-yy" sourceLinked="1"/>
        <c:tickLblPos val="nextTo"/>
        <c:crossAx val="137284608"/>
        <c:crosses val="autoZero"/>
        <c:auto val="1"/>
        <c:lblOffset val="100"/>
        <c:majorUnit val="3"/>
        <c:majorTimeUnit val="months"/>
        <c:minorUnit val="3"/>
        <c:minorTimeUnit val="years"/>
      </c:dateAx>
      <c:valAx>
        <c:axId val="137284608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1100" b="1" i="1" baseline="0">
                <a:solidFill>
                  <a:schemeClr val="accent1">
                    <a:lumMod val="50000"/>
                  </a:schemeClr>
                </a:solidFill>
              </a:defRPr>
            </a:pPr>
            <a:endParaRPr lang="en-US"/>
          </a:p>
        </c:txPr>
        <c:crossAx val="137283072"/>
        <c:crosses val="autoZero"/>
        <c:crossBetween val="between"/>
      </c:valAx>
      <c:valAx>
        <c:axId val="137290496"/>
        <c:scaling>
          <c:orientation val="minMax"/>
          <c:max val="1.2"/>
        </c:scaling>
        <c:axPos val="r"/>
        <c:numFmt formatCode="0.00%" sourceLinked="1"/>
        <c:tickLblPos val="nextTo"/>
        <c:txPr>
          <a:bodyPr/>
          <a:lstStyle/>
          <a:p>
            <a:pPr>
              <a:defRPr sz="1100" b="1" i="0" baseline="0">
                <a:solidFill>
                  <a:srgbClr val="FF0000"/>
                </a:solidFill>
              </a:defRPr>
            </a:pPr>
            <a:endParaRPr lang="en-US"/>
          </a:p>
        </c:txPr>
        <c:crossAx val="137292032"/>
        <c:crosses val="max"/>
        <c:crossBetween val="between"/>
      </c:valAx>
      <c:dateAx>
        <c:axId val="137292032"/>
        <c:scaling>
          <c:orientation val="minMax"/>
        </c:scaling>
        <c:delete val="1"/>
        <c:axPos val="b"/>
        <c:numFmt formatCode="dd-mmm-yy" sourceLinked="1"/>
        <c:tickLblPos val="nextTo"/>
        <c:crossAx val="137290496"/>
        <c:crosses val="autoZero"/>
        <c:auto val="1"/>
        <c:lblOffset val="100"/>
      </c:dateAx>
    </c:plotArea>
    <c:legend>
      <c:legendPos val="r"/>
      <c:layout>
        <c:manualLayout>
          <c:xMode val="edge"/>
          <c:yMode val="edge"/>
          <c:x val="0.1110095085085671"/>
          <c:y val="6.3701971464093302E-2"/>
          <c:w val="9.9759177286686276E-2"/>
          <c:h val="9.0641169853768286E-2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0</xdr:row>
      <xdr:rowOff>152400</xdr:rowOff>
    </xdr:from>
    <xdr:to>
      <xdr:col>23</xdr:col>
      <xdr:colOff>600074</xdr:colOff>
      <xdr:row>26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11"/>
  <sheetViews>
    <sheetView workbookViewId="0">
      <pane ySplit="1" topLeftCell="A1077" activePane="bottomLeft" state="frozen"/>
      <selection pane="bottomLeft" activeCell="E1104" sqref="E1104"/>
    </sheetView>
  </sheetViews>
  <sheetFormatPr defaultRowHeight="15"/>
  <cols>
    <col min="1" max="2" width="10.140625" style="2" bestFit="1" customWidth="1"/>
    <col min="3" max="7" width="9" style="2" bestFit="1" customWidth="1"/>
    <col min="8" max="8" width="11.140625" style="2" bestFit="1" customWidth="1"/>
    <col min="9" max="9" width="15" style="2" bestFit="1" customWidth="1"/>
    <col min="10" max="10" width="15.28515625" style="2" bestFit="1" customWidth="1"/>
    <col min="11" max="11" width="8.7109375" style="2" bestFit="1" customWidth="1"/>
    <col min="12" max="12" width="12.140625" style="2" bestFit="1" customWidth="1"/>
    <col min="13" max="13" width="16.85546875" style="2" bestFit="1" customWidth="1"/>
    <col min="14" max="16384" width="9.140625" style="2"/>
  </cols>
  <sheetData>
    <row r="1" spans="1:13">
      <c r="A1" s="10" t="s">
        <v>8</v>
      </c>
      <c r="B1" s="10" t="s">
        <v>1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</row>
    <row r="2" spans="1:13">
      <c r="A2" s="9">
        <v>42005</v>
      </c>
      <c r="B2" s="9">
        <v>42033</v>
      </c>
      <c r="C2" s="2">
        <v>18861.349999999999</v>
      </c>
      <c r="D2" s="2">
        <v>18929.95</v>
      </c>
      <c r="E2" s="2">
        <v>18775</v>
      </c>
      <c r="F2" s="2">
        <v>18904.2</v>
      </c>
      <c r="G2" s="2">
        <v>18915</v>
      </c>
      <c r="H2" s="2">
        <v>18904.2</v>
      </c>
      <c r="I2" s="2">
        <v>45538</v>
      </c>
      <c r="J2" s="2">
        <v>214767.7</v>
      </c>
      <c r="K2" s="2">
        <v>1960450</v>
      </c>
      <c r="L2" s="2">
        <v>-3300</v>
      </c>
      <c r="M2" s="2">
        <v>18750.45</v>
      </c>
    </row>
    <row r="3" spans="1:13">
      <c r="A3" s="9">
        <v>42006</v>
      </c>
      <c r="B3" s="9">
        <v>42033</v>
      </c>
      <c r="C3" s="2">
        <v>18940</v>
      </c>
      <c r="D3" s="2">
        <v>19284</v>
      </c>
      <c r="E3" s="2">
        <v>18917</v>
      </c>
      <c r="F3" s="2">
        <v>19217.7</v>
      </c>
      <c r="G3" s="2">
        <v>19245</v>
      </c>
      <c r="H3" s="2">
        <v>19217.7</v>
      </c>
      <c r="I3" s="2">
        <v>110103</v>
      </c>
      <c r="J3" s="2">
        <v>527447.86</v>
      </c>
      <c r="K3" s="2">
        <v>2010575</v>
      </c>
      <c r="L3" s="2">
        <v>50125</v>
      </c>
      <c r="M3" s="2">
        <v>19057.8</v>
      </c>
    </row>
    <row r="4" spans="1:13">
      <c r="A4" s="9">
        <v>42009</v>
      </c>
      <c r="B4" s="9">
        <v>42033</v>
      </c>
      <c r="C4" s="2">
        <v>19270.05</v>
      </c>
      <c r="D4" s="2">
        <v>19281</v>
      </c>
      <c r="E4" s="2">
        <v>19110</v>
      </c>
      <c r="F4" s="2">
        <v>19150.150000000001</v>
      </c>
      <c r="G4" s="2">
        <v>19140</v>
      </c>
      <c r="H4" s="2">
        <v>19150.150000000001</v>
      </c>
      <c r="I4" s="2">
        <v>84356</v>
      </c>
      <c r="J4" s="2">
        <v>404482.6</v>
      </c>
      <c r="K4" s="2">
        <v>2013850</v>
      </c>
      <c r="L4" s="2">
        <v>3275</v>
      </c>
      <c r="M4" s="2">
        <v>19017.400000000001</v>
      </c>
    </row>
    <row r="5" spans="1:13">
      <c r="A5" s="9">
        <v>42010</v>
      </c>
      <c r="B5" s="9">
        <v>42033</v>
      </c>
      <c r="C5" s="2">
        <v>19017.349999999999</v>
      </c>
      <c r="D5" s="2">
        <v>19025</v>
      </c>
      <c r="E5" s="2">
        <v>18475.95</v>
      </c>
      <c r="F5" s="2">
        <v>18521.55</v>
      </c>
      <c r="G5" s="2">
        <v>18482.05</v>
      </c>
      <c r="H5" s="2">
        <v>18521.55</v>
      </c>
      <c r="I5" s="2">
        <v>182493</v>
      </c>
      <c r="J5" s="2">
        <v>854835.14</v>
      </c>
      <c r="K5" s="2">
        <v>2197825</v>
      </c>
      <c r="L5" s="2">
        <v>183975</v>
      </c>
      <c r="M5" s="2">
        <v>18430.75</v>
      </c>
    </row>
    <row r="6" spans="1:13">
      <c r="A6" s="9">
        <v>42011</v>
      </c>
      <c r="B6" s="9">
        <v>42033</v>
      </c>
      <c r="C6" s="2">
        <v>18475</v>
      </c>
      <c r="D6" s="2">
        <v>18592</v>
      </c>
      <c r="E6" s="2">
        <v>18306</v>
      </c>
      <c r="F6" s="2">
        <v>18405.599999999999</v>
      </c>
      <c r="G6" s="2">
        <v>18473.75</v>
      </c>
      <c r="H6" s="2">
        <v>18405.599999999999</v>
      </c>
      <c r="I6" s="2">
        <v>153399</v>
      </c>
      <c r="J6" s="2">
        <v>707069.46</v>
      </c>
      <c r="K6" s="2">
        <v>2221050</v>
      </c>
      <c r="L6" s="2">
        <v>23225</v>
      </c>
      <c r="M6" s="2">
        <v>18304.25</v>
      </c>
    </row>
    <row r="7" spans="1:13">
      <c r="A7" s="9">
        <v>42012</v>
      </c>
      <c r="B7" s="9">
        <v>42033</v>
      </c>
      <c r="C7" s="2">
        <v>18670.05</v>
      </c>
      <c r="D7" s="2">
        <v>18825</v>
      </c>
      <c r="E7" s="2">
        <v>18571.3</v>
      </c>
      <c r="F7" s="2">
        <v>18775.099999999999</v>
      </c>
      <c r="G7" s="2">
        <v>18779</v>
      </c>
      <c r="H7" s="2">
        <v>18775.099999999999</v>
      </c>
      <c r="I7" s="2">
        <v>101568</v>
      </c>
      <c r="J7" s="2">
        <v>474514.95</v>
      </c>
      <c r="K7" s="2">
        <v>2182125</v>
      </c>
      <c r="L7" s="2">
        <v>-38925</v>
      </c>
      <c r="M7" s="2">
        <v>18701.400000000001</v>
      </c>
    </row>
    <row r="8" spans="1:13">
      <c r="A8" s="9">
        <v>42013</v>
      </c>
      <c r="B8" s="9">
        <v>42033</v>
      </c>
      <c r="C8" s="2">
        <v>18925</v>
      </c>
      <c r="D8" s="2">
        <v>18940</v>
      </c>
      <c r="E8" s="2">
        <v>18522</v>
      </c>
      <c r="F8" s="2">
        <v>18709.3</v>
      </c>
      <c r="G8" s="2">
        <v>18660</v>
      </c>
      <c r="H8" s="2">
        <v>18709.3</v>
      </c>
      <c r="I8" s="2">
        <v>141710</v>
      </c>
      <c r="J8" s="2">
        <v>662723.31000000006</v>
      </c>
      <c r="K8" s="2">
        <v>2170175</v>
      </c>
      <c r="L8" s="2">
        <v>-11950</v>
      </c>
      <c r="M8" s="2">
        <v>18637.25</v>
      </c>
    </row>
    <row r="9" spans="1:13">
      <c r="A9" s="9">
        <v>42016</v>
      </c>
      <c r="B9" s="9">
        <v>42033</v>
      </c>
      <c r="C9" s="2">
        <v>18690</v>
      </c>
      <c r="D9" s="2">
        <v>18919.8</v>
      </c>
      <c r="E9" s="2">
        <v>18582.349999999999</v>
      </c>
      <c r="F9" s="2">
        <v>18889.349999999999</v>
      </c>
      <c r="G9" s="2">
        <v>18898.7</v>
      </c>
      <c r="H9" s="2">
        <v>18889.349999999999</v>
      </c>
      <c r="I9" s="2">
        <v>108025</v>
      </c>
      <c r="J9" s="2">
        <v>507622.52</v>
      </c>
      <c r="K9" s="2">
        <v>2242350</v>
      </c>
      <c r="L9" s="2">
        <v>72175</v>
      </c>
      <c r="M9" s="2">
        <v>18795.849999999999</v>
      </c>
    </row>
    <row r="10" spans="1:13">
      <c r="A10" s="9">
        <v>42017</v>
      </c>
      <c r="B10" s="9">
        <v>42033</v>
      </c>
      <c r="C10" s="2">
        <v>18965</v>
      </c>
      <c r="D10" s="2">
        <v>18995</v>
      </c>
      <c r="E10" s="2">
        <v>18675</v>
      </c>
      <c r="F10" s="2">
        <v>18759.650000000001</v>
      </c>
      <c r="G10" s="2">
        <v>18776</v>
      </c>
      <c r="H10" s="2">
        <v>18759.650000000001</v>
      </c>
      <c r="I10" s="2">
        <v>123270</v>
      </c>
      <c r="J10" s="2">
        <v>581178.37</v>
      </c>
      <c r="K10" s="2">
        <v>2109800</v>
      </c>
      <c r="L10" s="2">
        <v>-132550</v>
      </c>
      <c r="M10" s="2">
        <v>18707.2</v>
      </c>
    </row>
    <row r="11" spans="1:13">
      <c r="A11" s="9">
        <v>42018</v>
      </c>
      <c r="B11" s="9">
        <v>42033</v>
      </c>
      <c r="C11" s="2">
        <v>18725.3</v>
      </c>
      <c r="D11" s="2">
        <v>18850</v>
      </c>
      <c r="E11" s="2">
        <v>18566</v>
      </c>
      <c r="F11" s="2">
        <v>18690.599999999999</v>
      </c>
      <c r="G11" s="2">
        <v>18717.650000000001</v>
      </c>
      <c r="H11" s="2">
        <v>18690.599999999999</v>
      </c>
      <c r="I11" s="2">
        <v>128757</v>
      </c>
      <c r="J11" s="2">
        <v>601654.16</v>
      </c>
      <c r="K11" s="2">
        <v>2193225</v>
      </c>
      <c r="L11" s="2">
        <v>83425</v>
      </c>
      <c r="M11" s="2">
        <v>18603.8</v>
      </c>
    </row>
    <row r="12" spans="1:13">
      <c r="A12" s="9">
        <v>42019</v>
      </c>
      <c r="B12" s="9">
        <v>42033</v>
      </c>
      <c r="C12" s="2">
        <v>19400.150000000001</v>
      </c>
      <c r="D12" s="2">
        <v>19517</v>
      </c>
      <c r="E12" s="2">
        <v>19115</v>
      </c>
      <c r="F12" s="2">
        <v>19270.25</v>
      </c>
      <c r="G12" s="2">
        <v>19219</v>
      </c>
      <c r="H12" s="2">
        <v>19270.25</v>
      </c>
      <c r="I12" s="2">
        <v>208197</v>
      </c>
      <c r="J12" s="2">
        <v>1003671.73</v>
      </c>
      <c r="K12" s="2">
        <v>2105875</v>
      </c>
      <c r="L12" s="2">
        <v>-87350</v>
      </c>
      <c r="M12" s="2">
        <v>19235.650000000001</v>
      </c>
    </row>
    <row r="13" spans="1:13">
      <c r="A13" s="9">
        <v>42020</v>
      </c>
      <c r="B13" s="9">
        <v>42033</v>
      </c>
      <c r="C13" s="2">
        <v>19249.95</v>
      </c>
      <c r="D13" s="2">
        <v>19344.900000000001</v>
      </c>
      <c r="E13" s="2">
        <v>19125.95</v>
      </c>
      <c r="F13" s="2">
        <v>19288.45</v>
      </c>
      <c r="G13" s="2">
        <v>19290</v>
      </c>
      <c r="H13" s="2">
        <v>19288.45</v>
      </c>
      <c r="I13" s="2">
        <v>100951</v>
      </c>
      <c r="J13" s="2">
        <v>486509.89</v>
      </c>
      <c r="K13" s="2">
        <v>2126225</v>
      </c>
      <c r="L13" s="2">
        <v>20350</v>
      </c>
      <c r="M13" s="2">
        <v>19223.150000000001</v>
      </c>
    </row>
    <row r="14" spans="1:13">
      <c r="A14" s="9">
        <v>42023</v>
      </c>
      <c r="B14" s="9">
        <v>42033</v>
      </c>
      <c r="C14" s="2">
        <v>19356</v>
      </c>
      <c r="D14" s="2">
        <v>19479.75</v>
      </c>
      <c r="E14" s="2">
        <v>19323.2</v>
      </c>
      <c r="F14" s="2">
        <v>19453.8</v>
      </c>
      <c r="G14" s="2">
        <v>19456.95</v>
      </c>
      <c r="H14" s="2">
        <v>19453.8</v>
      </c>
      <c r="I14" s="2">
        <v>82220</v>
      </c>
      <c r="J14" s="2">
        <v>399356.01</v>
      </c>
      <c r="K14" s="2">
        <v>2137750</v>
      </c>
      <c r="L14" s="2">
        <v>11525</v>
      </c>
      <c r="M14" s="2">
        <v>19406.05</v>
      </c>
    </row>
    <row r="15" spans="1:13">
      <c r="A15" s="9">
        <v>42024</v>
      </c>
      <c r="B15" s="9">
        <v>42033</v>
      </c>
      <c r="C15" s="2">
        <v>19501</v>
      </c>
      <c r="D15" s="2">
        <v>19870.95</v>
      </c>
      <c r="E15" s="2">
        <v>19482.7</v>
      </c>
      <c r="F15" s="2">
        <v>19825.45</v>
      </c>
      <c r="G15" s="2">
        <v>19815</v>
      </c>
      <c r="H15" s="2">
        <v>19825.45</v>
      </c>
      <c r="I15" s="2">
        <v>115578</v>
      </c>
      <c r="J15" s="2">
        <v>568355.44999999995</v>
      </c>
      <c r="K15" s="2">
        <v>2179100</v>
      </c>
      <c r="L15" s="2">
        <v>41350</v>
      </c>
      <c r="M15" s="2">
        <v>19767.05</v>
      </c>
    </row>
    <row r="16" spans="1:13">
      <c r="A16" s="9">
        <v>42025</v>
      </c>
      <c r="B16" s="9">
        <v>42033</v>
      </c>
      <c r="C16" s="2">
        <v>19854.95</v>
      </c>
      <c r="D16" s="2">
        <v>20010</v>
      </c>
      <c r="E16" s="2">
        <v>19830.25</v>
      </c>
      <c r="F16" s="2">
        <v>19889.650000000001</v>
      </c>
      <c r="G16" s="2">
        <v>19879.5</v>
      </c>
      <c r="H16" s="2">
        <v>19889.650000000001</v>
      </c>
      <c r="I16" s="2">
        <v>103118</v>
      </c>
      <c r="J16" s="2">
        <v>513658.74</v>
      </c>
      <c r="K16" s="2">
        <v>2038250</v>
      </c>
      <c r="L16" s="2">
        <v>-140850</v>
      </c>
      <c r="M16" s="2">
        <v>19843.25</v>
      </c>
    </row>
    <row r="17" spans="1:13">
      <c r="A17" s="9">
        <v>42026</v>
      </c>
      <c r="B17" s="9">
        <v>42033</v>
      </c>
      <c r="C17" s="2">
        <v>19934</v>
      </c>
      <c r="D17" s="2">
        <v>20007.900000000001</v>
      </c>
      <c r="E17" s="2">
        <v>19830.05</v>
      </c>
      <c r="F17" s="2">
        <v>19973.3</v>
      </c>
      <c r="G17" s="2">
        <v>19990</v>
      </c>
      <c r="H17" s="2">
        <v>19973.3</v>
      </c>
      <c r="I17" s="2">
        <v>94521</v>
      </c>
      <c r="J17" s="2">
        <v>470874.69</v>
      </c>
      <c r="K17" s="2">
        <v>1959300</v>
      </c>
      <c r="L17" s="2">
        <v>-78950</v>
      </c>
      <c r="M17" s="2">
        <v>19917.650000000001</v>
      </c>
    </row>
    <row r="18" spans="1:13">
      <c r="A18" s="9">
        <v>42027</v>
      </c>
      <c r="B18" s="9">
        <v>42033</v>
      </c>
      <c r="C18" s="2">
        <v>20149.95</v>
      </c>
      <c r="D18" s="2">
        <v>20188</v>
      </c>
      <c r="E18" s="2">
        <v>19990.3</v>
      </c>
      <c r="F18" s="2">
        <v>20119.3</v>
      </c>
      <c r="G18" s="2">
        <v>20102.900000000001</v>
      </c>
      <c r="H18" s="2">
        <v>20119.3</v>
      </c>
      <c r="I18" s="2">
        <v>130510</v>
      </c>
      <c r="J18" s="2">
        <v>656309.56999999995</v>
      </c>
      <c r="K18" s="2">
        <v>1894925</v>
      </c>
      <c r="L18" s="2">
        <v>-64375</v>
      </c>
      <c r="M18" s="2">
        <v>20072.7</v>
      </c>
    </row>
    <row r="19" spans="1:13">
      <c r="A19" s="9">
        <v>42031</v>
      </c>
      <c r="B19" s="9">
        <v>42033</v>
      </c>
      <c r="C19" s="2">
        <v>20200</v>
      </c>
      <c r="D19" s="2">
        <v>20650</v>
      </c>
      <c r="E19" s="2">
        <v>20122</v>
      </c>
      <c r="F19" s="2">
        <v>20588.45</v>
      </c>
      <c r="G19" s="2">
        <v>20575</v>
      </c>
      <c r="H19" s="2">
        <v>20588.45</v>
      </c>
      <c r="I19" s="2">
        <v>134339</v>
      </c>
      <c r="J19" s="2">
        <v>683203.32</v>
      </c>
      <c r="K19" s="2">
        <v>1995675</v>
      </c>
      <c r="L19" s="2">
        <v>100750</v>
      </c>
      <c r="M19" s="2">
        <v>20555.25</v>
      </c>
    </row>
    <row r="20" spans="1:13">
      <c r="A20" s="9">
        <v>42032</v>
      </c>
      <c r="B20" s="9">
        <v>42033</v>
      </c>
      <c r="C20" s="2">
        <v>20548.849999999999</v>
      </c>
      <c r="D20" s="2">
        <v>20934</v>
      </c>
      <c r="E20" s="2">
        <v>20426</v>
      </c>
      <c r="F20" s="2">
        <v>20480.25</v>
      </c>
      <c r="G20" s="2">
        <v>20451.5</v>
      </c>
      <c r="H20" s="2">
        <v>20480.25</v>
      </c>
      <c r="I20" s="2">
        <v>180780</v>
      </c>
      <c r="J20" s="2">
        <v>931546.17</v>
      </c>
      <c r="K20" s="2">
        <v>1580675</v>
      </c>
      <c r="L20" s="2">
        <v>-415000</v>
      </c>
      <c r="M20" s="2">
        <v>20491.75</v>
      </c>
    </row>
    <row r="21" spans="1:13">
      <c r="A21" s="9">
        <v>42033</v>
      </c>
      <c r="B21" s="9">
        <v>42033</v>
      </c>
      <c r="C21" s="2">
        <v>20411.3</v>
      </c>
      <c r="D21" s="2">
        <v>20600.25</v>
      </c>
      <c r="E21" s="2">
        <v>20336</v>
      </c>
      <c r="F21" s="2">
        <v>20544.2</v>
      </c>
      <c r="G21" s="2">
        <v>20531.05</v>
      </c>
      <c r="H21" s="2">
        <v>20528.599999999999</v>
      </c>
      <c r="I21" s="2">
        <v>120010</v>
      </c>
      <c r="J21" s="2">
        <v>613551.11</v>
      </c>
      <c r="K21" s="2">
        <v>918025</v>
      </c>
      <c r="L21" s="2">
        <v>-662650</v>
      </c>
      <c r="M21" s="2">
        <v>20528.599999999999</v>
      </c>
    </row>
    <row r="22" spans="1:13">
      <c r="A22" s="9">
        <v>42034</v>
      </c>
      <c r="B22" s="9">
        <v>42061</v>
      </c>
      <c r="C22" s="2">
        <v>20740</v>
      </c>
      <c r="D22" s="2">
        <v>20740</v>
      </c>
      <c r="E22" s="2">
        <v>19891.3</v>
      </c>
      <c r="F22" s="2">
        <v>19995.349999999999</v>
      </c>
      <c r="G22" s="2">
        <v>20000</v>
      </c>
      <c r="H22" s="2">
        <v>19995.349999999999</v>
      </c>
      <c r="I22" s="2">
        <v>161249</v>
      </c>
      <c r="J22" s="2">
        <v>816112.68</v>
      </c>
      <c r="K22" s="2">
        <v>2028850</v>
      </c>
      <c r="L22" s="2">
        <v>102300</v>
      </c>
      <c r="M22" s="2">
        <v>19843.75</v>
      </c>
    </row>
    <row r="23" spans="1:13">
      <c r="A23" s="9">
        <v>42037</v>
      </c>
      <c r="B23" s="9">
        <v>42061</v>
      </c>
      <c r="C23" s="2">
        <v>19855</v>
      </c>
      <c r="D23" s="2">
        <v>20172.400000000001</v>
      </c>
      <c r="E23" s="2">
        <v>19735</v>
      </c>
      <c r="F23" s="2">
        <v>20052.099999999999</v>
      </c>
      <c r="G23" s="2">
        <v>20087.95</v>
      </c>
      <c r="H23" s="2">
        <v>20052.099999999999</v>
      </c>
      <c r="I23" s="2">
        <v>129241</v>
      </c>
      <c r="J23" s="2">
        <v>644411.81999999995</v>
      </c>
      <c r="K23" s="2">
        <v>2283375</v>
      </c>
      <c r="L23" s="2">
        <v>254525</v>
      </c>
      <c r="M23" s="2">
        <v>19865.900000000001</v>
      </c>
    </row>
    <row r="24" spans="1:13">
      <c r="A24" s="9">
        <v>42038</v>
      </c>
      <c r="B24" s="9">
        <v>42061</v>
      </c>
      <c r="C24" s="2">
        <v>20114.45</v>
      </c>
      <c r="D24" s="2">
        <v>20140</v>
      </c>
      <c r="E24" s="2">
        <v>19423.7</v>
      </c>
      <c r="F24" s="2">
        <v>19500.8</v>
      </c>
      <c r="G24" s="2">
        <v>19442</v>
      </c>
      <c r="H24" s="2">
        <v>19500.8</v>
      </c>
      <c r="I24" s="2">
        <v>191669</v>
      </c>
      <c r="J24" s="2">
        <v>946251.04</v>
      </c>
      <c r="K24" s="2">
        <v>2505175</v>
      </c>
      <c r="L24" s="2">
        <v>221800</v>
      </c>
      <c r="M24" s="2">
        <v>19382.95</v>
      </c>
    </row>
    <row r="25" spans="1:13">
      <c r="A25" s="9">
        <v>42039</v>
      </c>
      <c r="B25" s="9">
        <v>42061</v>
      </c>
      <c r="C25" s="2">
        <v>19489.900000000001</v>
      </c>
      <c r="D25" s="2">
        <v>19538.849999999999</v>
      </c>
      <c r="E25" s="2">
        <v>19220</v>
      </c>
      <c r="F25" s="2">
        <v>19284.7</v>
      </c>
      <c r="G25" s="2">
        <v>19251.400000000001</v>
      </c>
      <c r="H25" s="2">
        <v>19284.7</v>
      </c>
      <c r="I25" s="2">
        <v>142420</v>
      </c>
      <c r="J25" s="2">
        <v>689890.2</v>
      </c>
      <c r="K25" s="2">
        <v>2466800</v>
      </c>
      <c r="L25" s="2">
        <v>-38375</v>
      </c>
      <c r="M25" s="2">
        <v>19174</v>
      </c>
    </row>
    <row r="26" spans="1:13">
      <c r="A26" s="9">
        <v>42040</v>
      </c>
      <c r="B26" s="9">
        <v>42061</v>
      </c>
      <c r="C26" s="2">
        <v>19343.3</v>
      </c>
      <c r="D26" s="2">
        <v>19574.900000000001</v>
      </c>
      <c r="E26" s="2">
        <v>19061.599999999999</v>
      </c>
      <c r="F26" s="2">
        <v>19147.05</v>
      </c>
      <c r="G26" s="2">
        <v>19150</v>
      </c>
      <c r="H26" s="2">
        <v>19147.05</v>
      </c>
      <c r="I26" s="2">
        <v>155484</v>
      </c>
      <c r="J26" s="2">
        <v>751509.19</v>
      </c>
      <c r="K26" s="2">
        <v>2282575</v>
      </c>
      <c r="L26" s="2">
        <v>-184225</v>
      </c>
      <c r="M26" s="2">
        <v>19051.900000000001</v>
      </c>
    </row>
    <row r="27" spans="1:13">
      <c r="A27" s="9">
        <v>42041</v>
      </c>
      <c r="B27" s="9">
        <v>42061</v>
      </c>
      <c r="C27" s="2">
        <v>19126.099999999999</v>
      </c>
      <c r="D27" s="2">
        <v>19210</v>
      </c>
      <c r="E27" s="2">
        <v>18825.25</v>
      </c>
      <c r="F27" s="2">
        <v>18878.95</v>
      </c>
      <c r="G27" s="2">
        <v>18875.75</v>
      </c>
      <c r="H27" s="2">
        <v>18878.95</v>
      </c>
      <c r="I27" s="2">
        <v>156320</v>
      </c>
      <c r="J27" s="2">
        <v>741924.34</v>
      </c>
      <c r="K27" s="2">
        <v>2106325</v>
      </c>
      <c r="L27" s="2">
        <v>-176250</v>
      </c>
      <c r="M27" s="2">
        <v>18786.7</v>
      </c>
    </row>
    <row r="28" spans="1:13">
      <c r="A28" s="9">
        <v>42044</v>
      </c>
      <c r="B28" s="9">
        <v>42061</v>
      </c>
      <c r="C28" s="2">
        <v>18702</v>
      </c>
      <c r="D28" s="2">
        <v>18759.900000000001</v>
      </c>
      <c r="E28" s="2">
        <v>18456.75</v>
      </c>
      <c r="F28" s="2">
        <v>18489.3</v>
      </c>
      <c r="G28" s="2">
        <v>18474.55</v>
      </c>
      <c r="H28" s="2">
        <v>18489.3</v>
      </c>
      <c r="I28" s="2">
        <v>119895</v>
      </c>
      <c r="J28" s="2">
        <v>558002.61</v>
      </c>
      <c r="K28" s="2">
        <v>2247775</v>
      </c>
      <c r="L28" s="2">
        <v>141450</v>
      </c>
      <c r="M28" s="2">
        <v>18403.849999999999</v>
      </c>
    </row>
    <row r="29" spans="1:13">
      <c r="A29" s="9">
        <v>42045</v>
      </c>
      <c r="B29" s="9">
        <v>42061</v>
      </c>
      <c r="C29" s="2">
        <v>18349.95</v>
      </c>
      <c r="D29" s="2">
        <v>19025</v>
      </c>
      <c r="E29" s="2">
        <v>18294.3</v>
      </c>
      <c r="F29" s="2">
        <v>18853.95</v>
      </c>
      <c r="G29" s="2">
        <v>18900</v>
      </c>
      <c r="H29" s="2">
        <v>18853.95</v>
      </c>
      <c r="I29" s="2">
        <v>221167</v>
      </c>
      <c r="J29" s="2">
        <v>1037382.62</v>
      </c>
      <c r="K29" s="2">
        <v>2062325</v>
      </c>
      <c r="L29" s="2">
        <v>-185450</v>
      </c>
      <c r="M29" s="2">
        <v>18752.5</v>
      </c>
    </row>
    <row r="30" spans="1:13">
      <c r="A30" s="9">
        <v>42046</v>
      </c>
      <c r="B30" s="9">
        <v>42061</v>
      </c>
      <c r="C30" s="2">
        <v>19015.150000000001</v>
      </c>
      <c r="D30" s="2">
        <v>19170</v>
      </c>
      <c r="E30" s="2">
        <v>18950</v>
      </c>
      <c r="F30" s="2">
        <v>19048.5</v>
      </c>
      <c r="G30" s="2">
        <v>19053.95</v>
      </c>
      <c r="H30" s="2">
        <v>19048.5</v>
      </c>
      <c r="I30" s="2">
        <v>107365</v>
      </c>
      <c r="J30" s="2">
        <v>511859.53</v>
      </c>
      <c r="K30" s="2">
        <v>2114975</v>
      </c>
      <c r="L30" s="2">
        <v>52650</v>
      </c>
      <c r="M30" s="2">
        <v>18940.8</v>
      </c>
    </row>
    <row r="31" spans="1:13">
      <c r="A31" s="9">
        <v>42047</v>
      </c>
      <c r="B31" s="9">
        <v>42061</v>
      </c>
      <c r="C31" s="2">
        <v>19150.150000000001</v>
      </c>
      <c r="D31" s="2">
        <v>19285</v>
      </c>
      <c r="E31" s="2">
        <v>18801</v>
      </c>
      <c r="F31" s="2">
        <v>19231.7</v>
      </c>
      <c r="G31" s="2">
        <v>19256</v>
      </c>
      <c r="H31" s="2">
        <v>19231.7</v>
      </c>
      <c r="I31" s="2">
        <v>148959</v>
      </c>
      <c r="J31" s="2">
        <v>708216.04</v>
      </c>
      <c r="K31" s="2">
        <v>2171575</v>
      </c>
      <c r="L31" s="2">
        <v>56600</v>
      </c>
      <c r="M31" s="2">
        <v>19128.599999999999</v>
      </c>
    </row>
    <row r="32" spans="1:13">
      <c r="A32" s="9">
        <v>42048</v>
      </c>
      <c r="B32" s="9">
        <v>42061</v>
      </c>
      <c r="C32" s="2">
        <v>19400.150000000001</v>
      </c>
      <c r="D32" s="2">
        <v>19549</v>
      </c>
      <c r="E32" s="2">
        <v>19221</v>
      </c>
      <c r="F32" s="2">
        <v>19459.099999999999</v>
      </c>
      <c r="G32" s="2">
        <v>19445</v>
      </c>
      <c r="H32" s="2">
        <v>19459.099999999999</v>
      </c>
      <c r="I32" s="2">
        <v>124940</v>
      </c>
      <c r="J32" s="2">
        <v>605766.87</v>
      </c>
      <c r="K32" s="2">
        <v>2196625</v>
      </c>
      <c r="L32" s="2">
        <v>25050</v>
      </c>
      <c r="M32" s="2">
        <v>19369.7</v>
      </c>
    </row>
    <row r="33" spans="1:13">
      <c r="A33" s="9">
        <v>42051</v>
      </c>
      <c r="B33" s="9">
        <v>42061</v>
      </c>
      <c r="C33" s="2">
        <v>19549.95</v>
      </c>
      <c r="D33" s="2">
        <v>19610</v>
      </c>
      <c r="E33" s="2">
        <v>19211</v>
      </c>
      <c r="F33" s="2">
        <v>19272.75</v>
      </c>
      <c r="G33" s="2">
        <v>19240</v>
      </c>
      <c r="H33" s="2">
        <v>19272.75</v>
      </c>
      <c r="I33" s="2">
        <v>130024</v>
      </c>
      <c r="J33" s="2">
        <v>631257.91</v>
      </c>
      <c r="K33" s="2">
        <v>2215900</v>
      </c>
      <c r="L33" s="2">
        <v>19275</v>
      </c>
      <c r="M33" s="2">
        <v>19189.95</v>
      </c>
    </row>
    <row r="34" spans="1:13">
      <c r="A34" s="9">
        <v>42053</v>
      </c>
      <c r="B34" s="9">
        <v>42061</v>
      </c>
      <c r="C34" s="2">
        <v>19260</v>
      </c>
      <c r="D34" s="2">
        <v>19485</v>
      </c>
      <c r="E34" s="2">
        <v>19222.45</v>
      </c>
      <c r="F34" s="2">
        <v>19380.150000000001</v>
      </c>
      <c r="G34" s="2">
        <v>19409.7</v>
      </c>
      <c r="H34" s="2">
        <v>19380.150000000001</v>
      </c>
      <c r="I34" s="2">
        <v>107368</v>
      </c>
      <c r="J34" s="2">
        <v>519676.1</v>
      </c>
      <c r="K34" s="2">
        <v>2178400</v>
      </c>
      <c r="L34" s="2">
        <v>-37500</v>
      </c>
      <c r="M34" s="2">
        <v>19296.5</v>
      </c>
    </row>
    <row r="35" spans="1:13">
      <c r="A35" s="9">
        <v>42054</v>
      </c>
      <c r="B35" s="9">
        <v>42061</v>
      </c>
      <c r="C35" s="2">
        <v>19397.2</v>
      </c>
      <c r="D35" s="2">
        <v>19450</v>
      </c>
      <c r="E35" s="2">
        <v>18915.150000000001</v>
      </c>
      <c r="F35" s="2">
        <v>19257.5</v>
      </c>
      <c r="G35" s="2">
        <v>19289.900000000001</v>
      </c>
      <c r="H35" s="2">
        <v>19257.5</v>
      </c>
      <c r="I35" s="2">
        <v>179072</v>
      </c>
      <c r="J35" s="2">
        <v>858162.78</v>
      </c>
      <c r="K35" s="2">
        <v>2168625</v>
      </c>
      <c r="L35" s="2">
        <v>-9775</v>
      </c>
      <c r="M35" s="2">
        <v>19188.3</v>
      </c>
    </row>
    <row r="36" spans="1:13">
      <c r="A36" s="9">
        <v>42055</v>
      </c>
      <c r="B36" s="9">
        <v>42061</v>
      </c>
      <c r="C36" s="2">
        <v>19249</v>
      </c>
      <c r="D36" s="2">
        <v>19379.8</v>
      </c>
      <c r="E36" s="2">
        <v>18926</v>
      </c>
      <c r="F36" s="2">
        <v>19104.900000000001</v>
      </c>
      <c r="G36" s="2">
        <v>19085.900000000001</v>
      </c>
      <c r="H36" s="2">
        <v>19104.900000000001</v>
      </c>
      <c r="I36" s="2">
        <v>186137</v>
      </c>
      <c r="J36" s="2">
        <v>891977.95</v>
      </c>
      <c r="K36" s="2">
        <v>2209550</v>
      </c>
      <c r="L36" s="2">
        <v>40925</v>
      </c>
      <c r="M36" s="2">
        <v>19073.55</v>
      </c>
    </row>
    <row r="37" spans="1:13">
      <c r="A37" s="9">
        <v>42058</v>
      </c>
      <c r="B37" s="9">
        <v>42061</v>
      </c>
      <c r="C37" s="2">
        <v>19199.95</v>
      </c>
      <c r="D37" s="2">
        <v>19252</v>
      </c>
      <c r="E37" s="2">
        <v>18835</v>
      </c>
      <c r="F37" s="2">
        <v>18906.349999999999</v>
      </c>
      <c r="G37" s="2">
        <v>18844</v>
      </c>
      <c r="H37" s="2">
        <v>18906.349999999999</v>
      </c>
      <c r="I37" s="2">
        <v>122299</v>
      </c>
      <c r="J37" s="2">
        <v>582770.43999999994</v>
      </c>
      <c r="K37" s="2">
        <v>2234675</v>
      </c>
      <c r="L37" s="2">
        <v>25125</v>
      </c>
      <c r="M37" s="2">
        <v>18913.400000000001</v>
      </c>
    </row>
    <row r="38" spans="1:13">
      <c r="A38" s="9">
        <v>42059</v>
      </c>
      <c r="B38" s="9">
        <v>42061</v>
      </c>
      <c r="C38" s="2">
        <v>18879.900000000001</v>
      </c>
      <c r="D38" s="2">
        <v>19039.400000000001</v>
      </c>
      <c r="E38" s="2">
        <v>18723.599999999999</v>
      </c>
      <c r="F38" s="2">
        <v>18887.55</v>
      </c>
      <c r="G38" s="2">
        <v>18883.7</v>
      </c>
      <c r="H38" s="2">
        <v>18887.55</v>
      </c>
      <c r="I38" s="2">
        <v>154477</v>
      </c>
      <c r="J38" s="2">
        <v>728907.6</v>
      </c>
      <c r="K38" s="2">
        <v>1981350</v>
      </c>
      <c r="L38" s="2">
        <v>-253325</v>
      </c>
      <c r="M38" s="2">
        <v>18883.8</v>
      </c>
    </row>
    <row r="39" spans="1:13">
      <c r="A39" s="9">
        <v>42060</v>
      </c>
      <c r="B39" s="9">
        <v>42061</v>
      </c>
      <c r="C39" s="2">
        <v>18950.45</v>
      </c>
      <c r="D39" s="2">
        <v>19090.8</v>
      </c>
      <c r="E39" s="2">
        <v>18710</v>
      </c>
      <c r="F39" s="2">
        <v>18737.95</v>
      </c>
      <c r="G39" s="2">
        <v>18741.099999999999</v>
      </c>
      <c r="H39" s="2">
        <v>18737.95</v>
      </c>
      <c r="I39" s="2">
        <v>142337</v>
      </c>
      <c r="J39" s="2">
        <v>673056.11</v>
      </c>
      <c r="K39" s="2">
        <v>1736175</v>
      </c>
      <c r="L39" s="2">
        <v>-245175</v>
      </c>
      <c r="M39" s="2">
        <v>18733.05</v>
      </c>
    </row>
    <row r="40" spans="1:13">
      <c r="A40" s="9">
        <v>42061</v>
      </c>
      <c r="B40" s="9">
        <v>42061</v>
      </c>
      <c r="C40" s="2">
        <v>18762.650000000001</v>
      </c>
      <c r="D40" s="2">
        <v>18786.95</v>
      </c>
      <c r="E40" s="2">
        <v>18480</v>
      </c>
      <c r="F40" s="2">
        <v>18528.45</v>
      </c>
      <c r="G40" s="2">
        <v>18536.099999999999</v>
      </c>
      <c r="H40" s="2">
        <v>18538.099999999999</v>
      </c>
      <c r="I40" s="2">
        <v>144517</v>
      </c>
      <c r="J40" s="2">
        <v>672934.6</v>
      </c>
      <c r="K40" s="2">
        <v>1283875</v>
      </c>
      <c r="L40" s="2">
        <v>-452300</v>
      </c>
      <c r="M40" s="2">
        <v>18538.099999999999</v>
      </c>
    </row>
    <row r="41" spans="1:13">
      <c r="A41" s="9">
        <v>42062</v>
      </c>
      <c r="B41" s="9">
        <v>42089</v>
      </c>
      <c r="C41" s="2">
        <v>18795.25</v>
      </c>
      <c r="D41" s="2">
        <v>19250</v>
      </c>
      <c r="E41" s="2">
        <v>18760</v>
      </c>
      <c r="F41" s="2">
        <v>19221.650000000001</v>
      </c>
      <c r="G41" s="2">
        <v>19246.95</v>
      </c>
      <c r="H41" s="2">
        <v>19221.650000000001</v>
      </c>
      <c r="I41" s="2">
        <v>152054</v>
      </c>
      <c r="J41" s="2">
        <v>723680.23</v>
      </c>
      <c r="K41" s="2">
        <v>1997100</v>
      </c>
      <c r="L41" s="2">
        <v>-60075</v>
      </c>
      <c r="M41" s="2">
        <v>19074.55</v>
      </c>
    </row>
    <row r="42" spans="1:13">
      <c r="A42" s="9">
        <v>42063</v>
      </c>
      <c r="B42" s="9">
        <v>42089</v>
      </c>
      <c r="C42" s="2">
        <v>19460.55</v>
      </c>
      <c r="D42" s="2">
        <v>19949.400000000001</v>
      </c>
      <c r="E42" s="2">
        <v>19109.2</v>
      </c>
      <c r="F42" s="2">
        <v>19853.099999999999</v>
      </c>
      <c r="G42" s="2">
        <v>19945</v>
      </c>
      <c r="H42" s="2">
        <v>19853.099999999999</v>
      </c>
      <c r="I42" s="2">
        <v>287154</v>
      </c>
      <c r="J42" s="2">
        <v>1397490.41</v>
      </c>
      <c r="K42" s="2">
        <v>2023750</v>
      </c>
      <c r="L42" s="2">
        <v>26650</v>
      </c>
      <c r="M42" s="2">
        <v>19691.2</v>
      </c>
    </row>
    <row r="43" spans="1:13">
      <c r="A43" s="9">
        <v>42065</v>
      </c>
      <c r="B43" s="9">
        <v>42089</v>
      </c>
      <c r="C43" s="2">
        <v>20150.150000000001</v>
      </c>
      <c r="D43" s="2">
        <v>20245</v>
      </c>
      <c r="E43" s="2">
        <v>19883</v>
      </c>
      <c r="F43" s="2">
        <v>20174.25</v>
      </c>
      <c r="G43" s="2">
        <v>20175</v>
      </c>
      <c r="H43" s="2">
        <v>20174.25</v>
      </c>
      <c r="I43" s="2">
        <v>186110</v>
      </c>
      <c r="J43" s="2">
        <v>934308.79</v>
      </c>
      <c r="K43" s="2">
        <v>1995450</v>
      </c>
      <c r="L43" s="2">
        <v>-28300</v>
      </c>
      <c r="M43" s="2">
        <v>20008.099999999999</v>
      </c>
    </row>
    <row r="44" spans="1:13">
      <c r="A44" s="9">
        <v>42066</v>
      </c>
      <c r="B44" s="9">
        <v>42089</v>
      </c>
      <c r="C44" s="2">
        <v>20055</v>
      </c>
      <c r="D44" s="2">
        <v>20199</v>
      </c>
      <c r="E44" s="2">
        <v>19955</v>
      </c>
      <c r="F44" s="2">
        <v>20121.150000000001</v>
      </c>
      <c r="G44" s="2">
        <v>20130.3</v>
      </c>
      <c r="H44" s="2">
        <v>20121.150000000001</v>
      </c>
      <c r="I44" s="2">
        <v>115186</v>
      </c>
      <c r="J44" s="2">
        <v>578078.54</v>
      </c>
      <c r="K44" s="2">
        <v>2020475</v>
      </c>
      <c r="L44" s="2">
        <v>25025</v>
      </c>
      <c r="M44" s="2">
        <v>19961.2</v>
      </c>
    </row>
    <row r="45" spans="1:13">
      <c r="A45" s="9">
        <v>42067</v>
      </c>
      <c r="B45" s="9">
        <v>42089</v>
      </c>
      <c r="C45" s="2">
        <v>20627</v>
      </c>
      <c r="D45" s="2">
        <v>20740</v>
      </c>
      <c r="E45" s="2">
        <v>19673.2</v>
      </c>
      <c r="F45" s="2">
        <v>19752.7</v>
      </c>
      <c r="G45" s="2">
        <v>19720</v>
      </c>
      <c r="H45" s="2">
        <v>19752.7</v>
      </c>
      <c r="I45" s="2">
        <v>240535</v>
      </c>
      <c r="J45" s="2">
        <v>1214584.5900000001</v>
      </c>
      <c r="K45" s="2">
        <v>2224725</v>
      </c>
      <c r="L45" s="2">
        <v>204250</v>
      </c>
      <c r="M45" s="2">
        <v>19643.900000000001</v>
      </c>
    </row>
    <row r="46" spans="1:13">
      <c r="A46" s="9">
        <v>42068</v>
      </c>
      <c r="B46" s="9">
        <v>42089</v>
      </c>
      <c r="C46" s="2">
        <v>19701.55</v>
      </c>
      <c r="D46" s="2">
        <v>19994</v>
      </c>
      <c r="E46" s="2">
        <v>19512</v>
      </c>
      <c r="F46" s="2">
        <v>19907.8</v>
      </c>
      <c r="G46" s="2">
        <v>19921</v>
      </c>
      <c r="H46" s="2">
        <v>19907.8</v>
      </c>
      <c r="I46" s="2">
        <v>177712</v>
      </c>
      <c r="J46" s="2">
        <v>877165.98</v>
      </c>
      <c r="K46" s="2">
        <v>2329750</v>
      </c>
      <c r="L46" s="2">
        <v>105025</v>
      </c>
      <c r="M46" s="2">
        <v>19748</v>
      </c>
    </row>
    <row r="47" spans="1:13">
      <c r="A47" s="9">
        <v>42072</v>
      </c>
      <c r="B47" s="9">
        <v>42089</v>
      </c>
      <c r="C47" s="2">
        <v>19695</v>
      </c>
      <c r="D47" s="2">
        <v>19746</v>
      </c>
      <c r="E47" s="2">
        <v>19221</v>
      </c>
      <c r="F47" s="2">
        <v>19259.5</v>
      </c>
      <c r="G47" s="2">
        <v>19228</v>
      </c>
      <c r="H47" s="2">
        <v>19259.5</v>
      </c>
      <c r="I47" s="2">
        <v>136038</v>
      </c>
      <c r="J47" s="2">
        <v>660163.73</v>
      </c>
      <c r="K47" s="2">
        <v>2302925</v>
      </c>
      <c r="L47" s="2">
        <v>-26825</v>
      </c>
      <c r="M47" s="2">
        <v>19145.55</v>
      </c>
    </row>
    <row r="48" spans="1:13">
      <c r="A48" s="9">
        <v>42073</v>
      </c>
      <c r="B48" s="9">
        <v>42089</v>
      </c>
      <c r="C48" s="2">
        <v>19275.150000000001</v>
      </c>
      <c r="D48" s="2">
        <v>19394</v>
      </c>
      <c r="E48" s="2">
        <v>19001</v>
      </c>
      <c r="F48" s="2">
        <v>19168.55</v>
      </c>
      <c r="G48" s="2">
        <v>19215</v>
      </c>
      <c r="H48" s="2">
        <v>19168.55</v>
      </c>
      <c r="I48" s="2">
        <v>148912</v>
      </c>
      <c r="J48" s="2">
        <v>715313.95</v>
      </c>
      <c r="K48" s="2">
        <v>2208350</v>
      </c>
      <c r="L48" s="2">
        <v>-94575</v>
      </c>
      <c r="M48" s="2">
        <v>19054.400000000001</v>
      </c>
    </row>
    <row r="49" spans="1:13">
      <c r="A49" s="9">
        <v>42074</v>
      </c>
      <c r="B49" s="9">
        <v>42089</v>
      </c>
      <c r="C49" s="2">
        <v>19172.099999999999</v>
      </c>
      <c r="D49" s="2">
        <v>19321</v>
      </c>
      <c r="E49" s="2">
        <v>19011.400000000001</v>
      </c>
      <c r="F49" s="2">
        <v>19188.25</v>
      </c>
      <c r="G49" s="2">
        <v>19218</v>
      </c>
      <c r="H49" s="2">
        <v>19188.25</v>
      </c>
      <c r="I49" s="2">
        <v>149035</v>
      </c>
      <c r="J49" s="2">
        <v>714721.44</v>
      </c>
      <c r="K49" s="2">
        <v>2295725</v>
      </c>
      <c r="L49" s="2">
        <v>87375</v>
      </c>
      <c r="M49" s="2">
        <v>19044</v>
      </c>
    </row>
    <row r="50" spans="1:13">
      <c r="A50" s="9">
        <v>42075</v>
      </c>
      <c r="B50" s="9">
        <v>42089</v>
      </c>
      <c r="C50" s="2">
        <v>19350</v>
      </c>
      <c r="D50" s="2">
        <v>19374.900000000001</v>
      </c>
      <c r="E50" s="2">
        <v>19211</v>
      </c>
      <c r="F50" s="2">
        <v>19273.25</v>
      </c>
      <c r="G50" s="2">
        <v>19258.8</v>
      </c>
      <c r="H50" s="2">
        <v>19273.25</v>
      </c>
      <c r="I50" s="2">
        <v>87937</v>
      </c>
      <c r="J50" s="2">
        <v>424070.2</v>
      </c>
      <c r="K50" s="2">
        <v>2232450</v>
      </c>
      <c r="L50" s="2">
        <v>-63275</v>
      </c>
      <c r="M50" s="2">
        <v>19141.849999999999</v>
      </c>
    </row>
    <row r="51" spans="1:13">
      <c r="A51" s="9">
        <v>42076</v>
      </c>
      <c r="B51" s="9">
        <v>42089</v>
      </c>
      <c r="C51" s="2">
        <v>19390</v>
      </c>
      <c r="D51" s="2">
        <v>19500</v>
      </c>
      <c r="E51" s="2">
        <v>18820</v>
      </c>
      <c r="F51" s="2">
        <v>18880.95</v>
      </c>
      <c r="G51" s="2">
        <v>18904</v>
      </c>
      <c r="H51" s="2">
        <v>18880.95</v>
      </c>
      <c r="I51" s="2">
        <v>178794</v>
      </c>
      <c r="J51" s="2">
        <v>852183.71</v>
      </c>
      <c r="K51" s="2">
        <v>2537150</v>
      </c>
      <c r="L51" s="2">
        <v>304700</v>
      </c>
      <c r="M51" s="2">
        <v>18779.8</v>
      </c>
    </row>
    <row r="52" spans="1:13">
      <c r="A52" s="9">
        <v>42079</v>
      </c>
      <c r="B52" s="9">
        <v>42089</v>
      </c>
      <c r="C52" s="2">
        <v>18900</v>
      </c>
      <c r="D52" s="2">
        <v>19040</v>
      </c>
      <c r="E52" s="2">
        <v>18780.25</v>
      </c>
      <c r="F52" s="2">
        <v>18969.75</v>
      </c>
      <c r="G52" s="2">
        <v>19020</v>
      </c>
      <c r="H52" s="2">
        <v>18969.75</v>
      </c>
      <c r="I52" s="2">
        <v>130159</v>
      </c>
      <c r="J52" s="2">
        <v>615404.55000000005</v>
      </c>
      <c r="K52" s="2">
        <v>2654950</v>
      </c>
      <c r="L52" s="2">
        <v>117800</v>
      </c>
      <c r="M52" s="2">
        <v>18837.349999999999</v>
      </c>
    </row>
    <row r="53" spans="1:13">
      <c r="A53" s="9">
        <v>42080</v>
      </c>
      <c r="B53" s="9">
        <v>42089</v>
      </c>
      <c r="C53" s="2">
        <v>19135.05</v>
      </c>
      <c r="D53" s="2">
        <v>19200</v>
      </c>
      <c r="E53" s="2">
        <v>18859.25</v>
      </c>
      <c r="F53" s="2">
        <v>19131.099999999999</v>
      </c>
      <c r="G53" s="2">
        <v>19174.900000000001</v>
      </c>
      <c r="H53" s="2">
        <v>19131.099999999999</v>
      </c>
      <c r="I53" s="2">
        <v>166126</v>
      </c>
      <c r="J53" s="2">
        <v>791065.19</v>
      </c>
      <c r="K53" s="2">
        <v>2455700</v>
      </c>
      <c r="L53" s="2">
        <v>-199250</v>
      </c>
      <c r="M53" s="2">
        <v>19058.25</v>
      </c>
    </row>
    <row r="54" spans="1:13">
      <c r="A54" s="9">
        <v>42081</v>
      </c>
      <c r="B54" s="9">
        <v>42089</v>
      </c>
      <c r="C54" s="2">
        <v>19154.5</v>
      </c>
      <c r="D54" s="2">
        <v>19347.7</v>
      </c>
      <c r="E54" s="2">
        <v>19022</v>
      </c>
      <c r="F54" s="2">
        <v>19248.599999999999</v>
      </c>
      <c r="G54" s="2">
        <v>19210.099999999999</v>
      </c>
      <c r="H54" s="2">
        <v>19248.599999999999</v>
      </c>
      <c r="I54" s="2">
        <v>145529</v>
      </c>
      <c r="J54" s="2">
        <v>699172.09</v>
      </c>
      <c r="K54" s="2">
        <v>2463550</v>
      </c>
      <c r="L54" s="2">
        <v>7850</v>
      </c>
      <c r="M54" s="2">
        <v>19147.25</v>
      </c>
    </row>
    <row r="55" spans="1:13">
      <c r="A55" s="9">
        <v>42082</v>
      </c>
      <c r="B55" s="9">
        <v>42089</v>
      </c>
      <c r="C55" s="2">
        <v>19440</v>
      </c>
      <c r="D55" s="2">
        <v>19466.849999999999</v>
      </c>
      <c r="E55" s="2">
        <v>18772</v>
      </c>
      <c r="F55" s="2">
        <v>18844.599999999999</v>
      </c>
      <c r="G55" s="2">
        <v>18800</v>
      </c>
      <c r="H55" s="2">
        <v>18844.599999999999</v>
      </c>
      <c r="I55" s="2">
        <v>166180</v>
      </c>
      <c r="J55" s="2">
        <v>796532.5</v>
      </c>
      <c r="K55" s="2">
        <v>2604750</v>
      </c>
      <c r="L55" s="2">
        <v>141200</v>
      </c>
      <c r="M55" s="2">
        <v>18811.150000000001</v>
      </c>
    </row>
    <row r="56" spans="1:13">
      <c r="A56" s="9">
        <v>42083</v>
      </c>
      <c r="B56" s="9">
        <v>42089</v>
      </c>
      <c r="C56" s="2">
        <v>18825.05</v>
      </c>
      <c r="D56" s="2">
        <v>18860</v>
      </c>
      <c r="E56" s="2">
        <v>18619</v>
      </c>
      <c r="F56" s="2">
        <v>18678.150000000001</v>
      </c>
      <c r="G56" s="2">
        <v>18703</v>
      </c>
      <c r="H56" s="2">
        <v>18678.150000000001</v>
      </c>
      <c r="I56" s="2">
        <v>154452</v>
      </c>
      <c r="J56" s="2">
        <v>723368.86</v>
      </c>
      <c r="K56" s="2">
        <v>2614925</v>
      </c>
      <c r="L56" s="2">
        <v>10175</v>
      </c>
      <c r="M56" s="2">
        <v>18606.349999999999</v>
      </c>
    </row>
    <row r="57" spans="1:13">
      <c r="A57" s="9">
        <v>42086</v>
      </c>
      <c r="B57" s="9">
        <v>42089</v>
      </c>
      <c r="C57" s="2">
        <v>18774.95</v>
      </c>
      <c r="D57" s="2">
        <v>18774.95</v>
      </c>
      <c r="E57" s="2">
        <v>18455.2</v>
      </c>
      <c r="F57" s="2">
        <v>18495.95</v>
      </c>
      <c r="G57" s="2">
        <v>18495</v>
      </c>
      <c r="H57" s="2">
        <v>18495.95</v>
      </c>
      <c r="I57" s="2">
        <v>127701</v>
      </c>
      <c r="J57" s="2">
        <v>593844.93000000005</v>
      </c>
      <c r="K57" s="2">
        <v>2558800</v>
      </c>
      <c r="L57" s="2">
        <v>-56125</v>
      </c>
      <c r="M57" s="2">
        <v>18449</v>
      </c>
    </row>
    <row r="58" spans="1:13">
      <c r="A58" s="9">
        <v>42087</v>
      </c>
      <c r="B58" s="9">
        <v>42089</v>
      </c>
      <c r="C58" s="2">
        <v>18403.75</v>
      </c>
      <c r="D58" s="2">
        <v>18619.900000000001</v>
      </c>
      <c r="E58" s="2">
        <v>18325</v>
      </c>
      <c r="F58" s="2">
        <v>18391.2</v>
      </c>
      <c r="G58" s="2">
        <v>18390</v>
      </c>
      <c r="H58" s="2">
        <v>18391.2</v>
      </c>
      <c r="I58" s="2">
        <v>181685</v>
      </c>
      <c r="J58" s="2">
        <v>839016.94</v>
      </c>
      <c r="K58" s="2">
        <v>2118975</v>
      </c>
      <c r="L58" s="2">
        <v>-439825</v>
      </c>
      <c r="M58" s="2">
        <v>18331.45</v>
      </c>
    </row>
    <row r="59" spans="1:13">
      <c r="A59" s="9">
        <v>42088</v>
      </c>
      <c r="B59" s="9">
        <v>42089</v>
      </c>
      <c r="C59" s="2">
        <v>18420.05</v>
      </c>
      <c r="D59" s="2">
        <v>18474</v>
      </c>
      <c r="E59" s="2">
        <v>18290</v>
      </c>
      <c r="F59" s="2">
        <v>18327.95</v>
      </c>
      <c r="G59" s="2">
        <v>18298</v>
      </c>
      <c r="H59" s="2">
        <v>18327.95</v>
      </c>
      <c r="I59" s="2">
        <v>106563</v>
      </c>
      <c r="J59" s="2">
        <v>490023.84</v>
      </c>
      <c r="K59" s="2">
        <v>1826275</v>
      </c>
      <c r="L59" s="2">
        <v>-292700</v>
      </c>
      <c r="M59" s="2">
        <v>18310.099999999999</v>
      </c>
    </row>
    <row r="60" spans="1:13">
      <c r="A60" s="9">
        <v>42089</v>
      </c>
      <c r="B60" s="9">
        <v>42089</v>
      </c>
      <c r="C60" s="2">
        <v>18190</v>
      </c>
      <c r="D60" s="2">
        <v>18250</v>
      </c>
      <c r="E60" s="2">
        <v>17710</v>
      </c>
      <c r="F60" s="2">
        <v>17802.8</v>
      </c>
      <c r="G60" s="2">
        <v>17830.2</v>
      </c>
      <c r="H60" s="2">
        <v>17831.650000000001</v>
      </c>
      <c r="I60" s="2">
        <v>179684</v>
      </c>
      <c r="J60" s="2">
        <v>808739.6</v>
      </c>
      <c r="K60" s="2">
        <v>1123675</v>
      </c>
      <c r="L60" s="2">
        <v>-702600</v>
      </c>
      <c r="M60" s="2">
        <v>17831.650000000001</v>
      </c>
    </row>
    <row r="61" spans="1:13">
      <c r="A61" s="9">
        <v>42090</v>
      </c>
      <c r="B61" s="9">
        <v>42124</v>
      </c>
      <c r="C61" s="2">
        <v>18150.05</v>
      </c>
      <c r="D61" s="2">
        <v>18325</v>
      </c>
      <c r="E61" s="2">
        <v>17935</v>
      </c>
      <c r="F61" s="2">
        <v>18277.349999999999</v>
      </c>
      <c r="G61" s="2">
        <v>18310</v>
      </c>
      <c r="H61" s="2">
        <v>18277.349999999999</v>
      </c>
      <c r="I61" s="2">
        <v>161440</v>
      </c>
      <c r="J61" s="2">
        <v>731866.15</v>
      </c>
      <c r="K61" s="2">
        <v>2048950</v>
      </c>
      <c r="L61" s="2">
        <v>-113925</v>
      </c>
      <c r="M61" s="2">
        <v>18044.8</v>
      </c>
    </row>
    <row r="62" spans="1:13">
      <c r="A62" s="9">
        <v>42093</v>
      </c>
      <c r="B62" s="9">
        <v>42124</v>
      </c>
      <c r="C62" s="2">
        <v>18387</v>
      </c>
      <c r="D62" s="2">
        <v>18550</v>
      </c>
      <c r="E62" s="2">
        <v>18235</v>
      </c>
      <c r="F62" s="2">
        <v>18525.650000000001</v>
      </c>
      <c r="G62" s="2">
        <v>18542</v>
      </c>
      <c r="H62" s="2">
        <v>18525.650000000001</v>
      </c>
      <c r="I62" s="2">
        <v>108422</v>
      </c>
      <c r="J62" s="2">
        <v>498532.69</v>
      </c>
      <c r="K62" s="2">
        <v>2013300</v>
      </c>
      <c r="L62" s="2">
        <v>-35650</v>
      </c>
      <c r="M62" s="2">
        <v>18361.8</v>
      </c>
    </row>
    <row r="63" spans="1:13">
      <c r="A63" s="9">
        <v>42094</v>
      </c>
      <c r="B63" s="9">
        <v>42124</v>
      </c>
      <c r="C63" s="2">
        <v>18694.75</v>
      </c>
      <c r="D63" s="2">
        <v>18775</v>
      </c>
      <c r="E63" s="2">
        <v>18256</v>
      </c>
      <c r="F63" s="2">
        <v>18310.650000000001</v>
      </c>
      <c r="G63" s="2">
        <v>18290</v>
      </c>
      <c r="H63" s="2">
        <v>18310.650000000001</v>
      </c>
      <c r="I63" s="2">
        <v>122628</v>
      </c>
      <c r="J63" s="2">
        <v>565438.16</v>
      </c>
      <c r="K63" s="2">
        <v>2090100</v>
      </c>
      <c r="L63" s="2">
        <v>76800</v>
      </c>
      <c r="M63" s="2">
        <v>18206.650000000001</v>
      </c>
    </row>
    <row r="64" spans="1:13">
      <c r="A64" s="9">
        <v>42095</v>
      </c>
      <c r="B64" s="9">
        <v>42124</v>
      </c>
      <c r="C64" s="2">
        <v>18250</v>
      </c>
      <c r="D64" s="2">
        <v>18775</v>
      </c>
      <c r="E64" s="2">
        <v>18226.150000000001</v>
      </c>
      <c r="F64" s="2">
        <v>18727</v>
      </c>
      <c r="G64" s="2">
        <v>18745</v>
      </c>
      <c r="H64" s="2">
        <v>18727</v>
      </c>
      <c r="I64" s="2">
        <v>136112</v>
      </c>
      <c r="J64" s="2">
        <v>629554.59</v>
      </c>
      <c r="K64" s="2">
        <v>1842725</v>
      </c>
      <c r="L64" s="2">
        <v>-247375</v>
      </c>
      <c r="M64" s="2">
        <v>18617.849999999999</v>
      </c>
    </row>
    <row r="65" spans="1:13">
      <c r="A65" s="9">
        <v>42100</v>
      </c>
      <c r="B65" s="9">
        <v>42124</v>
      </c>
      <c r="C65" s="2">
        <v>18767.75</v>
      </c>
      <c r="D65" s="2">
        <v>18800</v>
      </c>
      <c r="E65" s="2">
        <v>18524</v>
      </c>
      <c r="F65" s="2">
        <v>18665.5</v>
      </c>
      <c r="G65" s="2">
        <v>18663.099999999999</v>
      </c>
      <c r="H65" s="2">
        <v>18665.5</v>
      </c>
      <c r="I65" s="2">
        <v>114319</v>
      </c>
      <c r="J65" s="2">
        <v>532943.63</v>
      </c>
      <c r="K65" s="2">
        <v>1772925</v>
      </c>
      <c r="L65" s="2">
        <v>-69800</v>
      </c>
      <c r="M65" s="2">
        <v>18605.45</v>
      </c>
    </row>
    <row r="66" spans="1:13">
      <c r="A66" s="9">
        <v>42101</v>
      </c>
      <c r="B66" s="9">
        <v>42124</v>
      </c>
      <c r="C66" s="2">
        <v>18696.3</v>
      </c>
      <c r="D66" s="2">
        <v>18729.900000000001</v>
      </c>
      <c r="E66" s="2">
        <v>18404</v>
      </c>
      <c r="F66" s="2">
        <v>18571.7</v>
      </c>
      <c r="G66" s="2">
        <v>18612</v>
      </c>
      <c r="H66" s="2">
        <v>18571.7</v>
      </c>
      <c r="I66" s="2">
        <v>167935</v>
      </c>
      <c r="J66" s="2">
        <v>779390.4</v>
      </c>
      <c r="K66" s="2">
        <v>1801975</v>
      </c>
      <c r="L66" s="2">
        <v>29050</v>
      </c>
      <c r="M66" s="2">
        <v>18469.3</v>
      </c>
    </row>
    <row r="67" spans="1:13">
      <c r="A67" s="9">
        <v>42102</v>
      </c>
      <c r="B67" s="9">
        <v>42124</v>
      </c>
      <c r="C67" s="2">
        <v>18675.150000000001</v>
      </c>
      <c r="D67" s="2">
        <v>18698</v>
      </c>
      <c r="E67" s="2">
        <v>18460.099999999999</v>
      </c>
      <c r="F67" s="2">
        <v>18510.55</v>
      </c>
      <c r="G67" s="2">
        <v>18516</v>
      </c>
      <c r="H67" s="2">
        <v>18510.55</v>
      </c>
      <c r="I67" s="2">
        <v>113513</v>
      </c>
      <c r="J67" s="2">
        <v>526763.78</v>
      </c>
      <c r="K67" s="2">
        <v>1849725</v>
      </c>
      <c r="L67" s="2">
        <v>47750</v>
      </c>
      <c r="M67" s="2">
        <v>18416.599999999999</v>
      </c>
    </row>
    <row r="68" spans="1:13">
      <c r="A68" s="9">
        <v>42103</v>
      </c>
      <c r="B68" s="9">
        <v>42124</v>
      </c>
      <c r="C68" s="2">
        <v>18599.75</v>
      </c>
      <c r="D68" s="2">
        <v>18985.25</v>
      </c>
      <c r="E68" s="2">
        <v>18475</v>
      </c>
      <c r="F68" s="2">
        <v>18961.900000000001</v>
      </c>
      <c r="G68" s="2">
        <v>18947</v>
      </c>
      <c r="H68" s="2">
        <v>18961.900000000001</v>
      </c>
      <c r="I68" s="2">
        <v>215878</v>
      </c>
      <c r="J68" s="2">
        <v>1013685.91</v>
      </c>
      <c r="K68" s="2">
        <v>1740650</v>
      </c>
      <c r="L68" s="2">
        <v>-109075</v>
      </c>
      <c r="M68" s="2">
        <v>18875.849999999999</v>
      </c>
    </row>
    <row r="69" spans="1:13">
      <c r="A69" s="9">
        <v>42104</v>
      </c>
      <c r="B69" s="9">
        <v>42124</v>
      </c>
      <c r="C69" s="2">
        <v>18910</v>
      </c>
      <c r="D69" s="2">
        <v>18968</v>
      </c>
      <c r="E69" s="2">
        <v>18809</v>
      </c>
      <c r="F69" s="2">
        <v>18864.7</v>
      </c>
      <c r="G69" s="2">
        <v>18840.05</v>
      </c>
      <c r="H69" s="2">
        <v>18864.7</v>
      </c>
      <c r="I69" s="2">
        <v>93766</v>
      </c>
      <c r="J69" s="2">
        <v>442734.11</v>
      </c>
      <c r="K69" s="2">
        <v>1698475</v>
      </c>
      <c r="L69" s="2">
        <v>-42175</v>
      </c>
      <c r="M69" s="2">
        <v>18800.849999999999</v>
      </c>
    </row>
    <row r="70" spans="1:13">
      <c r="A70" s="9">
        <v>42107</v>
      </c>
      <c r="B70" s="9">
        <v>42124</v>
      </c>
      <c r="C70" s="2">
        <v>18896.05</v>
      </c>
      <c r="D70" s="2">
        <v>18975.400000000001</v>
      </c>
      <c r="E70" s="2">
        <v>18775.2</v>
      </c>
      <c r="F70" s="2">
        <v>18856.45</v>
      </c>
      <c r="G70" s="2">
        <v>18842.849999999999</v>
      </c>
      <c r="H70" s="2">
        <v>18856.45</v>
      </c>
      <c r="I70" s="2">
        <v>87642</v>
      </c>
      <c r="J70" s="2">
        <v>413608.64</v>
      </c>
      <c r="K70" s="2">
        <v>1790050</v>
      </c>
      <c r="L70" s="2">
        <v>91575</v>
      </c>
      <c r="M70" s="2">
        <v>18798.25</v>
      </c>
    </row>
    <row r="71" spans="1:13">
      <c r="A71" s="9">
        <v>42109</v>
      </c>
      <c r="B71" s="9">
        <v>42124</v>
      </c>
      <c r="C71" s="2">
        <v>18905</v>
      </c>
      <c r="D71" s="2">
        <v>19109.650000000001</v>
      </c>
      <c r="E71" s="2">
        <v>18650</v>
      </c>
      <c r="F71" s="2">
        <v>18769.400000000001</v>
      </c>
      <c r="G71" s="2">
        <v>18715</v>
      </c>
      <c r="H71" s="2">
        <v>18769.400000000001</v>
      </c>
      <c r="I71" s="2">
        <v>132517</v>
      </c>
      <c r="J71" s="2">
        <v>627383.93999999994</v>
      </c>
      <c r="K71" s="2">
        <v>1687450</v>
      </c>
      <c r="L71" s="2">
        <v>-102600</v>
      </c>
      <c r="M71" s="2">
        <v>18716.3</v>
      </c>
    </row>
    <row r="72" spans="1:13">
      <c r="A72" s="9">
        <v>42110</v>
      </c>
      <c r="B72" s="9">
        <v>42124</v>
      </c>
      <c r="C72" s="2">
        <v>18731.349999999999</v>
      </c>
      <c r="D72" s="2">
        <v>18770</v>
      </c>
      <c r="E72" s="2">
        <v>18540</v>
      </c>
      <c r="F72" s="2">
        <v>18672.900000000001</v>
      </c>
      <c r="G72" s="2">
        <v>18631</v>
      </c>
      <c r="H72" s="2">
        <v>18672.900000000001</v>
      </c>
      <c r="I72" s="2">
        <v>141367</v>
      </c>
      <c r="J72" s="2">
        <v>659011.76</v>
      </c>
      <c r="K72" s="2">
        <v>1711175</v>
      </c>
      <c r="L72" s="2">
        <v>23725</v>
      </c>
      <c r="M72" s="2">
        <v>18637.05</v>
      </c>
    </row>
    <row r="73" spans="1:13">
      <c r="A73" s="9">
        <v>42111</v>
      </c>
      <c r="B73" s="9">
        <v>42124</v>
      </c>
      <c r="C73" s="2">
        <v>18650</v>
      </c>
      <c r="D73" s="2">
        <v>18650</v>
      </c>
      <c r="E73" s="2">
        <v>18377</v>
      </c>
      <c r="F73" s="2">
        <v>18408.349999999999</v>
      </c>
      <c r="G73" s="2">
        <v>18415</v>
      </c>
      <c r="H73" s="2">
        <v>18408.349999999999</v>
      </c>
      <c r="I73" s="2">
        <v>117061</v>
      </c>
      <c r="J73" s="2">
        <v>541347.22</v>
      </c>
      <c r="K73" s="2">
        <v>1752100</v>
      </c>
      <c r="L73" s="2">
        <v>40925</v>
      </c>
      <c r="M73" s="2">
        <v>18345.55</v>
      </c>
    </row>
    <row r="74" spans="1:13">
      <c r="A74" s="9">
        <v>42114</v>
      </c>
      <c r="B74" s="9">
        <v>42124</v>
      </c>
      <c r="C74" s="2">
        <v>18441.05</v>
      </c>
      <c r="D74" s="2">
        <v>18554.95</v>
      </c>
      <c r="E74" s="2">
        <v>17992.400000000001</v>
      </c>
      <c r="F74" s="2">
        <v>18142</v>
      </c>
      <c r="G74" s="2">
        <v>18173.3</v>
      </c>
      <c r="H74" s="2">
        <v>18142</v>
      </c>
      <c r="I74" s="2">
        <v>162023</v>
      </c>
      <c r="J74" s="2">
        <v>742378.82</v>
      </c>
      <c r="K74" s="2">
        <v>1959225</v>
      </c>
      <c r="L74" s="2">
        <v>207125</v>
      </c>
      <c r="M74" s="2">
        <v>18112.75</v>
      </c>
    </row>
    <row r="75" spans="1:13">
      <c r="A75" s="9">
        <v>42115</v>
      </c>
      <c r="B75" s="9">
        <v>42124</v>
      </c>
      <c r="C75" s="2">
        <v>18144.8</v>
      </c>
      <c r="D75" s="2">
        <v>18359.95</v>
      </c>
      <c r="E75" s="2">
        <v>18074.650000000001</v>
      </c>
      <c r="F75" s="2">
        <v>18156.099999999999</v>
      </c>
      <c r="G75" s="2">
        <v>18220</v>
      </c>
      <c r="H75" s="2">
        <v>18156.099999999999</v>
      </c>
      <c r="I75" s="2">
        <v>147024</v>
      </c>
      <c r="J75" s="2">
        <v>669589.57999999996</v>
      </c>
      <c r="K75" s="2">
        <v>1953550</v>
      </c>
      <c r="L75" s="2">
        <v>-5675</v>
      </c>
      <c r="M75" s="2">
        <v>18105.75</v>
      </c>
    </row>
    <row r="76" spans="1:13">
      <c r="A76" s="9">
        <v>42116</v>
      </c>
      <c r="B76" s="9">
        <v>42124</v>
      </c>
      <c r="C76" s="2">
        <v>18253.349999999999</v>
      </c>
      <c r="D76" s="2">
        <v>18352.099999999999</v>
      </c>
      <c r="E76" s="2">
        <v>17840.25</v>
      </c>
      <c r="F76" s="2">
        <v>18297.400000000001</v>
      </c>
      <c r="G76" s="2">
        <v>18319</v>
      </c>
      <c r="H76" s="2">
        <v>18297.400000000001</v>
      </c>
      <c r="I76" s="2">
        <v>191559</v>
      </c>
      <c r="J76" s="2">
        <v>868543.46</v>
      </c>
      <c r="K76" s="2">
        <v>1901725</v>
      </c>
      <c r="L76" s="2">
        <v>-51825</v>
      </c>
      <c r="M76" s="2">
        <v>18243.7</v>
      </c>
    </row>
    <row r="77" spans="1:13">
      <c r="A77" s="9">
        <v>42117</v>
      </c>
      <c r="B77" s="9">
        <v>42124</v>
      </c>
      <c r="C77" s="2">
        <v>18448.5</v>
      </c>
      <c r="D77" s="2">
        <v>18470</v>
      </c>
      <c r="E77" s="2">
        <v>18151</v>
      </c>
      <c r="F77" s="2">
        <v>18262.95</v>
      </c>
      <c r="G77" s="2">
        <v>18256</v>
      </c>
      <c r="H77" s="2">
        <v>18262.95</v>
      </c>
      <c r="I77" s="2">
        <v>166851</v>
      </c>
      <c r="J77" s="2">
        <v>763389.32</v>
      </c>
      <c r="K77" s="2">
        <v>1801000</v>
      </c>
      <c r="L77" s="2">
        <v>-100725</v>
      </c>
      <c r="M77" s="2">
        <v>18245.599999999999</v>
      </c>
    </row>
    <row r="78" spans="1:13">
      <c r="A78" s="9">
        <v>42118</v>
      </c>
      <c r="B78" s="9">
        <v>42124</v>
      </c>
      <c r="C78" s="2">
        <v>18288.349999999999</v>
      </c>
      <c r="D78" s="2">
        <v>18292.2</v>
      </c>
      <c r="E78" s="2">
        <v>17926</v>
      </c>
      <c r="F78" s="2">
        <v>18031.150000000001</v>
      </c>
      <c r="G78" s="2">
        <v>18060</v>
      </c>
      <c r="H78" s="2">
        <v>18031.150000000001</v>
      </c>
      <c r="I78" s="2">
        <v>133181</v>
      </c>
      <c r="J78" s="2">
        <v>601401.98</v>
      </c>
      <c r="K78" s="2">
        <v>1815325</v>
      </c>
      <c r="L78" s="2">
        <v>14325</v>
      </c>
      <c r="M78" s="2">
        <v>18001.900000000001</v>
      </c>
    </row>
    <row r="79" spans="1:13">
      <c r="A79" s="9">
        <v>42121</v>
      </c>
      <c r="B79" s="9">
        <v>42124</v>
      </c>
      <c r="C79" s="2">
        <v>18100</v>
      </c>
      <c r="D79" s="2">
        <v>18150</v>
      </c>
      <c r="E79" s="2">
        <v>17756</v>
      </c>
      <c r="F79" s="2">
        <v>17790.2</v>
      </c>
      <c r="G79" s="2">
        <v>17795.900000000001</v>
      </c>
      <c r="H79" s="2">
        <v>17790.2</v>
      </c>
      <c r="I79" s="2">
        <v>128543</v>
      </c>
      <c r="J79" s="2">
        <v>575121.6</v>
      </c>
      <c r="K79" s="2">
        <v>1645875</v>
      </c>
      <c r="L79" s="2">
        <v>-169450</v>
      </c>
      <c r="M79" s="2">
        <v>17767.599999999999</v>
      </c>
    </row>
    <row r="80" spans="1:13">
      <c r="A80" s="9">
        <v>42122</v>
      </c>
      <c r="B80" s="9">
        <v>42124</v>
      </c>
      <c r="C80" s="2">
        <v>17790.05</v>
      </c>
      <c r="D80" s="2">
        <v>18341.900000000001</v>
      </c>
      <c r="E80" s="2">
        <v>17771.400000000001</v>
      </c>
      <c r="F80" s="2">
        <v>18247</v>
      </c>
      <c r="G80" s="2">
        <v>18215.099999999999</v>
      </c>
      <c r="H80" s="2">
        <v>18247</v>
      </c>
      <c r="I80" s="2">
        <v>172573</v>
      </c>
      <c r="J80" s="2">
        <v>780183.56</v>
      </c>
      <c r="K80" s="2">
        <v>1273525</v>
      </c>
      <c r="L80" s="2">
        <v>-372350</v>
      </c>
      <c r="M80" s="2">
        <v>18246.25</v>
      </c>
    </row>
    <row r="81" spans="1:13">
      <c r="A81" s="9">
        <v>42123</v>
      </c>
      <c r="B81" s="9">
        <v>42124</v>
      </c>
      <c r="C81" s="2">
        <v>18210</v>
      </c>
      <c r="D81" s="2">
        <v>18425</v>
      </c>
      <c r="E81" s="2">
        <v>18189.900000000001</v>
      </c>
      <c r="F81" s="2">
        <v>18300.55</v>
      </c>
      <c r="G81" s="2">
        <v>18347</v>
      </c>
      <c r="H81" s="2">
        <v>18300.55</v>
      </c>
      <c r="I81" s="2">
        <v>128019</v>
      </c>
      <c r="J81" s="2">
        <v>586054.65</v>
      </c>
      <c r="K81" s="2">
        <v>1065375</v>
      </c>
      <c r="L81" s="2">
        <v>-208150</v>
      </c>
      <c r="M81" s="2">
        <v>18302.650000000001</v>
      </c>
    </row>
    <row r="82" spans="1:13">
      <c r="A82" s="9">
        <v>42124</v>
      </c>
      <c r="B82" s="9">
        <v>42124</v>
      </c>
      <c r="C82" s="2">
        <v>18283.2</v>
      </c>
      <c r="D82" s="2">
        <v>18425</v>
      </c>
      <c r="E82" s="2">
        <v>18150</v>
      </c>
      <c r="F82" s="2">
        <v>18327.45</v>
      </c>
      <c r="G82" s="2">
        <v>18339</v>
      </c>
      <c r="H82" s="2">
        <v>18338.099999999999</v>
      </c>
      <c r="I82" s="2">
        <v>133127</v>
      </c>
      <c r="J82" s="2">
        <v>608891.42000000004</v>
      </c>
      <c r="K82" s="2">
        <v>603075</v>
      </c>
      <c r="L82" s="2">
        <v>-462300</v>
      </c>
      <c r="M82" s="2">
        <v>18338.099999999999</v>
      </c>
    </row>
    <row r="83" spans="1:13">
      <c r="A83" s="9">
        <v>42128</v>
      </c>
      <c r="B83" s="9">
        <v>42152</v>
      </c>
      <c r="C83" s="2">
        <v>18579.75</v>
      </c>
      <c r="D83" s="2">
        <v>18714.7</v>
      </c>
      <c r="E83" s="2">
        <v>18407</v>
      </c>
      <c r="F83" s="2">
        <v>18599.2</v>
      </c>
      <c r="G83" s="2">
        <v>18607</v>
      </c>
      <c r="H83" s="2">
        <v>18599.2</v>
      </c>
      <c r="I83" s="2">
        <v>95603</v>
      </c>
      <c r="J83" s="2">
        <v>444353.21</v>
      </c>
      <c r="K83" s="2">
        <v>1695625</v>
      </c>
      <c r="L83" s="2">
        <v>87975</v>
      </c>
      <c r="M83" s="2">
        <v>18501.3</v>
      </c>
    </row>
    <row r="84" spans="1:13">
      <c r="A84" s="9">
        <v>42129</v>
      </c>
      <c r="B84" s="9">
        <v>42152</v>
      </c>
      <c r="C84" s="2">
        <v>18580</v>
      </c>
      <c r="D84" s="2">
        <v>18655.95</v>
      </c>
      <c r="E84" s="2">
        <v>18471</v>
      </c>
      <c r="F84" s="2">
        <v>18557.900000000001</v>
      </c>
      <c r="G84" s="2">
        <v>18560</v>
      </c>
      <c r="H84" s="2">
        <v>18557.900000000001</v>
      </c>
      <c r="I84" s="2">
        <v>94858</v>
      </c>
      <c r="J84" s="2">
        <v>440164.08</v>
      </c>
      <c r="K84" s="2">
        <v>1790000</v>
      </c>
      <c r="L84" s="2">
        <v>94375</v>
      </c>
      <c r="M84" s="2">
        <v>18471.45</v>
      </c>
    </row>
    <row r="85" spans="1:13">
      <c r="A85" s="9">
        <v>42130</v>
      </c>
      <c r="B85" s="9">
        <v>42152</v>
      </c>
      <c r="C85" s="2">
        <v>18510</v>
      </c>
      <c r="D85" s="2">
        <v>18548.8</v>
      </c>
      <c r="E85" s="2">
        <v>17800</v>
      </c>
      <c r="F85" s="2">
        <v>17840.55</v>
      </c>
      <c r="G85" s="2">
        <v>17824.900000000001</v>
      </c>
      <c r="H85" s="2">
        <v>17840.55</v>
      </c>
      <c r="I85" s="2">
        <v>193197</v>
      </c>
      <c r="J85" s="2">
        <v>873370.19</v>
      </c>
      <c r="K85" s="2">
        <v>2188425</v>
      </c>
      <c r="L85" s="2">
        <v>398425</v>
      </c>
      <c r="M85" s="2">
        <v>17799.55</v>
      </c>
    </row>
    <row r="86" spans="1:13">
      <c r="A86" s="9">
        <v>42131</v>
      </c>
      <c r="B86" s="9">
        <v>42152</v>
      </c>
      <c r="C86" s="2">
        <v>17762.099999999999</v>
      </c>
      <c r="D86" s="2">
        <v>17788.7</v>
      </c>
      <c r="E86" s="2">
        <v>17286.099999999999</v>
      </c>
      <c r="F86" s="2">
        <v>17424.349999999999</v>
      </c>
      <c r="G86" s="2">
        <v>17384</v>
      </c>
      <c r="H86" s="2">
        <v>17424.349999999999</v>
      </c>
      <c r="I86" s="2">
        <v>181350</v>
      </c>
      <c r="J86" s="2">
        <v>795868.23</v>
      </c>
      <c r="K86" s="2">
        <v>2087075</v>
      </c>
      <c r="L86" s="2">
        <v>-101350</v>
      </c>
      <c r="M86" s="2">
        <v>17376.900000000001</v>
      </c>
    </row>
    <row r="87" spans="1:13">
      <c r="A87" s="9">
        <v>42132</v>
      </c>
      <c r="B87" s="9">
        <v>42152</v>
      </c>
      <c r="C87" s="2">
        <v>17520.099999999999</v>
      </c>
      <c r="D87" s="2">
        <v>17966</v>
      </c>
      <c r="E87" s="2">
        <v>17520.099999999999</v>
      </c>
      <c r="F87" s="2">
        <v>17818.55</v>
      </c>
      <c r="G87" s="2">
        <v>17799</v>
      </c>
      <c r="H87" s="2">
        <v>17818.55</v>
      </c>
      <c r="I87" s="2">
        <v>155385</v>
      </c>
      <c r="J87" s="2">
        <v>690417.05</v>
      </c>
      <c r="K87" s="2">
        <v>1809150</v>
      </c>
      <c r="L87" s="2">
        <v>-277925</v>
      </c>
      <c r="M87" s="2">
        <v>17796.599999999999</v>
      </c>
    </row>
    <row r="88" spans="1:13">
      <c r="A88" s="9">
        <v>42135</v>
      </c>
      <c r="B88" s="9">
        <v>42152</v>
      </c>
      <c r="C88" s="2">
        <v>17930</v>
      </c>
      <c r="D88" s="2">
        <v>18268</v>
      </c>
      <c r="E88" s="2">
        <v>17861</v>
      </c>
      <c r="F88" s="2">
        <v>18208.8</v>
      </c>
      <c r="G88" s="2">
        <v>18210</v>
      </c>
      <c r="H88" s="2">
        <v>18208.8</v>
      </c>
      <c r="I88" s="2">
        <v>122840</v>
      </c>
      <c r="J88" s="2">
        <v>555673.46</v>
      </c>
      <c r="K88" s="2">
        <v>1700150</v>
      </c>
      <c r="L88" s="2">
        <v>-109000</v>
      </c>
      <c r="M88" s="2">
        <v>18199.75</v>
      </c>
    </row>
    <row r="89" spans="1:13">
      <c r="A89" s="9">
        <v>42136</v>
      </c>
      <c r="B89" s="9">
        <v>42152</v>
      </c>
      <c r="C89" s="2">
        <v>18122.55</v>
      </c>
      <c r="D89" s="2">
        <v>18187.150000000001</v>
      </c>
      <c r="E89" s="2">
        <v>17586</v>
      </c>
      <c r="F89" s="2">
        <v>17619.5</v>
      </c>
      <c r="G89" s="2">
        <v>17603</v>
      </c>
      <c r="H89" s="2">
        <v>17619.5</v>
      </c>
      <c r="I89" s="2">
        <v>147300</v>
      </c>
      <c r="J89" s="2">
        <v>654688.5</v>
      </c>
      <c r="K89" s="2">
        <v>1858325</v>
      </c>
      <c r="L89" s="2">
        <v>158175</v>
      </c>
      <c r="M89" s="2">
        <v>17628.650000000001</v>
      </c>
    </row>
    <row r="90" spans="1:13">
      <c r="A90" s="9">
        <v>42137</v>
      </c>
      <c r="B90" s="9">
        <v>42152</v>
      </c>
      <c r="C90" s="2">
        <v>17725.5</v>
      </c>
      <c r="D90" s="2">
        <v>18159</v>
      </c>
      <c r="E90" s="2">
        <v>17648</v>
      </c>
      <c r="F90" s="2">
        <v>18109.2</v>
      </c>
      <c r="G90" s="2">
        <v>18128.95</v>
      </c>
      <c r="H90" s="2">
        <v>18109.2</v>
      </c>
      <c r="I90" s="2">
        <v>207400</v>
      </c>
      <c r="J90" s="2">
        <v>929290.23999999999</v>
      </c>
      <c r="K90" s="2">
        <v>1681950</v>
      </c>
      <c r="L90" s="2">
        <v>-176375</v>
      </c>
      <c r="M90" s="2">
        <v>18097.45</v>
      </c>
    </row>
    <row r="91" spans="1:13">
      <c r="A91" s="9">
        <v>42138</v>
      </c>
      <c r="B91" s="9">
        <v>42152</v>
      </c>
      <c r="C91" s="2">
        <v>18089</v>
      </c>
      <c r="D91" s="2">
        <v>18185</v>
      </c>
      <c r="E91" s="2">
        <v>17785.25</v>
      </c>
      <c r="F91" s="2">
        <v>18135.2</v>
      </c>
      <c r="G91" s="2">
        <v>18155</v>
      </c>
      <c r="H91" s="2">
        <v>18135.2</v>
      </c>
      <c r="I91" s="2">
        <v>147173</v>
      </c>
      <c r="J91" s="2">
        <v>662450</v>
      </c>
      <c r="K91" s="2">
        <v>1711775</v>
      </c>
      <c r="L91" s="2">
        <v>29825</v>
      </c>
      <c r="M91" s="2">
        <v>18116.2</v>
      </c>
    </row>
    <row r="92" spans="1:13">
      <c r="A92" s="9">
        <v>42139</v>
      </c>
      <c r="B92" s="9">
        <v>42152</v>
      </c>
      <c r="C92" s="2">
        <v>18180</v>
      </c>
      <c r="D92" s="2">
        <v>18258.599999999999</v>
      </c>
      <c r="E92" s="2">
        <v>18060</v>
      </c>
      <c r="F92" s="2">
        <v>18163.099999999999</v>
      </c>
      <c r="G92" s="2">
        <v>18158.099999999999</v>
      </c>
      <c r="H92" s="2">
        <v>18163.099999999999</v>
      </c>
      <c r="I92" s="2">
        <v>94781</v>
      </c>
      <c r="J92" s="2">
        <v>430751.22</v>
      </c>
      <c r="K92" s="2">
        <v>1627225</v>
      </c>
      <c r="L92" s="2">
        <v>-84550</v>
      </c>
      <c r="M92" s="2">
        <v>18183.150000000001</v>
      </c>
    </row>
    <row r="93" spans="1:13">
      <c r="A93" s="9">
        <v>42142</v>
      </c>
      <c r="B93" s="9">
        <v>42152</v>
      </c>
      <c r="C93" s="2">
        <v>18247</v>
      </c>
      <c r="D93" s="2">
        <v>18430</v>
      </c>
      <c r="E93" s="2">
        <v>18176.099999999999</v>
      </c>
      <c r="F93" s="2">
        <v>18401.5</v>
      </c>
      <c r="G93" s="2">
        <v>18395</v>
      </c>
      <c r="H93" s="2">
        <v>18401.5</v>
      </c>
      <c r="I93" s="2">
        <v>98675</v>
      </c>
      <c r="J93" s="2">
        <v>451597.43</v>
      </c>
      <c r="K93" s="2">
        <v>1760325</v>
      </c>
      <c r="L93" s="2">
        <v>133100</v>
      </c>
      <c r="M93" s="2">
        <v>18422.95</v>
      </c>
    </row>
    <row r="94" spans="1:13">
      <c r="A94" s="9">
        <v>42143</v>
      </c>
      <c r="B94" s="9">
        <v>42152</v>
      </c>
      <c r="C94" s="2">
        <v>18286.099999999999</v>
      </c>
      <c r="D94" s="2">
        <v>18545</v>
      </c>
      <c r="E94" s="2">
        <v>18270</v>
      </c>
      <c r="F94" s="2">
        <v>18366.400000000001</v>
      </c>
      <c r="G94" s="2">
        <v>18350</v>
      </c>
      <c r="H94" s="2">
        <v>18366.400000000001</v>
      </c>
      <c r="I94" s="2">
        <v>129333</v>
      </c>
      <c r="J94" s="2">
        <v>594606.89</v>
      </c>
      <c r="K94" s="2">
        <v>1675475</v>
      </c>
      <c r="L94" s="2">
        <v>-84850</v>
      </c>
      <c r="M94" s="2">
        <v>18380.400000000001</v>
      </c>
    </row>
    <row r="95" spans="1:13">
      <c r="A95" s="9">
        <v>42144</v>
      </c>
      <c r="B95" s="9">
        <v>42152</v>
      </c>
      <c r="C95" s="2">
        <v>18420</v>
      </c>
      <c r="D95" s="2">
        <v>18599</v>
      </c>
      <c r="E95" s="2">
        <v>18375</v>
      </c>
      <c r="F95" s="2">
        <v>18523.599999999999</v>
      </c>
      <c r="G95" s="2">
        <v>18513.2</v>
      </c>
      <c r="H95" s="2">
        <v>18523.599999999999</v>
      </c>
      <c r="I95" s="2">
        <v>98029</v>
      </c>
      <c r="J95" s="2">
        <v>454210</v>
      </c>
      <c r="K95" s="2">
        <v>1770450</v>
      </c>
      <c r="L95" s="2">
        <v>94975</v>
      </c>
      <c r="M95" s="2">
        <v>18555.150000000001</v>
      </c>
    </row>
    <row r="96" spans="1:13">
      <c r="A96" s="9">
        <v>42145</v>
      </c>
      <c r="B96" s="9">
        <v>42152</v>
      </c>
      <c r="C96" s="2">
        <v>18550</v>
      </c>
      <c r="D96" s="2">
        <v>18580</v>
      </c>
      <c r="E96" s="2">
        <v>18358.349999999999</v>
      </c>
      <c r="F96" s="2">
        <v>18500.400000000001</v>
      </c>
      <c r="G96" s="2">
        <v>18519.45</v>
      </c>
      <c r="H96" s="2">
        <v>18500.400000000001</v>
      </c>
      <c r="I96" s="2">
        <v>109452</v>
      </c>
      <c r="J96" s="2">
        <v>505384.04</v>
      </c>
      <c r="K96" s="2">
        <v>1699075</v>
      </c>
      <c r="L96" s="2">
        <v>-71375</v>
      </c>
      <c r="M96" s="2">
        <v>18513.150000000001</v>
      </c>
    </row>
    <row r="97" spans="1:13">
      <c r="A97" s="9">
        <v>42146</v>
      </c>
      <c r="B97" s="9">
        <v>42152</v>
      </c>
      <c r="C97" s="2">
        <v>18511.2</v>
      </c>
      <c r="D97" s="2">
        <v>18725</v>
      </c>
      <c r="E97" s="2">
        <v>18020</v>
      </c>
      <c r="F97" s="2">
        <v>18375.25</v>
      </c>
      <c r="G97" s="2">
        <v>18340</v>
      </c>
      <c r="H97" s="2">
        <v>18375.25</v>
      </c>
      <c r="I97" s="2">
        <v>156304</v>
      </c>
      <c r="J97" s="2">
        <v>724515.04</v>
      </c>
      <c r="K97" s="2">
        <v>1773000</v>
      </c>
      <c r="L97" s="2">
        <v>73925</v>
      </c>
      <c r="M97" s="2">
        <v>18433.3</v>
      </c>
    </row>
    <row r="98" spans="1:13">
      <c r="A98" s="9">
        <v>42149</v>
      </c>
      <c r="B98" s="9">
        <v>42152</v>
      </c>
      <c r="C98" s="2">
        <v>18340</v>
      </c>
      <c r="D98" s="2">
        <v>18435</v>
      </c>
      <c r="E98" s="2">
        <v>18255.95</v>
      </c>
      <c r="F98" s="2">
        <v>18280.8</v>
      </c>
      <c r="G98" s="2">
        <v>18270</v>
      </c>
      <c r="H98" s="2">
        <v>18280.8</v>
      </c>
      <c r="I98" s="2">
        <v>85872</v>
      </c>
      <c r="J98" s="2">
        <v>393566.03</v>
      </c>
      <c r="K98" s="2">
        <v>1623525</v>
      </c>
      <c r="L98" s="2">
        <v>-149475</v>
      </c>
      <c r="M98" s="2">
        <v>18324.849999999999</v>
      </c>
    </row>
    <row r="99" spans="1:13">
      <c r="A99" s="9">
        <v>42150</v>
      </c>
      <c r="B99" s="9">
        <v>42152</v>
      </c>
      <c r="C99" s="2">
        <v>18417.650000000001</v>
      </c>
      <c r="D99" s="2">
        <v>18417.650000000001</v>
      </c>
      <c r="E99" s="2">
        <v>18180</v>
      </c>
      <c r="F99" s="2">
        <v>18288.150000000001</v>
      </c>
      <c r="G99" s="2">
        <v>18322.599999999999</v>
      </c>
      <c r="H99" s="2">
        <v>18288.150000000001</v>
      </c>
      <c r="I99" s="2">
        <v>87214</v>
      </c>
      <c r="J99" s="2">
        <v>397876.2</v>
      </c>
      <c r="K99" s="2">
        <v>1483050</v>
      </c>
      <c r="L99" s="2">
        <v>-140475</v>
      </c>
      <c r="M99" s="2">
        <v>18329.3</v>
      </c>
    </row>
    <row r="100" spans="1:13">
      <c r="A100" s="9">
        <v>42151</v>
      </c>
      <c r="B100" s="9">
        <v>42152</v>
      </c>
      <c r="C100" s="2">
        <v>18279.900000000001</v>
      </c>
      <c r="D100" s="2">
        <v>18534.900000000001</v>
      </c>
      <c r="E100" s="2">
        <v>18196.3</v>
      </c>
      <c r="F100" s="2">
        <v>18513.599999999999</v>
      </c>
      <c r="G100" s="2">
        <v>18525.5</v>
      </c>
      <c r="H100" s="2">
        <v>18513.599999999999</v>
      </c>
      <c r="I100" s="2">
        <v>127727</v>
      </c>
      <c r="J100" s="2">
        <v>587835.51</v>
      </c>
      <c r="K100" s="2">
        <v>1304575</v>
      </c>
      <c r="L100" s="2">
        <v>-178475</v>
      </c>
      <c r="M100" s="2">
        <v>18538.849999999999</v>
      </c>
    </row>
    <row r="101" spans="1:13">
      <c r="A101" s="9">
        <v>42152</v>
      </c>
      <c r="B101" s="9">
        <v>42152</v>
      </c>
      <c r="C101" s="2">
        <v>18524.3</v>
      </c>
      <c r="D101" s="2">
        <v>18644</v>
      </c>
      <c r="E101" s="2">
        <v>18375</v>
      </c>
      <c r="F101" s="2">
        <v>18441.25</v>
      </c>
      <c r="G101" s="2">
        <v>18452</v>
      </c>
      <c r="H101" s="2">
        <v>18449.2</v>
      </c>
      <c r="I101" s="2">
        <v>125212</v>
      </c>
      <c r="J101" s="2">
        <v>578632.16</v>
      </c>
      <c r="K101" s="2">
        <v>945125</v>
      </c>
      <c r="L101" s="2">
        <v>-359450</v>
      </c>
      <c r="M101" s="2">
        <v>18449.2</v>
      </c>
    </row>
    <row r="102" spans="1:13">
      <c r="A102" s="9">
        <v>42153</v>
      </c>
      <c r="B102" s="9">
        <v>42180</v>
      </c>
      <c r="C102" s="2">
        <v>18525.5</v>
      </c>
      <c r="D102" s="2">
        <v>18789.900000000001</v>
      </c>
      <c r="E102" s="2">
        <v>18478</v>
      </c>
      <c r="F102" s="2">
        <v>18764.150000000001</v>
      </c>
      <c r="G102" s="2">
        <v>18770</v>
      </c>
      <c r="H102" s="2">
        <v>18764.150000000001</v>
      </c>
      <c r="I102" s="2">
        <v>111790</v>
      </c>
      <c r="J102" s="2">
        <v>521713.4</v>
      </c>
      <c r="K102" s="2">
        <v>1618300</v>
      </c>
      <c r="L102" s="2">
        <v>5875</v>
      </c>
      <c r="M102" s="2">
        <v>18721.349999999999</v>
      </c>
    </row>
    <row r="103" spans="1:13">
      <c r="A103" s="9">
        <v>42156</v>
      </c>
      <c r="B103" s="9">
        <v>42180</v>
      </c>
      <c r="C103" s="2">
        <v>18725</v>
      </c>
      <c r="D103" s="2">
        <v>18870</v>
      </c>
      <c r="E103" s="2">
        <v>18621.05</v>
      </c>
      <c r="F103" s="2">
        <v>18641.400000000001</v>
      </c>
      <c r="G103" s="2">
        <v>18639.7</v>
      </c>
      <c r="H103" s="2">
        <v>18641.400000000001</v>
      </c>
      <c r="I103" s="2">
        <v>91585</v>
      </c>
      <c r="J103" s="2">
        <v>429206.1</v>
      </c>
      <c r="K103" s="2">
        <v>1742400</v>
      </c>
      <c r="L103" s="2">
        <v>124100</v>
      </c>
      <c r="M103" s="2">
        <v>18617</v>
      </c>
    </row>
    <row r="104" spans="1:13">
      <c r="A104" s="9">
        <v>42157</v>
      </c>
      <c r="B104" s="9">
        <v>42180</v>
      </c>
      <c r="C104" s="2">
        <v>18774</v>
      </c>
      <c r="D104" s="2">
        <v>18774</v>
      </c>
      <c r="E104" s="2">
        <v>17891.3</v>
      </c>
      <c r="F104" s="2">
        <v>17937.150000000001</v>
      </c>
      <c r="G104" s="2">
        <v>17920.099999999999</v>
      </c>
      <c r="H104" s="2">
        <v>17937.150000000001</v>
      </c>
      <c r="I104" s="2">
        <v>212499</v>
      </c>
      <c r="J104" s="2">
        <v>971354.61</v>
      </c>
      <c r="K104" s="2">
        <v>2182650</v>
      </c>
      <c r="L104" s="2">
        <v>440250</v>
      </c>
      <c r="M104" s="2">
        <v>17977.3</v>
      </c>
    </row>
    <row r="105" spans="1:13">
      <c r="A105" s="9">
        <v>42158</v>
      </c>
      <c r="B105" s="9">
        <v>42180</v>
      </c>
      <c r="C105" s="2">
        <v>17851</v>
      </c>
      <c r="D105" s="2">
        <v>17915</v>
      </c>
      <c r="E105" s="2">
        <v>17555</v>
      </c>
      <c r="F105" s="2">
        <v>17720.849999999999</v>
      </c>
      <c r="G105" s="2">
        <v>17785.099999999999</v>
      </c>
      <c r="H105" s="2">
        <v>17720.849999999999</v>
      </c>
      <c r="I105" s="2">
        <v>156092</v>
      </c>
      <c r="J105" s="2">
        <v>692373.48</v>
      </c>
      <c r="K105" s="2">
        <v>2231275</v>
      </c>
      <c r="L105" s="2">
        <v>48625</v>
      </c>
      <c r="M105" s="2">
        <v>17721.400000000001</v>
      </c>
    </row>
    <row r="106" spans="1:13">
      <c r="A106" s="9">
        <v>42159</v>
      </c>
      <c r="B106" s="9">
        <v>42180</v>
      </c>
      <c r="C106" s="2">
        <v>17785</v>
      </c>
      <c r="D106" s="2">
        <v>17828.7</v>
      </c>
      <c r="E106" s="2">
        <v>17475</v>
      </c>
      <c r="F106" s="2">
        <v>17748.2</v>
      </c>
      <c r="G106" s="2">
        <v>17745</v>
      </c>
      <c r="H106" s="2">
        <v>17748.2</v>
      </c>
      <c r="I106" s="2">
        <v>153903</v>
      </c>
      <c r="J106" s="2">
        <v>680237.76</v>
      </c>
      <c r="K106" s="2">
        <v>2297650</v>
      </c>
      <c r="L106" s="2">
        <v>66375</v>
      </c>
      <c r="M106" s="2">
        <v>17719.2</v>
      </c>
    </row>
    <row r="107" spans="1:13">
      <c r="A107" s="9">
        <v>42160</v>
      </c>
      <c r="B107" s="9">
        <v>42180</v>
      </c>
      <c r="C107" s="2">
        <v>17688.3</v>
      </c>
      <c r="D107" s="2">
        <v>17820</v>
      </c>
      <c r="E107" s="2">
        <v>17490.25</v>
      </c>
      <c r="F107" s="2">
        <v>17536.8</v>
      </c>
      <c r="G107" s="2">
        <v>17522</v>
      </c>
      <c r="H107" s="2">
        <v>17536.8</v>
      </c>
      <c r="I107" s="2">
        <v>125861</v>
      </c>
      <c r="J107" s="2">
        <v>555827.34</v>
      </c>
      <c r="K107" s="2">
        <v>2359725</v>
      </c>
      <c r="L107" s="2">
        <v>62075</v>
      </c>
      <c r="M107" s="2">
        <v>17549.25</v>
      </c>
    </row>
    <row r="108" spans="1:13">
      <c r="A108" s="9">
        <v>42163</v>
      </c>
      <c r="B108" s="9">
        <v>42180</v>
      </c>
      <c r="C108" s="2">
        <v>17519.95</v>
      </c>
      <c r="D108" s="2">
        <v>17580</v>
      </c>
      <c r="E108" s="2">
        <v>17335</v>
      </c>
      <c r="F108" s="2">
        <v>17410.650000000001</v>
      </c>
      <c r="G108" s="2">
        <v>17398</v>
      </c>
      <c r="H108" s="2">
        <v>17410.650000000001</v>
      </c>
      <c r="I108" s="2">
        <v>105887</v>
      </c>
      <c r="J108" s="2">
        <v>461355.11</v>
      </c>
      <c r="K108" s="2">
        <v>2375950</v>
      </c>
      <c r="L108" s="2">
        <v>16225</v>
      </c>
      <c r="M108" s="2">
        <v>17432.599999999999</v>
      </c>
    </row>
    <row r="109" spans="1:13">
      <c r="A109" s="9">
        <v>42164</v>
      </c>
      <c r="B109" s="9">
        <v>42180</v>
      </c>
      <c r="C109" s="2">
        <v>17352</v>
      </c>
      <c r="D109" s="2">
        <v>17549.650000000001</v>
      </c>
      <c r="E109" s="2">
        <v>17352</v>
      </c>
      <c r="F109" s="2">
        <v>17495.55</v>
      </c>
      <c r="G109" s="2">
        <v>17474</v>
      </c>
      <c r="H109" s="2">
        <v>17495.55</v>
      </c>
      <c r="I109" s="2">
        <v>104815</v>
      </c>
      <c r="J109" s="2">
        <v>457774.5</v>
      </c>
      <c r="K109" s="2">
        <v>2338425</v>
      </c>
      <c r="L109" s="2">
        <v>-37525</v>
      </c>
      <c r="M109" s="2">
        <v>17489.900000000001</v>
      </c>
    </row>
    <row r="110" spans="1:13">
      <c r="A110" s="9">
        <v>42165</v>
      </c>
      <c r="B110" s="9">
        <v>42180</v>
      </c>
      <c r="C110" s="2">
        <v>17495.55</v>
      </c>
      <c r="D110" s="2">
        <v>17775</v>
      </c>
      <c r="E110" s="2">
        <v>17465</v>
      </c>
      <c r="F110" s="2">
        <v>17676.150000000001</v>
      </c>
      <c r="G110" s="2">
        <v>17670</v>
      </c>
      <c r="H110" s="2">
        <v>17676.150000000001</v>
      </c>
      <c r="I110" s="2">
        <v>117951</v>
      </c>
      <c r="J110" s="2">
        <v>521066.11</v>
      </c>
      <c r="K110" s="2">
        <v>2199150</v>
      </c>
      <c r="L110" s="2">
        <v>-139275</v>
      </c>
      <c r="M110" s="2">
        <v>17707.25</v>
      </c>
    </row>
    <row r="111" spans="1:13">
      <c r="A111" s="9">
        <v>42166</v>
      </c>
      <c r="B111" s="9">
        <v>42180</v>
      </c>
      <c r="C111" s="2">
        <v>17800.099999999999</v>
      </c>
      <c r="D111" s="2">
        <v>17800.099999999999</v>
      </c>
      <c r="E111" s="2">
        <v>17236.2</v>
      </c>
      <c r="F111" s="2">
        <v>17274.75</v>
      </c>
      <c r="G111" s="2">
        <v>17240</v>
      </c>
      <c r="H111" s="2">
        <v>17274.75</v>
      </c>
      <c r="I111" s="2">
        <v>168847</v>
      </c>
      <c r="J111" s="2">
        <v>736818.43</v>
      </c>
      <c r="K111" s="2">
        <v>2503075</v>
      </c>
      <c r="L111" s="2">
        <v>303925</v>
      </c>
      <c r="M111" s="2">
        <v>17304.400000000001</v>
      </c>
    </row>
    <row r="112" spans="1:13">
      <c r="A112" s="9">
        <v>42167</v>
      </c>
      <c r="B112" s="9">
        <v>42180</v>
      </c>
      <c r="C112" s="2">
        <v>17225.5</v>
      </c>
      <c r="D112" s="2">
        <v>17539.95</v>
      </c>
      <c r="E112" s="2">
        <v>17138.75</v>
      </c>
      <c r="F112" s="2">
        <v>17500.2</v>
      </c>
      <c r="G112" s="2">
        <v>17502.849999999999</v>
      </c>
      <c r="H112" s="2">
        <v>17500.2</v>
      </c>
      <c r="I112" s="2">
        <v>152445</v>
      </c>
      <c r="J112" s="2">
        <v>660787.27</v>
      </c>
      <c r="K112" s="2">
        <v>2618100</v>
      </c>
      <c r="L112" s="2">
        <v>115025</v>
      </c>
      <c r="M112" s="2">
        <v>17523.55</v>
      </c>
    </row>
    <row r="113" spans="1:13">
      <c r="A113" s="9">
        <v>42170</v>
      </c>
      <c r="B113" s="9">
        <v>42180</v>
      </c>
      <c r="C113" s="2">
        <v>17480</v>
      </c>
      <c r="D113" s="2">
        <v>17555</v>
      </c>
      <c r="E113" s="2">
        <v>17320.05</v>
      </c>
      <c r="F113" s="2">
        <v>17414.099999999999</v>
      </c>
      <c r="G113" s="2">
        <v>17396</v>
      </c>
      <c r="H113" s="2">
        <v>17414.099999999999</v>
      </c>
      <c r="I113" s="2">
        <v>120084</v>
      </c>
      <c r="J113" s="2">
        <v>523406.82</v>
      </c>
      <c r="K113" s="2">
        <v>2773850</v>
      </c>
      <c r="L113" s="2">
        <v>155750</v>
      </c>
      <c r="M113" s="2">
        <v>17458.7</v>
      </c>
    </row>
    <row r="114" spans="1:13">
      <c r="A114" s="9">
        <v>42171</v>
      </c>
      <c r="B114" s="9">
        <v>42180</v>
      </c>
      <c r="C114" s="2">
        <v>17358.8</v>
      </c>
      <c r="D114" s="2">
        <v>17632</v>
      </c>
      <c r="E114" s="2">
        <v>17275</v>
      </c>
      <c r="F114" s="2">
        <v>17576.8</v>
      </c>
      <c r="G114" s="2">
        <v>17624.349999999999</v>
      </c>
      <c r="H114" s="2">
        <v>17576.8</v>
      </c>
      <c r="I114" s="2">
        <v>119329</v>
      </c>
      <c r="J114" s="2">
        <v>519334.53</v>
      </c>
      <c r="K114" s="2">
        <v>2842050</v>
      </c>
      <c r="L114" s="2">
        <v>68200</v>
      </c>
      <c r="M114" s="2">
        <v>17602.45</v>
      </c>
    </row>
    <row r="115" spans="1:13">
      <c r="A115" s="9">
        <v>42172</v>
      </c>
      <c r="B115" s="9">
        <v>42180</v>
      </c>
      <c r="C115" s="2">
        <v>17677.45</v>
      </c>
      <c r="D115" s="2">
        <v>17689</v>
      </c>
      <c r="E115" s="2">
        <v>17475</v>
      </c>
      <c r="F115" s="2">
        <v>17520.650000000001</v>
      </c>
      <c r="G115" s="2">
        <v>17526.849999999999</v>
      </c>
      <c r="H115" s="2">
        <v>17520.650000000001</v>
      </c>
      <c r="I115" s="2">
        <v>107811</v>
      </c>
      <c r="J115" s="2">
        <v>473502.44</v>
      </c>
      <c r="K115" s="2">
        <v>2761100</v>
      </c>
      <c r="L115" s="2">
        <v>-80950</v>
      </c>
      <c r="M115" s="2">
        <v>17584.05</v>
      </c>
    </row>
    <row r="116" spans="1:13">
      <c r="A116" s="9">
        <v>42173</v>
      </c>
      <c r="B116" s="9">
        <v>42180</v>
      </c>
      <c r="C116" s="2">
        <v>17649.849999999999</v>
      </c>
      <c r="D116" s="2">
        <v>17750</v>
      </c>
      <c r="E116" s="2">
        <v>17564</v>
      </c>
      <c r="F116" s="2">
        <v>17683.099999999999</v>
      </c>
      <c r="G116" s="2">
        <v>17688</v>
      </c>
      <c r="H116" s="2">
        <v>17683.099999999999</v>
      </c>
      <c r="I116" s="2">
        <v>118274</v>
      </c>
      <c r="J116" s="2">
        <v>522936.03</v>
      </c>
      <c r="K116" s="2">
        <v>2511725</v>
      </c>
      <c r="L116" s="2">
        <v>-249375</v>
      </c>
      <c r="M116" s="2">
        <v>17733.55</v>
      </c>
    </row>
    <row r="117" spans="1:13">
      <c r="A117" s="9">
        <v>42174</v>
      </c>
      <c r="B117" s="9">
        <v>42180</v>
      </c>
      <c r="C117" s="2">
        <v>17979.900000000001</v>
      </c>
      <c r="D117" s="2">
        <v>17979.900000000001</v>
      </c>
      <c r="E117" s="2">
        <v>17650</v>
      </c>
      <c r="F117" s="2">
        <v>17871</v>
      </c>
      <c r="G117" s="2">
        <v>17915.05</v>
      </c>
      <c r="H117" s="2">
        <v>17871</v>
      </c>
      <c r="I117" s="2">
        <v>104435</v>
      </c>
      <c r="J117" s="2">
        <v>464598.9</v>
      </c>
      <c r="K117" s="2">
        <v>2411850</v>
      </c>
      <c r="L117" s="2">
        <v>-99875</v>
      </c>
      <c r="M117" s="2">
        <v>17880.849999999999</v>
      </c>
    </row>
    <row r="118" spans="1:13">
      <c r="A118" s="9">
        <v>42177</v>
      </c>
      <c r="B118" s="9">
        <v>42180</v>
      </c>
      <c r="C118" s="2">
        <v>18000</v>
      </c>
      <c r="D118" s="2">
        <v>18399</v>
      </c>
      <c r="E118" s="2">
        <v>17926</v>
      </c>
      <c r="F118" s="2">
        <v>18320.599999999999</v>
      </c>
      <c r="G118" s="2">
        <v>18340.900000000001</v>
      </c>
      <c r="H118" s="2">
        <v>18320.599999999999</v>
      </c>
      <c r="I118" s="2">
        <v>165550</v>
      </c>
      <c r="J118" s="2">
        <v>755358.06</v>
      </c>
      <c r="K118" s="2">
        <v>2297025</v>
      </c>
      <c r="L118" s="2">
        <v>-114825</v>
      </c>
      <c r="M118" s="2">
        <v>18334.5</v>
      </c>
    </row>
    <row r="119" spans="1:13">
      <c r="A119" s="9">
        <v>42178</v>
      </c>
      <c r="B119" s="9">
        <v>42180</v>
      </c>
      <c r="C119" s="2">
        <v>18400</v>
      </c>
      <c r="D119" s="2">
        <v>18480</v>
      </c>
      <c r="E119" s="2">
        <v>18255.25</v>
      </c>
      <c r="F119" s="2">
        <v>18390.55</v>
      </c>
      <c r="G119" s="2">
        <v>18400</v>
      </c>
      <c r="H119" s="2">
        <v>18390.55</v>
      </c>
      <c r="I119" s="2">
        <v>142663</v>
      </c>
      <c r="J119" s="2">
        <v>655659.68000000005</v>
      </c>
      <c r="K119" s="2">
        <v>2015475</v>
      </c>
      <c r="L119" s="2">
        <v>-281550</v>
      </c>
      <c r="M119" s="2">
        <v>18391.349999999999</v>
      </c>
    </row>
    <row r="120" spans="1:13">
      <c r="A120" s="9">
        <v>42179</v>
      </c>
      <c r="B120" s="9">
        <v>42180</v>
      </c>
      <c r="C120" s="2">
        <v>18375.349999999999</v>
      </c>
      <c r="D120" s="2">
        <v>18490</v>
      </c>
      <c r="E120" s="2">
        <v>18288.45</v>
      </c>
      <c r="F120" s="2">
        <v>18347.45</v>
      </c>
      <c r="G120" s="2">
        <v>18304.5</v>
      </c>
      <c r="H120" s="2">
        <v>18347.45</v>
      </c>
      <c r="I120" s="2">
        <v>117577</v>
      </c>
      <c r="J120" s="2">
        <v>540702.74</v>
      </c>
      <c r="K120" s="2">
        <v>1673125</v>
      </c>
      <c r="L120" s="2">
        <v>-342350</v>
      </c>
      <c r="M120" s="2">
        <v>18365.55</v>
      </c>
    </row>
    <row r="121" spans="1:13">
      <c r="A121" s="9">
        <v>42180</v>
      </c>
      <c r="B121" s="9">
        <v>42180</v>
      </c>
      <c r="C121" s="2">
        <v>18300</v>
      </c>
      <c r="D121" s="2">
        <v>18545</v>
      </c>
      <c r="E121" s="2">
        <v>18269.55</v>
      </c>
      <c r="F121" s="2">
        <v>18486.3</v>
      </c>
      <c r="G121" s="2">
        <v>18496.900000000001</v>
      </c>
      <c r="H121" s="2">
        <v>18492.900000000001</v>
      </c>
      <c r="I121" s="2">
        <v>124148</v>
      </c>
      <c r="J121" s="2">
        <v>571576.81999999995</v>
      </c>
      <c r="K121" s="2">
        <v>1327650</v>
      </c>
      <c r="L121" s="2">
        <v>-345475</v>
      </c>
      <c r="M121" s="2">
        <v>18492.900000000001</v>
      </c>
    </row>
    <row r="122" spans="1:13">
      <c r="A122" s="9">
        <v>42181</v>
      </c>
      <c r="B122" s="9">
        <v>42215</v>
      </c>
      <c r="C122" s="2">
        <v>18475</v>
      </c>
      <c r="D122" s="2">
        <v>18475</v>
      </c>
      <c r="E122" s="2">
        <v>18170</v>
      </c>
      <c r="F122" s="2">
        <v>18349.349999999999</v>
      </c>
      <c r="G122" s="2">
        <v>18357.2</v>
      </c>
      <c r="H122" s="2">
        <v>18349.349999999999</v>
      </c>
      <c r="I122" s="2">
        <v>136221</v>
      </c>
      <c r="J122" s="2">
        <v>623584.51</v>
      </c>
      <c r="K122" s="2">
        <v>1462675</v>
      </c>
      <c r="L122" s="2">
        <v>-152100</v>
      </c>
      <c r="M122" s="2">
        <v>18371.5</v>
      </c>
    </row>
    <row r="123" spans="1:13">
      <c r="A123" s="9">
        <v>42184</v>
      </c>
      <c r="B123" s="9">
        <v>42215</v>
      </c>
      <c r="C123" s="2">
        <v>18003.5</v>
      </c>
      <c r="D123" s="2">
        <v>18272</v>
      </c>
      <c r="E123" s="2">
        <v>17791.099999999999</v>
      </c>
      <c r="F123" s="2">
        <v>18220.150000000001</v>
      </c>
      <c r="G123" s="2">
        <v>18240</v>
      </c>
      <c r="H123" s="2">
        <v>18220.150000000001</v>
      </c>
      <c r="I123" s="2">
        <v>162318</v>
      </c>
      <c r="J123" s="2">
        <v>730070.75</v>
      </c>
      <c r="K123" s="2">
        <v>1489200</v>
      </c>
      <c r="L123" s="2">
        <v>26525</v>
      </c>
      <c r="M123" s="2">
        <v>18241.25</v>
      </c>
    </row>
    <row r="124" spans="1:13">
      <c r="A124" s="9">
        <v>42185</v>
      </c>
      <c r="B124" s="9">
        <v>42215</v>
      </c>
      <c r="C124" s="2">
        <v>18191.05</v>
      </c>
      <c r="D124" s="2">
        <v>18349.900000000001</v>
      </c>
      <c r="E124" s="2">
        <v>18040.55</v>
      </c>
      <c r="F124" s="2">
        <v>18295.95</v>
      </c>
      <c r="G124" s="2">
        <v>18280</v>
      </c>
      <c r="H124" s="2">
        <v>18295.95</v>
      </c>
      <c r="I124" s="2">
        <v>132096</v>
      </c>
      <c r="J124" s="2">
        <v>600886.31000000006</v>
      </c>
      <c r="K124" s="2">
        <v>1513575</v>
      </c>
      <c r="L124" s="2">
        <v>24375</v>
      </c>
      <c r="M124" s="2">
        <v>18296.099999999999</v>
      </c>
    </row>
    <row r="125" spans="1:13">
      <c r="A125" s="9">
        <v>42186</v>
      </c>
      <c r="B125" s="9">
        <v>42215</v>
      </c>
      <c r="C125" s="2">
        <v>18284.5</v>
      </c>
      <c r="D125" s="2">
        <v>18615.599999999999</v>
      </c>
      <c r="E125" s="2">
        <v>18230.150000000001</v>
      </c>
      <c r="F125" s="2">
        <v>18553.7</v>
      </c>
      <c r="G125" s="2">
        <v>18550</v>
      </c>
      <c r="H125" s="2">
        <v>18553.7</v>
      </c>
      <c r="I125" s="2">
        <v>147157</v>
      </c>
      <c r="J125" s="2">
        <v>677831.11</v>
      </c>
      <c r="K125" s="2">
        <v>1640825</v>
      </c>
      <c r="L125" s="2">
        <v>127250</v>
      </c>
      <c r="M125" s="2">
        <v>18581.599999999999</v>
      </c>
    </row>
    <row r="126" spans="1:13">
      <c r="A126" s="9">
        <v>42187</v>
      </c>
      <c r="B126" s="9">
        <v>42215</v>
      </c>
      <c r="C126" s="2">
        <v>18610</v>
      </c>
      <c r="D126" s="2">
        <v>18627.75</v>
      </c>
      <c r="E126" s="2">
        <v>18491.7</v>
      </c>
      <c r="F126" s="2">
        <v>18566.3</v>
      </c>
      <c r="G126" s="2">
        <v>18579.8</v>
      </c>
      <c r="H126" s="2">
        <v>18566.3</v>
      </c>
      <c r="I126" s="2">
        <v>95688</v>
      </c>
      <c r="J126" s="2">
        <v>444248.43</v>
      </c>
      <c r="K126" s="2">
        <v>1689200</v>
      </c>
      <c r="L126" s="2">
        <v>48375</v>
      </c>
      <c r="M126" s="2">
        <v>18585.55</v>
      </c>
    </row>
    <row r="127" spans="1:13">
      <c r="A127" s="9">
        <v>42188</v>
      </c>
      <c r="B127" s="9">
        <v>42215</v>
      </c>
      <c r="C127" s="2">
        <v>18540</v>
      </c>
      <c r="D127" s="2">
        <v>18750</v>
      </c>
      <c r="E127" s="2">
        <v>18518</v>
      </c>
      <c r="F127" s="2">
        <v>18721.95</v>
      </c>
      <c r="G127" s="2">
        <v>18750</v>
      </c>
      <c r="H127" s="2">
        <v>18721.95</v>
      </c>
      <c r="I127" s="2">
        <v>110150</v>
      </c>
      <c r="J127" s="2">
        <v>513803.82</v>
      </c>
      <c r="K127" s="2">
        <v>1835975</v>
      </c>
      <c r="L127" s="2">
        <v>146775</v>
      </c>
      <c r="M127" s="2">
        <v>18729.650000000001</v>
      </c>
    </row>
    <row r="128" spans="1:13">
      <c r="A128" s="9">
        <v>42191</v>
      </c>
      <c r="B128" s="9">
        <v>42215</v>
      </c>
      <c r="C128" s="2">
        <v>18549</v>
      </c>
      <c r="D128" s="2">
        <v>18890</v>
      </c>
      <c r="E128" s="2">
        <v>18412.2</v>
      </c>
      <c r="F128" s="2">
        <v>18859.349999999999</v>
      </c>
      <c r="G128" s="2">
        <v>18868</v>
      </c>
      <c r="H128" s="2">
        <v>18859.349999999999</v>
      </c>
      <c r="I128" s="2">
        <v>155030</v>
      </c>
      <c r="J128" s="2">
        <v>722261.13</v>
      </c>
      <c r="K128" s="2">
        <v>1846200</v>
      </c>
      <c r="L128" s="2">
        <v>10225</v>
      </c>
      <c r="M128" s="2">
        <v>18825.150000000001</v>
      </c>
    </row>
    <row r="129" spans="1:13">
      <c r="A129" s="9">
        <v>42192</v>
      </c>
      <c r="B129" s="9">
        <v>42215</v>
      </c>
      <c r="C129" s="2">
        <v>18850</v>
      </c>
      <c r="D129" s="2">
        <v>18996.3</v>
      </c>
      <c r="E129" s="2">
        <v>18702</v>
      </c>
      <c r="F129" s="2">
        <v>18806.45</v>
      </c>
      <c r="G129" s="2">
        <v>18820.05</v>
      </c>
      <c r="H129" s="2">
        <v>18806.45</v>
      </c>
      <c r="I129" s="2">
        <v>123342</v>
      </c>
      <c r="J129" s="2">
        <v>581682.25</v>
      </c>
      <c r="K129" s="2">
        <v>1791625</v>
      </c>
      <c r="L129" s="2">
        <v>-54575</v>
      </c>
      <c r="M129" s="2">
        <v>18798.5</v>
      </c>
    </row>
    <row r="130" spans="1:13">
      <c r="A130" s="9">
        <v>42193</v>
      </c>
      <c r="B130" s="9">
        <v>42215</v>
      </c>
      <c r="C130" s="2">
        <v>18594.7</v>
      </c>
      <c r="D130" s="2">
        <v>18694.2</v>
      </c>
      <c r="E130" s="2">
        <v>18409</v>
      </c>
      <c r="F130" s="2">
        <v>18515.05</v>
      </c>
      <c r="G130" s="2">
        <v>18499.95</v>
      </c>
      <c r="H130" s="2">
        <v>18515.05</v>
      </c>
      <c r="I130" s="2">
        <v>171576</v>
      </c>
      <c r="J130" s="2">
        <v>795641.47</v>
      </c>
      <c r="K130" s="2">
        <v>1678450</v>
      </c>
      <c r="L130" s="2">
        <v>-113175</v>
      </c>
      <c r="M130" s="2">
        <v>18463.150000000001</v>
      </c>
    </row>
    <row r="131" spans="1:13">
      <c r="A131" s="9">
        <v>42194</v>
      </c>
      <c r="B131" s="9">
        <v>42215</v>
      </c>
      <c r="C131" s="2">
        <v>18538.400000000001</v>
      </c>
      <c r="D131" s="2">
        <v>18650</v>
      </c>
      <c r="E131" s="2">
        <v>18436</v>
      </c>
      <c r="F131" s="2">
        <v>18566.75</v>
      </c>
      <c r="G131" s="2">
        <v>18581</v>
      </c>
      <c r="H131" s="2">
        <v>18566.75</v>
      </c>
      <c r="I131" s="2">
        <v>100853</v>
      </c>
      <c r="J131" s="2">
        <v>467671.3</v>
      </c>
      <c r="K131" s="2">
        <v>1612850</v>
      </c>
      <c r="L131" s="2">
        <v>-65600</v>
      </c>
      <c r="M131" s="2">
        <v>18508.7</v>
      </c>
    </row>
    <row r="132" spans="1:13">
      <c r="A132" s="9">
        <v>42195</v>
      </c>
      <c r="B132" s="9">
        <v>42215</v>
      </c>
      <c r="C132" s="2">
        <v>18629</v>
      </c>
      <c r="D132" s="2">
        <v>18839.599999999999</v>
      </c>
      <c r="E132" s="2">
        <v>18581</v>
      </c>
      <c r="F132" s="2">
        <v>18801.349999999999</v>
      </c>
      <c r="G132" s="2">
        <v>18778.599999999999</v>
      </c>
      <c r="H132" s="2">
        <v>18801.349999999999</v>
      </c>
      <c r="I132" s="2">
        <v>124120</v>
      </c>
      <c r="J132" s="2">
        <v>580361.63</v>
      </c>
      <c r="K132" s="2">
        <v>1674750</v>
      </c>
      <c r="L132" s="2">
        <v>61900</v>
      </c>
      <c r="M132" s="2">
        <v>18719.8</v>
      </c>
    </row>
    <row r="133" spans="1:13">
      <c r="A133" s="9">
        <v>42198</v>
      </c>
      <c r="B133" s="9">
        <v>42215</v>
      </c>
      <c r="C133" s="2">
        <v>18822</v>
      </c>
      <c r="D133" s="2">
        <v>19019.75</v>
      </c>
      <c r="E133" s="2">
        <v>18701</v>
      </c>
      <c r="F133" s="2">
        <v>18974.349999999999</v>
      </c>
      <c r="G133" s="2">
        <v>18974.849999999999</v>
      </c>
      <c r="H133" s="2">
        <v>18974.349999999999</v>
      </c>
      <c r="I133" s="2">
        <v>130039</v>
      </c>
      <c r="J133" s="2">
        <v>613313.23</v>
      </c>
      <c r="K133" s="2">
        <v>1736975</v>
      </c>
      <c r="L133" s="2">
        <v>62225</v>
      </c>
      <c r="M133" s="2">
        <v>18893.55</v>
      </c>
    </row>
    <row r="134" spans="1:13">
      <c r="A134" s="9">
        <v>42199</v>
      </c>
      <c r="B134" s="9">
        <v>42215</v>
      </c>
      <c r="C134" s="2">
        <v>18939</v>
      </c>
      <c r="D134" s="2">
        <v>19008.7</v>
      </c>
      <c r="E134" s="2">
        <v>18801</v>
      </c>
      <c r="F134" s="2">
        <v>18838.05</v>
      </c>
      <c r="G134" s="2">
        <v>18806</v>
      </c>
      <c r="H134" s="2">
        <v>18838.05</v>
      </c>
      <c r="I134" s="2">
        <v>118282</v>
      </c>
      <c r="J134" s="2">
        <v>558868.84</v>
      </c>
      <c r="K134" s="2">
        <v>1735175</v>
      </c>
      <c r="L134" s="2">
        <v>-1800</v>
      </c>
      <c r="M134" s="2">
        <v>18780.2</v>
      </c>
    </row>
    <row r="135" spans="1:13">
      <c r="A135" s="9">
        <v>42200</v>
      </c>
      <c r="B135" s="9">
        <v>42215</v>
      </c>
      <c r="C135" s="2">
        <v>18858</v>
      </c>
      <c r="D135" s="2">
        <v>18960</v>
      </c>
      <c r="E135" s="2">
        <v>18819.75</v>
      </c>
      <c r="F135" s="2">
        <v>18880.45</v>
      </c>
      <c r="G135" s="2">
        <v>18890</v>
      </c>
      <c r="H135" s="2">
        <v>18880.45</v>
      </c>
      <c r="I135" s="2">
        <v>89276</v>
      </c>
      <c r="J135" s="2">
        <v>421796.03</v>
      </c>
      <c r="K135" s="2">
        <v>1721075</v>
      </c>
      <c r="L135" s="2">
        <v>-14100</v>
      </c>
      <c r="M135" s="2">
        <v>18816.25</v>
      </c>
    </row>
    <row r="136" spans="1:13">
      <c r="A136" s="9">
        <v>42201</v>
      </c>
      <c r="B136" s="9">
        <v>42215</v>
      </c>
      <c r="C136" s="2">
        <v>18937.45</v>
      </c>
      <c r="D136" s="2">
        <v>19250</v>
      </c>
      <c r="E136" s="2">
        <v>18886.349999999999</v>
      </c>
      <c r="F136" s="2">
        <v>19230.45</v>
      </c>
      <c r="G136" s="2">
        <v>19227.7</v>
      </c>
      <c r="H136" s="2">
        <v>19230.45</v>
      </c>
      <c r="I136" s="2">
        <v>141155</v>
      </c>
      <c r="J136" s="2">
        <v>674551.29</v>
      </c>
      <c r="K136" s="2">
        <v>1876150</v>
      </c>
      <c r="L136" s="2">
        <v>155075</v>
      </c>
      <c r="M136" s="2">
        <v>19168.05</v>
      </c>
    </row>
    <row r="137" spans="1:13">
      <c r="A137" s="9">
        <v>42202</v>
      </c>
      <c r="B137" s="9">
        <v>42215</v>
      </c>
      <c r="C137" s="2">
        <v>19150</v>
      </c>
      <c r="D137" s="2">
        <v>19280</v>
      </c>
      <c r="E137" s="2">
        <v>19102.5</v>
      </c>
      <c r="F137" s="2">
        <v>19148.349999999999</v>
      </c>
      <c r="G137" s="2">
        <v>19159</v>
      </c>
      <c r="H137" s="2">
        <v>19148.349999999999</v>
      </c>
      <c r="I137" s="2">
        <v>90798</v>
      </c>
      <c r="J137" s="2">
        <v>435383.43</v>
      </c>
      <c r="K137" s="2">
        <v>1874600</v>
      </c>
      <c r="L137" s="2">
        <v>-1550</v>
      </c>
      <c r="M137" s="2">
        <v>19094.7</v>
      </c>
    </row>
    <row r="138" spans="1:13">
      <c r="A138" s="9">
        <v>42205</v>
      </c>
      <c r="B138" s="9">
        <v>42215</v>
      </c>
      <c r="C138" s="2">
        <v>19149.599999999999</v>
      </c>
      <c r="D138" s="2">
        <v>19190</v>
      </c>
      <c r="E138" s="2">
        <v>18876</v>
      </c>
      <c r="F138" s="2">
        <v>19089.599999999999</v>
      </c>
      <c r="G138" s="2">
        <v>19088</v>
      </c>
      <c r="H138" s="2">
        <v>19089.599999999999</v>
      </c>
      <c r="I138" s="2">
        <v>120628</v>
      </c>
      <c r="J138" s="2">
        <v>573970.62</v>
      </c>
      <c r="K138" s="2">
        <v>1747500</v>
      </c>
      <c r="L138" s="2">
        <v>-127100</v>
      </c>
      <c r="M138" s="2">
        <v>19032.7</v>
      </c>
    </row>
    <row r="139" spans="1:13">
      <c r="A139" s="9">
        <v>42206</v>
      </c>
      <c r="B139" s="9">
        <v>42215</v>
      </c>
      <c r="C139" s="2">
        <v>19075</v>
      </c>
      <c r="D139" s="2">
        <v>19148</v>
      </c>
      <c r="E139" s="2">
        <v>18735.849999999999</v>
      </c>
      <c r="F139" s="2">
        <v>18765.25</v>
      </c>
      <c r="G139" s="2">
        <v>18766</v>
      </c>
      <c r="H139" s="2">
        <v>18765.25</v>
      </c>
      <c r="I139" s="2">
        <v>123402</v>
      </c>
      <c r="J139" s="2">
        <v>584494.41</v>
      </c>
      <c r="K139" s="2">
        <v>1763175</v>
      </c>
      <c r="L139" s="2">
        <v>15675</v>
      </c>
      <c r="M139" s="2">
        <v>18723.400000000001</v>
      </c>
    </row>
    <row r="140" spans="1:13">
      <c r="A140" s="9">
        <v>42207</v>
      </c>
      <c r="B140" s="9">
        <v>42215</v>
      </c>
      <c r="C140" s="2">
        <v>18725</v>
      </c>
      <c r="D140" s="2">
        <v>19114.2</v>
      </c>
      <c r="E140" s="2">
        <v>18661</v>
      </c>
      <c r="F140" s="2">
        <v>19056.8</v>
      </c>
      <c r="G140" s="2">
        <v>19057</v>
      </c>
      <c r="H140" s="2">
        <v>19056.8</v>
      </c>
      <c r="I140" s="2">
        <v>137627</v>
      </c>
      <c r="J140" s="2">
        <v>650860.06000000006</v>
      </c>
      <c r="K140" s="2">
        <v>1816500</v>
      </c>
      <c r="L140" s="2">
        <v>53325</v>
      </c>
      <c r="M140" s="2">
        <v>18997</v>
      </c>
    </row>
    <row r="141" spans="1:13">
      <c r="A141" s="9">
        <v>42208</v>
      </c>
      <c r="B141" s="9">
        <v>42215</v>
      </c>
      <c r="C141" s="2">
        <v>19042.2</v>
      </c>
      <c r="D141" s="2">
        <v>19144</v>
      </c>
      <c r="E141" s="2">
        <v>18852.599999999999</v>
      </c>
      <c r="F141" s="2">
        <v>18906.3</v>
      </c>
      <c r="G141" s="2">
        <v>18895.099999999999</v>
      </c>
      <c r="H141" s="2">
        <v>18906.3</v>
      </c>
      <c r="I141" s="2">
        <v>124817</v>
      </c>
      <c r="J141" s="2">
        <v>592006.84</v>
      </c>
      <c r="K141" s="2">
        <v>1818000</v>
      </c>
      <c r="L141" s="2">
        <v>1500</v>
      </c>
      <c r="M141" s="2">
        <v>18865</v>
      </c>
    </row>
    <row r="142" spans="1:13">
      <c r="A142" s="9">
        <v>42209</v>
      </c>
      <c r="B142" s="9">
        <v>42215</v>
      </c>
      <c r="C142" s="2">
        <v>18875.7</v>
      </c>
      <c r="D142" s="2">
        <v>18907.8</v>
      </c>
      <c r="E142" s="2">
        <v>18646.8</v>
      </c>
      <c r="F142" s="2">
        <v>18675.95</v>
      </c>
      <c r="G142" s="2">
        <v>18680</v>
      </c>
      <c r="H142" s="2">
        <v>18675.95</v>
      </c>
      <c r="I142" s="2">
        <v>101952</v>
      </c>
      <c r="J142" s="2">
        <v>478878.52</v>
      </c>
      <c r="K142" s="2">
        <v>1837400</v>
      </c>
      <c r="L142" s="2">
        <v>19400</v>
      </c>
      <c r="M142" s="2">
        <v>18635.849999999999</v>
      </c>
    </row>
    <row r="143" spans="1:13">
      <c r="A143" s="9">
        <v>42212</v>
      </c>
      <c r="B143" s="9">
        <v>42215</v>
      </c>
      <c r="C143" s="2">
        <v>18600</v>
      </c>
      <c r="D143" s="2">
        <v>18600</v>
      </c>
      <c r="E143" s="2">
        <v>18215</v>
      </c>
      <c r="F143" s="2">
        <v>18251.45</v>
      </c>
      <c r="G143" s="2">
        <v>18268.400000000001</v>
      </c>
      <c r="H143" s="2">
        <v>18251.45</v>
      </c>
      <c r="I143" s="2">
        <v>129489</v>
      </c>
      <c r="J143" s="2">
        <v>593974.15</v>
      </c>
      <c r="K143" s="2">
        <v>1669125</v>
      </c>
      <c r="L143" s="2">
        <v>-168275</v>
      </c>
      <c r="M143" s="2">
        <v>18213.05</v>
      </c>
    </row>
    <row r="144" spans="1:13">
      <c r="A144" s="9">
        <v>42213</v>
      </c>
      <c r="B144" s="9">
        <v>42215</v>
      </c>
      <c r="C144" s="2">
        <v>18338.75</v>
      </c>
      <c r="D144" s="2">
        <v>18410.7</v>
      </c>
      <c r="E144" s="2">
        <v>18191.099999999999</v>
      </c>
      <c r="F144" s="2">
        <v>18314.2</v>
      </c>
      <c r="G144" s="2">
        <v>18328.900000000001</v>
      </c>
      <c r="H144" s="2">
        <v>18314.2</v>
      </c>
      <c r="I144" s="2">
        <v>127199</v>
      </c>
      <c r="J144" s="2">
        <v>582433.24</v>
      </c>
      <c r="K144" s="2">
        <v>1488475</v>
      </c>
      <c r="L144" s="2">
        <v>-180650</v>
      </c>
      <c r="M144" s="2">
        <v>18282.8</v>
      </c>
    </row>
    <row r="145" spans="1:13">
      <c r="A145" s="9">
        <v>42214</v>
      </c>
      <c r="B145" s="9">
        <v>42215</v>
      </c>
      <c r="C145" s="2">
        <v>18330</v>
      </c>
      <c r="D145" s="2">
        <v>18405</v>
      </c>
      <c r="E145" s="2">
        <v>18262</v>
      </c>
      <c r="F145" s="2">
        <v>18329.099999999999</v>
      </c>
      <c r="G145" s="2">
        <v>18332.650000000001</v>
      </c>
      <c r="H145" s="2">
        <v>18329.099999999999</v>
      </c>
      <c r="I145" s="2">
        <v>87035</v>
      </c>
      <c r="J145" s="2">
        <v>398906.89</v>
      </c>
      <c r="K145" s="2">
        <v>1154975</v>
      </c>
      <c r="L145" s="2">
        <v>-333500</v>
      </c>
      <c r="M145" s="2">
        <v>18323.400000000001</v>
      </c>
    </row>
    <row r="146" spans="1:13">
      <c r="A146" s="9">
        <v>42215</v>
      </c>
      <c r="B146" s="9">
        <v>42215</v>
      </c>
      <c r="C146" s="2">
        <v>18397.45</v>
      </c>
      <c r="D146" s="2">
        <v>18519</v>
      </c>
      <c r="E146" s="2">
        <v>18351.099999999999</v>
      </c>
      <c r="F146" s="2">
        <v>18433.900000000001</v>
      </c>
      <c r="G146" s="2">
        <v>18439.150000000001</v>
      </c>
      <c r="H146" s="2">
        <v>18440.400000000001</v>
      </c>
      <c r="I146" s="2">
        <v>110755</v>
      </c>
      <c r="J146" s="2">
        <v>510573.44</v>
      </c>
      <c r="K146" s="2">
        <v>534750</v>
      </c>
      <c r="L146" s="2">
        <v>-620225</v>
      </c>
      <c r="M146" s="2">
        <v>18440.400000000001</v>
      </c>
    </row>
    <row r="147" spans="1:13">
      <c r="A147" s="9">
        <v>42216</v>
      </c>
      <c r="B147" s="9">
        <v>42243</v>
      </c>
      <c r="C147" s="2">
        <v>18586</v>
      </c>
      <c r="D147" s="2">
        <v>18918</v>
      </c>
      <c r="E147" s="2">
        <v>18545</v>
      </c>
      <c r="F147" s="2">
        <v>18835.8</v>
      </c>
      <c r="G147" s="2">
        <v>18815.5</v>
      </c>
      <c r="H147" s="2">
        <v>18835.8</v>
      </c>
      <c r="I147" s="2">
        <v>118158</v>
      </c>
      <c r="J147" s="2">
        <v>553925.4</v>
      </c>
      <c r="K147" s="2">
        <v>2021850</v>
      </c>
      <c r="L147" s="2">
        <v>97875</v>
      </c>
      <c r="M147" s="2">
        <v>18729.849999999999</v>
      </c>
    </row>
    <row r="148" spans="1:13">
      <c r="A148" s="9">
        <v>42219</v>
      </c>
      <c r="B148" s="9">
        <v>42243</v>
      </c>
      <c r="C148" s="2">
        <v>18835</v>
      </c>
      <c r="D148" s="2">
        <v>19070</v>
      </c>
      <c r="E148" s="2">
        <v>18835</v>
      </c>
      <c r="F148" s="2">
        <v>18959.45</v>
      </c>
      <c r="G148" s="2">
        <v>18936</v>
      </c>
      <c r="H148" s="2">
        <v>18959.45</v>
      </c>
      <c r="I148" s="2">
        <v>94199</v>
      </c>
      <c r="J148" s="2">
        <v>447312.2</v>
      </c>
      <c r="K148" s="2">
        <v>1985100</v>
      </c>
      <c r="L148" s="2">
        <v>-36750</v>
      </c>
      <c r="M148" s="2">
        <v>18914.7</v>
      </c>
    </row>
    <row r="149" spans="1:13">
      <c r="A149" s="9">
        <v>42220</v>
      </c>
      <c r="B149" s="9">
        <v>42243</v>
      </c>
      <c r="C149" s="2">
        <v>18975</v>
      </c>
      <c r="D149" s="2">
        <v>19139</v>
      </c>
      <c r="E149" s="2">
        <v>18810</v>
      </c>
      <c r="F149" s="2">
        <v>19059.400000000001</v>
      </c>
      <c r="G149" s="2">
        <v>19080</v>
      </c>
      <c r="H149" s="2">
        <v>19059.400000000001</v>
      </c>
      <c r="I149" s="2">
        <v>178229</v>
      </c>
      <c r="J149" s="2">
        <v>845025.38</v>
      </c>
      <c r="K149" s="2">
        <v>2031825</v>
      </c>
      <c r="L149" s="2">
        <v>46725</v>
      </c>
      <c r="M149" s="2">
        <v>18972.599999999999</v>
      </c>
    </row>
    <row r="150" spans="1:13">
      <c r="A150" s="9">
        <v>42221</v>
      </c>
      <c r="B150" s="9">
        <v>42243</v>
      </c>
      <c r="C150" s="2">
        <v>19125.150000000001</v>
      </c>
      <c r="D150" s="2">
        <v>19158</v>
      </c>
      <c r="E150" s="2">
        <v>18931</v>
      </c>
      <c r="F150" s="2">
        <v>19015.55</v>
      </c>
      <c r="G150" s="2">
        <v>19035</v>
      </c>
      <c r="H150" s="2">
        <v>19015.55</v>
      </c>
      <c r="I150" s="2">
        <v>97372</v>
      </c>
      <c r="J150" s="2">
        <v>463785.86</v>
      </c>
      <c r="K150" s="2">
        <v>2014725</v>
      </c>
      <c r="L150" s="2">
        <v>-17100</v>
      </c>
      <c r="M150" s="2">
        <v>18928.55</v>
      </c>
    </row>
    <row r="151" spans="1:13">
      <c r="A151" s="9">
        <v>42222</v>
      </c>
      <c r="B151" s="9">
        <v>42243</v>
      </c>
      <c r="C151" s="2">
        <v>19043</v>
      </c>
      <c r="D151" s="2">
        <v>19194</v>
      </c>
      <c r="E151" s="2">
        <v>18890</v>
      </c>
      <c r="F151" s="2">
        <v>19098.95</v>
      </c>
      <c r="G151" s="2">
        <v>19102</v>
      </c>
      <c r="H151" s="2">
        <v>19098.95</v>
      </c>
      <c r="I151" s="2">
        <v>105621</v>
      </c>
      <c r="J151" s="2">
        <v>502837.24</v>
      </c>
      <c r="K151" s="2">
        <v>2085600</v>
      </c>
      <c r="L151" s="2">
        <v>70875</v>
      </c>
      <c r="M151" s="2">
        <v>19029.349999999999</v>
      </c>
    </row>
    <row r="152" spans="1:13">
      <c r="A152" s="9">
        <v>42223</v>
      </c>
      <c r="B152" s="9">
        <v>42243</v>
      </c>
      <c r="C152" s="2">
        <v>19053</v>
      </c>
      <c r="D152" s="2">
        <v>19079</v>
      </c>
      <c r="E152" s="2">
        <v>18920.099999999999</v>
      </c>
      <c r="F152" s="2">
        <v>18979.900000000001</v>
      </c>
      <c r="G152" s="2">
        <v>18999.900000000001</v>
      </c>
      <c r="H152" s="2">
        <v>18979.900000000001</v>
      </c>
      <c r="I152" s="2">
        <v>77617</v>
      </c>
      <c r="J152" s="2">
        <v>368606.86</v>
      </c>
      <c r="K152" s="2">
        <v>1952025</v>
      </c>
      <c r="L152" s="2">
        <v>-133575</v>
      </c>
      <c r="M152" s="2">
        <v>18893.55</v>
      </c>
    </row>
    <row r="153" spans="1:13">
      <c r="A153" s="9">
        <v>42226</v>
      </c>
      <c r="B153" s="9">
        <v>42243</v>
      </c>
      <c r="C153" s="2">
        <v>18900.55</v>
      </c>
      <c r="D153" s="2">
        <v>19149.900000000001</v>
      </c>
      <c r="E153" s="2">
        <v>18845</v>
      </c>
      <c r="F153" s="2">
        <v>18959.3</v>
      </c>
      <c r="G153" s="2">
        <v>18874</v>
      </c>
      <c r="H153" s="2">
        <v>18959.3</v>
      </c>
      <c r="I153" s="2">
        <v>102057</v>
      </c>
      <c r="J153" s="2">
        <v>485977.2</v>
      </c>
      <c r="K153" s="2">
        <v>2065350</v>
      </c>
      <c r="L153" s="2">
        <v>113325</v>
      </c>
      <c r="M153" s="2">
        <v>18875</v>
      </c>
    </row>
    <row r="154" spans="1:13">
      <c r="A154" s="9">
        <v>42227</v>
      </c>
      <c r="B154" s="9">
        <v>42243</v>
      </c>
      <c r="C154" s="2">
        <v>18998</v>
      </c>
      <c r="D154" s="2">
        <v>18999</v>
      </c>
      <c r="E154" s="2">
        <v>18630</v>
      </c>
      <c r="F154" s="2">
        <v>18687.05</v>
      </c>
      <c r="G154" s="2">
        <v>18699</v>
      </c>
      <c r="H154" s="2">
        <v>18687.05</v>
      </c>
      <c r="I154" s="2">
        <v>139891</v>
      </c>
      <c r="J154" s="2">
        <v>657913.62</v>
      </c>
      <c r="K154" s="2">
        <v>2256350</v>
      </c>
      <c r="L154" s="2">
        <v>191000</v>
      </c>
      <c r="M154" s="2">
        <v>18616.900000000001</v>
      </c>
    </row>
    <row r="155" spans="1:13">
      <c r="A155" s="9">
        <v>42228</v>
      </c>
      <c r="B155" s="9">
        <v>42243</v>
      </c>
      <c r="C155" s="2">
        <v>18550.5</v>
      </c>
      <c r="D155" s="2">
        <v>18600</v>
      </c>
      <c r="E155" s="2">
        <v>18094.400000000001</v>
      </c>
      <c r="F155" s="2">
        <v>18135.75</v>
      </c>
      <c r="G155" s="2">
        <v>18153.2</v>
      </c>
      <c r="H155" s="2">
        <v>18135.75</v>
      </c>
      <c r="I155" s="2">
        <v>164512</v>
      </c>
      <c r="J155" s="2">
        <v>755165.64</v>
      </c>
      <c r="K155" s="2">
        <v>2419375</v>
      </c>
      <c r="L155" s="2">
        <v>163025</v>
      </c>
      <c r="M155" s="2">
        <v>18059.75</v>
      </c>
    </row>
    <row r="156" spans="1:13">
      <c r="A156" s="9">
        <v>42229</v>
      </c>
      <c r="B156" s="9">
        <v>42243</v>
      </c>
      <c r="C156" s="2">
        <v>18250</v>
      </c>
      <c r="D156" s="2">
        <v>18410</v>
      </c>
      <c r="E156" s="2">
        <v>18135.05</v>
      </c>
      <c r="F156" s="2">
        <v>18243</v>
      </c>
      <c r="G156" s="2">
        <v>18319.95</v>
      </c>
      <c r="H156" s="2">
        <v>18243</v>
      </c>
      <c r="I156" s="2">
        <v>131552</v>
      </c>
      <c r="J156" s="2">
        <v>601230.26</v>
      </c>
      <c r="K156" s="2">
        <v>2249600</v>
      </c>
      <c r="L156" s="2">
        <v>-169775</v>
      </c>
      <c r="M156" s="2">
        <v>18175.400000000001</v>
      </c>
    </row>
    <row r="157" spans="1:13">
      <c r="A157" s="9">
        <v>42230</v>
      </c>
      <c r="B157" s="9">
        <v>42243</v>
      </c>
      <c r="C157" s="2">
        <v>18349</v>
      </c>
      <c r="D157" s="2">
        <v>18840</v>
      </c>
      <c r="E157" s="2">
        <v>18222</v>
      </c>
      <c r="F157" s="2">
        <v>18791.150000000001</v>
      </c>
      <c r="G157" s="2">
        <v>18798.349999999999</v>
      </c>
      <c r="H157" s="2">
        <v>18791.150000000001</v>
      </c>
      <c r="I157" s="2">
        <v>170967</v>
      </c>
      <c r="J157" s="2">
        <v>794075.13</v>
      </c>
      <c r="K157" s="2">
        <v>2149575</v>
      </c>
      <c r="L157" s="2">
        <v>-100025</v>
      </c>
      <c r="M157" s="2">
        <v>18723.599999999999</v>
      </c>
    </row>
    <row r="158" spans="1:13">
      <c r="A158" s="9">
        <v>42233</v>
      </c>
      <c r="B158" s="9">
        <v>42243</v>
      </c>
      <c r="C158" s="2">
        <v>18821</v>
      </c>
      <c r="D158" s="2">
        <v>18939.400000000001</v>
      </c>
      <c r="E158" s="2">
        <v>18611.2</v>
      </c>
      <c r="F158" s="2">
        <v>18842.25</v>
      </c>
      <c r="G158" s="2">
        <v>18825</v>
      </c>
      <c r="H158" s="2">
        <v>18842.25</v>
      </c>
      <c r="I158" s="2">
        <v>131634</v>
      </c>
      <c r="J158" s="2">
        <v>619138.31000000006</v>
      </c>
      <c r="K158" s="2">
        <v>2100800</v>
      </c>
      <c r="L158" s="2">
        <v>-48775</v>
      </c>
      <c r="M158" s="2">
        <v>18822.05</v>
      </c>
    </row>
    <row r="159" spans="1:13">
      <c r="A159" s="9">
        <v>42234</v>
      </c>
      <c r="B159" s="9">
        <v>42243</v>
      </c>
      <c r="C159" s="2">
        <v>18878.3</v>
      </c>
      <c r="D159" s="2">
        <v>18895</v>
      </c>
      <c r="E159" s="2">
        <v>18614</v>
      </c>
      <c r="F159" s="2">
        <v>18812.55</v>
      </c>
      <c r="G159" s="2">
        <v>18810</v>
      </c>
      <c r="H159" s="2">
        <v>18812.55</v>
      </c>
      <c r="I159" s="2">
        <v>134307</v>
      </c>
      <c r="J159" s="2">
        <v>630334.71999999997</v>
      </c>
      <c r="K159" s="2">
        <v>1999750</v>
      </c>
      <c r="L159" s="2">
        <v>-101050</v>
      </c>
      <c r="M159" s="2">
        <v>18780.849999999999</v>
      </c>
    </row>
    <row r="160" spans="1:13">
      <c r="A160" s="9">
        <v>42235</v>
      </c>
      <c r="B160" s="9">
        <v>42243</v>
      </c>
      <c r="C160" s="2">
        <v>18799.849999999999</v>
      </c>
      <c r="D160" s="2">
        <v>18837.150000000001</v>
      </c>
      <c r="E160" s="2">
        <v>18650.55</v>
      </c>
      <c r="F160" s="2">
        <v>18730.900000000001</v>
      </c>
      <c r="G160" s="2">
        <v>18741</v>
      </c>
      <c r="H160" s="2">
        <v>18730.900000000001</v>
      </c>
      <c r="I160" s="2">
        <v>92262</v>
      </c>
      <c r="J160" s="2">
        <v>432309.13</v>
      </c>
      <c r="K160" s="2">
        <v>1951675</v>
      </c>
      <c r="L160" s="2">
        <v>-48075</v>
      </c>
      <c r="M160" s="2">
        <v>18703.25</v>
      </c>
    </row>
    <row r="161" spans="1:13">
      <c r="A161" s="9">
        <v>42236</v>
      </c>
      <c r="B161" s="9">
        <v>42243</v>
      </c>
      <c r="C161" s="2">
        <v>18624.849999999999</v>
      </c>
      <c r="D161" s="2">
        <v>18743</v>
      </c>
      <c r="E161" s="2">
        <v>18240.75</v>
      </c>
      <c r="F161" s="2">
        <v>18309.599999999999</v>
      </c>
      <c r="G161" s="2">
        <v>18330</v>
      </c>
      <c r="H161" s="2">
        <v>18309.599999999999</v>
      </c>
      <c r="I161" s="2">
        <v>156421</v>
      </c>
      <c r="J161" s="2">
        <v>722658.49</v>
      </c>
      <c r="K161" s="2">
        <v>2221000</v>
      </c>
      <c r="L161" s="2">
        <v>269325</v>
      </c>
      <c r="M161" s="2">
        <v>18283.099999999999</v>
      </c>
    </row>
    <row r="162" spans="1:13">
      <c r="A162" s="9">
        <v>42237</v>
      </c>
      <c r="B162" s="9">
        <v>42243</v>
      </c>
      <c r="C162" s="2">
        <v>18055.349999999999</v>
      </c>
      <c r="D162" s="2">
        <v>18127.55</v>
      </c>
      <c r="E162" s="2">
        <v>17855</v>
      </c>
      <c r="F162" s="2">
        <v>18071.599999999999</v>
      </c>
      <c r="G162" s="2">
        <v>18044.900000000001</v>
      </c>
      <c r="H162" s="2">
        <v>18071.599999999999</v>
      </c>
      <c r="I162" s="2">
        <v>165060</v>
      </c>
      <c r="J162" s="2">
        <v>741622.75</v>
      </c>
      <c r="K162" s="2">
        <v>2277500</v>
      </c>
      <c r="L162" s="2">
        <v>56500</v>
      </c>
      <c r="M162" s="2">
        <v>18057.2</v>
      </c>
    </row>
    <row r="163" spans="1:13">
      <c r="A163" s="9">
        <v>42240</v>
      </c>
      <c r="B163" s="9">
        <v>42243</v>
      </c>
      <c r="C163" s="2">
        <v>17475.150000000001</v>
      </c>
      <c r="D163" s="2">
        <v>17499.7</v>
      </c>
      <c r="E163" s="2">
        <v>16680</v>
      </c>
      <c r="F163" s="2">
        <v>16760.599999999999</v>
      </c>
      <c r="G163" s="2">
        <v>16690</v>
      </c>
      <c r="H163" s="2">
        <v>16760.599999999999</v>
      </c>
      <c r="I163" s="2">
        <v>248599</v>
      </c>
      <c r="J163" s="2">
        <v>1063622.74</v>
      </c>
      <c r="K163" s="2">
        <v>2052750</v>
      </c>
      <c r="L163" s="2">
        <v>-224750</v>
      </c>
      <c r="M163" s="2">
        <v>16811.8</v>
      </c>
    </row>
    <row r="164" spans="1:13">
      <c r="A164" s="9">
        <v>42241</v>
      </c>
      <c r="B164" s="9">
        <v>42243</v>
      </c>
      <c r="C164" s="2">
        <v>16974</v>
      </c>
      <c r="D164" s="2">
        <v>17275</v>
      </c>
      <c r="E164" s="2">
        <v>16642.599999999999</v>
      </c>
      <c r="F164" s="2">
        <v>17203.2</v>
      </c>
      <c r="G164" s="2">
        <v>17249</v>
      </c>
      <c r="H164" s="2">
        <v>17203.2</v>
      </c>
      <c r="I164" s="2">
        <v>188619</v>
      </c>
      <c r="J164" s="2">
        <v>801617.58</v>
      </c>
      <c r="K164" s="2">
        <v>1781450</v>
      </c>
      <c r="L164" s="2">
        <v>-271300</v>
      </c>
      <c r="M164" s="2">
        <v>17192.75</v>
      </c>
    </row>
    <row r="165" spans="1:13">
      <c r="A165" s="9">
        <v>42242</v>
      </c>
      <c r="B165" s="9">
        <v>42243</v>
      </c>
      <c r="C165" s="2">
        <v>16936</v>
      </c>
      <c r="D165" s="2">
        <v>17172</v>
      </c>
      <c r="E165" s="2">
        <v>16875.25</v>
      </c>
      <c r="F165" s="2">
        <v>16938.75</v>
      </c>
      <c r="G165" s="2">
        <v>16901</v>
      </c>
      <c r="H165" s="2">
        <v>16938.75</v>
      </c>
      <c r="I165" s="2">
        <v>147163</v>
      </c>
      <c r="J165" s="2">
        <v>626355.26</v>
      </c>
      <c r="K165" s="2">
        <v>1533750</v>
      </c>
      <c r="L165" s="2">
        <v>-247700</v>
      </c>
      <c r="M165" s="2">
        <v>16917.650000000001</v>
      </c>
    </row>
    <row r="166" spans="1:13">
      <c r="A166" s="9">
        <v>42243</v>
      </c>
      <c r="B166" s="9">
        <v>42243</v>
      </c>
      <c r="C166" s="2">
        <v>17149.849999999999</v>
      </c>
      <c r="D166" s="2">
        <v>17249</v>
      </c>
      <c r="E166" s="2">
        <v>17057</v>
      </c>
      <c r="F166" s="2">
        <v>17199.7</v>
      </c>
      <c r="G166" s="2">
        <v>17213.150000000001</v>
      </c>
      <c r="H166" s="2">
        <v>17214.400000000001</v>
      </c>
      <c r="I166" s="2">
        <v>147330</v>
      </c>
      <c r="J166" s="2">
        <v>631875.68000000005</v>
      </c>
      <c r="K166" s="2">
        <v>953700</v>
      </c>
      <c r="L166" s="2">
        <v>-580050</v>
      </c>
      <c r="M166" s="2">
        <v>17214.400000000001</v>
      </c>
    </row>
    <row r="167" spans="1:13">
      <c r="A167" s="9">
        <v>42244</v>
      </c>
      <c r="B167" s="9">
        <v>42271</v>
      </c>
      <c r="C167" s="2">
        <v>17551.349999999999</v>
      </c>
      <c r="D167" s="2">
        <v>17660.900000000001</v>
      </c>
      <c r="E167" s="2">
        <v>17152.3</v>
      </c>
      <c r="F167" s="2">
        <v>17273.05</v>
      </c>
      <c r="G167" s="2">
        <v>17249.7</v>
      </c>
      <c r="H167" s="2">
        <v>17273.05</v>
      </c>
      <c r="I167" s="2">
        <v>169413</v>
      </c>
      <c r="J167" s="2">
        <v>738192.87</v>
      </c>
      <c r="K167" s="2">
        <v>1965175</v>
      </c>
      <c r="L167" s="2">
        <v>51825</v>
      </c>
      <c r="M167" s="2">
        <v>17211.95</v>
      </c>
    </row>
    <row r="168" spans="1:13">
      <c r="A168" s="9">
        <v>42247</v>
      </c>
      <c r="B168" s="9">
        <v>42271</v>
      </c>
      <c r="C168" s="2">
        <v>17201.05</v>
      </c>
      <c r="D168" s="2">
        <v>17430</v>
      </c>
      <c r="E168" s="2">
        <v>17090.349999999999</v>
      </c>
      <c r="F168" s="2">
        <v>17208.400000000001</v>
      </c>
      <c r="G168" s="2">
        <v>17195</v>
      </c>
      <c r="H168" s="2">
        <v>17208.400000000001</v>
      </c>
      <c r="I168" s="2">
        <v>123763</v>
      </c>
      <c r="J168" s="2">
        <v>534100.22</v>
      </c>
      <c r="K168" s="2">
        <v>1941750</v>
      </c>
      <c r="L168" s="2">
        <v>-23425</v>
      </c>
      <c r="M168" s="2">
        <v>17146.55</v>
      </c>
    </row>
    <row r="169" spans="1:13">
      <c r="A169" s="9">
        <v>42248</v>
      </c>
      <c r="B169" s="9">
        <v>42271</v>
      </c>
      <c r="C169" s="2">
        <v>17025.25</v>
      </c>
      <c r="D169" s="2">
        <v>17025.25</v>
      </c>
      <c r="E169" s="2">
        <v>16455</v>
      </c>
      <c r="F169" s="2">
        <v>16563.349999999999</v>
      </c>
      <c r="G169" s="2">
        <v>16545.25</v>
      </c>
      <c r="H169" s="2">
        <v>16563.349999999999</v>
      </c>
      <c r="I169" s="2">
        <v>191408</v>
      </c>
      <c r="J169" s="2">
        <v>800537.93</v>
      </c>
      <c r="K169" s="2">
        <v>2217700</v>
      </c>
      <c r="L169" s="2">
        <v>275950</v>
      </c>
      <c r="M169" s="2">
        <v>16530.3</v>
      </c>
    </row>
    <row r="170" spans="1:13">
      <c r="A170" s="9">
        <v>42249</v>
      </c>
      <c r="B170" s="9">
        <v>42271</v>
      </c>
      <c r="C170" s="2">
        <v>16748</v>
      </c>
      <c r="D170" s="2">
        <v>16779</v>
      </c>
      <c r="E170" s="2">
        <v>16230</v>
      </c>
      <c r="F170" s="2">
        <v>16282.1</v>
      </c>
      <c r="G170" s="2">
        <v>16289</v>
      </c>
      <c r="H170" s="2">
        <v>16282.1</v>
      </c>
      <c r="I170" s="2">
        <v>205203</v>
      </c>
      <c r="J170" s="2">
        <v>842791.2</v>
      </c>
      <c r="K170" s="2">
        <v>2654675</v>
      </c>
      <c r="L170" s="2">
        <v>436975</v>
      </c>
      <c r="M170" s="2">
        <v>16252.7</v>
      </c>
    </row>
    <row r="171" spans="1:13">
      <c r="A171" s="9">
        <v>42250</v>
      </c>
      <c r="B171" s="9">
        <v>42271</v>
      </c>
      <c r="C171" s="2">
        <v>16320.2</v>
      </c>
      <c r="D171" s="2">
        <v>16630</v>
      </c>
      <c r="E171" s="2">
        <v>16305</v>
      </c>
      <c r="F171" s="2">
        <v>16565.900000000001</v>
      </c>
      <c r="G171" s="2">
        <v>16572</v>
      </c>
      <c r="H171" s="2">
        <v>16565.900000000001</v>
      </c>
      <c r="I171" s="2">
        <v>163604</v>
      </c>
      <c r="J171" s="2">
        <v>675549.36</v>
      </c>
      <c r="K171" s="2">
        <v>2387300</v>
      </c>
      <c r="L171" s="2">
        <v>-267375</v>
      </c>
      <c r="M171" s="2">
        <v>16555.400000000001</v>
      </c>
    </row>
    <row r="172" spans="1:13">
      <c r="A172" s="9">
        <v>42251</v>
      </c>
      <c r="B172" s="9">
        <v>42271</v>
      </c>
      <c r="C172" s="2">
        <v>16455.349999999999</v>
      </c>
      <c r="D172" s="2">
        <v>16490</v>
      </c>
      <c r="E172" s="2">
        <v>15917.35</v>
      </c>
      <c r="F172" s="2">
        <v>16145.85</v>
      </c>
      <c r="G172" s="2">
        <v>16160</v>
      </c>
      <c r="H172" s="2">
        <v>16145.85</v>
      </c>
      <c r="I172" s="2">
        <v>202128</v>
      </c>
      <c r="J172" s="2">
        <v>813672.14</v>
      </c>
      <c r="K172" s="2">
        <v>2415325</v>
      </c>
      <c r="L172" s="2">
        <v>28025</v>
      </c>
      <c r="M172" s="2">
        <v>16129.1</v>
      </c>
    </row>
    <row r="173" spans="1:13">
      <c r="A173" s="9">
        <v>42254</v>
      </c>
      <c r="B173" s="9">
        <v>42271</v>
      </c>
      <c r="C173" s="2">
        <v>16200</v>
      </c>
      <c r="D173" s="2">
        <v>16318</v>
      </c>
      <c r="E173" s="2">
        <v>15793.05</v>
      </c>
      <c r="F173" s="2">
        <v>15824.5</v>
      </c>
      <c r="G173" s="2">
        <v>15800</v>
      </c>
      <c r="H173" s="2">
        <v>15824.5</v>
      </c>
      <c r="I173" s="2">
        <v>153455</v>
      </c>
      <c r="J173" s="2">
        <v>616397.22</v>
      </c>
      <c r="K173" s="2">
        <v>2588175</v>
      </c>
      <c r="L173" s="2">
        <v>172850</v>
      </c>
      <c r="M173" s="2">
        <v>15790.1</v>
      </c>
    </row>
    <row r="174" spans="1:13">
      <c r="A174" s="9">
        <v>42255</v>
      </c>
      <c r="B174" s="9">
        <v>42271</v>
      </c>
      <c r="C174" s="2">
        <v>15888</v>
      </c>
      <c r="D174" s="2">
        <v>16490.900000000001</v>
      </c>
      <c r="E174" s="2">
        <v>15833.8</v>
      </c>
      <c r="F174" s="2">
        <v>16403.25</v>
      </c>
      <c r="G174" s="2">
        <v>16413.95</v>
      </c>
      <c r="H174" s="2">
        <v>16403.25</v>
      </c>
      <c r="I174" s="2">
        <v>208234</v>
      </c>
      <c r="J174" s="2">
        <v>843221.26</v>
      </c>
      <c r="K174" s="2">
        <v>2390100</v>
      </c>
      <c r="L174" s="2">
        <v>-198075</v>
      </c>
      <c r="M174" s="2">
        <v>16350.95</v>
      </c>
    </row>
    <row r="175" spans="1:13">
      <c r="A175" s="9">
        <v>42256</v>
      </c>
      <c r="B175" s="9">
        <v>42271</v>
      </c>
      <c r="C175" s="2">
        <v>16680</v>
      </c>
      <c r="D175" s="2">
        <v>16788</v>
      </c>
      <c r="E175" s="2">
        <v>16475</v>
      </c>
      <c r="F175" s="2">
        <v>16633.2</v>
      </c>
      <c r="G175" s="2">
        <v>16604.650000000001</v>
      </c>
      <c r="H175" s="2">
        <v>16633.2</v>
      </c>
      <c r="I175" s="2">
        <v>191557</v>
      </c>
      <c r="J175" s="2">
        <v>797270.77</v>
      </c>
      <c r="K175" s="2">
        <v>2416425</v>
      </c>
      <c r="L175" s="2">
        <v>26325</v>
      </c>
      <c r="M175" s="2">
        <v>16631.5</v>
      </c>
    </row>
    <row r="176" spans="1:13">
      <c r="A176" s="9">
        <v>42257</v>
      </c>
      <c r="B176" s="9">
        <v>42271</v>
      </c>
      <c r="C176" s="2">
        <v>16315.5</v>
      </c>
      <c r="D176" s="2">
        <v>16738.5</v>
      </c>
      <c r="E176" s="2">
        <v>16187.35</v>
      </c>
      <c r="F176" s="2">
        <v>16629.849999999999</v>
      </c>
      <c r="G176" s="2">
        <v>16719.849999999999</v>
      </c>
      <c r="H176" s="2">
        <v>16629.849999999999</v>
      </c>
      <c r="I176" s="2">
        <v>189486</v>
      </c>
      <c r="J176" s="2">
        <v>777431.7</v>
      </c>
      <c r="K176" s="2">
        <v>2539450</v>
      </c>
      <c r="L176" s="2">
        <v>123025</v>
      </c>
      <c r="M176" s="2">
        <v>16597.650000000001</v>
      </c>
    </row>
    <row r="177" spans="1:13">
      <c r="A177" s="9">
        <v>42258</v>
      </c>
      <c r="B177" s="9">
        <v>42271</v>
      </c>
      <c r="C177" s="2">
        <v>16715.599999999999</v>
      </c>
      <c r="D177" s="2">
        <v>16798.599999999999</v>
      </c>
      <c r="E177" s="2">
        <v>16510.05</v>
      </c>
      <c r="F177" s="2">
        <v>16628.5</v>
      </c>
      <c r="G177" s="2">
        <v>16605</v>
      </c>
      <c r="H177" s="2">
        <v>16628.5</v>
      </c>
      <c r="I177" s="2">
        <v>148261</v>
      </c>
      <c r="J177" s="2">
        <v>617425.04</v>
      </c>
      <c r="K177" s="2">
        <v>2432200</v>
      </c>
      <c r="L177" s="2">
        <v>-107250</v>
      </c>
      <c r="M177" s="2">
        <v>16612.599999999999</v>
      </c>
    </row>
    <row r="178" spans="1:13">
      <c r="A178" s="9">
        <v>42261</v>
      </c>
      <c r="B178" s="9">
        <v>42271</v>
      </c>
      <c r="C178" s="2">
        <v>16600.3</v>
      </c>
      <c r="D178" s="2">
        <v>16967</v>
      </c>
      <c r="E178" s="2">
        <v>16522</v>
      </c>
      <c r="F178" s="2">
        <v>16920.05</v>
      </c>
      <c r="G178" s="2">
        <v>16899.3</v>
      </c>
      <c r="H178" s="2">
        <v>16920.05</v>
      </c>
      <c r="I178" s="2">
        <v>141696</v>
      </c>
      <c r="J178" s="2">
        <v>594819.25</v>
      </c>
      <c r="K178" s="2">
        <v>2567325</v>
      </c>
      <c r="L178" s="2">
        <v>135125</v>
      </c>
      <c r="M178" s="2">
        <v>16911.8</v>
      </c>
    </row>
    <row r="179" spans="1:13">
      <c r="A179" s="9">
        <v>42262</v>
      </c>
      <c r="B179" s="9">
        <v>42271</v>
      </c>
      <c r="C179" s="2">
        <v>16899.3</v>
      </c>
      <c r="D179" s="2">
        <v>16930</v>
      </c>
      <c r="E179" s="2">
        <v>16701</v>
      </c>
      <c r="F179" s="2">
        <v>16752.45</v>
      </c>
      <c r="G179" s="2">
        <v>16723.650000000001</v>
      </c>
      <c r="H179" s="2">
        <v>16752.45</v>
      </c>
      <c r="I179" s="2">
        <v>144805</v>
      </c>
      <c r="J179" s="2">
        <v>608147.03</v>
      </c>
      <c r="K179" s="2">
        <v>2509875</v>
      </c>
      <c r="L179" s="2">
        <v>-57450</v>
      </c>
      <c r="M179" s="2">
        <v>16739.55</v>
      </c>
    </row>
    <row r="180" spans="1:13">
      <c r="A180" s="9">
        <v>42263</v>
      </c>
      <c r="B180" s="9">
        <v>42271</v>
      </c>
      <c r="C180" s="2">
        <v>16875</v>
      </c>
      <c r="D180" s="2">
        <v>17020</v>
      </c>
      <c r="E180" s="2">
        <v>16780.8</v>
      </c>
      <c r="F180" s="2">
        <v>16961.150000000001</v>
      </c>
      <c r="G180" s="2">
        <v>16957</v>
      </c>
      <c r="H180" s="2">
        <v>16961.150000000001</v>
      </c>
      <c r="I180" s="2">
        <v>136079</v>
      </c>
      <c r="J180" s="2">
        <v>575609.04</v>
      </c>
      <c r="K180" s="2">
        <v>2355375</v>
      </c>
      <c r="L180" s="2">
        <v>-154500</v>
      </c>
      <c r="M180" s="2">
        <v>16964.849999999999</v>
      </c>
    </row>
    <row r="181" spans="1:13">
      <c r="A181" s="9">
        <v>42265</v>
      </c>
      <c r="B181" s="9">
        <v>42271</v>
      </c>
      <c r="C181" s="2">
        <v>17194</v>
      </c>
      <c r="D181" s="2">
        <v>17642.5</v>
      </c>
      <c r="E181" s="2">
        <v>17090.5</v>
      </c>
      <c r="F181" s="2">
        <v>17408.55</v>
      </c>
      <c r="G181" s="2">
        <v>17382</v>
      </c>
      <c r="H181" s="2">
        <v>17408.55</v>
      </c>
      <c r="I181" s="2">
        <v>233233</v>
      </c>
      <c r="J181" s="2">
        <v>1017613.9</v>
      </c>
      <c r="K181" s="2">
        <v>2382850</v>
      </c>
      <c r="L181" s="2">
        <v>27475</v>
      </c>
      <c r="M181" s="2">
        <v>17409.150000000001</v>
      </c>
    </row>
    <row r="182" spans="1:13">
      <c r="A182" s="9">
        <v>42268</v>
      </c>
      <c r="B182" s="9">
        <v>42271</v>
      </c>
      <c r="C182" s="2">
        <v>17200</v>
      </c>
      <c r="D182" s="2">
        <v>17576.75</v>
      </c>
      <c r="E182" s="2">
        <v>17181.650000000001</v>
      </c>
      <c r="F182" s="2">
        <v>17537.3</v>
      </c>
      <c r="G182" s="2">
        <v>17563.400000000001</v>
      </c>
      <c r="H182" s="2">
        <v>17537.3</v>
      </c>
      <c r="I182" s="2">
        <v>159005</v>
      </c>
      <c r="J182" s="2">
        <v>692813</v>
      </c>
      <c r="K182" s="2">
        <v>2373375</v>
      </c>
      <c r="L182" s="2">
        <v>-9475</v>
      </c>
      <c r="M182" s="2">
        <v>17542.900000000001</v>
      </c>
    </row>
    <row r="183" spans="1:13">
      <c r="A183" s="9">
        <v>42269</v>
      </c>
      <c r="B183" s="9">
        <v>42271</v>
      </c>
      <c r="C183" s="2">
        <v>17575</v>
      </c>
      <c r="D183" s="2">
        <v>17640</v>
      </c>
      <c r="E183" s="2">
        <v>16920.2</v>
      </c>
      <c r="F183" s="2">
        <v>17001.55</v>
      </c>
      <c r="G183" s="2">
        <v>16927.05</v>
      </c>
      <c r="H183" s="2">
        <v>17001.55</v>
      </c>
      <c r="I183" s="2">
        <v>241817</v>
      </c>
      <c r="J183" s="2">
        <v>1046586.75</v>
      </c>
      <c r="K183" s="2">
        <v>1990400</v>
      </c>
      <c r="L183" s="2">
        <v>-382975</v>
      </c>
      <c r="M183" s="2">
        <v>17031.150000000001</v>
      </c>
    </row>
    <row r="184" spans="1:13">
      <c r="A184" s="9">
        <v>42270</v>
      </c>
      <c r="B184" s="9">
        <v>42271</v>
      </c>
      <c r="C184" s="2">
        <v>16800</v>
      </c>
      <c r="D184" s="2">
        <v>17325</v>
      </c>
      <c r="E184" s="2">
        <v>16750.5</v>
      </c>
      <c r="F184" s="2">
        <v>17273.7</v>
      </c>
      <c r="G184" s="2">
        <v>17322</v>
      </c>
      <c r="H184" s="2">
        <v>17273.7</v>
      </c>
      <c r="I184" s="2">
        <v>230429</v>
      </c>
      <c r="J184" s="2">
        <v>983757.79</v>
      </c>
      <c r="K184" s="2">
        <v>1704275</v>
      </c>
      <c r="L184" s="2">
        <v>-286125</v>
      </c>
      <c r="M184" s="2">
        <v>17255.3</v>
      </c>
    </row>
    <row r="185" spans="1:13">
      <c r="A185" s="9">
        <v>42271</v>
      </c>
      <c r="B185" s="9">
        <v>42271</v>
      </c>
      <c r="C185" s="2">
        <v>17222.05</v>
      </c>
      <c r="D185" s="2">
        <v>17277.849999999999</v>
      </c>
      <c r="E185" s="2">
        <v>17054.150000000001</v>
      </c>
      <c r="F185" s="2">
        <v>17193.400000000001</v>
      </c>
      <c r="G185" s="2">
        <v>17197.400000000001</v>
      </c>
      <c r="H185" s="2">
        <v>17196.650000000001</v>
      </c>
      <c r="I185" s="2">
        <v>157685</v>
      </c>
      <c r="J185" s="2">
        <v>676785.74</v>
      </c>
      <c r="K185" s="2">
        <v>1084650</v>
      </c>
      <c r="L185" s="2">
        <v>-619625</v>
      </c>
      <c r="M185" s="2">
        <v>17196.650000000001</v>
      </c>
    </row>
    <row r="186" spans="1:13">
      <c r="A186" s="9">
        <v>42275</v>
      </c>
      <c r="B186" s="9">
        <v>42306</v>
      </c>
      <c r="C186" s="2">
        <v>17345</v>
      </c>
      <c r="D186" s="2">
        <v>17490</v>
      </c>
      <c r="E186" s="2">
        <v>17152</v>
      </c>
      <c r="F186" s="2">
        <v>17185.8</v>
      </c>
      <c r="G186" s="2">
        <v>17201</v>
      </c>
      <c r="H186" s="2">
        <v>17185.8</v>
      </c>
      <c r="I186" s="2">
        <v>142817</v>
      </c>
      <c r="J186" s="2">
        <v>619079.25</v>
      </c>
      <c r="K186" s="2">
        <v>2194975</v>
      </c>
      <c r="L186" s="2">
        <v>-4525</v>
      </c>
      <c r="M186" s="2">
        <v>17100.3</v>
      </c>
    </row>
    <row r="187" spans="1:13">
      <c r="A187" s="9">
        <v>42276</v>
      </c>
      <c r="B187" s="9">
        <v>42306</v>
      </c>
      <c r="C187" s="2">
        <v>16948.900000000001</v>
      </c>
      <c r="D187" s="2">
        <v>17569.95</v>
      </c>
      <c r="E187" s="2">
        <v>16670</v>
      </c>
      <c r="F187" s="2">
        <v>17387.849999999999</v>
      </c>
      <c r="G187" s="2">
        <v>17359.400000000001</v>
      </c>
      <c r="H187" s="2">
        <v>17387.849999999999</v>
      </c>
      <c r="I187" s="2">
        <v>337891</v>
      </c>
      <c r="J187" s="2">
        <v>1453135.21</v>
      </c>
      <c r="K187" s="2">
        <v>2551225</v>
      </c>
      <c r="L187" s="2">
        <v>356250</v>
      </c>
      <c r="M187" s="2">
        <v>17281.2</v>
      </c>
    </row>
    <row r="188" spans="1:13">
      <c r="A188" s="9">
        <v>42277</v>
      </c>
      <c r="B188" s="9">
        <v>42306</v>
      </c>
      <c r="C188" s="2">
        <v>17485</v>
      </c>
      <c r="D188" s="2">
        <v>17534</v>
      </c>
      <c r="E188" s="2">
        <v>17181.95</v>
      </c>
      <c r="F188" s="2">
        <v>17319.349999999999</v>
      </c>
      <c r="G188" s="2">
        <v>17328</v>
      </c>
      <c r="H188" s="2">
        <v>17319.349999999999</v>
      </c>
      <c r="I188" s="2">
        <v>188082</v>
      </c>
      <c r="J188" s="2">
        <v>814696.68</v>
      </c>
      <c r="K188" s="2">
        <v>2608650</v>
      </c>
      <c r="L188" s="2">
        <v>57425</v>
      </c>
      <c r="M188" s="2">
        <v>17216.3</v>
      </c>
    </row>
    <row r="189" spans="1:13">
      <c r="A189" s="9">
        <v>42278</v>
      </c>
      <c r="B189" s="9">
        <v>42306</v>
      </c>
      <c r="C189" s="2">
        <v>17490</v>
      </c>
      <c r="D189" s="2">
        <v>17490</v>
      </c>
      <c r="E189" s="2">
        <v>17185.3</v>
      </c>
      <c r="F189" s="2">
        <v>17238.150000000001</v>
      </c>
      <c r="G189" s="2">
        <v>17235.099999999999</v>
      </c>
      <c r="H189" s="2">
        <v>17238.150000000001</v>
      </c>
      <c r="I189" s="2">
        <v>146951</v>
      </c>
      <c r="J189" s="2">
        <v>635513.06999999995</v>
      </c>
      <c r="K189" s="2">
        <v>2565825</v>
      </c>
      <c r="L189" s="2">
        <v>-42825</v>
      </c>
      <c r="M189" s="2">
        <v>17150.2</v>
      </c>
    </row>
    <row r="190" spans="1:13">
      <c r="A190" s="9">
        <v>42282</v>
      </c>
      <c r="B190" s="9">
        <v>42306</v>
      </c>
      <c r="C190" s="2">
        <v>17440.05</v>
      </c>
      <c r="D190" s="2">
        <v>17744.900000000001</v>
      </c>
      <c r="E190" s="2">
        <v>17356.2</v>
      </c>
      <c r="F190" s="2">
        <v>17722.2</v>
      </c>
      <c r="G190" s="2">
        <v>17735</v>
      </c>
      <c r="H190" s="2">
        <v>17722.2</v>
      </c>
      <c r="I190" s="2">
        <v>165814</v>
      </c>
      <c r="J190" s="2">
        <v>729801.9</v>
      </c>
      <c r="K190" s="2">
        <v>2466850</v>
      </c>
      <c r="L190" s="2">
        <v>-98975</v>
      </c>
      <c r="M190" s="2">
        <v>17674.05</v>
      </c>
    </row>
    <row r="191" spans="1:13">
      <c r="A191" s="9">
        <v>42283</v>
      </c>
      <c r="B191" s="9">
        <v>42306</v>
      </c>
      <c r="C191" s="2">
        <v>17825</v>
      </c>
      <c r="D191" s="2">
        <v>17860</v>
      </c>
      <c r="E191" s="2">
        <v>17542</v>
      </c>
      <c r="F191" s="2">
        <v>17672.75</v>
      </c>
      <c r="G191" s="2">
        <v>17675</v>
      </c>
      <c r="H191" s="2">
        <v>17672.75</v>
      </c>
      <c r="I191" s="2">
        <v>152981</v>
      </c>
      <c r="J191" s="2">
        <v>675296.53</v>
      </c>
      <c r="K191" s="2">
        <v>2333975</v>
      </c>
      <c r="L191" s="2">
        <v>-132875</v>
      </c>
      <c r="M191" s="2">
        <v>17605.349999999999</v>
      </c>
    </row>
    <row r="192" spans="1:13">
      <c r="A192" s="9">
        <v>42284</v>
      </c>
      <c r="B192" s="9">
        <v>42306</v>
      </c>
      <c r="C192" s="2">
        <v>17632</v>
      </c>
      <c r="D192" s="2">
        <v>17748.5</v>
      </c>
      <c r="E192" s="2">
        <v>17557</v>
      </c>
      <c r="F192" s="2">
        <v>17689.05</v>
      </c>
      <c r="G192" s="2">
        <v>17687</v>
      </c>
      <c r="H192" s="2">
        <v>17689.05</v>
      </c>
      <c r="I192" s="2">
        <v>125936</v>
      </c>
      <c r="J192" s="2">
        <v>556351.94999999995</v>
      </c>
      <c r="K192" s="2">
        <v>2370050</v>
      </c>
      <c r="L192" s="2">
        <v>36075</v>
      </c>
      <c r="M192" s="2">
        <v>17616.8</v>
      </c>
    </row>
    <row r="193" spans="1:13">
      <c r="A193" s="9">
        <v>42285</v>
      </c>
      <c r="B193" s="9">
        <v>42306</v>
      </c>
      <c r="C193" s="2">
        <v>17702.2</v>
      </c>
      <c r="D193" s="2">
        <v>17702.2</v>
      </c>
      <c r="E193" s="2">
        <v>17470</v>
      </c>
      <c r="F193" s="2">
        <v>17550.599999999999</v>
      </c>
      <c r="G193" s="2">
        <v>17542</v>
      </c>
      <c r="H193" s="2">
        <v>17550.599999999999</v>
      </c>
      <c r="I193" s="2">
        <v>133836</v>
      </c>
      <c r="J193" s="2">
        <v>586912.93000000005</v>
      </c>
      <c r="K193" s="2">
        <v>2258125</v>
      </c>
      <c r="L193" s="2">
        <v>-111925</v>
      </c>
      <c r="M193" s="2">
        <v>17474.3</v>
      </c>
    </row>
    <row r="194" spans="1:13">
      <c r="A194" s="9">
        <v>42286</v>
      </c>
      <c r="B194" s="9">
        <v>42306</v>
      </c>
      <c r="C194" s="2">
        <v>17700</v>
      </c>
      <c r="D194" s="2">
        <v>17799</v>
      </c>
      <c r="E194" s="2">
        <v>17550.05</v>
      </c>
      <c r="F194" s="2">
        <v>17644.900000000001</v>
      </c>
      <c r="G194" s="2">
        <v>17614</v>
      </c>
      <c r="H194" s="2">
        <v>17644.900000000001</v>
      </c>
      <c r="I194" s="2">
        <v>148988</v>
      </c>
      <c r="J194" s="2">
        <v>658692.46</v>
      </c>
      <c r="K194" s="2">
        <v>2173450</v>
      </c>
      <c r="L194" s="2">
        <v>-84675</v>
      </c>
      <c r="M194" s="2">
        <v>17590.25</v>
      </c>
    </row>
    <row r="195" spans="1:13">
      <c r="A195" s="9">
        <v>42289</v>
      </c>
      <c r="B195" s="9">
        <v>42306</v>
      </c>
      <c r="C195" s="2">
        <v>17614</v>
      </c>
      <c r="D195" s="2">
        <v>17814.95</v>
      </c>
      <c r="E195" s="2">
        <v>17550</v>
      </c>
      <c r="F195" s="2">
        <v>17622.849999999999</v>
      </c>
      <c r="G195" s="2">
        <v>17601.150000000001</v>
      </c>
      <c r="H195" s="2">
        <v>17622.849999999999</v>
      </c>
      <c r="I195" s="2">
        <v>127596</v>
      </c>
      <c r="J195" s="2">
        <v>564666.43000000005</v>
      </c>
      <c r="K195" s="2">
        <v>2239300</v>
      </c>
      <c r="L195" s="2">
        <v>65850</v>
      </c>
      <c r="M195" s="2">
        <v>17583.150000000001</v>
      </c>
    </row>
    <row r="196" spans="1:13">
      <c r="A196" s="9">
        <v>42290</v>
      </c>
      <c r="B196" s="9">
        <v>42306</v>
      </c>
      <c r="C196" s="2">
        <v>17550</v>
      </c>
      <c r="D196" s="2">
        <v>17688</v>
      </c>
      <c r="E196" s="2">
        <v>17510.05</v>
      </c>
      <c r="F196" s="2">
        <v>17601.650000000001</v>
      </c>
      <c r="G196" s="2">
        <v>17599</v>
      </c>
      <c r="H196" s="2">
        <v>17601.650000000001</v>
      </c>
      <c r="I196" s="2">
        <v>121576</v>
      </c>
      <c r="J196" s="2">
        <v>534949.02</v>
      </c>
      <c r="K196" s="2">
        <v>2214025</v>
      </c>
      <c r="L196" s="2">
        <v>-25275</v>
      </c>
      <c r="M196" s="2">
        <v>17554.849999999999</v>
      </c>
    </row>
    <row r="197" spans="1:13">
      <c r="A197" s="9">
        <v>42291</v>
      </c>
      <c r="B197" s="9">
        <v>42306</v>
      </c>
      <c r="C197" s="2">
        <v>17500</v>
      </c>
      <c r="D197" s="2">
        <v>17645</v>
      </c>
      <c r="E197" s="2">
        <v>17500</v>
      </c>
      <c r="F197" s="2">
        <v>17583.05</v>
      </c>
      <c r="G197" s="2">
        <v>17585</v>
      </c>
      <c r="H197" s="2">
        <v>17583.05</v>
      </c>
      <c r="I197" s="2">
        <v>93959</v>
      </c>
      <c r="J197" s="2">
        <v>413008.54</v>
      </c>
      <c r="K197" s="2">
        <v>2222925</v>
      </c>
      <c r="L197" s="2">
        <v>8900</v>
      </c>
      <c r="M197" s="2">
        <v>17543.25</v>
      </c>
    </row>
    <row r="198" spans="1:13">
      <c r="A198" s="9">
        <v>42292</v>
      </c>
      <c r="B198" s="9">
        <v>42306</v>
      </c>
      <c r="C198" s="2">
        <v>17648</v>
      </c>
      <c r="D198" s="2">
        <v>17820</v>
      </c>
      <c r="E198" s="2">
        <v>17625.099999999999</v>
      </c>
      <c r="F198" s="2">
        <v>17731.599999999999</v>
      </c>
      <c r="G198" s="2">
        <v>17760</v>
      </c>
      <c r="H198" s="2">
        <v>17731.599999999999</v>
      </c>
      <c r="I198" s="2">
        <v>124383</v>
      </c>
      <c r="J198" s="2">
        <v>551881.75</v>
      </c>
      <c r="K198" s="2">
        <v>2347650</v>
      </c>
      <c r="L198" s="2">
        <v>124725</v>
      </c>
      <c r="M198" s="2">
        <v>17686.099999999999</v>
      </c>
    </row>
    <row r="199" spans="1:13">
      <c r="A199" s="9">
        <v>42293</v>
      </c>
      <c r="B199" s="9">
        <v>42306</v>
      </c>
      <c r="C199" s="2">
        <v>17765</v>
      </c>
      <c r="D199" s="2">
        <v>18009.849999999999</v>
      </c>
      <c r="E199" s="2">
        <v>17626</v>
      </c>
      <c r="F199" s="2">
        <v>17983.349999999999</v>
      </c>
      <c r="G199" s="2">
        <v>18002</v>
      </c>
      <c r="H199" s="2">
        <v>17983.349999999999</v>
      </c>
      <c r="I199" s="2">
        <v>143065</v>
      </c>
      <c r="J199" s="2">
        <v>637128.29</v>
      </c>
      <c r="K199" s="2">
        <v>2409850</v>
      </c>
      <c r="L199" s="2">
        <v>62200</v>
      </c>
      <c r="M199" s="2">
        <v>17912.849999999999</v>
      </c>
    </row>
    <row r="200" spans="1:13">
      <c r="A200" s="9">
        <v>42296</v>
      </c>
      <c r="B200" s="9">
        <v>42306</v>
      </c>
      <c r="C200" s="2">
        <v>18002</v>
      </c>
      <c r="D200" s="2">
        <v>18002</v>
      </c>
      <c r="E200" s="2">
        <v>17850.05</v>
      </c>
      <c r="F200" s="2">
        <v>17881.400000000001</v>
      </c>
      <c r="G200" s="2">
        <v>17870</v>
      </c>
      <c r="H200" s="2">
        <v>17881.400000000001</v>
      </c>
      <c r="I200" s="2">
        <v>93131</v>
      </c>
      <c r="J200" s="2">
        <v>416897.07</v>
      </c>
      <c r="K200" s="2">
        <v>2454475</v>
      </c>
      <c r="L200" s="2">
        <v>44625</v>
      </c>
      <c r="M200" s="2">
        <v>17855.05</v>
      </c>
    </row>
    <row r="201" spans="1:13">
      <c r="A201" s="9">
        <v>42297</v>
      </c>
      <c r="B201" s="9">
        <v>42306</v>
      </c>
      <c r="C201" s="2">
        <v>17883</v>
      </c>
      <c r="D201" s="2">
        <v>17968</v>
      </c>
      <c r="E201" s="2">
        <v>17752</v>
      </c>
      <c r="F201" s="2">
        <v>17833.599999999999</v>
      </c>
      <c r="G201" s="2">
        <v>17827.099999999999</v>
      </c>
      <c r="H201" s="2">
        <v>17833.599999999999</v>
      </c>
      <c r="I201" s="2">
        <v>112570</v>
      </c>
      <c r="J201" s="2">
        <v>502820.46</v>
      </c>
      <c r="K201" s="2">
        <v>2423675</v>
      </c>
      <c r="L201" s="2">
        <v>-30800</v>
      </c>
      <c r="M201" s="2">
        <v>17830.25</v>
      </c>
    </row>
    <row r="202" spans="1:13">
      <c r="A202" s="9">
        <v>42298</v>
      </c>
      <c r="B202" s="9">
        <v>42306</v>
      </c>
      <c r="C202" s="2">
        <v>17830</v>
      </c>
      <c r="D202" s="2">
        <v>17915.599999999999</v>
      </c>
      <c r="E202" s="2">
        <v>17560</v>
      </c>
      <c r="F202" s="2">
        <v>17719.599999999999</v>
      </c>
      <c r="G202" s="2">
        <v>17703</v>
      </c>
      <c r="H202" s="2">
        <v>17719.599999999999</v>
      </c>
      <c r="I202" s="2">
        <v>169750</v>
      </c>
      <c r="J202" s="2">
        <v>752216.03</v>
      </c>
      <c r="K202" s="2">
        <v>2284950</v>
      </c>
      <c r="L202" s="2">
        <v>-138725</v>
      </c>
      <c r="M202" s="2">
        <v>17710.55</v>
      </c>
    </row>
    <row r="203" spans="1:13">
      <c r="A203" s="9">
        <v>42300</v>
      </c>
      <c r="B203" s="9">
        <v>42306</v>
      </c>
      <c r="C203" s="2">
        <v>17865</v>
      </c>
      <c r="D203" s="2">
        <v>17996</v>
      </c>
      <c r="E203" s="2">
        <v>17851.099999999999</v>
      </c>
      <c r="F203" s="2">
        <v>17935.5</v>
      </c>
      <c r="G203" s="2">
        <v>17945.45</v>
      </c>
      <c r="H203" s="2">
        <v>17935.5</v>
      </c>
      <c r="I203" s="2">
        <v>137306</v>
      </c>
      <c r="J203" s="2">
        <v>615166.73</v>
      </c>
      <c r="K203" s="2">
        <v>2085250</v>
      </c>
      <c r="L203" s="2">
        <v>-199700</v>
      </c>
      <c r="M203" s="2">
        <v>17934.05</v>
      </c>
    </row>
    <row r="204" spans="1:13">
      <c r="A204" s="9">
        <v>42303</v>
      </c>
      <c r="B204" s="9">
        <v>42306</v>
      </c>
      <c r="C204" s="2">
        <v>18025.650000000001</v>
      </c>
      <c r="D204" s="2">
        <v>18041</v>
      </c>
      <c r="E204" s="2">
        <v>17786</v>
      </c>
      <c r="F204" s="2">
        <v>17818.75</v>
      </c>
      <c r="G204" s="2">
        <v>17810</v>
      </c>
      <c r="H204" s="2">
        <v>17818.75</v>
      </c>
      <c r="I204" s="2">
        <v>115691</v>
      </c>
      <c r="J204" s="2">
        <v>516736.21</v>
      </c>
      <c r="K204" s="2">
        <v>1925950</v>
      </c>
      <c r="L204" s="2">
        <v>-159300</v>
      </c>
      <c r="M204" s="2">
        <v>17815.05</v>
      </c>
    </row>
    <row r="205" spans="1:13">
      <c r="A205" s="9">
        <v>42304</v>
      </c>
      <c r="B205" s="9">
        <v>42306</v>
      </c>
      <c r="C205" s="2">
        <v>17750</v>
      </c>
      <c r="D205" s="2">
        <v>17880</v>
      </c>
      <c r="E205" s="2">
        <v>17712.45</v>
      </c>
      <c r="F205" s="2">
        <v>17839.95</v>
      </c>
      <c r="G205" s="2">
        <v>17833.900000000001</v>
      </c>
      <c r="H205" s="2">
        <v>17839.95</v>
      </c>
      <c r="I205" s="2">
        <v>96652</v>
      </c>
      <c r="J205" s="2">
        <v>430546.8</v>
      </c>
      <c r="K205" s="2">
        <v>1652400</v>
      </c>
      <c r="L205" s="2">
        <v>-273550</v>
      </c>
      <c r="M205" s="2">
        <v>17806.3</v>
      </c>
    </row>
    <row r="206" spans="1:13">
      <c r="A206" s="9">
        <v>42305</v>
      </c>
      <c r="B206" s="9">
        <v>42306</v>
      </c>
      <c r="C206" s="2">
        <v>17650.05</v>
      </c>
      <c r="D206" s="2">
        <v>17722</v>
      </c>
      <c r="E206" s="2">
        <v>17310.099999999999</v>
      </c>
      <c r="F206" s="2">
        <v>17415</v>
      </c>
      <c r="G206" s="2">
        <v>17443.099999999999</v>
      </c>
      <c r="H206" s="2">
        <v>17415</v>
      </c>
      <c r="I206" s="2">
        <v>168209</v>
      </c>
      <c r="J206" s="2">
        <v>737275.85</v>
      </c>
      <c r="K206" s="2">
        <v>1326550</v>
      </c>
      <c r="L206" s="2">
        <v>-325850</v>
      </c>
      <c r="M206" s="2">
        <v>17373.150000000001</v>
      </c>
    </row>
    <row r="207" spans="1:13">
      <c r="A207" s="9">
        <v>42306</v>
      </c>
      <c r="B207" s="9">
        <v>42306</v>
      </c>
      <c r="C207" s="2">
        <v>17375</v>
      </c>
      <c r="D207" s="2">
        <v>17424.900000000001</v>
      </c>
      <c r="E207" s="2">
        <v>17199.3</v>
      </c>
      <c r="F207" s="2">
        <v>17222.400000000001</v>
      </c>
      <c r="G207" s="2">
        <v>17210</v>
      </c>
      <c r="H207" s="2">
        <v>17212.2</v>
      </c>
      <c r="I207" s="2">
        <v>122615</v>
      </c>
      <c r="J207" s="2">
        <v>530175.12</v>
      </c>
      <c r="K207" s="2">
        <v>843575</v>
      </c>
      <c r="L207" s="2">
        <v>-482975</v>
      </c>
      <c r="M207" s="2">
        <v>17212.2</v>
      </c>
    </row>
    <row r="208" spans="1:13">
      <c r="A208" s="9">
        <v>42307</v>
      </c>
      <c r="B208" s="9">
        <v>42334</v>
      </c>
      <c r="C208" s="2">
        <v>17331.95</v>
      </c>
      <c r="D208" s="2">
        <v>17488</v>
      </c>
      <c r="E208" s="2">
        <v>17222</v>
      </c>
      <c r="F208" s="2">
        <v>17416.900000000001</v>
      </c>
      <c r="G208" s="2">
        <v>17412</v>
      </c>
      <c r="H208" s="2">
        <v>17416.900000000001</v>
      </c>
      <c r="I208" s="2">
        <v>108653</v>
      </c>
      <c r="J208" s="2">
        <v>566874.02</v>
      </c>
      <c r="K208" s="2">
        <v>2050740</v>
      </c>
      <c r="L208" s="2">
        <v>-140010</v>
      </c>
      <c r="M208" s="2">
        <v>17354.5</v>
      </c>
    </row>
    <row r="209" spans="1:13">
      <c r="A209" s="9">
        <v>42310</v>
      </c>
      <c r="B209" s="9">
        <v>42334</v>
      </c>
      <c r="C209" s="2">
        <v>17396.349999999999</v>
      </c>
      <c r="D209" s="2">
        <v>17438.599999999999</v>
      </c>
      <c r="E209" s="2">
        <v>17256</v>
      </c>
      <c r="F209" s="2">
        <v>17396.599999999999</v>
      </c>
      <c r="G209" s="2">
        <v>17395</v>
      </c>
      <c r="H209" s="2">
        <v>17396.599999999999</v>
      </c>
      <c r="I209" s="2">
        <v>85850</v>
      </c>
      <c r="J209" s="2">
        <v>446852.92</v>
      </c>
      <c r="K209" s="2">
        <v>2073030</v>
      </c>
      <c r="L209" s="2">
        <v>22290</v>
      </c>
      <c r="M209" s="2">
        <v>17340.599999999999</v>
      </c>
    </row>
    <row r="210" spans="1:13">
      <c r="A210" s="9">
        <v>42311</v>
      </c>
      <c r="B210" s="9">
        <v>42334</v>
      </c>
      <c r="C210" s="2">
        <v>17498.599999999999</v>
      </c>
      <c r="D210" s="2">
        <v>17522</v>
      </c>
      <c r="E210" s="2">
        <v>17306</v>
      </c>
      <c r="F210" s="2">
        <v>17377.05</v>
      </c>
      <c r="G210" s="2">
        <v>17351</v>
      </c>
      <c r="H210" s="2">
        <v>17377.05</v>
      </c>
      <c r="I210" s="2">
        <v>90678</v>
      </c>
      <c r="J210" s="2">
        <v>474130.8</v>
      </c>
      <c r="K210" s="2">
        <v>2140530</v>
      </c>
      <c r="L210" s="2">
        <v>67500</v>
      </c>
      <c r="M210" s="2">
        <v>17325.599999999999</v>
      </c>
    </row>
    <row r="211" spans="1:13">
      <c r="A211" s="9">
        <v>42312</v>
      </c>
      <c r="B211" s="9">
        <v>42334</v>
      </c>
      <c r="C211" s="2">
        <v>17525</v>
      </c>
      <c r="D211" s="2">
        <v>17525</v>
      </c>
      <c r="E211" s="2">
        <v>17243</v>
      </c>
      <c r="F211" s="2">
        <v>17288.900000000001</v>
      </c>
      <c r="G211" s="2">
        <v>17272</v>
      </c>
      <c r="H211" s="2">
        <v>17288.900000000001</v>
      </c>
      <c r="I211" s="2">
        <v>83395</v>
      </c>
      <c r="J211" s="2">
        <v>435030.28</v>
      </c>
      <c r="K211" s="2">
        <v>2220480</v>
      </c>
      <c r="L211" s="2">
        <v>79950</v>
      </c>
      <c r="M211" s="2">
        <v>17221.05</v>
      </c>
    </row>
    <row r="212" spans="1:13">
      <c r="A212" s="9">
        <v>42313</v>
      </c>
      <c r="B212" s="9">
        <v>42334</v>
      </c>
      <c r="C212" s="2">
        <v>17257.45</v>
      </c>
      <c r="D212" s="2">
        <v>17257.45</v>
      </c>
      <c r="E212" s="2">
        <v>17018.2</v>
      </c>
      <c r="F212" s="2">
        <v>17071.849999999999</v>
      </c>
      <c r="G212" s="2">
        <v>17090</v>
      </c>
      <c r="H212" s="2">
        <v>17071.849999999999</v>
      </c>
      <c r="I212" s="2">
        <v>100007</v>
      </c>
      <c r="J212" s="2">
        <v>513468.33</v>
      </c>
      <c r="K212" s="2">
        <v>2369130</v>
      </c>
      <c r="L212" s="2">
        <v>148650</v>
      </c>
      <c r="M212" s="2">
        <v>16995.099999999999</v>
      </c>
    </row>
    <row r="213" spans="1:13">
      <c r="A213" s="9">
        <v>42314</v>
      </c>
      <c r="B213" s="9">
        <v>42334</v>
      </c>
      <c r="C213" s="2">
        <v>17050</v>
      </c>
      <c r="D213" s="2">
        <v>17240</v>
      </c>
      <c r="E213" s="2">
        <v>16981</v>
      </c>
      <c r="F213" s="2">
        <v>17167.2</v>
      </c>
      <c r="G213" s="2">
        <v>17164.7</v>
      </c>
      <c r="H213" s="2">
        <v>17167.2</v>
      </c>
      <c r="I213" s="2">
        <v>96993</v>
      </c>
      <c r="J213" s="2">
        <v>498547.3</v>
      </c>
      <c r="K213" s="2">
        <v>2399970</v>
      </c>
      <c r="L213" s="2">
        <v>30840</v>
      </c>
      <c r="M213" s="2">
        <v>17086.5</v>
      </c>
    </row>
    <row r="214" spans="1:13">
      <c r="A214" s="9">
        <v>42317</v>
      </c>
      <c r="B214" s="9">
        <v>42334</v>
      </c>
      <c r="C214" s="2">
        <v>16698</v>
      </c>
      <c r="D214" s="2">
        <v>17140</v>
      </c>
      <c r="E214" s="2">
        <v>16625</v>
      </c>
      <c r="F214" s="2">
        <v>17068.5</v>
      </c>
      <c r="G214" s="2">
        <v>17036</v>
      </c>
      <c r="H214" s="2">
        <v>17068.5</v>
      </c>
      <c r="I214" s="2">
        <v>116988</v>
      </c>
      <c r="J214" s="2">
        <v>593999.04</v>
      </c>
      <c r="K214" s="2">
        <v>2418780</v>
      </c>
      <c r="L214" s="2">
        <v>18810</v>
      </c>
      <c r="M214" s="2">
        <v>17003</v>
      </c>
    </row>
    <row r="215" spans="1:13">
      <c r="A215" s="9">
        <v>42318</v>
      </c>
      <c r="B215" s="9">
        <v>42334</v>
      </c>
      <c r="C215" s="2">
        <v>16935</v>
      </c>
      <c r="D215" s="2">
        <v>17089</v>
      </c>
      <c r="E215" s="2">
        <v>16831.099999999999</v>
      </c>
      <c r="F215" s="2">
        <v>16864.45</v>
      </c>
      <c r="G215" s="2">
        <v>16880</v>
      </c>
      <c r="H215" s="2">
        <v>16864.45</v>
      </c>
      <c r="I215" s="2">
        <v>94743</v>
      </c>
      <c r="J215" s="2">
        <v>481659.18</v>
      </c>
      <c r="K215" s="2">
        <v>2469930</v>
      </c>
      <c r="L215" s="2">
        <v>51150</v>
      </c>
      <c r="M215" s="2">
        <v>16836</v>
      </c>
    </row>
    <row r="216" spans="1:13">
      <c r="A216" s="9">
        <v>42319</v>
      </c>
      <c r="B216" s="9">
        <v>42334</v>
      </c>
      <c r="C216" s="2">
        <v>16965</v>
      </c>
      <c r="D216" s="2">
        <v>16997</v>
      </c>
      <c r="E216" s="2">
        <v>16890</v>
      </c>
      <c r="F216" s="2">
        <v>16951.849999999999</v>
      </c>
      <c r="G216" s="2">
        <v>16970</v>
      </c>
      <c r="H216" s="2">
        <v>16951.849999999999</v>
      </c>
      <c r="I216" s="2">
        <v>14194</v>
      </c>
      <c r="J216" s="2">
        <v>72153.259999999995</v>
      </c>
      <c r="K216" s="2">
        <v>2434920</v>
      </c>
      <c r="L216" s="2">
        <v>-35010</v>
      </c>
      <c r="M216" s="2">
        <v>16956</v>
      </c>
    </row>
    <row r="217" spans="1:13">
      <c r="A217" s="9">
        <v>42321</v>
      </c>
      <c r="B217" s="9">
        <v>42334</v>
      </c>
      <c r="C217" s="2">
        <v>16844.849999999999</v>
      </c>
      <c r="D217" s="2">
        <v>16999</v>
      </c>
      <c r="E217" s="2">
        <v>16758.25</v>
      </c>
      <c r="F217" s="2">
        <v>16958.150000000001</v>
      </c>
      <c r="G217" s="2">
        <v>16965</v>
      </c>
      <c r="H217" s="2">
        <v>16958.150000000001</v>
      </c>
      <c r="I217" s="2">
        <v>79298</v>
      </c>
      <c r="J217" s="2">
        <v>402454.85</v>
      </c>
      <c r="K217" s="2">
        <v>2423880</v>
      </c>
      <c r="L217" s="2">
        <v>-11040</v>
      </c>
      <c r="M217" s="2">
        <v>16932.849999999999</v>
      </c>
    </row>
    <row r="218" spans="1:13">
      <c r="A218" s="9">
        <v>42324</v>
      </c>
      <c r="B218" s="9">
        <v>42334</v>
      </c>
      <c r="C218" s="2">
        <v>16905</v>
      </c>
      <c r="D218" s="2">
        <v>17279</v>
      </c>
      <c r="E218" s="2">
        <v>16893.849999999999</v>
      </c>
      <c r="F218" s="2">
        <v>17214.599999999999</v>
      </c>
      <c r="G218" s="2">
        <v>17209</v>
      </c>
      <c r="H218" s="2">
        <v>17214.599999999999</v>
      </c>
      <c r="I218" s="2">
        <v>101508</v>
      </c>
      <c r="J218" s="2">
        <v>522192.6</v>
      </c>
      <c r="K218" s="2">
        <v>2462100</v>
      </c>
      <c r="L218" s="2">
        <v>38220</v>
      </c>
      <c r="M218" s="2">
        <v>17184.900000000001</v>
      </c>
    </row>
    <row r="219" spans="1:13">
      <c r="A219" s="9">
        <v>42325</v>
      </c>
      <c r="B219" s="9">
        <v>42334</v>
      </c>
      <c r="C219" s="2">
        <v>17310.349999999999</v>
      </c>
      <c r="D219" s="2">
        <v>17317.650000000001</v>
      </c>
      <c r="E219" s="2">
        <v>17065.45</v>
      </c>
      <c r="F219" s="2">
        <v>17179.400000000001</v>
      </c>
      <c r="G219" s="2">
        <v>17164</v>
      </c>
      <c r="H219" s="2">
        <v>17179.400000000001</v>
      </c>
      <c r="I219" s="2">
        <v>93041</v>
      </c>
      <c r="J219" s="2">
        <v>479784.54</v>
      </c>
      <c r="K219" s="2">
        <v>2458500</v>
      </c>
      <c r="L219" s="2">
        <v>-3600</v>
      </c>
      <c r="M219" s="2">
        <v>17140.45</v>
      </c>
    </row>
    <row r="220" spans="1:13">
      <c r="A220" s="9">
        <v>42326</v>
      </c>
      <c r="B220" s="9">
        <v>42334</v>
      </c>
      <c r="C220" s="2">
        <v>17150</v>
      </c>
      <c r="D220" s="2">
        <v>17235</v>
      </c>
      <c r="E220" s="2">
        <v>16787</v>
      </c>
      <c r="F220" s="2">
        <v>16810.5</v>
      </c>
      <c r="G220" s="2">
        <v>16790</v>
      </c>
      <c r="H220" s="2">
        <v>16810.5</v>
      </c>
      <c r="I220" s="2">
        <v>111482</v>
      </c>
      <c r="J220" s="2">
        <v>568283.56999999995</v>
      </c>
      <c r="K220" s="2">
        <v>2584170</v>
      </c>
      <c r="L220" s="2">
        <v>125670</v>
      </c>
      <c r="M220" s="2">
        <v>16812.099999999999</v>
      </c>
    </row>
    <row r="221" spans="1:13">
      <c r="A221" s="9">
        <v>42327</v>
      </c>
      <c r="B221" s="9">
        <v>42334</v>
      </c>
      <c r="C221" s="2">
        <v>16950.099999999999</v>
      </c>
      <c r="D221" s="2">
        <v>17149.900000000001</v>
      </c>
      <c r="E221" s="2">
        <v>16882.599999999999</v>
      </c>
      <c r="F221" s="2">
        <v>17091.8</v>
      </c>
      <c r="G221" s="2">
        <v>17075</v>
      </c>
      <c r="H221" s="2">
        <v>17091.8</v>
      </c>
      <c r="I221" s="2">
        <v>94684</v>
      </c>
      <c r="J221" s="2">
        <v>483727.05</v>
      </c>
      <c r="K221" s="2">
        <v>2276880</v>
      </c>
      <c r="L221" s="2">
        <v>-307290</v>
      </c>
      <c r="M221" s="2">
        <v>17071.900000000001</v>
      </c>
    </row>
    <row r="222" spans="1:13">
      <c r="A222" s="9">
        <v>42328</v>
      </c>
      <c r="B222" s="9">
        <v>42334</v>
      </c>
      <c r="C222" s="2">
        <v>17028.8</v>
      </c>
      <c r="D222" s="2">
        <v>17349.7</v>
      </c>
      <c r="E222" s="2">
        <v>16942</v>
      </c>
      <c r="F222" s="2">
        <v>17050.8</v>
      </c>
      <c r="G222" s="2">
        <v>17055</v>
      </c>
      <c r="H222" s="2">
        <v>17050.8</v>
      </c>
      <c r="I222" s="2">
        <v>137843</v>
      </c>
      <c r="J222" s="2">
        <v>709009.99</v>
      </c>
      <c r="K222" s="2">
        <v>2182290</v>
      </c>
      <c r="L222" s="2">
        <v>-94590</v>
      </c>
      <c r="M222" s="2">
        <v>17055.599999999999</v>
      </c>
    </row>
    <row r="223" spans="1:13">
      <c r="A223" s="9">
        <v>42331</v>
      </c>
      <c r="B223" s="9">
        <v>42334</v>
      </c>
      <c r="C223" s="2">
        <v>17080.099999999999</v>
      </c>
      <c r="D223" s="2">
        <v>17137.8</v>
      </c>
      <c r="E223" s="2">
        <v>16961.75</v>
      </c>
      <c r="F223" s="2">
        <v>17057.650000000001</v>
      </c>
      <c r="G223" s="2">
        <v>17060</v>
      </c>
      <c r="H223" s="2">
        <v>17057.650000000001</v>
      </c>
      <c r="I223" s="2">
        <v>85270</v>
      </c>
      <c r="J223" s="2">
        <v>436382.86</v>
      </c>
      <c r="K223" s="2">
        <v>1803210</v>
      </c>
      <c r="L223" s="2">
        <v>-379080</v>
      </c>
      <c r="M223" s="2">
        <v>17060.25</v>
      </c>
    </row>
    <row r="224" spans="1:13">
      <c r="A224" s="9">
        <v>42332</v>
      </c>
      <c r="B224" s="9">
        <v>42334</v>
      </c>
      <c r="C224" s="2">
        <v>17018</v>
      </c>
      <c r="D224" s="2">
        <v>17110</v>
      </c>
      <c r="E224" s="2">
        <v>16950</v>
      </c>
      <c r="F224" s="2">
        <v>17006.05</v>
      </c>
      <c r="G224" s="2">
        <v>17020.5</v>
      </c>
      <c r="H224" s="2">
        <v>17006.05</v>
      </c>
      <c r="I224" s="2">
        <v>86089</v>
      </c>
      <c r="J224" s="2">
        <v>440186.05</v>
      </c>
      <c r="K224" s="2">
        <v>1399440</v>
      </c>
      <c r="L224" s="2">
        <v>-403770</v>
      </c>
      <c r="M224" s="2">
        <v>16988.650000000001</v>
      </c>
    </row>
    <row r="225" spans="1:13">
      <c r="A225" s="9">
        <v>42334</v>
      </c>
      <c r="B225" s="9">
        <v>42334</v>
      </c>
      <c r="C225" s="2">
        <v>17050</v>
      </c>
      <c r="D225" s="2">
        <v>17105</v>
      </c>
      <c r="E225" s="2">
        <v>16970</v>
      </c>
      <c r="F225" s="2">
        <v>17022.5</v>
      </c>
      <c r="G225" s="2">
        <v>17035.5</v>
      </c>
      <c r="H225" s="2">
        <v>17036.55</v>
      </c>
      <c r="I225" s="2">
        <v>87876</v>
      </c>
      <c r="J225" s="2">
        <v>449630.6</v>
      </c>
      <c r="K225" s="2">
        <v>719940</v>
      </c>
      <c r="L225" s="2">
        <v>-679500</v>
      </c>
      <c r="M225" s="2">
        <v>17036.55</v>
      </c>
    </row>
    <row r="226" spans="1:13">
      <c r="A226" s="9">
        <v>42335</v>
      </c>
      <c r="B226" s="9">
        <v>42369</v>
      </c>
      <c r="C226" s="2">
        <v>17152</v>
      </c>
      <c r="D226" s="2">
        <v>17449.95</v>
      </c>
      <c r="E226" s="2">
        <v>17120.900000000001</v>
      </c>
      <c r="F226" s="2">
        <v>17425.25</v>
      </c>
      <c r="G226" s="2">
        <v>17420</v>
      </c>
      <c r="H226" s="2">
        <v>17425.25</v>
      </c>
      <c r="I226" s="2">
        <v>115854</v>
      </c>
      <c r="J226" s="2">
        <v>603057.25</v>
      </c>
      <c r="K226" s="2">
        <v>1973850</v>
      </c>
      <c r="L226" s="2">
        <v>184050</v>
      </c>
      <c r="M226" s="2">
        <v>17370.95</v>
      </c>
    </row>
    <row r="227" spans="1:13">
      <c r="A227" s="9">
        <v>42338</v>
      </c>
      <c r="B227" s="9">
        <v>42369</v>
      </c>
      <c r="C227" s="2">
        <v>17390</v>
      </c>
      <c r="D227" s="2">
        <v>17548</v>
      </c>
      <c r="E227" s="2">
        <v>17389.45</v>
      </c>
      <c r="F227" s="2">
        <v>17490.400000000001</v>
      </c>
      <c r="G227" s="2">
        <v>17483</v>
      </c>
      <c r="H227" s="2">
        <v>17490.400000000001</v>
      </c>
      <c r="I227" s="2">
        <v>70834</v>
      </c>
      <c r="J227" s="2">
        <v>371688.46</v>
      </c>
      <c r="K227" s="2">
        <v>1920660</v>
      </c>
      <c r="L227" s="2">
        <v>-53190</v>
      </c>
      <c r="M227" s="2">
        <v>17430.400000000001</v>
      </c>
    </row>
    <row r="228" spans="1:13">
      <c r="A228" s="9">
        <v>42339</v>
      </c>
      <c r="B228" s="9">
        <v>42369</v>
      </c>
      <c r="C228" s="2">
        <v>17510</v>
      </c>
      <c r="D228" s="2">
        <v>17577</v>
      </c>
      <c r="E228" s="2">
        <v>17410.55</v>
      </c>
      <c r="F228" s="2">
        <v>17474.599999999999</v>
      </c>
      <c r="G228" s="2">
        <v>17482</v>
      </c>
      <c r="H228" s="2">
        <v>17474.599999999999</v>
      </c>
      <c r="I228" s="2">
        <v>83981</v>
      </c>
      <c r="J228" s="2">
        <v>440611.58</v>
      </c>
      <c r="K228" s="2">
        <v>2007630</v>
      </c>
      <c r="L228" s="2">
        <v>86970</v>
      </c>
      <c r="M228" s="2">
        <v>17398.55</v>
      </c>
    </row>
    <row r="229" spans="1:13">
      <c r="A229" s="9">
        <v>42340</v>
      </c>
      <c r="B229" s="9">
        <v>42369</v>
      </c>
      <c r="C229" s="2">
        <v>17510.05</v>
      </c>
      <c r="D229" s="2">
        <v>17530</v>
      </c>
      <c r="E229" s="2">
        <v>17232</v>
      </c>
      <c r="F229" s="2">
        <v>17281.5</v>
      </c>
      <c r="G229" s="2">
        <v>17283</v>
      </c>
      <c r="H229" s="2">
        <v>17281.5</v>
      </c>
      <c r="I229" s="2">
        <v>91727</v>
      </c>
      <c r="J229" s="2">
        <v>476586.23999999999</v>
      </c>
      <c r="K229" s="2">
        <v>1910370</v>
      </c>
      <c r="L229" s="2">
        <v>-97260</v>
      </c>
      <c r="M229" s="2">
        <v>17218.5</v>
      </c>
    </row>
    <row r="230" spans="1:13">
      <c r="A230" s="9">
        <v>42341</v>
      </c>
      <c r="B230" s="9">
        <v>42369</v>
      </c>
      <c r="C230" s="2">
        <v>17217.7</v>
      </c>
      <c r="D230" s="2">
        <v>17314.900000000001</v>
      </c>
      <c r="E230" s="2">
        <v>17130.2</v>
      </c>
      <c r="F230" s="2">
        <v>17171.849999999999</v>
      </c>
      <c r="G230" s="2">
        <v>17170</v>
      </c>
      <c r="H230" s="2">
        <v>17171.849999999999</v>
      </c>
      <c r="I230" s="2">
        <v>73025</v>
      </c>
      <c r="J230" s="2">
        <v>377217.63</v>
      </c>
      <c r="K230" s="2">
        <v>1994160</v>
      </c>
      <c r="L230" s="2">
        <v>83790</v>
      </c>
      <c r="M230" s="2">
        <v>17110.099999999999</v>
      </c>
    </row>
    <row r="231" spans="1:13">
      <c r="A231" s="9">
        <v>42342</v>
      </c>
      <c r="B231" s="9">
        <v>42369</v>
      </c>
      <c r="C231" s="2">
        <v>16968.55</v>
      </c>
      <c r="D231" s="2">
        <v>17082</v>
      </c>
      <c r="E231" s="2">
        <v>16940</v>
      </c>
      <c r="F231" s="2">
        <v>16984.8</v>
      </c>
      <c r="G231" s="2">
        <v>17015.7</v>
      </c>
      <c r="H231" s="2">
        <v>16984.8</v>
      </c>
      <c r="I231" s="2">
        <v>73746</v>
      </c>
      <c r="J231" s="2">
        <v>376079.06</v>
      </c>
      <c r="K231" s="2">
        <v>2162100</v>
      </c>
      <c r="L231" s="2">
        <v>167940</v>
      </c>
      <c r="M231" s="2">
        <v>16897.3</v>
      </c>
    </row>
    <row r="232" spans="1:13">
      <c r="A232" s="9">
        <v>42345</v>
      </c>
      <c r="B232" s="9">
        <v>42369</v>
      </c>
      <c r="C232" s="2">
        <v>17125</v>
      </c>
      <c r="D232" s="2">
        <v>17125</v>
      </c>
      <c r="E232" s="2">
        <v>16991</v>
      </c>
      <c r="F232" s="2">
        <v>17034.55</v>
      </c>
      <c r="G232" s="2">
        <v>17033</v>
      </c>
      <c r="H232" s="2">
        <v>17034.55</v>
      </c>
      <c r="I232" s="2">
        <v>49798</v>
      </c>
      <c r="J232" s="2">
        <v>254523</v>
      </c>
      <c r="K232" s="2">
        <v>2133390</v>
      </c>
      <c r="L232" s="2">
        <v>-28710</v>
      </c>
      <c r="M232" s="2">
        <v>16947</v>
      </c>
    </row>
    <row r="233" spans="1:13">
      <c r="A233" s="9">
        <v>42346</v>
      </c>
      <c r="B233" s="9">
        <v>42369</v>
      </c>
      <c r="C233" s="2">
        <v>16942.8</v>
      </c>
      <c r="D233" s="2">
        <v>17030</v>
      </c>
      <c r="E233" s="2">
        <v>16831</v>
      </c>
      <c r="F233" s="2">
        <v>16860.400000000001</v>
      </c>
      <c r="G233" s="2">
        <v>16866</v>
      </c>
      <c r="H233" s="2">
        <v>16860.400000000001</v>
      </c>
      <c r="I233" s="2">
        <v>76245</v>
      </c>
      <c r="J233" s="2">
        <v>387014.74</v>
      </c>
      <c r="K233" s="2">
        <v>2143980</v>
      </c>
      <c r="L233" s="2">
        <v>10590</v>
      </c>
      <c r="M233" s="2">
        <v>16801.150000000001</v>
      </c>
    </row>
    <row r="234" spans="1:13">
      <c r="A234" s="9">
        <v>42347</v>
      </c>
      <c r="B234" s="9">
        <v>42369</v>
      </c>
      <c r="C234" s="2">
        <v>16890</v>
      </c>
      <c r="D234" s="2">
        <v>16935</v>
      </c>
      <c r="E234" s="2">
        <v>16666.3</v>
      </c>
      <c r="F234" s="2">
        <v>16724.5</v>
      </c>
      <c r="G234" s="2">
        <v>16753</v>
      </c>
      <c r="H234" s="2">
        <v>16724.5</v>
      </c>
      <c r="I234" s="2">
        <v>89374</v>
      </c>
      <c r="J234" s="2">
        <v>450412.15</v>
      </c>
      <c r="K234" s="2">
        <v>2351700</v>
      </c>
      <c r="L234" s="2">
        <v>207720</v>
      </c>
      <c r="M234" s="2">
        <v>16660.75</v>
      </c>
    </row>
    <row r="235" spans="1:13">
      <c r="A235" s="9">
        <v>42348</v>
      </c>
      <c r="B235" s="9">
        <v>42369</v>
      </c>
      <c r="C235" s="2">
        <v>16790</v>
      </c>
      <c r="D235" s="2">
        <v>16825</v>
      </c>
      <c r="E235" s="2">
        <v>16651</v>
      </c>
      <c r="F235" s="2">
        <v>16775.849999999999</v>
      </c>
      <c r="G235" s="2">
        <v>16765</v>
      </c>
      <c r="H235" s="2">
        <v>16775.849999999999</v>
      </c>
      <c r="I235" s="2">
        <v>81687</v>
      </c>
      <c r="J235" s="2">
        <v>410261.85</v>
      </c>
      <c r="K235" s="2">
        <v>2529900</v>
      </c>
      <c r="L235" s="2">
        <v>178200</v>
      </c>
      <c r="M235" s="2">
        <v>16711.05</v>
      </c>
    </row>
    <row r="236" spans="1:13">
      <c r="A236" s="9">
        <v>42349</v>
      </c>
      <c r="B236" s="9">
        <v>42369</v>
      </c>
      <c r="C236" s="2">
        <v>16808.45</v>
      </c>
      <c r="D236" s="2">
        <v>16808.45</v>
      </c>
      <c r="E236" s="2">
        <v>16292.7</v>
      </c>
      <c r="F236" s="2">
        <v>16389.650000000001</v>
      </c>
      <c r="G236" s="2">
        <v>16391</v>
      </c>
      <c r="H236" s="2">
        <v>16389.650000000001</v>
      </c>
      <c r="I236" s="2">
        <v>129647</v>
      </c>
      <c r="J236" s="2">
        <v>641801.88</v>
      </c>
      <c r="K236" s="2">
        <v>2643780</v>
      </c>
      <c r="L236" s="2">
        <v>113880</v>
      </c>
      <c r="M236" s="2">
        <v>16342.5</v>
      </c>
    </row>
    <row r="237" spans="1:13">
      <c r="A237" s="9">
        <v>42352</v>
      </c>
      <c r="B237" s="9">
        <v>42369</v>
      </c>
      <c r="C237" s="2">
        <v>16269.85</v>
      </c>
      <c r="D237" s="2">
        <v>16498.8</v>
      </c>
      <c r="E237" s="2">
        <v>16255</v>
      </c>
      <c r="F237" s="2">
        <v>16388.349999999999</v>
      </c>
      <c r="G237" s="2">
        <v>16385</v>
      </c>
      <c r="H237" s="2">
        <v>16388.349999999999</v>
      </c>
      <c r="I237" s="2">
        <v>93274</v>
      </c>
      <c r="J237" s="2">
        <v>458881.03</v>
      </c>
      <c r="K237" s="2">
        <v>2589780</v>
      </c>
      <c r="L237" s="2">
        <v>-54000</v>
      </c>
      <c r="M237" s="2">
        <v>16350.65</v>
      </c>
    </row>
    <row r="238" spans="1:13">
      <c r="A238" s="9">
        <v>42353</v>
      </c>
      <c r="B238" s="9">
        <v>42369</v>
      </c>
      <c r="C238" s="2">
        <v>16390</v>
      </c>
      <c r="D238" s="2">
        <v>16444</v>
      </c>
      <c r="E238" s="2">
        <v>16212</v>
      </c>
      <c r="F238" s="2">
        <v>16404.3</v>
      </c>
      <c r="G238" s="2">
        <v>16364</v>
      </c>
      <c r="H238" s="2">
        <v>16404.3</v>
      </c>
      <c r="I238" s="2">
        <v>92745</v>
      </c>
      <c r="J238" s="2">
        <v>454316.83</v>
      </c>
      <c r="K238" s="2">
        <v>2566020</v>
      </c>
      <c r="L238" s="2">
        <v>-23760</v>
      </c>
      <c r="M238" s="2">
        <v>16398.650000000001</v>
      </c>
    </row>
    <row r="239" spans="1:13">
      <c r="A239" s="9">
        <v>42354</v>
      </c>
      <c r="B239" s="9">
        <v>42369</v>
      </c>
      <c r="C239" s="2">
        <v>16450</v>
      </c>
      <c r="D239" s="2">
        <v>16669</v>
      </c>
      <c r="E239" s="2">
        <v>16385.650000000001</v>
      </c>
      <c r="F239" s="2">
        <v>16578.05</v>
      </c>
      <c r="G239" s="2">
        <v>16618</v>
      </c>
      <c r="H239" s="2">
        <v>16578.05</v>
      </c>
      <c r="I239" s="2">
        <v>96977</v>
      </c>
      <c r="J239" s="2">
        <v>481911.4</v>
      </c>
      <c r="K239" s="2">
        <v>2382090</v>
      </c>
      <c r="L239" s="2">
        <v>-183930</v>
      </c>
      <c r="M239" s="2">
        <v>16579.400000000001</v>
      </c>
    </row>
    <row r="240" spans="1:13">
      <c r="A240" s="9">
        <v>42355</v>
      </c>
      <c r="B240" s="9">
        <v>42369</v>
      </c>
      <c r="C240" s="2">
        <v>16699.849999999999</v>
      </c>
      <c r="D240" s="2">
        <v>16825</v>
      </c>
      <c r="E240" s="2">
        <v>16539.599999999999</v>
      </c>
      <c r="F240" s="2">
        <v>16772</v>
      </c>
      <c r="G240" s="2">
        <v>16765</v>
      </c>
      <c r="H240" s="2">
        <v>16772</v>
      </c>
      <c r="I240" s="2">
        <v>115807</v>
      </c>
      <c r="J240" s="2">
        <v>580091.24</v>
      </c>
      <c r="K240" s="2">
        <v>2269710</v>
      </c>
      <c r="L240" s="2">
        <v>-112380</v>
      </c>
      <c r="M240" s="2">
        <v>16741.5</v>
      </c>
    </row>
    <row r="241" spans="1:13">
      <c r="A241" s="9">
        <v>42356</v>
      </c>
      <c r="B241" s="9">
        <v>42369</v>
      </c>
      <c r="C241" s="2">
        <v>16710</v>
      </c>
      <c r="D241" s="2">
        <v>16778</v>
      </c>
      <c r="E241" s="2">
        <v>16608</v>
      </c>
      <c r="F241" s="2">
        <v>16638.7</v>
      </c>
      <c r="G241" s="2">
        <v>16652</v>
      </c>
      <c r="H241" s="2">
        <v>16638.7</v>
      </c>
      <c r="I241" s="2">
        <v>90956</v>
      </c>
      <c r="J241" s="2">
        <v>455179.22</v>
      </c>
      <c r="K241" s="2">
        <v>2205120</v>
      </c>
      <c r="L241" s="2">
        <v>-64590</v>
      </c>
      <c r="M241" s="2">
        <v>16594.3</v>
      </c>
    </row>
    <row r="242" spans="1:13">
      <c r="A242" s="9">
        <v>42359</v>
      </c>
      <c r="B242" s="9">
        <v>42369</v>
      </c>
      <c r="C242" s="2">
        <v>16650</v>
      </c>
      <c r="D242" s="2">
        <v>16863.3</v>
      </c>
      <c r="E242" s="2">
        <v>16605.349999999999</v>
      </c>
      <c r="F242" s="2">
        <v>16817.45</v>
      </c>
      <c r="G242" s="2">
        <v>16798.05</v>
      </c>
      <c r="H242" s="2">
        <v>16817.45</v>
      </c>
      <c r="I242" s="2">
        <v>81017</v>
      </c>
      <c r="J242" s="2">
        <v>408088.05</v>
      </c>
      <c r="K242" s="2">
        <v>2084670</v>
      </c>
      <c r="L242" s="2">
        <v>-120450</v>
      </c>
      <c r="M242" s="2">
        <v>16825.150000000001</v>
      </c>
    </row>
    <row r="243" spans="1:13">
      <c r="A243" s="9">
        <v>42360</v>
      </c>
      <c r="B243" s="9">
        <v>42369</v>
      </c>
      <c r="C243" s="2">
        <v>16798.349999999999</v>
      </c>
      <c r="D243" s="2">
        <v>16937.5</v>
      </c>
      <c r="E243" s="2">
        <v>16672</v>
      </c>
      <c r="F243" s="2">
        <v>16715.3</v>
      </c>
      <c r="G243" s="2">
        <v>16727</v>
      </c>
      <c r="H243" s="2">
        <v>16715.3</v>
      </c>
      <c r="I243" s="2">
        <v>95657</v>
      </c>
      <c r="J243" s="2">
        <v>482304.15</v>
      </c>
      <c r="K243" s="2">
        <v>1960050</v>
      </c>
      <c r="L243" s="2">
        <v>-124620</v>
      </c>
      <c r="M243" s="2">
        <v>16749.2</v>
      </c>
    </row>
    <row r="244" spans="1:13">
      <c r="A244" s="9">
        <v>42361</v>
      </c>
      <c r="B244" s="9">
        <v>42369</v>
      </c>
      <c r="C244" s="2">
        <v>16770</v>
      </c>
      <c r="D244" s="2">
        <v>16899</v>
      </c>
      <c r="E244" s="2">
        <v>16770</v>
      </c>
      <c r="F244" s="2">
        <v>16851.150000000001</v>
      </c>
      <c r="G244" s="2">
        <v>16860</v>
      </c>
      <c r="H244" s="2">
        <v>16851.150000000001</v>
      </c>
      <c r="I244" s="2">
        <v>64964</v>
      </c>
      <c r="J244" s="2">
        <v>328433.42</v>
      </c>
      <c r="K244" s="2">
        <v>1885290</v>
      </c>
      <c r="L244" s="2">
        <v>-74760</v>
      </c>
      <c r="M244" s="2">
        <v>16882.5</v>
      </c>
    </row>
    <row r="245" spans="1:13">
      <c r="A245" s="9">
        <v>42362</v>
      </c>
      <c r="B245" s="9">
        <v>42369</v>
      </c>
      <c r="C245" s="2">
        <v>16901</v>
      </c>
      <c r="D245" s="2">
        <v>16930</v>
      </c>
      <c r="E245" s="2">
        <v>16742.400000000001</v>
      </c>
      <c r="F245" s="2">
        <v>16830</v>
      </c>
      <c r="G245" s="2">
        <v>16845.5</v>
      </c>
      <c r="H245" s="2">
        <v>16830</v>
      </c>
      <c r="I245" s="2">
        <v>56400</v>
      </c>
      <c r="J245" s="2">
        <v>284411.69</v>
      </c>
      <c r="K245" s="2">
        <v>1808700</v>
      </c>
      <c r="L245" s="2">
        <v>-76590</v>
      </c>
      <c r="M245" s="2">
        <v>16811</v>
      </c>
    </row>
    <row r="246" spans="1:13">
      <c r="A246" s="9">
        <v>42366</v>
      </c>
      <c r="B246" s="9">
        <v>42369</v>
      </c>
      <c r="C246" s="2">
        <v>16848</v>
      </c>
      <c r="D246" s="2">
        <v>16966.599999999999</v>
      </c>
      <c r="E246" s="2">
        <v>16826.2</v>
      </c>
      <c r="F246" s="2">
        <v>16930.8</v>
      </c>
      <c r="G246" s="2">
        <v>16930.400000000001</v>
      </c>
      <c r="H246" s="2">
        <v>16930.8</v>
      </c>
      <c r="I246" s="2">
        <v>61519</v>
      </c>
      <c r="J246" s="2">
        <v>312139.84999999998</v>
      </c>
      <c r="K246" s="2">
        <v>1724190</v>
      </c>
      <c r="L246" s="2">
        <v>-84510</v>
      </c>
      <c r="M246" s="2">
        <v>16979.150000000001</v>
      </c>
    </row>
    <row r="247" spans="1:13">
      <c r="A247" s="9">
        <v>42367</v>
      </c>
      <c r="B247" s="9">
        <v>42369</v>
      </c>
      <c r="C247" s="2">
        <v>16948.7</v>
      </c>
      <c r="D247" s="2">
        <v>17025</v>
      </c>
      <c r="E247" s="2">
        <v>16886.7</v>
      </c>
      <c r="F247" s="2">
        <v>17010.8</v>
      </c>
      <c r="G247" s="2">
        <v>17024.900000000001</v>
      </c>
      <c r="H247" s="2">
        <v>17010.8</v>
      </c>
      <c r="I247" s="2">
        <v>87491</v>
      </c>
      <c r="J247" s="2">
        <v>445000.99</v>
      </c>
      <c r="K247" s="2">
        <v>1441530</v>
      </c>
      <c r="L247" s="2">
        <v>-282660</v>
      </c>
      <c r="M247" s="2">
        <v>16991.45</v>
      </c>
    </row>
    <row r="248" spans="1:13">
      <c r="A248" s="9">
        <v>42368</v>
      </c>
      <c r="B248" s="9">
        <v>42369</v>
      </c>
      <c r="C248" s="2">
        <v>17035</v>
      </c>
      <c r="D248" s="2">
        <v>17035</v>
      </c>
      <c r="E248" s="2">
        <v>16885</v>
      </c>
      <c r="F248" s="2">
        <v>16913.7</v>
      </c>
      <c r="G248" s="2">
        <v>16933.3</v>
      </c>
      <c r="H248" s="2">
        <v>16913.7</v>
      </c>
      <c r="I248" s="2">
        <v>58785</v>
      </c>
      <c r="J248" s="2">
        <v>298848.14</v>
      </c>
      <c r="K248" s="2">
        <v>1199550</v>
      </c>
      <c r="L248" s="2">
        <v>-241980</v>
      </c>
      <c r="M248" s="2">
        <v>16917.900000000001</v>
      </c>
    </row>
    <row r="249" spans="1:13">
      <c r="A249" s="9">
        <v>42369</v>
      </c>
      <c r="B249" s="9">
        <v>42369</v>
      </c>
      <c r="C249" s="2">
        <v>16903.05</v>
      </c>
      <c r="D249" s="2">
        <v>16965</v>
      </c>
      <c r="E249" s="2">
        <v>16900</v>
      </c>
      <c r="F249" s="2">
        <v>16926.599999999999</v>
      </c>
      <c r="G249" s="2">
        <v>16921</v>
      </c>
      <c r="H249" s="2">
        <v>16922.2</v>
      </c>
      <c r="I249" s="2">
        <v>62612</v>
      </c>
      <c r="J249" s="2">
        <v>318116.52</v>
      </c>
      <c r="K249" s="2">
        <v>729420</v>
      </c>
      <c r="L249" s="2">
        <v>-470130</v>
      </c>
      <c r="M249" s="2">
        <v>16922.2</v>
      </c>
    </row>
    <row r="250" spans="1:13">
      <c r="A250" s="9">
        <v>42370</v>
      </c>
      <c r="B250" s="9">
        <v>42397</v>
      </c>
      <c r="C250" s="2">
        <v>16909.849999999999</v>
      </c>
      <c r="D250" s="2">
        <v>17144.849999999999</v>
      </c>
      <c r="E250" s="2">
        <v>16823</v>
      </c>
      <c r="F250" s="2">
        <v>17096.8</v>
      </c>
      <c r="G250" s="2">
        <v>17087</v>
      </c>
      <c r="H250" s="2">
        <v>17096.8</v>
      </c>
      <c r="I250" s="2">
        <v>66707</v>
      </c>
      <c r="J250" s="2">
        <v>340411.8</v>
      </c>
      <c r="K250" s="2">
        <v>1753500</v>
      </c>
      <c r="L250" s="2">
        <v>58500</v>
      </c>
      <c r="M250" s="2">
        <v>17039.25</v>
      </c>
    </row>
    <row r="251" spans="1:13">
      <c r="A251" s="9">
        <v>42373</v>
      </c>
      <c r="B251" s="9">
        <v>42397</v>
      </c>
      <c r="C251" s="2">
        <v>16998</v>
      </c>
      <c r="D251" s="2">
        <v>17000</v>
      </c>
      <c r="E251" s="2">
        <v>16603</v>
      </c>
      <c r="F251" s="2">
        <v>16629.45</v>
      </c>
      <c r="G251" s="2">
        <v>16625</v>
      </c>
      <c r="H251" s="2">
        <v>16629.45</v>
      </c>
      <c r="I251" s="2">
        <v>116683</v>
      </c>
      <c r="J251" s="2">
        <v>586351.62</v>
      </c>
      <c r="K251" s="2">
        <v>2085210</v>
      </c>
      <c r="L251" s="2">
        <v>331710</v>
      </c>
      <c r="M251" s="2">
        <v>16599.150000000001</v>
      </c>
    </row>
    <row r="252" spans="1:13">
      <c r="A252" s="9">
        <v>42374</v>
      </c>
      <c r="B252" s="9">
        <v>42397</v>
      </c>
      <c r="C252" s="2">
        <v>16695</v>
      </c>
      <c r="D252" s="2">
        <v>16700</v>
      </c>
      <c r="E252" s="2">
        <v>16516.650000000001</v>
      </c>
      <c r="F252" s="2">
        <v>16579.900000000001</v>
      </c>
      <c r="G252" s="2">
        <v>16567</v>
      </c>
      <c r="H252" s="2">
        <v>16579.900000000001</v>
      </c>
      <c r="I252" s="2">
        <v>87042</v>
      </c>
      <c r="J252" s="2">
        <v>433530.75</v>
      </c>
      <c r="K252" s="2">
        <v>2257410</v>
      </c>
      <c r="L252" s="2">
        <v>172200</v>
      </c>
      <c r="M252" s="2">
        <v>16542.5</v>
      </c>
    </row>
    <row r="253" spans="1:13">
      <c r="A253" s="9">
        <v>42375</v>
      </c>
      <c r="B253" s="9">
        <v>42397</v>
      </c>
      <c r="C253" s="2">
        <v>16550</v>
      </c>
      <c r="D253" s="2">
        <v>16659.3</v>
      </c>
      <c r="E253" s="2">
        <v>16376</v>
      </c>
      <c r="F253" s="2">
        <v>16454.75</v>
      </c>
      <c r="G253" s="2">
        <v>16467</v>
      </c>
      <c r="H253" s="2">
        <v>16454.75</v>
      </c>
      <c r="I253" s="2">
        <v>101687</v>
      </c>
      <c r="J253" s="2">
        <v>503965.77</v>
      </c>
      <c r="K253" s="2">
        <v>2364870</v>
      </c>
      <c r="L253" s="2">
        <v>107460</v>
      </c>
      <c r="M253" s="2">
        <v>16433.150000000001</v>
      </c>
    </row>
    <row r="254" spans="1:13">
      <c r="A254" s="9">
        <v>42376</v>
      </c>
      <c r="B254" s="9">
        <v>42397</v>
      </c>
      <c r="C254" s="2">
        <v>16296</v>
      </c>
      <c r="D254" s="2">
        <v>16344.4</v>
      </c>
      <c r="E254" s="2">
        <v>16058</v>
      </c>
      <c r="F254" s="2">
        <v>16099.15</v>
      </c>
      <c r="G254" s="2">
        <v>16080</v>
      </c>
      <c r="H254" s="2">
        <v>16099.15</v>
      </c>
      <c r="I254" s="2">
        <v>104603</v>
      </c>
      <c r="J254" s="2">
        <v>506978.74</v>
      </c>
      <c r="K254" s="2">
        <v>2418480</v>
      </c>
      <c r="L254" s="2">
        <v>53610</v>
      </c>
      <c r="M254" s="2">
        <v>16073.85</v>
      </c>
    </row>
    <row r="255" spans="1:13">
      <c r="A255" s="9">
        <v>42377</v>
      </c>
      <c r="B255" s="9">
        <v>42397</v>
      </c>
      <c r="C255" s="2">
        <v>16161</v>
      </c>
      <c r="D255" s="2">
        <v>16264</v>
      </c>
      <c r="E255" s="2">
        <v>16126.05</v>
      </c>
      <c r="F255" s="2">
        <v>16151.65</v>
      </c>
      <c r="G255" s="2">
        <v>16163</v>
      </c>
      <c r="H255" s="2">
        <v>16151.65</v>
      </c>
      <c r="I255" s="2">
        <v>68763</v>
      </c>
      <c r="J255" s="2">
        <v>333974.46999999997</v>
      </c>
      <c r="K255" s="2">
        <v>2407950</v>
      </c>
      <c r="L255" s="2">
        <v>-10530</v>
      </c>
      <c r="M255" s="2">
        <v>16142.65</v>
      </c>
    </row>
    <row r="256" spans="1:13">
      <c r="A256" s="9">
        <v>42380</v>
      </c>
      <c r="B256" s="9">
        <v>42397</v>
      </c>
      <c r="C256" s="2">
        <v>15932.35</v>
      </c>
      <c r="D256" s="2">
        <v>16186</v>
      </c>
      <c r="E256" s="2">
        <v>15841.4</v>
      </c>
      <c r="F256" s="2">
        <v>16035.85</v>
      </c>
      <c r="G256" s="2">
        <v>16070</v>
      </c>
      <c r="H256" s="2">
        <v>16035.85</v>
      </c>
      <c r="I256" s="2">
        <v>115215</v>
      </c>
      <c r="J256" s="2">
        <v>553175.73</v>
      </c>
      <c r="K256" s="2">
        <v>2501700</v>
      </c>
      <c r="L256" s="2">
        <v>93750</v>
      </c>
      <c r="M256" s="2">
        <v>16016.25</v>
      </c>
    </row>
    <row r="257" spans="1:13">
      <c r="A257" s="9">
        <v>42381</v>
      </c>
      <c r="B257" s="9">
        <v>42397</v>
      </c>
      <c r="C257" s="2">
        <v>16125.3</v>
      </c>
      <c r="D257" s="2">
        <v>16125.3</v>
      </c>
      <c r="E257" s="2">
        <v>15723.3</v>
      </c>
      <c r="F257" s="2">
        <v>15783.95</v>
      </c>
      <c r="G257" s="2">
        <v>15810</v>
      </c>
      <c r="H257" s="2">
        <v>15783.95</v>
      </c>
      <c r="I257" s="2">
        <v>114569</v>
      </c>
      <c r="J257" s="2">
        <v>544726.11</v>
      </c>
      <c r="K257" s="2">
        <v>2893620</v>
      </c>
      <c r="L257" s="2">
        <v>391920</v>
      </c>
      <c r="M257" s="2">
        <v>15734.8</v>
      </c>
    </row>
    <row r="258" spans="1:13">
      <c r="A258" s="9">
        <v>42382</v>
      </c>
      <c r="B258" s="9">
        <v>42397</v>
      </c>
      <c r="C258" s="2">
        <v>15879.8</v>
      </c>
      <c r="D258" s="2">
        <v>15974</v>
      </c>
      <c r="E258" s="2">
        <v>15536</v>
      </c>
      <c r="F258" s="2">
        <v>15879.75</v>
      </c>
      <c r="G258" s="2">
        <v>15854</v>
      </c>
      <c r="H258" s="2">
        <v>15879.75</v>
      </c>
      <c r="I258" s="2">
        <v>162591</v>
      </c>
      <c r="J258" s="2">
        <v>769200.44</v>
      </c>
      <c r="K258" s="2">
        <v>2734080</v>
      </c>
      <c r="L258" s="2">
        <v>-159540</v>
      </c>
      <c r="M258" s="2">
        <v>15871.85</v>
      </c>
    </row>
    <row r="259" spans="1:13">
      <c r="A259" s="9">
        <v>42383</v>
      </c>
      <c r="B259" s="9">
        <v>42397</v>
      </c>
      <c r="C259" s="2">
        <v>15619.95</v>
      </c>
      <c r="D259" s="2">
        <v>15808.7</v>
      </c>
      <c r="E259" s="2">
        <v>15455</v>
      </c>
      <c r="F259" s="2">
        <v>15588.4</v>
      </c>
      <c r="G259" s="2">
        <v>15560</v>
      </c>
      <c r="H259" s="2">
        <v>15588.4</v>
      </c>
      <c r="I259" s="2">
        <v>132740</v>
      </c>
      <c r="J259" s="2">
        <v>621869.15</v>
      </c>
      <c r="K259" s="2">
        <v>2808690</v>
      </c>
      <c r="L259" s="2">
        <v>74610</v>
      </c>
      <c r="M259" s="2">
        <v>15609.8</v>
      </c>
    </row>
    <row r="260" spans="1:13">
      <c r="A260" s="9">
        <v>42384</v>
      </c>
      <c r="B260" s="9">
        <v>42397</v>
      </c>
      <c r="C260" s="2">
        <v>15570</v>
      </c>
      <c r="D260" s="2">
        <v>15639</v>
      </c>
      <c r="E260" s="2">
        <v>15161.5</v>
      </c>
      <c r="F260" s="2">
        <v>15204.25</v>
      </c>
      <c r="G260" s="2">
        <v>15190</v>
      </c>
      <c r="H260" s="2">
        <v>15204.25</v>
      </c>
      <c r="I260" s="2">
        <v>106576</v>
      </c>
      <c r="J260" s="2">
        <v>492852.16</v>
      </c>
      <c r="K260" s="2">
        <v>2971920</v>
      </c>
      <c r="L260" s="2">
        <v>163230</v>
      </c>
      <c r="M260" s="2">
        <v>15206.3</v>
      </c>
    </row>
    <row r="261" spans="1:13">
      <c r="A261" s="9">
        <v>42387</v>
      </c>
      <c r="B261" s="9">
        <v>42397</v>
      </c>
      <c r="C261" s="2">
        <v>15185</v>
      </c>
      <c r="D261" s="2">
        <v>15347</v>
      </c>
      <c r="E261" s="2">
        <v>14985.35</v>
      </c>
      <c r="F261" s="2">
        <v>15050.9</v>
      </c>
      <c r="G261" s="2">
        <v>15074.9</v>
      </c>
      <c r="H261" s="2">
        <v>15050.9</v>
      </c>
      <c r="I261" s="2">
        <v>138545</v>
      </c>
      <c r="J261" s="2">
        <v>630028.12</v>
      </c>
      <c r="K261" s="2">
        <v>2946270</v>
      </c>
      <c r="L261" s="2">
        <v>-25650</v>
      </c>
      <c r="M261" s="2">
        <v>15020.8</v>
      </c>
    </row>
    <row r="262" spans="1:13">
      <c r="A262" s="9">
        <v>42388</v>
      </c>
      <c r="B262" s="9">
        <v>42397</v>
      </c>
      <c r="C262" s="2">
        <v>15083.65</v>
      </c>
      <c r="D262" s="2">
        <v>15348</v>
      </c>
      <c r="E262" s="2">
        <v>15083.65</v>
      </c>
      <c r="F262" s="2">
        <v>15272.95</v>
      </c>
      <c r="G262" s="2">
        <v>15292</v>
      </c>
      <c r="H262" s="2">
        <v>15272.95</v>
      </c>
      <c r="I262" s="2">
        <v>109129</v>
      </c>
      <c r="J262" s="2">
        <v>499488.6</v>
      </c>
      <c r="K262" s="2">
        <v>2864670</v>
      </c>
      <c r="L262" s="2">
        <v>-81600</v>
      </c>
      <c r="M262" s="2">
        <v>15269.65</v>
      </c>
    </row>
    <row r="263" spans="1:13">
      <c r="A263" s="9">
        <v>42389</v>
      </c>
      <c r="B263" s="9">
        <v>42397</v>
      </c>
      <c r="C263" s="2">
        <v>15060</v>
      </c>
      <c r="D263" s="2">
        <v>15060</v>
      </c>
      <c r="E263" s="2">
        <v>14730</v>
      </c>
      <c r="F263" s="2">
        <v>14909.15</v>
      </c>
      <c r="G263" s="2">
        <v>14940</v>
      </c>
      <c r="H263" s="2">
        <v>14909.15</v>
      </c>
      <c r="I263" s="2">
        <v>132889</v>
      </c>
      <c r="J263" s="2">
        <v>592838.92000000004</v>
      </c>
      <c r="K263" s="2">
        <v>2928330</v>
      </c>
      <c r="L263" s="2">
        <v>63660</v>
      </c>
      <c r="M263" s="2">
        <v>14935.5</v>
      </c>
    </row>
    <row r="264" spans="1:13">
      <c r="A264" s="9">
        <v>42390</v>
      </c>
      <c r="B264" s="9">
        <v>42397</v>
      </c>
      <c r="C264" s="2">
        <v>15080</v>
      </c>
      <c r="D264" s="2">
        <v>15360</v>
      </c>
      <c r="E264" s="2">
        <v>14901</v>
      </c>
      <c r="F264" s="2">
        <v>15105</v>
      </c>
      <c r="G264" s="2">
        <v>15125.05</v>
      </c>
      <c r="H264" s="2">
        <v>15105</v>
      </c>
      <c r="I264" s="2">
        <v>173412</v>
      </c>
      <c r="J264" s="2">
        <v>787078.66</v>
      </c>
      <c r="K264" s="2">
        <v>2813370</v>
      </c>
      <c r="L264" s="2">
        <v>-114960</v>
      </c>
      <c r="M264" s="2">
        <v>15101.2</v>
      </c>
    </row>
    <row r="265" spans="1:13">
      <c r="A265" s="9">
        <v>42391</v>
      </c>
      <c r="B265" s="9">
        <v>42397</v>
      </c>
      <c r="C265" s="2">
        <v>15340</v>
      </c>
      <c r="D265" s="2">
        <v>15607.8</v>
      </c>
      <c r="E265" s="2">
        <v>15261</v>
      </c>
      <c r="F265" s="2">
        <v>15493.25</v>
      </c>
      <c r="G265" s="2">
        <v>15506.85</v>
      </c>
      <c r="H265" s="2">
        <v>15493.25</v>
      </c>
      <c r="I265" s="2">
        <v>144593</v>
      </c>
      <c r="J265" s="2">
        <v>670582.24</v>
      </c>
      <c r="K265" s="2">
        <v>2503260</v>
      </c>
      <c r="L265" s="2">
        <v>-310110</v>
      </c>
      <c r="M265" s="2">
        <v>15497.55</v>
      </c>
    </row>
    <row r="266" spans="1:13">
      <c r="A266" s="9">
        <v>42394</v>
      </c>
      <c r="B266" s="9">
        <v>42397</v>
      </c>
      <c r="C266" s="2">
        <v>15660</v>
      </c>
      <c r="D266" s="2">
        <v>15681.3</v>
      </c>
      <c r="E266" s="2">
        <v>15460</v>
      </c>
      <c r="F266" s="2">
        <v>15516.2</v>
      </c>
      <c r="G266" s="2">
        <v>15513</v>
      </c>
      <c r="H266" s="2">
        <v>15516.2</v>
      </c>
      <c r="I266" s="2">
        <v>100582</v>
      </c>
      <c r="J266" s="2">
        <v>469210.5</v>
      </c>
      <c r="K266" s="2">
        <v>2178390</v>
      </c>
      <c r="L266" s="2">
        <v>-324870</v>
      </c>
      <c r="M266" s="2">
        <v>15561.15</v>
      </c>
    </row>
    <row r="267" spans="1:13">
      <c r="A267" s="9">
        <v>42396</v>
      </c>
      <c r="B267" s="9">
        <v>42397</v>
      </c>
      <c r="C267" s="2">
        <v>15612.1</v>
      </c>
      <c r="D267" s="2">
        <v>15629.2</v>
      </c>
      <c r="E267" s="2">
        <v>15412.65</v>
      </c>
      <c r="F267" s="2">
        <v>15518.3</v>
      </c>
      <c r="G267" s="2">
        <v>15517.3</v>
      </c>
      <c r="H267" s="2">
        <v>15518.3</v>
      </c>
      <c r="I267" s="2">
        <v>116310</v>
      </c>
      <c r="J267" s="2">
        <v>541172.03</v>
      </c>
      <c r="K267" s="2">
        <v>1460070</v>
      </c>
      <c r="L267" s="2">
        <v>-718320</v>
      </c>
      <c r="M267" s="2">
        <v>15534.6</v>
      </c>
    </row>
    <row r="268" spans="1:13">
      <c r="A268" s="9">
        <v>42397</v>
      </c>
      <c r="B268" s="9">
        <v>42397</v>
      </c>
      <c r="C268" s="2">
        <v>15549.7</v>
      </c>
      <c r="D268" s="2">
        <v>15564.9</v>
      </c>
      <c r="E268" s="2">
        <v>15355</v>
      </c>
      <c r="F268" s="2">
        <v>15397.2</v>
      </c>
      <c r="G268" s="2">
        <v>15380.85</v>
      </c>
      <c r="H268" s="2">
        <v>15381.45</v>
      </c>
      <c r="I268" s="2">
        <v>114392</v>
      </c>
      <c r="J268" s="2">
        <v>530840.28</v>
      </c>
      <c r="K268" s="2">
        <v>797940</v>
      </c>
      <c r="L268" s="2">
        <v>-662130</v>
      </c>
      <c r="M268" s="2">
        <v>15381.45</v>
      </c>
    </row>
    <row r="269" spans="1:13">
      <c r="A269" s="9">
        <v>42398</v>
      </c>
      <c r="B269" s="9">
        <v>42425</v>
      </c>
      <c r="C269" s="2">
        <v>15347.9</v>
      </c>
      <c r="D269" s="2">
        <v>15578</v>
      </c>
      <c r="E269" s="2">
        <v>15171.6</v>
      </c>
      <c r="F269" s="2">
        <v>15536.8</v>
      </c>
      <c r="G269" s="2">
        <v>15539</v>
      </c>
      <c r="H269" s="2">
        <v>15536.8</v>
      </c>
      <c r="I269" s="2">
        <v>123650</v>
      </c>
      <c r="J269" s="2">
        <v>570235.73</v>
      </c>
      <c r="K269" s="2">
        <v>2124480</v>
      </c>
      <c r="L269" s="2">
        <v>18780</v>
      </c>
      <c r="M269" s="2">
        <v>15522.4</v>
      </c>
    </row>
    <row r="270" spans="1:13">
      <c r="A270" s="9">
        <v>42401</v>
      </c>
      <c r="B270" s="9">
        <v>42425</v>
      </c>
      <c r="C270" s="2">
        <v>15583.75</v>
      </c>
      <c r="D270" s="2">
        <v>15605.85</v>
      </c>
      <c r="E270" s="2">
        <v>15322</v>
      </c>
      <c r="F270" s="2">
        <v>15363.25</v>
      </c>
      <c r="G270" s="2">
        <v>15354</v>
      </c>
      <c r="H270" s="2">
        <v>15363.25</v>
      </c>
      <c r="I270" s="2">
        <v>100691</v>
      </c>
      <c r="J270" s="2">
        <v>466492.18</v>
      </c>
      <c r="K270" s="2">
        <v>2365140</v>
      </c>
      <c r="L270" s="2">
        <v>240660</v>
      </c>
      <c r="M270" s="2">
        <v>15314.45</v>
      </c>
    </row>
    <row r="271" spans="1:13">
      <c r="A271" s="9">
        <v>42402</v>
      </c>
      <c r="B271" s="9">
        <v>42425</v>
      </c>
      <c r="C271" s="2">
        <v>15381.65</v>
      </c>
      <c r="D271" s="2">
        <v>15516.95</v>
      </c>
      <c r="E271" s="2">
        <v>15056.75</v>
      </c>
      <c r="F271" s="2">
        <v>15112.05</v>
      </c>
      <c r="G271" s="2">
        <v>15078.2</v>
      </c>
      <c r="H271" s="2">
        <v>15112.05</v>
      </c>
      <c r="I271" s="2">
        <v>162309</v>
      </c>
      <c r="J271" s="2">
        <v>745223.19</v>
      </c>
      <c r="K271" s="2">
        <v>2575740</v>
      </c>
      <c r="L271" s="2">
        <v>210600</v>
      </c>
      <c r="M271" s="2">
        <v>15068</v>
      </c>
    </row>
    <row r="272" spans="1:13">
      <c r="A272" s="9">
        <v>42403</v>
      </c>
      <c r="B272" s="9">
        <v>42425</v>
      </c>
      <c r="C272" s="2">
        <v>14905.35</v>
      </c>
      <c r="D272" s="2">
        <v>15011.15</v>
      </c>
      <c r="E272" s="2">
        <v>14800</v>
      </c>
      <c r="F272" s="2">
        <v>14892.85</v>
      </c>
      <c r="G272" s="2">
        <v>14901</v>
      </c>
      <c r="H272" s="2">
        <v>14892.85</v>
      </c>
      <c r="I272" s="2">
        <v>123921</v>
      </c>
      <c r="J272" s="2">
        <v>554593.03</v>
      </c>
      <c r="K272" s="2">
        <v>2547060</v>
      </c>
      <c r="L272" s="2">
        <v>-28680</v>
      </c>
      <c r="M272" s="2">
        <v>14834.05</v>
      </c>
    </row>
    <row r="273" spans="1:13">
      <c r="A273" s="9">
        <v>42404</v>
      </c>
      <c r="B273" s="9">
        <v>42425</v>
      </c>
      <c r="C273" s="2">
        <v>15024.85</v>
      </c>
      <c r="D273" s="2">
        <v>15077</v>
      </c>
      <c r="E273" s="2">
        <v>14787.3</v>
      </c>
      <c r="F273" s="2">
        <v>14921.55</v>
      </c>
      <c r="G273" s="2">
        <v>14968</v>
      </c>
      <c r="H273" s="2">
        <v>14921.55</v>
      </c>
      <c r="I273" s="2">
        <v>105194</v>
      </c>
      <c r="J273" s="2">
        <v>471374.19</v>
      </c>
      <c r="K273" s="2">
        <v>2574990</v>
      </c>
      <c r="L273" s="2">
        <v>27930</v>
      </c>
      <c r="M273" s="2">
        <v>14869.15</v>
      </c>
    </row>
    <row r="274" spans="1:13">
      <c r="A274" s="9">
        <v>42405</v>
      </c>
      <c r="B274" s="9">
        <v>42425</v>
      </c>
      <c r="C274" s="2">
        <v>14981.95</v>
      </c>
      <c r="D274" s="2">
        <v>15269.9</v>
      </c>
      <c r="E274" s="2">
        <v>14905.05</v>
      </c>
      <c r="F274" s="2">
        <v>15226.2</v>
      </c>
      <c r="G274" s="2">
        <v>15265</v>
      </c>
      <c r="H274" s="2">
        <v>15226.2</v>
      </c>
      <c r="I274" s="2">
        <v>115428</v>
      </c>
      <c r="J274" s="2">
        <v>524037.7</v>
      </c>
      <c r="K274" s="2">
        <v>2595120</v>
      </c>
      <c r="L274" s="2">
        <v>20130</v>
      </c>
      <c r="M274" s="2">
        <v>15162.05</v>
      </c>
    </row>
    <row r="275" spans="1:13">
      <c r="A275" s="9">
        <v>42408</v>
      </c>
      <c r="B275" s="9">
        <v>42425</v>
      </c>
      <c r="C275" s="2">
        <v>15252</v>
      </c>
      <c r="D275" s="2">
        <v>15412</v>
      </c>
      <c r="E275" s="2">
        <v>14970</v>
      </c>
      <c r="F275" s="2">
        <v>15072.3</v>
      </c>
      <c r="G275" s="2">
        <v>14975.2</v>
      </c>
      <c r="H275" s="2">
        <v>15072.3</v>
      </c>
      <c r="I275" s="2">
        <v>123677</v>
      </c>
      <c r="J275" s="2">
        <v>566038.05000000005</v>
      </c>
      <c r="K275" s="2">
        <v>2588970</v>
      </c>
      <c r="L275" s="2">
        <v>-6150</v>
      </c>
      <c r="M275" s="2">
        <v>15046.8</v>
      </c>
    </row>
    <row r="276" spans="1:13">
      <c r="A276" s="9">
        <v>42409</v>
      </c>
      <c r="B276" s="9">
        <v>42425</v>
      </c>
      <c r="C276" s="2">
        <v>14810.65</v>
      </c>
      <c r="D276" s="2">
        <v>15015.1</v>
      </c>
      <c r="E276" s="2">
        <v>14796.2</v>
      </c>
      <c r="F276" s="2">
        <v>14919.95</v>
      </c>
      <c r="G276" s="2">
        <v>14930</v>
      </c>
      <c r="H276" s="2">
        <v>14919.95</v>
      </c>
      <c r="I276" s="2">
        <v>110496</v>
      </c>
      <c r="J276" s="2">
        <v>494431.53</v>
      </c>
      <c r="K276" s="2">
        <v>2531880</v>
      </c>
      <c r="L276" s="2">
        <v>-57090</v>
      </c>
      <c r="M276" s="2">
        <v>14875.1</v>
      </c>
    </row>
    <row r="277" spans="1:13">
      <c r="A277" s="9">
        <v>42410</v>
      </c>
      <c r="B277" s="9">
        <v>42425</v>
      </c>
      <c r="C277" s="2">
        <v>14780.25</v>
      </c>
      <c r="D277" s="2">
        <v>14837.3</v>
      </c>
      <c r="E277" s="2">
        <v>14531</v>
      </c>
      <c r="F277" s="2">
        <v>14643.25</v>
      </c>
      <c r="G277" s="2">
        <v>14650.9</v>
      </c>
      <c r="H277" s="2">
        <v>14643.25</v>
      </c>
      <c r="I277" s="2">
        <v>140789</v>
      </c>
      <c r="J277" s="2">
        <v>619945.6</v>
      </c>
      <c r="K277" s="2">
        <v>2768490</v>
      </c>
      <c r="L277" s="2">
        <v>236610</v>
      </c>
      <c r="M277" s="2">
        <v>14588.45</v>
      </c>
    </row>
    <row r="278" spans="1:13">
      <c r="A278" s="9">
        <v>42411</v>
      </c>
      <c r="B278" s="9">
        <v>42425</v>
      </c>
      <c r="C278" s="2">
        <v>14619</v>
      </c>
      <c r="D278" s="2">
        <v>14619</v>
      </c>
      <c r="E278" s="2">
        <v>13956.55</v>
      </c>
      <c r="F278" s="2">
        <v>14020</v>
      </c>
      <c r="G278" s="2">
        <v>14015</v>
      </c>
      <c r="H278" s="2">
        <v>14020</v>
      </c>
      <c r="I278" s="2">
        <v>155490</v>
      </c>
      <c r="J278" s="2">
        <v>667938.17000000004</v>
      </c>
      <c r="K278" s="2">
        <v>2827950</v>
      </c>
      <c r="L278" s="2">
        <v>59460</v>
      </c>
      <c r="M278" s="2">
        <v>14028.55</v>
      </c>
    </row>
    <row r="279" spans="1:13">
      <c r="A279" s="9">
        <v>42412</v>
      </c>
      <c r="B279" s="9">
        <v>42425</v>
      </c>
      <c r="C279" s="2">
        <v>14080</v>
      </c>
      <c r="D279" s="2">
        <v>14169.75</v>
      </c>
      <c r="E279" s="2">
        <v>13812.6</v>
      </c>
      <c r="F279" s="2">
        <v>13982.45</v>
      </c>
      <c r="G279" s="2">
        <v>13930</v>
      </c>
      <c r="H279" s="2">
        <v>13982.45</v>
      </c>
      <c r="I279" s="2">
        <v>146689</v>
      </c>
      <c r="J279" s="2">
        <v>614925.81000000006</v>
      </c>
      <c r="K279" s="2">
        <v>2673120</v>
      </c>
      <c r="L279" s="2">
        <v>-154830</v>
      </c>
      <c r="M279" s="2">
        <v>13971.5</v>
      </c>
    </row>
    <row r="280" spans="1:13">
      <c r="A280" s="9">
        <v>42415</v>
      </c>
      <c r="B280" s="9">
        <v>42425</v>
      </c>
      <c r="C280" s="2">
        <v>14088.65</v>
      </c>
      <c r="D280" s="2">
        <v>14538.15</v>
      </c>
      <c r="E280" s="2">
        <v>14069.95</v>
      </c>
      <c r="F280" s="2">
        <v>14430.75</v>
      </c>
      <c r="G280" s="2">
        <v>14419</v>
      </c>
      <c r="H280" s="2">
        <v>14430.75</v>
      </c>
      <c r="I280" s="2">
        <v>123416</v>
      </c>
      <c r="J280" s="2">
        <v>532831.5</v>
      </c>
      <c r="K280" s="2">
        <v>2339430</v>
      </c>
      <c r="L280" s="2">
        <v>-333690</v>
      </c>
      <c r="M280" s="2">
        <v>14445</v>
      </c>
    </row>
    <row r="281" spans="1:13">
      <c r="A281" s="9">
        <v>42416</v>
      </c>
      <c r="B281" s="9">
        <v>42425</v>
      </c>
      <c r="C281" s="2">
        <v>14570.25</v>
      </c>
      <c r="D281" s="2">
        <v>14588</v>
      </c>
      <c r="E281" s="2">
        <v>14120.15</v>
      </c>
      <c r="F281" s="2">
        <v>14140.65</v>
      </c>
      <c r="G281" s="2">
        <v>14120.9</v>
      </c>
      <c r="H281" s="2">
        <v>14140.65</v>
      </c>
      <c r="I281" s="2">
        <v>120869</v>
      </c>
      <c r="J281" s="2">
        <v>518298.77</v>
      </c>
      <c r="K281" s="2">
        <v>2339430</v>
      </c>
      <c r="L281" s="2">
        <v>0</v>
      </c>
      <c r="M281" s="2">
        <v>14166.45</v>
      </c>
    </row>
    <row r="282" spans="1:13">
      <c r="A282" s="9">
        <v>42417</v>
      </c>
      <c r="B282" s="9">
        <v>42425</v>
      </c>
      <c r="C282" s="2">
        <v>14119.95</v>
      </c>
      <c r="D282" s="2">
        <v>14216.3</v>
      </c>
      <c r="E282" s="2">
        <v>13890.95</v>
      </c>
      <c r="F282" s="2">
        <v>14163.95</v>
      </c>
      <c r="G282" s="2">
        <v>14210</v>
      </c>
      <c r="H282" s="2">
        <v>14163.95</v>
      </c>
      <c r="I282" s="2">
        <v>139515</v>
      </c>
      <c r="J282" s="2">
        <v>587822.62</v>
      </c>
      <c r="K282" s="2">
        <v>2287680</v>
      </c>
      <c r="L282" s="2">
        <v>-51750</v>
      </c>
      <c r="M282" s="2">
        <v>14119.85</v>
      </c>
    </row>
    <row r="283" spans="1:13">
      <c r="A283" s="9">
        <v>42418</v>
      </c>
      <c r="B283" s="9">
        <v>42425</v>
      </c>
      <c r="C283" s="2">
        <v>14325.05</v>
      </c>
      <c r="D283" s="2">
        <v>14387.95</v>
      </c>
      <c r="E283" s="2">
        <v>14149.95</v>
      </c>
      <c r="F283" s="2">
        <v>14289.8</v>
      </c>
      <c r="G283" s="2">
        <v>14262</v>
      </c>
      <c r="H283" s="2">
        <v>14289.8</v>
      </c>
      <c r="I283" s="2">
        <v>123456</v>
      </c>
      <c r="J283" s="2">
        <v>528597.80000000005</v>
      </c>
      <c r="K283" s="2">
        <v>2439600</v>
      </c>
      <c r="L283" s="2">
        <v>151920</v>
      </c>
      <c r="M283" s="2">
        <v>14298.15</v>
      </c>
    </row>
    <row r="284" spans="1:13">
      <c r="A284" s="9">
        <v>42419</v>
      </c>
      <c r="B284" s="9">
        <v>42425</v>
      </c>
      <c r="C284" s="2">
        <v>14249</v>
      </c>
      <c r="D284" s="2">
        <v>14418.9</v>
      </c>
      <c r="E284" s="2">
        <v>14210</v>
      </c>
      <c r="F284" s="2">
        <v>14358.9</v>
      </c>
      <c r="G284" s="2">
        <v>14335.3</v>
      </c>
      <c r="H284" s="2">
        <v>14358.9</v>
      </c>
      <c r="I284" s="2">
        <v>99614</v>
      </c>
      <c r="J284" s="2">
        <v>427706.71</v>
      </c>
      <c r="K284" s="2">
        <v>2238480</v>
      </c>
      <c r="L284" s="2">
        <v>-201120</v>
      </c>
      <c r="M284" s="2">
        <v>14344.2</v>
      </c>
    </row>
    <row r="285" spans="1:13">
      <c r="A285" s="9">
        <v>42422</v>
      </c>
      <c r="B285" s="9">
        <v>42425</v>
      </c>
      <c r="C285" s="2">
        <v>14335.5</v>
      </c>
      <c r="D285" s="2">
        <v>14474</v>
      </c>
      <c r="E285" s="2">
        <v>14315</v>
      </c>
      <c r="F285" s="2">
        <v>14395.7</v>
      </c>
      <c r="G285" s="2">
        <v>14404.9</v>
      </c>
      <c r="H285" s="2">
        <v>14395.7</v>
      </c>
      <c r="I285" s="2">
        <v>100462</v>
      </c>
      <c r="J285" s="2">
        <v>433893.82</v>
      </c>
      <c r="K285" s="2">
        <v>2114220</v>
      </c>
      <c r="L285" s="2">
        <v>-124260</v>
      </c>
      <c r="M285" s="2">
        <v>14384.8</v>
      </c>
    </row>
    <row r="286" spans="1:13">
      <c r="A286" s="9">
        <v>42423</v>
      </c>
      <c r="B286" s="9">
        <v>42425</v>
      </c>
      <c r="C286" s="2">
        <v>14361.45</v>
      </c>
      <c r="D286" s="2">
        <v>14361.45</v>
      </c>
      <c r="E286" s="2">
        <v>13952</v>
      </c>
      <c r="F286" s="2">
        <v>14010.5</v>
      </c>
      <c r="G286" s="2">
        <v>14010</v>
      </c>
      <c r="H286" s="2">
        <v>14010.5</v>
      </c>
      <c r="I286" s="2">
        <v>140290</v>
      </c>
      <c r="J286" s="2">
        <v>594052.86</v>
      </c>
      <c r="K286" s="2">
        <v>2094060</v>
      </c>
      <c r="L286" s="2">
        <v>-20160</v>
      </c>
      <c r="M286" s="2">
        <v>14008.35</v>
      </c>
    </row>
    <row r="287" spans="1:13">
      <c r="A287" s="9">
        <v>42424</v>
      </c>
      <c r="B287" s="9">
        <v>42425</v>
      </c>
      <c r="C287" s="2">
        <v>13950</v>
      </c>
      <c r="D287" s="2">
        <v>13979.95</v>
      </c>
      <c r="E287" s="2">
        <v>13752</v>
      </c>
      <c r="F287" s="2">
        <v>13790.55</v>
      </c>
      <c r="G287" s="2">
        <v>13804.95</v>
      </c>
      <c r="H287" s="2">
        <v>13790.55</v>
      </c>
      <c r="I287" s="2">
        <v>138072</v>
      </c>
      <c r="J287" s="2">
        <v>573858.05000000005</v>
      </c>
      <c r="K287" s="2">
        <v>1728330</v>
      </c>
      <c r="L287" s="2">
        <v>-365730</v>
      </c>
      <c r="M287" s="2">
        <v>13794.05</v>
      </c>
    </row>
    <row r="288" spans="1:13">
      <c r="A288" s="9">
        <v>42425</v>
      </c>
      <c r="B288" s="9">
        <v>42425</v>
      </c>
      <c r="C288" s="2">
        <v>13801.1</v>
      </c>
      <c r="D288" s="2">
        <v>13850</v>
      </c>
      <c r="E288" s="2">
        <v>13541.25</v>
      </c>
      <c r="F288" s="2">
        <v>13567.9</v>
      </c>
      <c r="G288" s="2">
        <v>13554.5</v>
      </c>
      <c r="H288" s="2">
        <v>13555.7</v>
      </c>
      <c r="I288" s="2">
        <v>128616</v>
      </c>
      <c r="J288" s="2">
        <v>528612.62</v>
      </c>
      <c r="K288" s="2">
        <v>1081020</v>
      </c>
      <c r="L288" s="2">
        <v>-647310</v>
      </c>
      <c r="M288" s="2">
        <v>13555.7</v>
      </c>
    </row>
    <row r="289" spans="1:13">
      <c r="A289" s="9">
        <v>42426</v>
      </c>
      <c r="B289" s="9">
        <v>42460</v>
      </c>
      <c r="C289" s="2">
        <v>13762.75</v>
      </c>
      <c r="D289" s="2">
        <v>13945</v>
      </c>
      <c r="E289" s="2">
        <v>13634</v>
      </c>
      <c r="F289" s="2">
        <v>13848.85</v>
      </c>
      <c r="G289" s="2">
        <v>13853</v>
      </c>
      <c r="H289" s="2">
        <v>13848.85</v>
      </c>
      <c r="I289" s="2">
        <v>112926</v>
      </c>
      <c r="J289" s="2">
        <v>467196.43</v>
      </c>
      <c r="K289" s="2">
        <v>2151060</v>
      </c>
      <c r="L289" s="2">
        <v>-190860</v>
      </c>
      <c r="M289" s="2">
        <v>13791.45</v>
      </c>
    </row>
    <row r="290" spans="1:13">
      <c r="A290" s="9">
        <v>42429</v>
      </c>
      <c r="B290" s="9">
        <v>42460</v>
      </c>
      <c r="C290" s="2">
        <v>13887.45</v>
      </c>
      <c r="D290" s="2">
        <v>14244</v>
      </c>
      <c r="E290" s="2">
        <v>13406.4</v>
      </c>
      <c r="F290" s="2">
        <v>13989.35</v>
      </c>
      <c r="G290" s="2">
        <v>14065</v>
      </c>
      <c r="H290" s="2">
        <v>13989.35</v>
      </c>
      <c r="I290" s="2">
        <v>253404</v>
      </c>
      <c r="J290" s="2">
        <v>1056292.92</v>
      </c>
      <c r="K290" s="2">
        <v>2205240</v>
      </c>
      <c r="L290" s="2">
        <v>54180</v>
      </c>
      <c r="M290" s="2">
        <v>13946.4</v>
      </c>
    </row>
    <row r="291" spans="1:13">
      <c r="A291" s="9">
        <v>42430</v>
      </c>
      <c r="B291" s="9">
        <v>42460</v>
      </c>
      <c r="C291" s="2">
        <v>14195</v>
      </c>
      <c r="D291" s="2">
        <v>14478</v>
      </c>
      <c r="E291" s="2">
        <v>14081</v>
      </c>
      <c r="F291" s="2">
        <v>14452.75</v>
      </c>
      <c r="G291" s="2">
        <v>14475.45</v>
      </c>
      <c r="H291" s="2">
        <v>14452.75</v>
      </c>
      <c r="I291" s="2">
        <v>130016</v>
      </c>
      <c r="J291" s="2">
        <v>558653.6</v>
      </c>
      <c r="K291" s="2">
        <v>2260110</v>
      </c>
      <c r="L291" s="2">
        <v>54870</v>
      </c>
      <c r="M291" s="2">
        <v>14412.9</v>
      </c>
    </row>
    <row r="292" spans="1:13">
      <c r="A292" s="9">
        <v>42431</v>
      </c>
      <c r="B292" s="9">
        <v>42460</v>
      </c>
      <c r="C292" s="2">
        <v>14701.05</v>
      </c>
      <c r="D292" s="2">
        <v>15155.75</v>
      </c>
      <c r="E292" s="2">
        <v>14701.05</v>
      </c>
      <c r="F292" s="2">
        <v>15109.6</v>
      </c>
      <c r="G292" s="2">
        <v>15130</v>
      </c>
      <c r="H292" s="2">
        <v>15109.6</v>
      </c>
      <c r="I292" s="2">
        <v>178085</v>
      </c>
      <c r="J292" s="2">
        <v>800720.49</v>
      </c>
      <c r="K292" s="2">
        <v>2051970</v>
      </c>
      <c r="L292" s="2">
        <v>-208140</v>
      </c>
      <c r="M292" s="2">
        <v>15092.45</v>
      </c>
    </row>
    <row r="293" spans="1:13">
      <c r="A293" s="9">
        <v>42432</v>
      </c>
      <c r="B293" s="9">
        <v>42460</v>
      </c>
      <c r="C293" s="2">
        <v>15184.9</v>
      </c>
      <c r="D293" s="2">
        <v>15198</v>
      </c>
      <c r="E293" s="2">
        <v>14976</v>
      </c>
      <c r="F293" s="2">
        <v>15148.35</v>
      </c>
      <c r="G293" s="2">
        <v>15140</v>
      </c>
      <c r="H293" s="2">
        <v>15148.35</v>
      </c>
      <c r="I293" s="2">
        <v>110460</v>
      </c>
      <c r="J293" s="2">
        <v>500038.87</v>
      </c>
      <c r="K293" s="2">
        <v>1992570</v>
      </c>
      <c r="L293" s="2">
        <v>-59400</v>
      </c>
      <c r="M293" s="2">
        <v>15177.75</v>
      </c>
    </row>
    <row r="294" spans="1:13">
      <c r="A294" s="9">
        <v>42433</v>
      </c>
      <c r="B294" s="9">
        <v>42460</v>
      </c>
      <c r="C294" s="2">
        <v>15201.05</v>
      </c>
      <c r="D294" s="2">
        <v>15451</v>
      </c>
      <c r="E294" s="2">
        <v>14962</v>
      </c>
      <c r="F294" s="2">
        <v>15328.45</v>
      </c>
      <c r="G294" s="2">
        <v>15392.6</v>
      </c>
      <c r="H294" s="2">
        <v>15328.45</v>
      </c>
      <c r="I294" s="2">
        <v>151003</v>
      </c>
      <c r="J294" s="2">
        <v>688397.74</v>
      </c>
      <c r="K294" s="2">
        <v>1963590</v>
      </c>
      <c r="L294" s="2">
        <v>-28980</v>
      </c>
      <c r="M294" s="2">
        <v>15339.2</v>
      </c>
    </row>
    <row r="295" spans="1:13">
      <c r="A295" s="9">
        <v>42437</v>
      </c>
      <c r="B295" s="9">
        <v>42460</v>
      </c>
      <c r="C295" s="2">
        <v>15350</v>
      </c>
      <c r="D295" s="2">
        <v>15350</v>
      </c>
      <c r="E295" s="2">
        <v>15051.1</v>
      </c>
      <c r="F295" s="2">
        <v>15153.4</v>
      </c>
      <c r="G295" s="2">
        <v>15151</v>
      </c>
      <c r="H295" s="2">
        <v>15153.4</v>
      </c>
      <c r="I295" s="2">
        <v>104483</v>
      </c>
      <c r="J295" s="2">
        <v>475676.73</v>
      </c>
      <c r="K295" s="2">
        <v>1922430</v>
      </c>
      <c r="L295" s="2">
        <v>-41160</v>
      </c>
      <c r="M295" s="2">
        <v>15146.5</v>
      </c>
    </row>
    <row r="296" spans="1:13">
      <c r="A296" s="9">
        <v>42438</v>
      </c>
      <c r="B296" s="9">
        <v>42460</v>
      </c>
      <c r="C296" s="2">
        <v>15020</v>
      </c>
      <c r="D296" s="2">
        <v>15394.9</v>
      </c>
      <c r="E296" s="2">
        <v>14980.45</v>
      </c>
      <c r="F296" s="2">
        <v>15342</v>
      </c>
      <c r="G296" s="2">
        <v>15329</v>
      </c>
      <c r="H296" s="2">
        <v>15342</v>
      </c>
      <c r="I296" s="2">
        <v>126340</v>
      </c>
      <c r="J296" s="2">
        <v>576768.30000000005</v>
      </c>
      <c r="K296" s="2">
        <v>1948890</v>
      </c>
      <c r="L296" s="2">
        <v>26460</v>
      </c>
      <c r="M296" s="2">
        <v>15279.05</v>
      </c>
    </row>
    <row r="297" spans="1:13">
      <c r="A297" s="9">
        <v>42439</v>
      </c>
      <c r="B297" s="9">
        <v>42460</v>
      </c>
      <c r="C297" s="2">
        <v>15370.05</v>
      </c>
      <c r="D297" s="2">
        <v>15401</v>
      </c>
      <c r="E297" s="2">
        <v>15110</v>
      </c>
      <c r="F297" s="2">
        <v>15234.1</v>
      </c>
      <c r="G297" s="2">
        <v>15242</v>
      </c>
      <c r="H297" s="2">
        <v>15234.1</v>
      </c>
      <c r="I297" s="2">
        <v>104689</v>
      </c>
      <c r="J297" s="2">
        <v>478532.19</v>
      </c>
      <c r="K297" s="2">
        <v>1889640</v>
      </c>
      <c r="L297" s="2">
        <v>-59250</v>
      </c>
      <c r="M297" s="2">
        <v>15180.65</v>
      </c>
    </row>
    <row r="298" spans="1:13">
      <c r="A298" s="9">
        <v>42440</v>
      </c>
      <c r="B298" s="9">
        <v>42460</v>
      </c>
      <c r="C298" s="2">
        <v>15205</v>
      </c>
      <c r="D298" s="2">
        <v>15410</v>
      </c>
      <c r="E298" s="2">
        <v>15060.5</v>
      </c>
      <c r="F298" s="2">
        <v>15243.05</v>
      </c>
      <c r="G298" s="2">
        <v>15278</v>
      </c>
      <c r="H298" s="2">
        <v>15243.05</v>
      </c>
      <c r="I298" s="2">
        <v>146858</v>
      </c>
      <c r="J298" s="2">
        <v>671159.56</v>
      </c>
      <c r="K298" s="2">
        <v>1852110</v>
      </c>
      <c r="L298" s="2">
        <v>-37530</v>
      </c>
      <c r="M298" s="2">
        <v>15168.2</v>
      </c>
    </row>
    <row r="299" spans="1:13">
      <c r="A299" s="9">
        <v>42443</v>
      </c>
      <c r="B299" s="9">
        <v>42460</v>
      </c>
      <c r="C299" s="2">
        <v>15380.5</v>
      </c>
      <c r="D299" s="2">
        <v>15477</v>
      </c>
      <c r="E299" s="2">
        <v>15282.95</v>
      </c>
      <c r="F299" s="2">
        <v>15335.55</v>
      </c>
      <c r="G299" s="2">
        <v>15330</v>
      </c>
      <c r="H299" s="2">
        <v>15335.55</v>
      </c>
      <c r="I299" s="2">
        <v>102394</v>
      </c>
      <c r="J299" s="2">
        <v>472246.14</v>
      </c>
      <c r="K299" s="2">
        <v>1875780</v>
      </c>
      <c r="L299" s="2">
        <v>23670</v>
      </c>
      <c r="M299" s="2">
        <v>15277.8</v>
      </c>
    </row>
    <row r="300" spans="1:13">
      <c r="A300" s="9">
        <v>42444</v>
      </c>
      <c r="B300" s="9">
        <v>42460</v>
      </c>
      <c r="C300" s="2">
        <v>15350</v>
      </c>
      <c r="D300" s="2">
        <v>15449.9</v>
      </c>
      <c r="E300" s="2">
        <v>15305</v>
      </c>
      <c r="F300" s="2">
        <v>15398.9</v>
      </c>
      <c r="G300" s="2">
        <v>15384.85</v>
      </c>
      <c r="H300" s="2">
        <v>15398.9</v>
      </c>
      <c r="I300" s="2">
        <v>87206</v>
      </c>
      <c r="J300" s="2">
        <v>402595.98</v>
      </c>
      <c r="K300" s="2">
        <v>1824240</v>
      </c>
      <c r="L300" s="2">
        <v>-51540</v>
      </c>
      <c r="M300" s="2">
        <v>15326.8</v>
      </c>
    </row>
    <row r="301" spans="1:13">
      <c r="A301" s="9">
        <v>42445</v>
      </c>
      <c r="B301" s="9">
        <v>42460</v>
      </c>
      <c r="C301" s="2">
        <v>15206</v>
      </c>
      <c r="D301" s="2">
        <v>15555</v>
      </c>
      <c r="E301" s="2">
        <v>15206</v>
      </c>
      <c r="F301" s="2">
        <v>15536</v>
      </c>
      <c r="G301" s="2">
        <v>15553.35</v>
      </c>
      <c r="H301" s="2">
        <v>15536</v>
      </c>
      <c r="I301" s="2">
        <v>127658</v>
      </c>
      <c r="J301" s="2">
        <v>589052.6</v>
      </c>
      <c r="K301" s="2">
        <v>1883850</v>
      </c>
      <c r="L301" s="2">
        <v>59610</v>
      </c>
      <c r="M301" s="2">
        <v>15461.7</v>
      </c>
    </row>
    <row r="302" spans="1:13">
      <c r="A302" s="9">
        <v>42446</v>
      </c>
      <c r="B302" s="9">
        <v>42460</v>
      </c>
      <c r="C302" s="2">
        <v>15661</v>
      </c>
      <c r="D302" s="2">
        <v>15749</v>
      </c>
      <c r="E302" s="2">
        <v>15326.5</v>
      </c>
      <c r="F302" s="2">
        <v>15433.95</v>
      </c>
      <c r="G302" s="2">
        <v>15361.15</v>
      </c>
      <c r="H302" s="2">
        <v>15433.95</v>
      </c>
      <c r="I302" s="2">
        <v>142361</v>
      </c>
      <c r="J302" s="2">
        <v>666690.98</v>
      </c>
      <c r="K302" s="2">
        <v>1866960</v>
      </c>
      <c r="L302" s="2">
        <v>-16890</v>
      </c>
      <c r="M302" s="2">
        <v>15444</v>
      </c>
    </row>
    <row r="303" spans="1:13">
      <c r="A303" s="9">
        <v>42447</v>
      </c>
      <c r="B303" s="9">
        <v>42460</v>
      </c>
      <c r="C303" s="2">
        <v>15492.25</v>
      </c>
      <c r="D303" s="2">
        <v>15695.95</v>
      </c>
      <c r="E303" s="2">
        <v>15457.05</v>
      </c>
      <c r="F303" s="2">
        <v>15669.65</v>
      </c>
      <c r="G303" s="2">
        <v>15684.5</v>
      </c>
      <c r="H303" s="2">
        <v>15669.65</v>
      </c>
      <c r="I303" s="2">
        <v>119811</v>
      </c>
      <c r="J303" s="2">
        <v>560403.68000000005</v>
      </c>
      <c r="K303" s="2">
        <v>2156070</v>
      </c>
      <c r="L303" s="2">
        <v>289110</v>
      </c>
      <c r="M303" s="2">
        <v>15654.85</v>
      </c>
    </row>
    <row r="304" spans="1:13">
      <c r="A304" s="9">
        <v>42450</v>
      </c>
      <c r="B304" s="9">
        <v>42460</v>
      </c>
      <c r="C304" s="2">
        <v>15745</v>
      </c>
      <c r="D304" s="2">
        <v>15965.7</v>
      </c>
      <c r="E304" s="2">
        <v>15740</v>
      </c>
      <c r="F304" s="2">
        <v>15941.55</v>
      </c>
      <c r="G304" s="2">
        <v>15937.05</v>
      </c>
      <c r="H304" s="2">
        <v>15941.55</v>
      </c>
      <c r="I304" s="2">
        <v>115047</v>
      </c>
      <c r="J304" s="2">
        <v>546955.11</v>
      </c>
      <c r="K304" s="2">
        <v>2350350</v>
      </c>
      <c r="L304" s="2">
        <v>194280</v>
      </c>
      <c r="M304" s="2">
        <v>15926.1</v>
      </c>
    </row>
    <row r="305" spans="1:13">
      <c r="A305" s="9">
        <v>42451</v>
      </c>
      <c r="B305" s="9">
        <v>42460</v>
      </c>
      <c r="C305" s="2">
        <v>15906.35</v>
      </c>
      <c r="D305" s="2">
        <v>16005</v>
      </c>
      <c r="E305" s="2">
        <v>15800</v>
      </c>
      <c r="F305" s="2">
        <v>15969</v>
      </c>
      <c r="G305" s="2">
        <v>15982</v>
      </c>
      <c r="H305" s="2">
        <v>15969</v>
      </c>
      <c r="I305" s="2">
        <v>102931</v>
      </c>
      <c r="J305" s="2">
        <v>490859.01</v>
      </c>
      <c r="K305" s="2">
        <v>2457900</v>
      </c>
      <c r="L305" s="2">
        <v>107550</v>
      </c>
      <c r="M305" s="2">
        <v>15936</v>
      </c>
    </row>
    <row r="306" spans="1:13">
      <c r="A306" s="9">
        <v>42452</v>
      </c>
      <c r="B306" s="9">
        <v>42460</v>
      </c>
      <c r="C306" s="2">
        <v>15952.65</v>
      </c>
      <c r="D306" s="2">
        <v>15963</v>
      </c>
      <c r="E306" s="2">
        <v>15810</v>
      </c>
      <c r="F306" s="2">
        <v>15936.2</v>
      </c>
      <c r="G306" s="2">
        <v>15925</v>
      </c>
      <c r="H306" s="2">
        <v>15936.2</v>
      </c>
      <c r="I306" s="2">
        <v>94025</v>
      </c>
      <c r="J306" s="2">
        <v>448073</v>
      </c>
      <c r="K306" s="2">
        <v>2402460</v>
      </c>
      <c r="L306" s="2">
        <v>-55440</v>
      </c>
      <c r="M306" s="2">
        <v>15887.75</v>
      </c>
    </row>
    <row r="307" spans="1:13">
      <c r="A307" s="9">
        <v>42457</v>
      </c>
      <c r="B307" s="9">
        <v>42460</v>
      </c>
      <c r="C307" s="2">
        <v>15890.1</v>
      </c>
      <c r="D307" s="2">
        <v>15909.6</v>
      </c>
      <c r="E307" s="2">
        <v>15569.95</v>
      </c>
      <c r="F307" s="2">
        <v>15666.7</v>
      </c>
      <c r="G307" s="2">
        <v>15725</v>
      </c>
      <c r="H307" s="2">
        <v>15666.7</v>
      </c>
      <c r="I307" s="2">
        <v>108396</v>
      </c>
      <c r="J307" s="2">
        <v>511982.95</v>
      </c>
      <c r="K307" s="2">
        <v>2010990</v>
      </c>
      <c r="L307" s="2">
        <v>-391470</v>
      </c>
      <c r="M307" s="2">
        <v>15604.9</v>
      </c>
    </row>
    <row r="308" spans="1:13">
      <c r="A308" s="9">
        <v>42458</v>
      </c>
      <c r="B308" s="9">
        <v>42460</v>
      </c>
      <c r="C308" s="2">
        <v>15640</v>
      </c>
      <c r="D308" s="2">
        <v>15827</v>
      </c>
      <c r="E308" s="2">
        <v>15622.95</v>
      </c>
      <c r="F308" s="2">
        <v>15714.5</v>
      </c>
      <c r="G308" s="2">
        <v>15712.95</v>
      </c>
      <c r="H308" s="2">
        <v>15714.5</v>
      </c>
      <c r="I308" s="2">
        <v>108049</v>
      </c>
      <c r="J308" s="2">
        <v>510056.08</v>
      </c>
      <c r="K308" s="2">
        <v>1540050</v>
      </c>
      <c r="L308" s="2">
        <v>-470940</v>
      </c>
      <c r="M308" s="2">
        <v>15666.25</v>
      </c>
    </row>
    <row r="309" spans="1:13">
      <c r="A309" s="9">
        <v>42459</v>
      </c>
      <c r="B309" s="9">
        <v>42460</v>
      </c>
      <c r="C309" s="2">
        <v>15879</v>
      </c>
      <c r="D309" s="2">
        <v>16179</v>
      </c>
      <c r="E309" s="2">
        <v>15784.25</v>
      </c>
      <c r="F309" s="2">
        <v>16147.4</v>
      </c>
      <c r="G309" s="2">
        <v>16149.9</v>
      </c>
      <c r="H309" s="2">
        <v>16147.4</v>
      </c>
      <c r="I309" s="2">
        <v>126299</v>
      </c>
      <c r="J309" s="2">
        <v>605687.94999999995</v>
      </c>
      <c r="K309" s="2">
        <v>1200420</v>
      </c>
      <c r="L309" s="2">
        <v>-339630</v>
      </c>
      <c r="M309" s="2">
        <v>16134.85</v>
      </c>
    </row>
    <row r="310" spans="1:13">
      <c r="A310" s="9">
        <v>42460</v>
      </c>
      <c r="B310" s="9">
        <v>42460</v>
      </c>
      <c r="C310" s="2">
        <v>16100</v>
      </c>
      <c r="D310" s="2">
        <v>16293.95</v>
      </c>
      <c r="E310" s="2">
        <v>16079.6</v>
      </c>
      <c r="F310" s="2">
        <v>16148.6</v>
      </c>
      <c r="G310" s="2">
        <v>16144</v>
      </c>
      <c r="H310" s="2">
        <v>16141.65</v>
      </c>
      <c r="I310" s="2">
        <v>112964</v>
      </c>
      <c r="J310" s="2">
        <v>548474.14</v>
      </c>
      <c r="K310" s="2">
        <v>860010</v>
      </c>
      <c r="L310" s="2">
        <v>-340410</v>
      </c>
      <c r="M310" s="2">
        <v>16141.65</v>
      </c>
    </row>
    <row r="311" spans="1:13">
      <c r="A311" s="9">
        <v>42461</v>
      </c>
      <c r="B311" s="9">
        <v>42488</v>
      </c>
      <c r="C311" s="2">
        <v>16200</v>
      </c>
      <c r="D311" s="2">
        <v>16320</v>
      </c>
      <c r="E311" s="2">
        <v>16088</v>
      </c>
      <c r="F311" s="2">
        <v>16253.15</v>
      </c>
      <c r="G311" s="2">
        <v>16244.25</v>
      </c>
      <c r="H311" s="2">
        <v>16253.15</v>
      </c>
      <c r="I311" s="2">
        <v>98744</v>
      </c>
      <c r="J311" s="2">
        <v>479690.77</v>
      </c>
      <c r="K311" s="2">
        <v>1727640</v>
      </c>
      <c r="L311" s="2">
        <v>79530</v>
      </c>
      <c r="M311" s="2">
        <v>16174.9</v>
      </c>
    </row>
    <row r="312" spans="1:13">
      <c r="A312" s="9">
        <v>42464</v>
      </c>
      <c r="B312" s="9">
        <v>42488</v>
      </c>
      <c r="C312" s="2">
        <v>16306.95</v>
      </c>
      <c r="D312" s="2">
        <v>16341.65</v>
      </c>
      <c r="E312" s="2">
        <v>16126</v>
      </c>
      <c r="F312" s="2">
        <v>16257.9</v>
      </c>
      <c r="G312" s="2">
        <v>16265</v>
      </c>
      <c r="H312" s="2">
        <v>16257.9</v>
      </c>
      <c r="I312" s="2">
        <v>73882</v>
      </c>
      <c r="J312" s="2">
        <v>359901.42</v>
      </c>
      <c r="K312" s="2">
        <v>1637790</v>
      </c>
      <c r="L312" s="2">
        <v>-89850</v>
      </c>
      <c r="M312" s="2">
        <v>16190.6</v>
      </c>
    </row>
    <row r="313" spans="1:13">
      <c r="A313" s="9">
        <v>42465</v>
      </c>
      <c r="B313" s="9">
        <v>42488</v>
      </c>
      <c r="C313" s="2">
        <v>16143</v>
      </c>
      <c r="D313" s="2">
        <v>16261.55</v>
      </c>
      <c r="E313" s="2">
        <v>15692.2</v>
      </c>
      <c r="F313" s="2">
        <v>15732.6</v>
      </c>
      <c r="G313" s="2">
        <v>15700.35</v>
      </c>
      <c r="H313" s="2">
        <v>15732.6</v>
      </c>
      <c r="I313" s="2">
        <v>189248</v>
      </c>
      <c r="J313" s="2">
        <v>906944.83</v>
      </c>
      <c r="K313" s="2">
        <v>1771500</v>
      </c>
      <c r="L313" s="2">
        <v>133710</v>
      </c>
      <c r="M313" s="2">
        <v>15695</v>
      </c>
    </row>
    <row r="314" spans="1:13">
      <c r="A314" s="9">
        <v>42466</v>
      </c>
      <c r="B314" s="9">
        <v>42488</v>
      </c>
      <c r="C314" s="2">
        <v>15750</v>
      </c>
      <c r="D314" s="2">
        <v>15819</v>
      </c>
      <c r="E314" s="2">
        <v>15621</v>
      </c>
      <c r="F314" s="2">
        <v>15706.05</v>
      </c>
      <c r="G314" s="2">
        <v>15730</v>
      </c>
      <c r="H314" s="2">
        <v>15706.05</v>
      </c>
      <c r="I314" s="2">
        <v>98361</v>
      </c>
      <c r="J314" s="2">
        <v>463877.18</v>
      </c>
      <c r="K314" s="2">
        <v>1765350</v>
      </c>
      <c r="L314" s="2">
        <v>-6150</v>
      </c>
      <c r="M314" s="2">
        <v>15636.95</v>
      </c>
    </row>
    <row r="315" spans="1:13">
      <c r="A315" s="9">
        <v>42467</v>
      </c>
      <c r="B315" s="9">
        <v>42488</v>
      </c>
      <c r="C315" s="2">
        <v>15755.9</v>
      </c>
      <c r="D315" s="2">
        <v>15795.4</v>
      </c>
      <c r="E315" s="2">
        <v>15509</v>
      </c>
      <c r="F315" s="2">
        <v>15591.4</v>
      </c>
      <c r="G315" s="2">
        <v>15585</v>
      </c>
      <c r="H315" s="2">
        <v>15591.4</v>
      </c>
      <c r="I315" s="2">
        <v>129728</v>
      </c>
      <c r="J315" s="2">
        <v>609018.56999999995</v>
      </c>
      <c r="K315" s="2">
        <v>1704660</v>
      </c>
      <c r="L315" s="2">
        <v>-60690</v>
      </c>
      <c r="M315" s="2">
        <v>15530.75</v>
      </c>
    </row>
    <row r="316" spans="1:13">
      <c r="A316" s="9">
        <v>42468</v>
      </c>
      <c r="B316" s="9">
        <v>42488</v>
      </c>
      <c r="C316" s="2">
        <v>15568</v>
      </c>
      <c r="D316" s="2">
        <v>15720</v>
      </c>
      <c r="E316" s="2">
        <v>15543.6</v>
      </c>
      <c r="F316" s="2">
        <v>15652.1</v>
      </c>
      <c r="G316" s="2">
        <v>15669.95</v>
      </c>
      <c r="H316" s="2">
        <v>15652.1</v>
      </c>
      <c r="I316" s="2">
        <v>85474</v>
      </c>
      <c r="J316" s="2">
        <v>401332.57</v>
      </c>
      <c r="K316" s="2">
        <v>1780680</v>
      </c>
      <c r="L316" s="2">
        <v>76020</v>
      </c>
      <c r="M316" s="2">
        <v>15568.35</v>
      </c>
    </row>
    <row r="317" spans="1:13">
      <c r="A317" s="9">
        <v>42471</v>
      </c>
      <c r="B317" s="9">
        <v>42488</v>
      </c>
      <c r="C317" s="2">
        <v>15682</v>
      </c>
      <c r="D317" s="2">
        <v>15939.85</v>
      </c>
      <c r="E317" s="2">
        <v>15480</v>
      </c>
      <c r="F317" s="2">
        <v>15896.05</v>
      </c>
      <c r="G317" s="2">
        <v>15876</v>
      </c>
      <c r="H317" s="2">
        <v>15896.05</v>
      </c>
      <c r="I317" s="2">
        <v>135719</v>
      </c>
      <c r="J317" s="2">
        <v>639366.31999999995</v>
      </c>
      <c r="K317" s="2">
        <v>1736400</v>
      </c>
      <c r="L317" s="2">
        <v>-44280</v>
      </c>
      <c r="M317" s="2">
        <v>15818.5</v>
      </c>
    </row>
    <row r="318" spans="1:13">
      <c r="A318" s="9">
        <v>42472</v>
      </c>
      <c r="B318" s="9">
        <v>42488</v>
      </c>
      <c r="C318" s="2">
        <v>15821.05</v>
      </c>
      <c r="D318" s="2">
        <v>15998</v>
      </c>
      <c r="E318" s="2">
        <v>15821.05</v>
      </c>
      <c r="F318" s="2">
        <v>15936.75</v>
      </c>
      <c r="G318" s="2">
        <v>15948</v>
      </c>
      <c r="H318" s="2">
        <v>15936.75</v>
      </c>
      <c r="I318" s="2">
        <v>98104</v>
      </c>
      <c r="J318" s="2">
        <v>468521.37</v>
      </c>
      <c r="K318" s="2">
        <v>1644510</v>
      </c>
      <c r="L318" s="2">
        <v>-91890</v>
      </c>
      <c r="M318" s="2">
        <v>15880.2</v>
      </c>
    </row>
    <row r="319" spans="1:13">
      <c r="A319" s="9">
        <v>42473</v>
      </c>
      <c r="B319" s="9">
        <v>42488</v>
      </c>
      <c r="C319" s="2">
        <v>16131</v>
      </c>
      <c r="D319" s="2">
        <v>16416</v>
      </c>
      <c r="E319" s="2">
        <v>16085.1</v>
      </c>
      <c r="F319" s="2">
        <v>16332.75</v>
      </c>
      <c r="G319" s="2">
        <v>16303</v>
      </c>
      <c r="H319" s="2">
        <v>16332.75</v>
      </c>
      <c r="I319" s="2">
        <v>115660</v>
      </c>
      <c r="J319" s="2">
        <v>565686.81999999995</v>
      </c>
      <c r="K319" s="2">
        <v>1721580</v>
      </c>
      <c r="L319" s="2">
        <v>77070</v>
      </c>
      <c r="M319" s="2">
        <v>16278.55</v>
      </c>
    </row>
    <row r="320" spans="1:13">
      <c r="A320" s="9">
        <v>42478</v>
      </c>
      <c r="B320" s="9">
        <v>42488</v>
      </c>
      <c r="C320" s="2">
        <v>16360</v>
      </c>
      <c r="D320" s="2">
        <v>16400</v>
      </c>
      <c r="E320" s="2">
        <v>16000</v>
      </c>
      <c r="F320" s="2">
        <v>16237.35</v>
      </c>
      <c r="G320" s="2">
        <v>16229.95</v>
      </c>
      <c r="H320" s="2">
        <v>16237.35</v>
      </c>
      <c r="I320" s="2">
        <v>97470</v>
      </c>
      <c r="J320" s="2">
        <v>473604.06</v>
      </c>
      <c r="K320" s="2">
        <v>1673190</v>
      </c>
      <c r="L320" s="2">
        <v>-48390</v>
      </c>
      <c r="M320" s="2">
        <v>16222.7</v>
      </c>
    </row>
    <row r="321" spans="1:13">
      <c r="A321" s="9">
        <v>42480</v>
      </c>
      <c r="B321" s="9">
        <v>42488</v>
      </c>
      <c r="C321" s="2">
        <v>16315.1</v>
      </c>
      <c r="D321" s="2">
        <v>16415</v>
      </c>
      <c r="E321" s="2">
        <v>16169</v>
      </c>
      <c r="F321" s="2">
        <v>16385.650000000001</v>
      </c>
      <c r="G321" s="2">
        <v>16412</v>
      </c>
      <c r="H321" s="2">
        <v>16385.650000000001</v>
      </c>
      <c r="I321" s="2">
        <v>112172</v>
      </c>
      <c r="J321" s="2">
        <v>548551.87</v>
      </c>
      <c r="K321" s="2">
        <v>1820490</v>
      </c>
      <c r="L321" s="2">
        <v>147300</v>
      </c>
      <c r="M321" s="2">
        <v>16349.7</v>
      </c>
    </row>
    <row r="322" spans="1:13">
      <c r="A322" s="9">
        <v>42481</v>
      </c>
      <c r="B322" s="9">
        <v>42488</v>
      </c>
      <c r="C322" s="2">
        <v>16576</v>
      </c>
      <c r="D322" s="2">
        <v>16770</v>
      </c>
      <c r="E322" s="2">
        <v>16564.900000000001</v>
      </c>
      <c r="F322" s="2">
        <v>16640</v>
      </c>
      <c r="G322" s="2">
        <v>16604</v>
      </c>
      <c r="H322" s="2">
        <v>16640</v>
      </c>
      <c r="I322" s="2">
        <v>136297</v>
      </c>
      <c r="J322" s="2">
        <v>682563.41</v>
      </c>
      <c r="K322" s="2">
        <v>1905960</v>
      </c>
      <c r="L322" s="2">
        <v>85470</v>
      </c>
      <c r="M322" s="2">
        <v>16637.150000000001</v>
      </c>
    </row>
    <row r="323" spans="1:13">
      <c r="A323" s="9">
        <v>42482</v>
      </c>
      <c r="B323" s="9">
        <v>42488</v>
      </c>
      <c r="C323" s="2">
        <v>16513</v>
      </c>
      <c r="D323" s="2">
        <v>16758</v>
      </c>
      <c r="E323" s="2">
        <v>16466.650000000001</v>
      </c>
      <c r="F323" s="2">
        <v>16727.849999999999</v>
      </c>
      <c r="G323" s="2">
        <v>16753.400000000001</v>
      </c>
      <c r="H323" s="2">
        <v>16727.849999999999</v>
      </c>
      <c r="I323" s="2">
        <v>108340</v>
      </c>
      <c r="J323" s="2">
        <v>542064.5</v>
      </c>
      <c r="K323" s="2">
        <v>1902960</v>
      </c>
      <c r="L323" s="2">
        <v>-3000</v>
      </c>
      <c r="M323" s="2">
        <v>16703.400000000001</v>
      </c>
    </row>
    <row r="324" spans="1:13">
      <c r="A324" s="9">
        <v>42485</v>
      </c>
      <c r="B324" s="9">
        <v>42488</v>
      </c>
      <c r="C324" s="2">
        <v>16767</v>
      </c>
      <c r="D324" s="2">
        <v>16782</v>
      </c>
      <c r="E324" s="2">
        <v>16591.3</v>
      </c>
      <c r="F324" s="2">
        <v>16689.45</v>
      </c>
      <c r="G324" s="2">
        <v>16727</v>
      </c>
      <c r="H324" s="2">
        <v>16689.45</v>
      </c>
      <c r="I324" s="2">
        <v>82798</v>
      </c>
      <c r="J324" s="2">
        <v>414236.17</v>
      </c>
      <c r="K324" s="2">
        <v>1801650</v>
      </c>
      <c r="L324" s="2">
        <v>-101310</v>
      </c>
      <c r="M324" s="2">
        <v>16678.650000000001</v>
      </c>
    </row>
    <row r="325" spans="1:13">
      <c r="A325" s="9">
        <v>42486</v>
      </c>
      <c r="B325" s="9">
        <v>42488</v>
      </c>
      <c r="C325" s="2">
        <v>16650</v>
      </c>
      <c r="D325" s="2">
        <v>17069</v>
      </c>
      <c r="E325" s="2">
        <v>16575.05</v>
      </c>
      <c r="F325" s="2">
        <v>17028</v>
      </c>
      <c r="G325" s="2">
        <v>17015</v>
      </c>
      <c r="H325" s="2">
        <v>17028</v>
      </c>
      <c r="I325" s="2">
        <v>137331</v>
      </c>
      <c r="J325" s="2">
        <v>693218.19</v>
      </c>
      <c r="K325" s="2">
        <v>1509690</v>
      </c>
      <c r="L325" s="2">
        <v>-291960</v>
      </c>
      <c r="M325" s="2">
        <v>17002.55</v>
      </c>
    </row>
    <row r="326" spans="1:13">
      <c r="A326" s="9">
        <v>42487</v>
      </c>
      <c r="B326" s="9">
        <v>42488</v>
      </c>
      <c r="C326" s="2">
        <v>16910</v>
      </c>
      <c r="D326" s="2">
        <v>17005.099999999999</v>
      </c>
      <c r="E326" s="2">
        <v>16850</v>
      </c>
      <c r="F326" s="2">
        <v>16897.75</v>
      </c>
      <c r="G326" s="2">
        <v>16908</v>
      </c>
      <c r="H326" s="2">
        <v>16897.75</v>
      </c>
      <c r="I326" s="2">
        <v>91229</v>
      </c>
      <c r="J326" s="2">
        <v>463331.14</v>
      </c>
      <c r="K326" s="2">
        <v>1174230</v>
      </c>
      <c r="L326" s="2">
        <v>-335460</v>
      </c>
      <c r="M326" s="2">
        <v>16872.95</v>
      </c>
    </row>
    <row r="327" spans="1:13">
      <c r="A327" s="9">
        <v>42488</v>
      </c>
      <c r="B327" s="9">
        <v>42488</v>
      </c>
      <c r="C327" s="2">
        <v>16860</v>
      </c>
      <c r="D327" s="2">
        <v>17036.45</v>
      </c>
      <c r="E327" s="2">
        <v>16706</v>
      </c>
      <c r="F327" s="2">
        <v>16726.099999999999</v>
      </c>
      <c r="G327" s="2">
        <v>16718</v>
      </c>
      <c r="H327" s="2">
        <v>16716.900000000001</v>
      </c>
      <c r="I327" s="2">
        <v>122747</v>
      </c>
      <c r="J327" s="2">
        <v>620527.22</v>
      </c>
      <c r="K327" s="2">
        <v>557760</v>
      </c>
      <c r="L327" s="2">
        <v>-616470</v>
      </c>
      <c r="M327" s="2">
        <v>16716.900000000001</v>
      </c>
    </row>
    <row r="328" spans="1:13">
      <c r="A328" s="9">
        <v>42489</v>
      </c>
      <c r="B328" s="9">
        <v>42516</v>
      </c>
      <c r="C328" s="2">
        <v>16774.900000000001</v>
      </c>
      <c r="D328" s="2">
        <v>16946.25</v>
      </c>
      <c r="E328" s="2">
        <v>16560.900000000001</v>
      </c>
      <c r="F328" s="2">
        <v>16888.349999999999</v>
      </c>
      <c r="G328" s="2">
        <v>16872</v>
      </c>
      <c r="H328" s="2">
        <v>16888.349999999999</v>
      </c>
      <c r="I328" s="2">
        <v>164495</v>
      </c>
      <c r="J328" s="2">
        <v>827967.41</v>
      </c>
      <c r="K328" s="2">
        <v>1776810</v>
      </c>
      <c r="L328" s="2">
        <v>122040</v>
      </c>
      <c r="M328" s="2">
        <v>16795</v>
      </c>
    </row>
    <row r="329" spans="1:13">
      <c r="A329" s="9">
        <v>42492</v>
      </c>
      <c r="B329" s="9">
        <v>42516</v>
      </c>
      <c r="C329" s="2">
        <v>16720.45</v>
      </c>
      <c r="D329" s="2">
        <v>16756.25</v>
      </c>
      <c r="E329" s="2">
        <v>16590.599999999999</v>
      </c>
      <c r="F329" s="2">
        <v>16620.8</v>
      </c>
      <c r="G329" s="2">
        <v>16627</v>
      </c>
      <c r="H329" s="2">
        <v>16620.8</v>
      </c>
      <c r="I329" s="2">
        <v>105902</v>
      </c>
      <c r="J329" s="2">
        <v>529644.16</v>
      </c>
      <c r="K329" s="2">
        <v>1780710</v>
      </c>
      <c r="L329" s="2">
        <v>3900</v>
      </c>
      <c r="M329" s="2">
        <v>16543</v>
      </c>
    </row>
    <row r="330" spans="1:13">
      <c r="A330" s="9">
        <v>42493</v>
      </c>
      <c r="B330" s="9">
        <v>42516</v>
      </c>
      <c r="C330" s="2">
        <v>16657</v>
      </c>
      <c r="D330" s="2">
        <v>16820</v>
      </c>
      <c r="E330" s="2">
        <v>16428.2</v>
      </c>
      <c r="F330" s="2">
        <v>16466.25</v>
      </c>
      <c r="G330" s="2">
        <v>16484.8</v>
      </c>
      <c r="H330" s="2">
        <v>16466.25</v>
      </c>
      <c r="I330" s="2">
        <v>129770</v>
      </c>
      <c r="J330" s="2">
        <v>646840.16</v>
      </c>
      <c r="K330" s="2">
        <v>1892130</v>
      </c>
      <c r="L330" s="2">
        <v>111420</v>
      </c>
      <c r="M330" s="2">
        <v>16388.7</v>
      </c>
    </row>
    <row r="331" spans="1:13">
      <c r="A331" s="9">
        <v>42494</v>
      </c>
      <c r="B331" s="9">
        <v>42516</v>
      </c>
      <c r="C331" s="2">
        <v>16410</v>
      </c>
      <c r="D331" s="2">
        <v>16550</v>
      </c>
      <c r="E331" s="2">
        <v>16333.1</v>
      </c>
      <c r="F331" s="2">
        <v>16360.7</v>
      </c>
      <c r="G331" s="2">
        <v>16356</v>
      </c>
      <c r="H331" s="2">
        <v>16360.7</v>
      </c>
      <c r="I331" s="2">
        <v>101842</v>
      </c>
      <c r="J331" s="2">
        <v>502129.57</v>
      </c>
      <c r="K331" s="2">
        <v>1748070</v>
      </c>
      <c r="L331" s="2">
        <v>-144060</v>
      </c>
      <c r="M331" s="2">
        <v>16274.25</v>
      </c>
    </row>
    <row r="332" spans="1:13">
      <c r="A332" s="9">
        <v>42495</v>
      </c>
      <c r="B332" s="9">
        <v>42516</v>
      </c>
      <c r="C332" s="2">
        <v>16350.35</v>
      </c>
      <c r="D332" s="2">
        <v>16495</v>
      </c>
      <c r="E332" s="2">
        <v>16280</v>
      </c>
      <c r="F332" s="2">
        <v>16384.45</v>
      </c>
      <c r="G332" s="2">
        <v>16392</v>
      </c>
      <c r="H332" s="2">
        <v>16384.45</v>
      </c>
      <c r="I332" s="2">
        <v>104166</v>
      </c>
      <c r="J332" s="2">
        <v>512202.35</v>
      </c>
      <c r="K332" s="2">
        <v>1663500</v>
      </c>
      <c r="L332" s="2">
        <v>-84570</v>
      </c>
      <c r="M332" s="2">
        <v>16281</v>
      </c>
    </row>
    <row r="333" spans="1:13">
      <c r="A333" s="9">
        <v>42496</v>
      </c>
      <c r="B333" s="9">
        <v>42516</v>
      </c>
      <c r="C333" s="2">
        <v>16343</v>
      </c>
      <c r="D333" s="2">
        <v>16423</v>
      </c>
      <c r="E333" s="2">
        <v>16261</v>
      </c>
      <c r="F333" s="2">
        <v>16378.7</v>
      </c>
      <c r="G333" s="2">
        <v>16394.900000000001</v>
      </c>
      <c r="H333" s="2">
        <v>16378.7</v>
      </c>
      <c r="I333" s="2">
        <v>75301</v>
      </c>
      <c r="J333" s="2">
        <v>369280.47</v>
      </c>
      <c r="K333" s="2">
        <v>1679700</v>
      </c>
      <c r="L333" s="2">
        <v>16200</v>
      </c>
      <c r="M333" s="2">
        <v>16296.6</v>
      </c>
    </row>
    <row r="334" spans="1:13">
      <c r="A334" s="9">
        <v>42499</v>
      </c>
      <c r="B334" s="9">
        <v>42516</v>
      </c>
      <c r="C334" s="2">
        <v>16407.650000000001</v>
      </c>
      <c r="D334" s="2">
        <v>16794.95</v>
      </c>
      <c r="E334" s="2">
        <v>16407.650000000001</v>
      </c>
      <c r="F334" s="2">
        <v>16772</v>
      </c>
      <c r="G334" s="2">
        <v>16780</v>
      </c>
      <c r="H334" s="2">
        <v>16772</v>
      </c>
      <c r="I334" s="2">
        <v>98443</v>
      </c>
      <c r="J334" s="2">
        <v>491993.53</v>
      </c>
      <c r="K334" s="2">
        <v>1677930</v>
      </c>
      <c r="L334" s="2">
        <v>-1770</v>
      </c>
      <c r="M334" s="2">
        <v>16686.099999999999</v>
      </c>
    </row>
    <row r="335" spans="1:13">
      <c r="A335" s="9">
        <v>42500</v>
      </c>
      <c r="B335" s="9">
        <v>42516</v>
      </c>
      <c r="C335" s="2">
        <v>16772.349999999999</v>
      </c>
      <c r="D335" s="2">
        <v>16885</v>
      </c>
      <c r="E335" s="2">
        <v>16685.75</v>
      </c>
      <c r="F335" s="2">
        <v>16853.8</v>
      </c>
      <c r="G335" s="2">
        <v>16867.849999999999</v>
      </c>
      <c r="H335" s="2">
        <v>16853.8</v>
      </c>
      <c r="I335" s="2">
        <v>86408</v>
      </c>
      <c r="J335" s="2">
        <v>435010.9</v>
      </c>
      <c r="K335" s="2">
        <v>1679640</v>
      </c>
      <c r="L335" s="2">
        <v>1710</v>
      </c>
      <c r="M335" s="2">
        <v>16784.95</v>
      </c>
    </row>
    <row r="336" spans="1:13">
      <c r="A336" s="9">
        <v>42501</v>
      </c>
      <c r="B336" s="9">
        <v>42516</v>
      </c>
      <c r="C336" s="2">
        <v>16573.2</v>
      </c>
      <c r="D336" s="2">
        <v>16928</v>
      </c>
      <c r="E336" s="2">
        <v>16544.5</v>
      </c>
      <c r="F336" s="2">
        <v>16785.25</v>
      </c>
      <c r="G336" s="2">
        <v>16786.05</v>
      </c>
      <c r="H336" s="2">
        <v>16785.25</v>
      </c>
      <c r="I336" s="2">
        <v>138221</v>
      </c>
      <c r="J336" s="2">
        <v>695681.63</v>
      </c>
      <c r="K336" s="2">
        <v>1657620</v>
      </c>
      <c r="L336" s="2">
        <v>-22020</v>
      </c>
      <c r="M336" s="2">
        <v>16754.45</v>
      </c>
    </row>
    <row r="337" spans="1:13">
      <c r="A337" s="9">
        <v>42502</v>
      </c>
      <c r="B337" s="9">
        <v>42516</v>
      </c>
      <c r="C337" s="2">
        <v>16890.5</v>
      </c>
      <c r="D337" s="2">
        <v>17019</v>
      </c>
      <c r="E337" s="2">
        <v>16820.25</v>
      </c>
      <c r="F337" s="2">
        <v>16986.400000000001</v>
      </c>
      <c r="G337" s="2">
        <v>17019</v>
      </c>
      <c r="H337" s="2">
        <v>16986.400000000001</v>
      </c>
      <c r="I337" s="2">
        <v>117778</v>
      </c>
      <c r="J337" s="2">
        <v>598517.88</v>
      </c>
      <c r="K337" s="2">
        <v>1776240</v>
      </c>
      <c r="L337" s="2">
        <v>118620</v>
      </c>
      <c r="M337" s="2">
        <v>16923.7</v>
      </c>
    </row>
    <row r="338" spans="1:13">
      <c r="A338" s="9">
        <v>42503</v>
      </c>
      <c r="B338" s="9">
        <v>42516</v>
      </c>
      <c r="C338" s="2">
        <v>16923</v>
      </c>
      <c r="D338" s="2">
        <v>16959.95</v>
      </c>
      <c r="E338" s="2">
        <v>16600.5</v>
      </c>
      <c r="F338" s="2">
        <v>16738.099999999999</v>
      </c>
      <c r="G338" s="2">
        <v>16743</v>
      </c>
      <c r="H338" s="2">
        <v>16738.099999999999</v>
      </c>
      <c r="I338" s="2">
        <v>107763</v>
      </c>
      <c r="J338" s="2">
        <v>541407.87</v>
      </c>
      <c r="K338" s="2">
        <v>1714470</v>
      </c>
      <c r="L338" s="2">
        <v>-61770</v>
      </c>
      <c r="M338" s="2">
        <v>16716.900000000001</v>
      </c>
    </row>
    <row r="339" spans="1:13">
      <c r="A339" s="9">
        <v>42506</v>
      </c>
      <c r="B339" s="9">
        <v>42516</v>
      </c>
      <c r="C339" s="2">
        <v>16753.349999999999</v>
      </c>
      <c r="D339" s="2">
        <v>16833</v>
      </c>
      <c r="E339" s="2">
        <v>16450.05</v>
      </c>
      <c r="F339" s="2">
        <v>16788.650000000001</v>
      </c>
      <c r="G339" s="2">
        <v>16790</v>
      </c>
      <c r="H339" s="2">
        <v>16788.650000000001</v>
      </c>
      <c r="I339" s="2">
        <v>147796</v>
      </c>
      <c r="J339" s="2">
        <v>736891.67</v>
      </c>
      <c r="K339" s="2">
        <v>1668150</v>
      </c>
      <c r="L339" s="2">
        <v>-46320</v>
      </c>
      <c r="M339" s="2">
        <v>16737.55</v>
      </c>
    </row>
    <row r="340" spans="1:13">
      <c r="A340" s="9">
        <v>42507</v>
      </c>
      <c r="B340" s="9">
        <v>42516</v>
      </c>
      <c r="C340" s="2">
        <v>16869</v>
      </c>
      <c r="D340" s="2">
        <v>16942</v>
      </c>
      <c r="E340" s="2">
        <v>16766.7</v>
      </c>
      <c r="F340" s="2">
        <v>16812</v>
      </c>
      <c r="G340" s="2">
        <v>16795</v>
      </c>
      <c r="H340" s="2">
        <v>16812</v>
      </c>
      <c r="I340" s="2">
        <v>104136</v>
      </c>
      <c r="J340" s="2">
        <v>526783.51</v>
      </c>
      <c r="K340" s="2">
        <v>1712880</v>
      </c>
      <c r="L340" s="2">
        <v>44730</v>
      </c>
      <c r="M340" s="2">
        <v>16762.75</v>
      </c>
    </row>
    <row r="341" spans="1:13">
      <c r="A341" s="9">
        <v>42508</v>
      </c>
      <c r="B341" s="9">
        <v>42516</v>
      </c>
      <c r="C341" s="2">
        <v>16675</v>
      </c>
      <c r="D341" s="2">
        <v>16798</v>
      </c>
      <c r="E341" s="2">
        <v>16575</v>
      </c>
      <c r="F341" s="2">
        <v>16761.45</v>
      </c>
      <c r="G341" s="2">
        <v>16779</v>
      </c>
      <c r="H341" s="2">
        <v>16761.45</v>
      </c>
      <c r="I341" s="2">
        <v>103278</v>
      </c>
      <c r="J341" s="2">
        <v>517199.23</v>
      </c>
      <c r="K341" s="2">
        <v>1741560</v>
      </c>
      <c r="L341" s="2">
        <v>28680</v>
      </c>
      <c r="M341" s="2">
        <v>16728.95</v>
      </c>
    </row>
    <row r="342" spans="1:13">
      <c r="A342" s="9">
        <v>42509</v>
      </c>
      <c r="B342" s="9">
        <v>42516</v>
      </c>
      <c r="C342" s="2">
        <v>17282.349999999999</v>
      </c>
      <c r="D342" s="2">
        <v>17282.349999999999</v>
      </c>
      <c r="E342" s="2">
        <v>16538</v>
      </c>
      <c r="F342" s="2">
        <v>16563.650000000001</v>
      </c>
      <c r="G342" s="2">
        <v>16559.95</v>
      </c>
      <c r="H342" s="2">
        <v>16563.650000000001</v>
      </c>
      <c r="I342" s="2">
        <v>91474</v>
      </c>
      <c r="J342" s="2">
        <v>456642.83</v>
      </c>
      <c r="K342" s="2">
        <v>1730280</v>
      </c>
      <c r="L342" s="2">
        <v>-11280</v>
      </c>
      <c r="M342" s="2">
        <v>16565.25</v>
      </c>
    </row>
    <row r="343" spans="1:13">
      <c r="A343" s="9">
        <v>42510</v>
      </c>
      <c r="B343" s="9">
        <v>42516</v>
      </c>
      <c r="C343" s="2">
        <v>16598</v>
      </c>
      <c r="D343" s="2">
        <v>16668.8</v>
      </c>
      <c r="E343" s="2">
        <v>16475.05</v>
      </c>
      <c r="F343" s="2">
        <v>16505.849999999999</v>
      </c>
      <c r="G343" s="2">
        <v>16509.95</v>
      </c>
      <c r="H343" s="2">
        <v>16505.849999999999</v>
      </c>
      <c r="I343" s="2">
        <v>90493</v>
      </c>
      <c r="J343" s="2">
        <v>449704.06</v>
      </c>
      <c r="K343" s="2">
        <v>1654740</v>
      </c>
      <c r="L343" s="2">
        <v>-75540</v>
      </c>
      <c r="M343" s="2">
        <v>16481.45</v>
      </c>
    </row>
    <row r="344" spans="1:13">
      <c r="A344" s="9">
        <v>42513</v>
      </c>
      <c r="B344" s="9">
        <v>42516</v>
      </c>
      <c r="C344" s="2">
        <v>16625</v>
      </c>
      <c r="D344" s="2">
        <v>16638</v>
      </c>
      <c r="E344" s="2">
        <v>16390</v>
      </c>
      <c r="F344" s="2">
        <v>16429.400000000001</v>
      </c>
      <c r="G344" s="2">
        <v>16395</v>
      </c>
      <c r="H344" s="2">
        <v>16429.400000000001</v>
      </c>
      <c r="I344" s="2">
        <v>100815</v>
      </c>
      <c r="J344" s="2">
        <v>499575.24</v>
      </c>
      <c r="K344" s="2">
        <v>1571130</v>
      </c>
      <c r="L344" s="2">
        <v>-83610</v>
      </c>
      <c r="M344" s="2">
        <v>16407.55</v>
      </c>
    </row>
    <row r="345" spans="1:13">
      <c r="A345" s="9">
        <v>42514</v>
      </c>
      <c r="B345" s="9">
        <v>42516</v>
      </c>
      <c r="C345" s="2">
        <v>16424.7</v>
      </c>
      <c r="D345" s="2">
        <v>16523.95</v>
      </c>
      <c r="E345" s="2">
        <v>16379</v>
      </c>
      <c r="F345" s="2">
        <v>16488.099999999999</v>
      </c>
      <c r="G345" s="2">
        <v>16519.05</v>
      </c>
      <c r="H345" s="2">
        <v>16488.099999999999</v>
      </c>
      <c r="I345" s="2">
        <v>79968</v>
      </c>
      <c r="J345" s="2">
        <v>394434.03</v>
      </c>
      <c r="K345" s="2">
        <v>1404570</v>
      </c>
      <c r="L345" s="2">
        <v>-166560</v>
      </c>
      <c r="M345" s="2">
        <v>16456.650000000001</v>
      </c>
    </row>
    <row r="346" spans="1:13">
      <c r="A346" s="9">
        <v>42515</v>
      </c>
      <c r="B346" s="9">
        <v>42516</v>
      </c>
      <c r="C346" s="2">
        <v>16675</v>
      </c>
      <c r="D346" s="2">
        <v>17045</v>
      </c>
      <c r="E346" s="2">
        <v>16610.05</v>
      </c>
      <c r="F346" s="2">
        <v>17013.599999999999</v>
      </c>
      <c r="G346" s="2">
        <v>17010</v>
      </c>
      <c r="H346" s="2">
        <v>17013.599999999999</v>
      </c>
      <c r="I346" s="2">
        <v>127589</v>
      </c>
      <c r="J346" s="2">
        <v>645332.35</v>
      </c>
      <c r="K346" s="2">
        <v>1119900</v>
      </c>
      <c r="L346" s="2">
        <v>-284670</v>
      </c>
      <c r="M346" s="2">
        <v>16997.45</v>
      </c>
    </row>
    <row r="347" spans="1:13">
      <c r="A347" s="9">
        <v>42516</v>
      </c>
      <c r="B347" s="9">
        <v>42516</v>
      </c>
      <c r="C347" s="2">
        <v>17065</v>
      </c>
      <c r="D347" s="2">
        <v>17378.75</v>
      </c>
      <c r="E347" s="2">
        <v>16968.55</v>
      </c>
      <c r="F347" s="2">
        <v>17333.2</v>
      </c>
      <c r="G347" s="2">
        <v>17360.099999999999</v>
      </c>
      <c r="H347" s="2">
        <v>17359.3</v>
      </c>
      <c r="I347" s="2">
        <v>105955</v>
      </c>
      <c r="J347" s="2">
        <v>545483.19999999995</v>
      </c>
      <c r="K347" s="2">
        <v>701250</v>
      </c>
      <c r="L347" s="2">
        <v>-418650</v>
      </c>
      <c r="M347" s="2">
        <v>17359.3</v>
      </c>
    </row>
    <row r="348" spans="1:13">
      <c r="A348" s="9">
        <v>42517</v>
      </c>
      <c r="B348" s="9">
        <v>42551</v>
      </c>
      <c r="C348" s="2">
        <v>17310</v>
      </c>
      <c r="D348" s="2">
        <v>17533</v>
      </c>
      <c r="E348" s="2">
        <v>17310</v>
      </c>
      <c r="F348" s="2">
        <v>17491.400000000001</v>
      </c>
      <c r="G348" s="2">
        <v>17495</v>
      </c>
      <c r="H348" s="2">
        <v>17491.400000000001</v>
      </c>
      <c r="I348" s="2">
        <v>100719</v>
      </c>
      <c r="J348" s="2">
        <v>526583.6</v>
      </c>
      <c r="K348" s="2">
        <v>1740570</v>
      </c>
      <c r="L348" s="2">
        <v>98040</v>
      </c>
      <c r="M348" s="2">
        <v>17511.8</v>
      </c>
    </row>
    <row r="349" spans="1:13">
      <c r="A349" s="9">
        <v>42520</v>
      </c>
      <c r="B349" s="9">
        <v>42551</v>
      </c>
      <c r="C349" s="2">
        <v>17540</v>
      </c>
      <c r="D349" s="2">
        <v>17657.95</v>
      </c>
      <c r="E349" s="2">
        <v>17466.099999999999</v>
      </c>
      <c r="F349" s="2">
        <v>17507.650000000001</v>
      </c>
      <c r="G349" s="2">
        <v>17500</v>
      </c>
      <c r="H349" s="2">
        <v>17507.650000000001</v>
      </c>
      <c r="I349" s="2">
        <v>70649</v>
      </c>
      <c r="J349" s="2">
        <v>371809.14</v>
      </c>
      <c r="K349" s="2">
        <v>1704930</v>
      </c>
      <c r="L349" s="2">
        <v>-35640</v>
      </c>
      <c r="M349" s="2">
        <v>17520.650000000001</v>
      </c>
    </row>
    <row r="350" spans="1:13">
      <c r="A350" s="9">
        <v>42521</v>
      </c>
      <c r="B350" s="9">
        <v>42551</v>
      </c>
      <c r="C350" s="2">
        <v>17584.7</v>
      </c>
      <c r="D350" s="2">
        <v>17640.05</v>
      </c>
      <c r="E350" s="2">
        <v>17445.3</v>
      </c>
      <c r="F350" s="2">
        <v>17612.55</v>
      </c>
      <c r="G350" s="2">
        <v>17601</v>
      </c>
      <c r="H350" s="2">
        <v>17612.55</v>
      </c>
      <c r="I350" s="2">
        <v>90347</v>
      </c>
      <c r="J350" s="2">
        <v>475330.99</v>
      </c>
      <c r="K350" s="2">
        <v>1705950</v>
      </c>
      <c r="L350" s="2">
        <v>1020</v>
      </c>
      <c r="M350" s="2">
        <v>17620.900000000001</v>
      </c>
    </row>
    <row r="351" spans="1:13">
      <c r="A351" s="9">
        <v>42522</v>
      </c>
      <c r="B351" s="9">
        <v>42551</v>
      </c>
      <c r="C351" s="2">
        <v>17631.099999999999</v>
      </c>
      <c r="D351" s="2">
        <v>17644</v>
      </c>
      <c r="E351" s="2">
        <v>17381.099999999999</v>
      </c>
      <c r="F351" s="2">
        <v>17419.7</v>
      </c>
      <c r="G351" s="2">
        <v>17452</v>
      </c>
      <c r="H351" s="2">
        <v>17419.7</v>
      </c>
      <c r="I351" s="2">
        <v>100762</v>
      </c>
      <c r="J351" s="2">
        <v>528975.29</v>
      </c>
      <c r="K351" s="2">
        <v>1656030</v>
      </c>
      <c r="L351" s="2">
        <v>-49920</v>
      </c>
      <c r="M351" s="2">
        <v>17423.45</v>
      </c>
    </row>
    <row r="352" spans="1:13">
      <c r="A352" s="9">
        <v>42523</v>
      </c>
      <c r="B352" s="9">
        <v>42551</v>
      </c>
      <c r="C352" s="2">
        <v>17400</v>
      </c>
      <c r="D352" s="2">
        <v>17603.55</v>
      </c>
      <c r="E352" s="2">
        <v>17334</v>
      </c>
      <c r="F352" s="2">
        <v>17573.650000000001</v>
      </c>
      <c r="G352" s="2">
        <v>17559.05</v>
      </c>
      <c r="H352" s="2">
        <v>17573.650000000001</v>
      </c>
      <c r="I352" s="2">
        <v>96088</v>
      </c>
      <c r="J352" s="2">
        <v>503459.4</v>
      </c>
      <c r="K352" s="2">
        <v>1764480</v>
      </c>
      <c r="L352" s="2">
        <v>108450</v>
      </c>
      <c r="M352" s="2">
        <v>17567.8</v>
      </c>
    </row>
    <row r="353" spans="1:13">
      <c r="A353" s="9">
        <v>42524</v>
      </c>
      <c r="B353" s="9">
        <v>42551</v>
      </c>
      <c r="C353" s="2">
        <v>17624.400000000001</v>
      </c>
      <c r="D353" s="2">
        <v>17738.5</v>
      </c>
      <c r="E353" s="2">
        <v>17615</v>
      </c>
      <c r="F353" s="2">
        <v>17655.849999999999</v>
      </c>
      <c r="G353" s="2">
        <v>17650.099999999999</v>
      </c>
      <c r="H353" s="2">
        <v>17655.849999999999</v>
      </c>
      <c r="I353" s="2">
        <v>77226</v>
      </c>
      <c r="J353" s="2">
        <v>409560.68</v>
      </c>
      <c r="K353" s="2">
        <v>1724790</v>
      </c>
      <c r="L353" s="2">
        <v>-39690</v>
      </c>
      <c r="M353" s="2">
        <v>17680.8</v>
      </c>
    </row>
    <row r="354" spans="1:13">
      <c r="A354" s="9">
        <v>42527</v>
      </c>
      <c r="B354" s="9">
        <v>42551</v>
      </c>
      <c r="C354" s="2">
        <v>17675.05</v>
      </c>
      <c r="D354" s="2">
        <v>17745</v>
      </c>
      <c r="E354" s="2">
        <v>17620.2</v>
      </c>
      <c r="F354" s="2">
        <v>17671.45</v>
      </c>
      <c r="G354" s="2">
        <v>17675</v>
      </c>
      <c r="H354" s="2">
        <v>17671.45</v>
      </c>
      <c r="I354" s="2">
        <v>76148</v>
      </c>
      <c r="J354" s="2">
        <v>404141.84</v>
      </c>
      <c r="K354" s="2">
        <v>1663380</v>
      </c>
      <c r="L354" s="2">
        <v>-61410</v>
      </c>
      <c r="M354" s="2">
        <v>17671.400000000001</v>
      </c>
    </row>
    <row r="355" spans="1:13">
      <c r="A355" s="9">
        <v>42528</v>
      </c>
      <c r="B355" s="9">
        <v>42551</v>
      </c>
      <c r="C355" s="2">
        <v>17773.150000000001</v>
      </c>
      <c r="D355" s="2">
        <v>17949</v>
      </c>
      <c r="E355" s="2">
        <v>17660.5</v>
      </c>
      <c r="F355" s="2">
        <v>17893.400000000001</v>
      </c>
      <c r="G355" s="2">
        <v>17886</v>
      </c>
      <c r="H355" s="2">
        <v>17893.400000000001</v>
      </c>
      <c r="I355" s="2">
        <v>139521</v>
      </c>
      <c r="J355" s="2">
        <v>745943.64</v>
      </c>
      <c r="K355" s="2">
        <v>1819710</v>
      </c>
      <c r="L355" s="2">
        <v>156330</v>
      </c>
      <c r="M355" s="2">
        <v>17948.150000000001</v>
      </c>
    </row>
    <row r="356" spans="1:13">
      <c r="A356" s="9">
        <v>42529</v>
      </c>
      <c r="B356" s="9">
        <v>42551</v>
      </c>
      <c r="C356" s="2">
        <v>17907</v>
      </c>
      <c r="D356" s="2">
        <v>17959.7</v>
      </c>
      <c r="E356" s="2">
        <v>17793.05</v>
      </c>
      <c r="F356" s="2">
        <v>17897.95</v>
      </c>
      <c r="G356" s="2">
        <v>17886.400000000001</v>
      </c>
      <c r="H356" s="2">
        <v>17897.95</v>
      </c>
      <c r="I356" s="2">
        <v>83968</v>
      </c>
      <c r="J356" s="2">
        <v>450397.15</v>
      </c>
      <c r="K356" s="2">
        <v>1814880</v>
      </c>
      <c r="L356" s="2">
        <v>-4830</v>
      </c>
      <c r="M356" s="2">
        <v>17946.8</v>
      </c>
    </row>
    <row r="357" spans="1:13">
      <c r="A357" s="9">
        <v>42530</v>
      </c>
      <c r="B357" s="9">
        <v>42551</v>
      </c>
      <c r="C357" s="2">
        <v>17825.25</v>
      </c>
      <c r="D357" s="2">
        <v>17937.849999999999</v>
      </c>
      <c r="E357" s="2">
        <v>17751.150000000001</v>
      </c>
      <c r="F357" s="2">
        <v>17843.349999999999</v>
      </c>
      <c r="G357" s="2">
        <v>17825</v>
      </c>
      <c r="H357" s="2">
        <v>17843.349999999999</v>
      </c>
      <c r="I357" s="2">
        <v>115056</v>
      </c>
      <c r="J357" s="2">
        <v>616155.49</v>
      </c>
      <c r="K357" s="2">
        <v>1797630</v>
      </c>
      <c r="L357" s="2">
        <v>-17250</v>
      </c>
      <c r="M357" s="2">
        <v>17887.7</v>
      </c>
    </row>
    <row r="358" spans="1:13">
      <c r="A358" s="9">
        <v>42531</v>
      </c>
      <c r="B358" s="9">
        <v>42551</v>
      </c>
      <c r="C358" s="2">
        <v>17800</v>
      </c>
      <c r="D358" s="2">
        <v>18026.8</v>
      </c>
      <c r="E358" s="2">
        <v>17751.150000000001</v>
      </c>
      <c r="F358" s="2">
        <v>17797.05</v>
      </c>
      <c r="G358" s="2">
        <v>17790</v>
      </c>
      <c r="H358" s="2">
        <v>17797.05</v>
      </c>
      <c r="I358" s="2">
        <v>117322</v>
      </c>
      <c r="J358" s="2">
        <v>628666.07999999996</v>
      </c>
      <c r="K358" s="2">
        <v>1755330</v>
      </c>
      <c r="L358" s="2">
        <v>-42300</v>
      </c>
      <c r="M358" s="2">
        <v>17828.599999999999</v>
      </c>
    </row>
    <row r="359" spans="1:13">
      <c r="A359" s="9">
        <v>42534</v>
      </c>
      <c r="B359" s="9">
        <v>42551</v>
      </c>
      <c r="C359" s="2">
        <v>17625</v>
      </c>
      <c r="D359" s="2">
        <v>17643.3</v>
      </c>
      <c r="E359" s="2">
        <v>17482.099999999999</v>
      </c>
      <c r="F359" s="2">
        <v>17562.150000000001</v>
      </c>
      <c r="G359" s="2">
        <v>17563.95</v>
      </c>
      <c r="H359" s="2">
        <v>17562.150000000001</v>
      </c>
      <c r="I359" s="2">
        <v>96943</v>
      </c>
      <c r="J359" s="2">
        <v>510460.71</v>
      </c>
      <c r="K359" s="2">
        <v>1596930</v>
      </c>
      <c r="L359" s="2">
        <v>-158400</v>
      </c>
      <c r="M359" s="2">
        <v>17593.95</v>
      </c>
    </row>
    <row r="360" spans="1:13">
      <c r="A360" s="9">
        <v>42535</v>
      </c>
      <c r="B360" s="9">
        <v>42551</v>
      </c>
      <c r="C360" s="2">
        <v>17664</v>
      </c>
      <c r="D360" s="2">
        <v>17695</v>
      </c>
      <c r="E360" s="2">
        <v>17527</v>
      </c>
      <c r="F360" s="2">
        <v>17638.400000000001</v>
      </c>
      <c r="G360" s="2">
        <v>17642</v>
      </c>
      <c r="H360" s="2">
        <v>17638.400000000001</v>
      </c>
      <c r="I360" s="2">
        <v>88988</v>
      </c>
      <c r="J360" s="2">
        <v>469837.16</v>
      </c>
      <c r="K360" s="2">
        <v>1574250</v>
      </c>
      <c r="L360" s="2">
        <v>-22680</v>
      </c>
      <c r="M360" s="2">
        <v>17672.400000000001</v>
      </c>
    </row>
    <row r="361" spans="1:13">
      <c r="A361" s="9">
        <v>42536</v>
      </c>
      <c r="B361" s="9">
        <v>42551</v>
      </c>
      <c r="C361" s="2">
        <v>17700.25</v>
      </c>
      <c r="D361" s="2">
        <v>17905.849999999999</v>
      </c>
      <c r="E361" s="2">
        <v>17593</v>
      </c>
      <c r="F361" s="2">
        <v>17877.3</v>
      </c>
      <c r="G361" s="2">
        <v>17859.5</v>
      </c>
      <c r="H361" s="2">
        <v>17877.3</v>
      </c>
      <c r="I361" s="2">
        <v>116195</v>
      </c>
      <c r="J361" s="2">
        <v>618103.15</v>
      </c>
      <c r="K361" s="2">
        <v>1647420</v>
      </c>
      <c r="L361" s="2">
        <v>73170</v>
      </c>
      <c r="M361" s="2">
        <v>17917.900000000001</v>
      </c>
    </row>
    <row r="362" spans="1:13">
      <c r="A362" s="9">
        <v>42537</v>
      </c>
      <c r="B362" s="9">
        <v>42551</v>
      </c>
      <c r="C362" s="2">
        <v>17780</v>
      </c>
      <c r="D362" s="2">
        <v>17818.900000000001</v>
      </c>
      <c r="E362" s="2">
        <v>17532.849999999999</v>
      </c>
      <c r="F362" s="2">
        <v>17687.45</v>
      </c>
      <c r="G362" s="2">
        <v>17660.150000000001</v>
      </c>
      <c r="H362" s="2">
        <v>17687.45</v>
      </c>
      <c r="I362" s="2">
        <v>147631</v>
      </c>
      <c r="J362" s="2">
        <v>783008.39</v>
      </c>
      <c r="K362" s="2">
        <v>1529490</v>
      </c>
      <c r="L362" s="2">
        <v>-117930</v>
      </c>
      <c r="M362" s="2">
        <v>17671.3</v>
      </c>
    </row>
    <row r="363" spans="1:13">
      <c r="A363" s="9">
        <v>42538</v>
      </c>
      <c r="B363" s="9">
        <v>42551</v>
      </c>
      <c r="C363" s="2">
        <v>17755.099999999999</v>
      </c>
      <c r="D363" s="2">
        <v>17860</v>
      </c>
      <c r="E363" s="2">
        <v>17610</v>
      </c>
      <c r="F363" s="2">
        <v>17699.150000000001</v>
      </c>
      <c r="G363" s="2">
        <v>17690</v>
      </c>
      <c r="H363" s="2">
        <v>17699.150000000001</v>
      </c>
      <c r="I363" s="2">
        <v>90508</v>
      </c>
      <c r="J363" s="2">
        <v>481791.2</v>
      </c>
      <c r="K363" s="2">
        <v>1459470</v>
      </c>
      <c r="L363" s="2">
        <v>-70020</v>
      </c>
      <c r="M363" s="2">
        <v>17696.05</v>
      </c>
    </row>
    <row r="364" spans="1:13">
      <c r="A364" s="9">
        <v>42541</v>
      </c>
      <c r="B364" s="9">
        <v>42551</v>
      </c>
      <c r="C364" s="2">
        <v>17465.25</v>
      </c>
      <c r="D364" s="2">
        <v>17795.55</v>
      </c>
      <c r="E364" s="2">
        <v>17420.150000000001</v>
      </c>
      <c r="F364" s="2">
        <v>17728.349999999999</v>
      </c>
      <c r="G364" s="2">
        <v>17715</v>
      </c>
      <c r="H364" s="2">
        <v>17728.349999999999</v>
      </c>
      <c r="I364" s="2">
        <v>124827</v>
      </c>
      <c r="J364" s="2">
        <v>662216</v>
      </c>
      <c r="K364" s="2">
        <v>1791960</v>
      </c>
      <c r="L364" s="2">
        <v>332490</v>
      </c>
      <c r="M364" s="2">
        <v>17718.599999999999</v>
      </c>
    </row>
    <row r="365" spans="1:13">
      <c r="A365" s="9">
        <v>42542</v>
      </c>
      <c r="B365" s="9">
        <v>42551</v>
      </c>
      <c r="C365" s="2">
        <v>17715.3</v>
      </c>
      <c r="D365" s="2">
        <v>17754.849999999999</v>
      </c>
      <c r="E365" s="2">
        <v>17603</v>
      </c>
      <c r="F365" s="2">
        <v>17623.099999999999</v>
      </c>
      <c r="G365" s="2">
        <v>17605</v>
      </c>
      <c r="H365" s="2">
        <v>17623.099999999999</v>
      </c>
      <c r="I365" s="2">
        <v>74007</v>
      </c>
      <c r="J365" s="2">
        <v>392013.75</v>
      </c>
      <c r="K365" s="2">
        <v>1778880</v>
      </c>
      <c r="L365" s="2">
        <v>-13080</v>
      </c>
      <c r="M365" s="2">
        <v>17619.099999999999</v>
      </c>
    </row>
    <row r="366" spans="1:13">
      <c r="A366" s="9">
        <v>42543</v>
      </c>
      <c r="B366" s="9">
        <v>42551</v>
      </c>
      <c r="C366" s="2">
        <v>17600</v>
      </c>
      <c r="D366" s="2">
        <v>17765.650000000001</v>
      </c>
      <c r="E366" s="2">
        <v>17500</v>
      </c>
      <c r="F366" s="2">
        <v>17597.7</v>
      </c>
      <c r="G366" s="2">
        <v>17596</v>
      </c>
      <c r="H366" s="2">
        <v>17597.7</v>
      </c>
      <c r="I366" s="2">
        <v>97067</v>
      </c>
      <c r="J366" s="2">
        <v>513369.71</v>
      </c>
      <c r="K366" s="2">
        <v>1800780</v>
      </c>
      <c r="L366" s="2">
        <v>21900</v>
      </c>
      <c r="M366" s="2">
        <v>17626.05</v>
      </c>
    </row>
    <row r="367" spans="1:13">
      <c r="A367" s="9">
        <v>42544</v>
      </c>
      <c r="B367" s="9">
        <v>42551</v>
      </c>
      <c r="C367" s="2">
        <v>17585.05</v>
      </c>
      <c r="D367" s="2">
        <v>17919.55</v>
      </c>
      <c r="E367" s="2">
        <v>17585.05</v>
      </c>
      <c r="F367" s="2">
        <v>17890.5</v>
      </c>
      <c r="G367" s="2">
        <v>17895</v>
      </c>
      <c r="H367" s="2">
        <v>17890.5</v>
      </c>
      <c r="I367" s="2">
        <v>112044</v>
      </c>
      <c r="J367" s="2">
        <v>596768.36</v>
      </c>
      <c r="K367" s="2">
        <v>1825410</v>
      </c>
      <c r="L367" s="2">
        <v>24630</v>
      </c>
      <c r="M367" s="2">
        <v>17892.45</v>
      </c>
    </row>
    <row r="368" spans="1:13">
      <c r="A368" s="9">
        <v>42545</v>
      </c>
      <c r="B368" s="9">
        <v>42551</v>
      </c>
      <c r="C368" s="2">
        <v>17330.25</v>
      </c>
      <c r="D368" s="2">
        <v>17430</v>
      </c>
      <c r="E368" s="2">
        <v>16910</v>
      </c>
      <c r="F368" s="2">
        <v>17393</v>
      </c>
      <c r="G368" s="2">
        <v>17369.900000000001</v>
      </c>
      <c r="H368" s="2">
        <v>17393</v>
      </c>
      <c r="I368" s="2">
        <v>216848</v>
      </c>
      <c r="J368" s="2">
        <v>1116292.24</v>
      </c>
      <c r="K368" s="2">
        <v>1764870</v>
      </c>
      <c r="L368" s="2">
        <v>-60540</v>
      </c>
      <c r="M368" s="2">
        <v>17426.05</v>
      </c>
    </row>
    <row r="369" spans="1:13">
      <c r="A369" s="9">
        <v>42548</v>
      </c>
      <c r="B369" s="9">
        <v>42551</v>
      </c>
      <c r="C369" s="2">
        <v>17349.95</v>
      </c>
      <c r="D369" s="2">
        <v>17583.900000000001</v>
      </c>
      <c r="E369" s="2">
        <v>17339.849999999999</v>
      </c>
      <c r="F369" s="2">
        <v>17490.05</v>
      </c>
      <c r="G369" s="2">
        <v>17492</v>
      </c>
      <c r="H369" s="2">
        <v>17490.05</v>
      </c>
      <c r="I369" s="2">
        <v>96703</v>
      </c>
      <c r="J369" s="2">
        <v>507354.36</v>
      </c>
      <c r="K369" s="2">
        <v>1652730</v>
      </c>
      <c r="L369" s="2">
        <v>-112140</v>
      </c>
      <c r="M369" s="2">
        <v>17514.95</v>
      </c>
    </row>
    <row r="370" spans="1:13">
      <c r="A370" s="9">
        <v>42549</v>
      </c>
      <c r="B370" s="9">
        <v>42551</v>
      </c>
      <c r="C370" s="2">
        <v>17455.150000000001</v>
      </c>
      <c r="D370" s="2">
        <v>17629.599999999999</v>
      </c>
      <c r="E370" s="2">
        <v>17455.150000000001</v>
      </c>
      <c r="F370" s="2">
        <v>17553.55</v>
      </c>
      <c r="G370" s="2">
        <v>17549.7</v>
      </c>
      <c r="H370" s="2">
        <v>17553.55</v>
      </c>
      <c r="I370" s="2">
        <v>84869</v>
      </c>
      <c r="J370" s="2">
        <v>446871.51</v>
      </c>
      <c r="K370" s="2">
        <v>1291170</v>
      </c>
      <c r="L370" s="2">
        <v>-361560</v>
      </c>
      <c r="M370" s="2">
        <v>17561.55</v>
      </c>
    </row>
    <row r="371" spans="1:13">
      <c r="A371" s="9">
        <v>42550</v>
      </c>
      <c r="B371" s="9">
        <v>42551</v>
      </c>
      <c r="C371" s="2">
        <v>17612.150000000001</v>
      </c>
      <c r="D371" s="2">
        <v>17748.849999999999</v>
      </c>
      <c r="E371" s="2">
        <v>17584.45</v>
      </c>
      <c r="F371" s="2">
        <v>17696.95</v>
      </c>
      <c r="G371" s="2">
        <v>17680.3</v>
      </c>
      <c r="H371" s="2">
        <v>17696.95</v>
      </c>
      <c r="I371" s="2">
        <v>87885</v>
      </c>
      <c r="J371" s="2">
        <v>465913.96</v>
      </c>
      <c r="K371" s="2">
        <v>1034670</v>
      </c>
      <c r="L371" s="2">
        <v>-256500</v>
      </c>
      <c r="M371" s="2">
        <v>17689.900000000001</v>
      </c>
    </row>
    <row r="372" spans="1:13">
      <c r="A372" s="9">
        <v>42551</v>
      </c>
      <c r="B372" s="9">
        <v>42551</v>
      </c>
      <c r="C372" s="2">
        <v>17802.5</v>
      </c>
      <c r="D372" s="2">
        <v>17976.849999999999</v>
      </c>
      <c r="E372" s="2">
        <v>17781.099999999999</v>
      </c>
      <c r="F372" s="2">
        <v>17926.5</v>
      </c>
      <c r="G372" s="2">
        <v>17935.5</v>
      </c>
      <c r="H372" s="2">
        <v>17935.400000000001</v>
      </c>
      <c r="I372" s="2">
        <v>95757</v>
      </c>
      <c r="J372" s="2">
        <v>513804.55</v>
      </c>
      <c r="K372" s="2">
        <v>562410</v>
      </c>
      <c r="L372" s="2">
        <v>-472260</v>
      </c>
      <c r="M372" s="2">
        <v>17935.400000000001</v>
      </c>
    </row>
    <row r="373" spans="1:13">
      <c r="A373" s="9">
        <v>42552</v>
      </c>
      <c r="B373" s="9">
        <v>42579</v>
      </c>
      <c r="C373" s="2">
        <v>18032</v>
      </c>
      <c r="D373" s="2">
        <v>18147</v>
      </c>
      <c r="E373" s="2">
        <v>18025</v>
      </c>
      <c r="F373" s="2">
        <v>18054.8</v>
      </c>
      <c r="G373" s="2">
        <v>18035</v>
      </c>
      <c r="H373" s="2">
        <v>18054.8</v>
      </c>
      <c r="I373" s="2">
        <v>58211</v>
      </c>
      <c r="J373" s="2">
        <v>421280.87</v>
      </c>
      <c r="K373" s="2">
        <v>1825200</v>
      </c>
      <c r="L373" s="2">
        <v>-8400</v>
      </c>
      <c r="M373" s="2">
        <v>17985.650000000001</v>
      </c>
    </row>
    <row r="374" spans="1:13">
      <c r="A374" s="9">
        <v>42555</v>
      </c>
      <c r="B374" s="9">
        <v>42579</v>
      </c>
      <c r="C374" s="2">
        <v>18155</v>
      </c>
      <c r="D374" s="2">
        <v>18193</v>
      </c>
      <c r="E374" s="2">
        <v>18086.150000000001</v>
      </c>
      <c r="F374" s="2">
        <v>18143.7</v>
      </c>
      <c r="G374" s="2">
        <v>18149.95</v>
      </c>
      <c r="H374" s="2">
        <v>18143.7</v>
      </c>
      <c r="I374" s="2">
        <v>50069</v>
      </c>
      <c r="J374" s="2">
        <v>363467.64</v>
      </c>
      <c r="K374" s="2">
        <v>1932080</v>
      </c>
      <c r="L374" s="2">
        <v>106880</v>
      </c>
      <c r="M374" s="2">
        <v>18097.650000000001</v>
      </c>
    </row>
    <row r="375" spans="1:13">
      <c r="A375" s="9">
        <v>42556</v>
      </c>
      <c r="B375" s="9">
        <v>42579</v>
      </c>
      <c r="C375" s="2">
        <v>18050</v>
      </c>
      <c r="D375" s="2">
        <v>18160</v>
      </c>
      <c r="E375" s="2">
        <v>18036</v>
      </c>
      <c r="F375" s="2">
        <v>18073.75</v>
      </c>
      <c r="G375" s="2">
        <v>18074.8</v>
      </c>
      <c r="H375" s="2">
        <v>18073.75</v>
      </c>
      <c r="I375" s="2">
        <v>53481</v>
      </c>
      <c r="J375" s="2">
        <v>387178.56</v>
      </c>
      <c r="K375" s="2">
        <v>1866400</v>
      </c>
      <c r="L375" s="2">
        <v>-65680</v>
      </c>
      <c r="M375" s="2">
        <v>18004.25</v>
      </c>
    </row>
    <row r="376" spans="1:13">
      <c r="A376" s="9">
        <v>42558</v>
      </c>
      <c r="B376" s="9">
        <v>42579</v>
      </c>
      <c r="C376" s="2">
        <v>18100</v>
      </c>
      <c r="D376" s="2">
        <v>18225.650000000001</v>
      </c>
      <c r="E376" s="2">
        <v>18050.099999999999</v>
      </c>
      <c r="F376" s="2">
        <v>18139.25</v>
      </c>
      <c r="G376" s="2">
        <v>18139.95</v>
      </c>
      <c r="H376" s="2">
        <v>18139.25</v>
      </c>
      <c r="I376" s="2">
        <v>69578</v>
      </c>
      <c r="J376" s="2">
        <v>504867.34</v>
      </c>
      <c r="K376" s="2">
        <v>1869320</v>
      </c>
      <c r="L376" s="2">
        <v>2920</v>
      </c>
      <c r="M376" s="2">
        <v>18084.900000000001</v>
      </c>
    </row>
    <row r="377" spans="1:13">
      <c r="A377" s="9">
        <v>42559</v>
      </c>
      <c r="B377" s="9">
        <v>42579</v>
      </c>
      <c r="C377" s="2">
        <v>18130</v>
      </c>
      <c r="D377" s="2">
        <v>18130</v>
      </c>
      <c r="E377" s="2">
        <v>17963</v>
      </c>
      <c r="F377" s="2">
        <v>18059.5</v>
      </c>
      <c r="G377" s="2">
        <v>18073.75</v>
      </c>
      <c r="H377" s="2">
        <v>18059.5</v>
      </c>
      <c r="I377" s="2">
        <v>61079</v>
      </c>
      <c r="J377" s="2">
        <v>440524.57</v>
      </c>
      <c r="K377" s="2">
        <v>1887200</v>
      </c>
      <c r="L377" s="2">
        <v>17880</v>
      </c>
      <c r="M377" s="2">
        <v>18016.25</v>
      </c>
    </row>
    <row r="378" spans="1:13">
      <c r="A378" s="9">
        <v>42562</v>
      </c>
      <c r="B378" s="9">
        <v>42579</v>
      </c>
      <c r="C378" s="2">
        <v>18275</v>
      </c>
      <c r="D378" s="2">
        <v>18497</v>
      </c>
      <c r="E378" s="2">
        <v>18252.3</v>
      </c>
      <c r="F378" s="2">
        <v>18478.7</v>
      </c>
      <c r="G378" s="2">
        <v>18484.900000000001</v>
      </c>
      <c r="H378" s="2">
        <v>18478.7</v>
      </c>
      <c r="I378" s="2">
        <v>64562</v>
      </c>
      <c r="J378" s="2">
        <v>475748.72</v>
      </c>
      <c r="K378" s="2">
        <v>2082960</v>
      </c>
      <c r="L378" s="2">
        <v>195760</v>
      </c>
      <c r="M378" s="2">
        <v>18390.95</v>
      </c>
    </row>
    <row r="379" spans="1:13">
      <c r="A379" s="9">
        <v>42563</v>
      </c>
      <c r="B379" s="9">
        <v>42579</v>
      </c>
      <c r="C379" s="2">
        <v>18540</v>
      </c>
      <c r="D379" s="2">
        <v>18712.45</v>
      </c>
      <c r="E379" s="2">
        <v>18509.8</v>
      </c>
      <c r="F379" s="2">
        <v>18696.650000000001</v>
      </c>
      <c r="G379" s="2">
        <v>18693.8</v>
      </c>
      <c r="H379" s="2">
        <v>18696.650000000001</v>
      </c>
      <c r="I379" s="2">
        <v>61914</v>
      </c>
      <c r="J379" s="2">
        <v>460829.03</v>
      </c>
      <c r="K379" s="2">
        <v>2225040</v>
      </c>
      <c r="L379" s="2">
        <v>142080</v>
      </c>
      <c r="M379" s="2">
        <v>18667.599999999999</v>
      </c>
    </row>
    <row r="380" spans="1:13">
      <c r="A380" s="9">
        <v>42564</v>
      </c>
      <c r="B380" s="9">
        <v>42579</v>
      </c>
      <c r="C380" s="2">
        <v>18695.3</v>
      </c>
      <c r="D380" s="2">
        <v>18728.3</v>
      </c>
      <c r="E380" s="2">
        <v>18582</v>
      </c>
      <c r="F380" s="2">
        <v>18650.349999999999</v>
      </c>
      <c r="G380" s="2">
        <v>18642.5</v>
      </c>
      <c r="H380" s="2">
        <v>18650.349999999999</v>
      </c>
      <c r="I380" s="2">
        <v>57609</v>
      </c>
      <c r="J380" s="2">
        <v>429802.64</v>
      </c>
      <c r="K380" s="2">
        <v>2221240</v>
      </c>
      <c r="L380" s="2">
        <v>-3800</v>
      </c>
      <c r="M380" s="2">
        <v>18618.95</v>
      </c>
    </row>
    <row r="381" spans="1:13">
      <c r="A381" s="9">
        <v>42565</v>
      </c>
      <c r="B381" s="9">
        <v>42579</v>
      </c>
      <c r="C381" s="2">
        <v>18630.099999999999</v>
      </c>
      <c r="D381" s="2">
        <v>18921.95</v>
      </c>
      <c r="E381" s="2">
        <v>18598.150000000001</v>
      </c>
      <c r="F381" s="2">
        <v>18903.099999999999</v>
      </c>
      <c r="G381" s="2">
        <v>18890</v>
      </c>
      <c r="H381" s="2">
        <v>18903.099999999999</v>
      </c>
      <c r="I381" s="2">
        <v>76519</v>
      </c>
      <c r="J381" s="2">
        <v>575595.99</v>
      </c>
      <c r="K381" s="2">
        <v>2353160</v>
      </c>
      <c r="L381" s="2">
        <v>131920</v>
      </c>
      <c r="M381" s="2">
        <v>18863.75</v>
      </c>
    </row>
    <row r="382" spans="1:13">
      <c r="A382" s="9">
        <v>42566</v>
      </c>
      <c r="B382" s="9">
        <v>42579</v>
      </c>
      <c r="C382" s="2">
        <v>18910</v>
      </c>
      <c r="D382" s="2">
        <v>19045.099999999999</v>
      </c>
      <c r="E382" s="2">
        <v>18813</v>
      </c>
      <c r="F382" s="2">
        <v>18974.349999999999</v>
      </c>
      <c r="G382" s="2">
        <v>18980</v>
      </c>
      <c r="H382" s="2">
        <v>18974.349999999999</v>
      </c>
      <c r="I382" s="2">
        <v>71465</v>
      </c>
      <c r="J382" s="2">
        <v>541212.07999999996</v>
      </c>
      <c r="K382" s="2">
        <v>2395160</v>
      </c>
      <c r="L382" s="2">
        <v>42000</v>
      </c>
      <c r="M382" s="2">
        <v>18953.650000000001</v>
      </c>
    </row>
    <row r="383" spans="1:13">
      <c r="A383" s="9">
        <v>42569</v>
      </c>
      <c r="B383" s="9">
        <v>42579</v>
      </c>
      <c r="C383" s="2">
        <v>19025</v>
      </c>
      <c r="D383" s="2">
        <v>19176</v>
      </c>
      <c r="E383" s="2">
        <v>18921.05</v>
      </c>
      <c r="F383" s="2">
        <v>18959</v>
      </c>
      <c r="G383" s="2">
        <v>18925</v>
      </c>
      <c r="H383" s="2">
        <v>18959</v>
      </c>
      <c r="I383" s="2">
        <v>68852</v>
      </c>
      <c r="J383" s="2">
        <v>525099.24</v>
      </c>
      <c r="K383" s="2">
        <v>2380640</v>
      </c>
      <c r="L383" s="2">
        <v>-14520</v>
      </c>
      <c r="M383" s="2">
        <v>18923.400000000001</v>
      </c>
    </row>
    <row r="384" spans="1:13">
      <c r="A384" s="9">
        <v>42570</v>
      </c>
      <c r="B384" s="9">
        <v>42579</v>
      </c>
      <c r="C384" s="2">
        <v>18969.900000000001</v>
      </c>
      <c r="D384" s="2">
        <v>19075.05</v>
      </c>
      <c r="E384" s="2">
        <v>18855</v>
      </c>
      <c r="F384" s="2">
        <v>18961.650000000001</v>
      </c>
      <c r="G384" s="2">
        <v>18977.849999999999</v>
      </c>
      <c r="H384" s="2">
        <v>18961.650000000001</v>
      </c>
      <c r="I384" s="2">
        <v>76772</v>
      </c>
      <c r="J384" s="2">
        <v>581871.17000000004</v>
      </c>
      <c r="K384" s="2">
        <v>2325600</v>
      </c>
      <c r="L384" s="2">
        <v>-55040</v>
      </c>
      <c r="M384" s="2">
        <v>18905.150000000001</v>
      </c>
    </row>
    <row r="385" spans="1:13">
      <c r="A385" s="9">
        <v>42571</v>
      </c>
      <c r="B385" s="9">
        <v>42579</v>
      </c>
      <c r="C385" s="2">
        <v>18911.25</v>
      </c>
      <c r="D385" s="2">
        <v>19070</v>
      </c>
      <c r="E385" s="2">
        <v>18911.25</v>
      </c>
      <c r="F385" s="2">
        <v>19031.7</v>
      </c>
      <c r="G385" s="2">
        <v>19034</v>
      </c>
      <c r="H385" s="2">
        <v>19031.7</v>
      </c>
      <c r="I385" s="2">
        <v>48643</v>
      </c>
      <c r="J385" s="2">
        <v>370215.03</v>
      </c>
      <c r="K385" s="2">
        <v>2324480</v>
      </c>
      <c r="L385" s="2">
        <v>-1120</v>
      </c>
      <c r="M385" s="2">
        <v>18968.2</v>
      </c>
    </row>
    <row r="386" spans="1:13">
      <c r="A386" s="9">
        <v>42572</v>
      </c>
      <c r="B386" s="9">
        <v>42579</v>
      </c>
      <c r="C386" s="2">
        <v>19025</v>
      </c>
      <c r="D386" s="2">
        <v>19063.95</v>
      </c>
      <c r="E386" s="2">
        <v>18690</v>
      </c>
      <c r="F386" s="2">
        <v>18722.099999999999</v>
      </c>
      <c r="G386" s="2">
        <v>18704.900000000001</v>
      </c>
      <c r="H386" s="2">
        <v>18722.099999999999</v>
      </c>
      <c r="I386" s="2">
        <v>86565</v>
      </c>
      <c r="J386" s="2">
        <v>652835.69999999995</v>
      </c>
      <c r="K386" s="2">
        <v>2114680</v>
      </c>
      <c r="L386" s="2">
        <v>-209800</v>
      </c>
      <c r="M386" s="2">
        <v>18674.3</v>
      </c>
    </row>
    <row r="387" spans="1:13">
      <c r="A387" s="9">
        <v>42573</v>
      </c>
      <c r="B387" s="9">
        <v>42579</v>
      </c>
      <c r="C387" s="2">
        <v>18724.95</v>
      </c>
      <c r="D387" s="2">
        <v>18776.95</v>
      </c>
      <c r="E387" s="2">
        <v>18580.2</v>
      </c>
      <c r="F387" s="2">
        <v>18734.95</v>
      </c>
      <c r="G387" s="2">
        <v>18755</v>
      </c>
      <c r="H387" s="2">
        <v>18734.95</v>
      </c>
      <c r="I387" s="2">
        <v>69936</v>
      </c>
      <c r="J387" s="2">
        <v>522979.52</v>
      </c>
      <c r="K387" s="2">
        <v>1937240</v>
      </c>
      <c r="L387" s="2">
        <v>-177440</v>
      </c>
      <c r="M387" s="2">
        <v>18690.400000000001</v>
      </c>
    </row>
    <row r="388" spans="1:13">
      <c r="A388" s="9">
        <v>42576</v>
      </c>
      <c r="B388" s="9">
        <v>42579</v>
      </c>
      <c r="C388" s="2">
        <v>18659.849999999999</v>
      </c>
      <c r="D388" s="2">
        <v>19080</v>
      </c>
      <c r="E388" s="2">
        <v>18606.95</v>
      </c>
      <c r="F388" s="2">
        <v>19012.55</v>
      </c>
      <c r="G388" s="2">
        <v>18995.2</v>
      </c>
      <c r="H388" s="2">
        <v>19012.55</v>
      </c>
      <c r="I388" s="2">
        <v>88380</v>
      </c>
      <c r="J388" s="2">
        <v>667539.57999999996</v>
      </c>
      <c r="K388" s="2">
        <v>1784360</v>
      </c>
      <c r="L388" s="2">
        <v>-152880</v>
      </c>
      <c r="M388" s="2">
        <v>18989.599999999999</v>
      </c>
    </row>
    <row r="389" spans="1:13">
      <c r="A389" s="9">
        <v>42577</v>
      </c>
      <c r="B389" s="9">
        <v>42579</v>
      </c>
      <c r="C389" s="2">
        <v>18955</v>
      </c>
      <c r="D389" s="2">
        <v>19065.55</v>
      </c>
      <c r="E389" s="2">
        <v>18820</v>
      </c>
      <c r="F389" s="2">
        <v>18864.099999999999</v>
      </c>
      <c r="G389" s="2">
        <v>18859.95</v>
      </c>
      <c r="H389" s="2">
        <v>18864.099999999999</v>
      </c>
      <c r="I389" s="2">
        <v>64577</v>
      </c>
      <c r="J389" s="2">
        <v>490089.4</v>
      </c>
      <c r="K389" s="2">
        <v>1544320</v>
      </c>
      <c r="L389" s="2">
        <v>-240040</v>
      </c>
      <c r="M389" s="2">
        <v>18860.849999999999</v>
      </c>
    </row>
    <row r="390" spans="1:13">
      <c r="A390" s="9">
        <v>42578</v>
      </c>
      <c r="B390" s="9">
        <v>42579</v>
      </c>
      <c r="C390" s="2">
        <v>18880</v>
      </c>
      <c r="D390" s="2">
        <v>19129.599999999999</v>
      </c>
      <c r="E390" s="2">
        <v>18866.05</v>
      </c>
      <c r="F390" s="2">
        <v>19025.3</v>
      </c>
      <c r="G390" s="2">
        <v>19018.05</v>
      </c>
      <c r="H390" s="2">
        <v>19025.3</v>
      </c>
      <c r="I390" s="2">
        <v>92496</v>
      </c>
      <c r="J390" s="2">
        <v>703138.47</v>
      </c>
      <c r="K390" s="2">
        <v>1305000</v>
      </c>
      <c r="L390" s="2">
        <v>-239320</v>
      </c>
      <c r="M390" s="2">
        <v>19021.95</v>
      </c>
    </row>
    <row r="391" spans="1:13">
      <c r="A391" s="9">
        <v>42579</v>
      </c>
      <c r="B391" s="9">
        <v>42579</v>
      </c>
      <c r="C391" s="2">
        <v>19084.75</v>
      </c>
      <c r="D391" s="2">
        <v>19139</v>
      </c>
      <c r="E391" s="2">
        <v>18995.099999999999</v>
      </c>
      <c r="F391" s="2">
        <v>19074.650000000001</v>
      </c>
      <c r="G391" s="2">
        <v>19075.5</v>
      </c>
      <c r="H391" s="2">
        <v>19076.55</v>
      </c>
      <c r="I391" s="2">
        <v>78683</v>
      </c>
      <c r="J391" s="2">
        <v>600408.07999999996</v>
      </c>
      <c r="K391" s="2">
        <v>749960</v>
      </c>
      <c r="L391" s="2">
        <v>-555040</v>
      </c>
      <c r="M391" s="2">
        <v>19076.55</v>
      </c>
    </row>
    <row r="392" spans="1:13">
      <c r="A392" s="9">
        <v>42580</v>
      </c>
      <c r="B392" s="9">
        <v>42607</v>
      </c>
      <c r="C392" s="2">
        <v>19199.5</v>
      </c>
      <c r="D392" s="2">
        <v>19199.5</v>
      </c>
      <c r="E392" s="2">
        <v>19000.2</v>
      </c>
      <c r="F392" s="2">
        <v>19049.400000000001</v>
      </c>
      <c r="G392" s="2">
        <v>19055</v>
      </c>
      <c r="H392" s="2">
        <v>19049.400000000001</v>
      </c>
      <c r="I392" s="2">
        <v>48502</v>
      </c>
      <c r="J392" s="2">
        <v>369588.33</v>
      </c>
      <c r="K392" s="2">
        <v>1727880</v>
      </c>
      <c r="L392" s="2">
        <v>19520</v>
      </c>
      <c r="M392" s="2">
        <v>18953.150000000001</v>
      </c>
    </row>
    <row r="393" spans="1:13">
      <c r="A393" s="9">
        <v>42583</v>
      </c>
      <c r="B393" s="9">
        <v>42607</v>
      </c>
      <c r="C393" s="2">
        <v>19045</v>
      </c>
      <c r="D393" s="2">
        <v>19180</v>
      </c>
      <c r="E393" s="2">
        <v>18718.3</v>
      </c>
      <c r="F393" s="2">
        <v>18846.400000000001</v>
      </c>
      <c r="G393" s="2">
        <v>18862.95</v>
      </c>
      <c r="H393" s="2">
        <v>18846.400000000001</v>
      </c>
      <c r="I393" s="2">
        <v>88061</v>
      </c>
      <c r="J393" s="2">
        <v>666476.86</v>
      </c>
      <c r="K393" s="2">
        <v>1889720</v>
      </c>
      <c r="L393" s="2">
        <v>161840</v>
      </c>
      <c r="M393" s="2">
        <v>18740.599999999999</v>
      </c>
    </row>
    <row r="394" spans="1:13">
      <c r="A394" s="9">
        <v>42584</v>
      </c>
      <c r="B394" s="9">
        <v>42607</v>
      </c>
      <c r="C394" s="2">
        <v>18898.5</v>
      </c>
      <c r="D394" s="2">
        <v>18962.05</v>
      </c>
      <c r="E394" s="2">
        <v>18755.25</v>
      </c>
      <c r="F394" s="2">
        <v>18822.5</v>
      </c>
      <c r="G394" s="2">
        <v>18845</v>
      </c>
      <c r="H394" s="2">
        <v>18822.5</v>
      </c>
      <c r="I394" s="2">
        <v>55661</v>
      </c>
      <c r="J394" s="2">
        <v>419791.04</v>
      </c>
      <c r="K394" s="2">
        <v>1908400</v>
      </c>
      <c r="L394" s="2">
        <v>18680</v>
      </c>
      <c r="M394" s="2">
        <v>18708.25</v>
      </c>
    </row>
    <row r="395" spans="1:13">
      <c r="A395" s="9">
        <v>42585</v>
      </c>
      <c r="B395" s="9">
        <v>42607</v>
      </c>
      <c r="C395" s="2">
        <v>18795</v>
      </c>
      <c r="D395" s="2">
        <v>18890</v>
      </c>
      <c r="E395" s="2">
        <v>18632.2</v>
      </c>
      <c r="F395" s="2">
        <v>18693.2</v>
      </c>
      <c r="G395" s="2">
        <v>18702</v>
      </c>
      <c r="H395" s="2">
        <v>18693.2</v>
      </c>
      <c r="I395" s="2">
        <v>73051</v>
      </c>
      <c r="J395" s="2">
        <v>548309.25</v>
      </c>
      <c r="K395" s="2">
        <v>1953840</v>
      </c>
      <c r="L395" s="2">
        <v>45440</v>
      </c>
      <c r="M395" s="2">
        <v>18602</v>
      </c>
    </row>
    <row r="396" spans="1:13">
      <c r="A396" s="9">
        <v>42586</v>
      </c>
      <c r="B396" s="9">
        <v>42607</v>
      </c>
      <c r="C396" s="2">
        <v>18812.2</v>
      </c>
      <c r="D396" s="2">
        <v>18812.2</v>
      </c>
      <c r="E396" s="2">
        <v>18526.7</v>
      </c>
      <c r="F396" s="2">
        <v>18704.599999999999</v>
      </c>
      <c r="G396" s="2">
        <v>18755</v>
      </c>
      <c r="H396" s="2">
        <v>18704.599999999999</v>
      </c>
      <c r="I396" s="2">
        <v>87028</v>
      </c>
      <c r="J396" s="2">
        <v>648974.49</v>
      </c>
      <c r="K396" s="2">
        <v>1763720</v>
      </c>
      <c r="L396" s="2">
        <v>-190120</v>
      </c>
      <c r="M396" s="2">
        <v>18571.7</v>
      </c>
    </row>
    <row r="397" spans="1:13">
      <c r="A397" s="9">
        <v>42587</v>
      </c>
      <c r="B397" s="9">
        <v>42607</v>
      </c>
      <c r="C397" s="2">
        <v>18775</v>
      </c>
      <c r="D397" s="2">
        <v>19040</v>
      </c>
      <c r="E397" s="2">
        <v>18355</v>
      </c>
      <c r="F397" s="2">
        <v>19011.349999999999</v>
      </c>
      <c r="G397" s="2">
        <v>19001.8</v>
      </c>
      <c r="H397" s="2">
        <v>19011.349999999999</v>
      </c>
      <c r="I397" s="2">
        <v>68631</v>
      </c>
      <c r="J397" s="2">
        <v>520471.93</v>
      </c>
      <c r="K397" s="2">
        <v>1843040</v>
      </c>
      <c r="L397" s="2">
        <v>79320</v>
      </c>
      <c r="M397" s="2">
        <v>18925.95</v>
      </c>
    </row>
    <row r="398" spans="1:13">
      <c r="A398" s="9">
        <v>42590</v>
      </c>
      <c r="B398" s="9">
        <v>42607</v>
      </c>
      <c r="C398" s="2">
        <v>19060</v>
      </c>
      <c r="D398" s="2">
        <v>19104.25</v>
      </c>
      <c r="E398" s="2">
        <v>18974.150000000001</v>
      </c>
      <c r="F398" s="2">
        <v>19012.599999999999</v>
      </c>
      <c r="G398" s="2">
        <v>18999.95</v>
      </c>
      <c r="H398" s="2">
        <v>19012.599999999999</v>
      </c>
      <c r="I398" s="2">
        <v>41933</v>
      </c>
      <c r="J398" s="2">
        <v>319236.59999999998</v>
      </c>
      <c r="K398" s="2">
        <v>1839440</v>
      </c>
      <c r="L398" s="2">
        <v>-3600</v>
      </c>
      <c r="M398" s="2">
        <v>18939.45</v>
      </c>
    </row>
    <row r="399" spans="1:13">
      <c r="A399" s="9">
        <v>42591</v>
      </c>
      <c r="B399" s="9">
        <v>42607</v>
      </c>
      <c r="C399" s="2">
        <v>19000</v>
      </c>
      <c r="D399" s="2">
        <v>19079</v>
      </c>
      <c r="E399" s="2">
        <v>18900.45</v>
      </c>
      <c r="F399" s="2">
        <v>19007.099999999999</v>
      </c>
      <c r="G399" s="2">
        <v>19004</v>
      </c>
      <c r="H399" s="2">
        <v>19007.099999999999</v>
      </c>
      <c r="I399" s="2">
        <v>65794</v>
      </c>
      <c r="J399" s="2">
        <v>499734.6</v>
      </c>
      <c r="K399" s="2">
        <v>1954720</v>
      </c>
      <c r="L399" s="2">
        <v>115280</v>
      </c>
      <c r="M399" s="2">
        <v>18933.3</v>
      </c>
    </row>
    <row r="400" spans="1:13">
      <c r="A400" s="9">
        <v>42592</v>
      </c>
      <c r="B400" s="9">
        <v>42607</v>
      </c>
      <c r="C400" s="2">
        <v>19020</v>
      </c>
      <c r="D400" s="2">
        <v>19029.599999999999</v>
      </c>
      <c r="E400" s="2">
        <v>18680</v>
      </c>
      <c r="F400" s="2">
        <v>18716.900000000001</v>
      </c>
      <c r="G400" s="2">
        <v>18696</v>
      </c>
      <c r="H400" s="2">
        <v>18716.900000000001</v>
      </c>
      <c r="I400" s="2">
        <v>74220</v>
      </c>
      <c r="J400" s="2">
        <v>557740.9</v>
      </c>
      <c r="K400" s="2">
        <v>1894600</v>
      </c>
      <c r="L400" s="2">
        <v>-60120</v>
      </c>
      <c r="M400" s="2">
        <v>18647.8</v>
      </c>
    </row>
    <row r="401" spans="1:13">
      <c r="A401" s="9">
        <v>42593</v>
      </c>
      <c r="B401" s="9">
        <v>42607</v>
      </c>
      <c r="C401" s="2">
        <v>18612</v>
      </c>
      <c r="D401" s="2">
        <v>18769.75</v>
      </c>
      <c r="E401" s="2">
        <v>18593</v>
      </c>
      <c r="F401" s="2">
        <v>18720.25</v>
      </c>
      <c r="G401" s="2">
        <v>18752.25</v>
      </c>
      <c r="H401" s="2">
        <v>18720.25</v>
      </c>
      <c r="I401" s="2">
        <v>67565</v>
      </c>
      <c r="J401" s="2">
        <v>504944.97</v>
      </c>
      <c r="K401" s="2">
        <v>1710320</v>
      </c>
      <c r="L401" s="2">
        <v>-184280</v>
      </c>
      <c r="M401" s="2">
        <v>18640.400000000001</v>
      </c>
    </row>
    <row r="402" spans="1:13">
      <c r="A402" s="9">
        <v>42594</v>
      </c>
      <c r="B402" s="9">
        <v>42607</v>
      </c>
      <c r="C402" s="2">
        <v>18776.3</v>
      </c>
      <c r="D402" s="2">
        <v>19024.900000000001</v>
      </c>
      <c r="E402" s="2">
        <v>18728.05</v>
      </c>
      <c r="F402" s="2">
        <v>18984.45</v>
      </c>
      <c r="G402" s="2">
        <v>18969</v>
      </c>
      <c r="H402" s="2">
        <v>18984.45</v>
      </c>
      <c r="I402" s="2">
        <v>74865</v>
      </c>
      <c r="J402" s="2">
        <v>565800.18999999994</v>
      </c>
      <c r="K402" s="2">
        <v>1822560</v>
      </c>
      <c r="L402" s="2">
        <v>112240</v>
      </c>
      <c r="M402" s="2">
        <v>18963.7</v>
      </c>
    </row>
    <row r="403" spans="1:13">
      <c r="A403" s="9">
        <v>42598</v>
      </c>
      <c r="B403" s="9">
        <v>42607</v>
      </c>
      <c r="C403" s="2">
        <v>18982</v>
      </c>
      <c r="D403" s="2">
        <v>19094.95</v>
      </c>
      <c r="E403" s="2">
        <v>18841.849999999999</v>
      </c>
      <c r="F403" s="2">
        <v>19037.25</v>
      </c>
      <c r="G403" s="2">
        <v>19023.099999999999</v>
      </c>
      <c r="H403" s="2">
        <v>19037.25</v>
      </c>
      <c r="I403" s="2">
        <v>70434</v>
      </c>
      <c r="J403" s="2">
        <v>535039.49</v>
      </c>
      <c r="K403" s="2">
        <v>1902440</v>
      </c>
      <c r="L403" s="2">
        <v>79880</v>
      </c>
      <c r="M403" s="2">
        <v>19002.150000000001</v>
      </c>
    </row>
    <row r="404" spans="1:13">
      <c r="A404" s="9">
        <v>42599</v>
      </c>
      <c r="B404" s="9">
        <v>42607</v>
      </c>
      <c r="C404" s="2">
        <v>19012.5</v>
      </c>
      <c r="D404" s="2">
        <v>19169</v>
      </c>
      <c r="E404" s="2">
        <v>18970</v>
      </c>
      <c r="F404" s="2">
        <v>19062.900000000001</v>
      </c>
      <c r="G404" s="2">
        <v>19059.900000000001</v>
      </c>
      <c r="H404" s="2">
        <v>19062.900000000001</v>
      </c>
      <c r="I404" s="2">
        <v>73502</v>
      </c>
      <c r="J404" s="2">
        <v>560490.1</v>
      </c>
      <c r="K404" s="2">
        <v>2044360</v>
      </c>
      <c r="L404" s="2">
        <v>141920</v>
      </c>
      <c r="M404" s="2">
        <v>19041.25</v>
      </c>
    </row>
    <row r="405" spans="1:13">
      <c r="A405" s="9">
        <v>42600</v>
      </c>
      <c r="B405" s="9">
        <v>42607</v>
      </c>
      <c r="C405" s="2">
        <v>19100</v>
      </c>
      <c r="D405" s="2">
        <v>19388.400000000001</v>
      </c>
      <c r="E405" s="2">
        <v>19081.8</v>
      </c>
      <c r="F405" s="2">
        <v>19361.349999999999</v>
      </c>
      <c r="G405" s="2">
        <v>19331.3</v>
      </c>
      <c r="H405" s="2">
        <v>19361.349999999999</v>
      </c>
      <c r="I405" s="2">
        <v>92615</v>
      </c>
      <c r="J405" s="2">
        <v>714593.69</v>
      </c>
      <c r="K405" s="2">
        <v>2217400</v>
      </c>
      <c r="L405" s="2">
        <v>173040</v>
      </c>
      <c r="M405" s="2">
        <v>19352.8</v>
      </c>
    </row>
    <row r="406" spans="1:13">
      <c r="A406" s="9">
        <v>42601</v>
      </c>
      <c r="B406" s="9">
        <v>42607</v>
      </c>
      <c r="C406" s="2">
        <v>19387.95</v>
      </c>
      <c r="D406" s="2">
        <v>19461.5</v>
      </c>
      <c r="E406" s="2">
        <v>19323.75</v>
      </c>
      <c r="F406" s="2">
        <v>19413.05</v>
      </c>
      <c r="G406" s="2">
        <v>19427</v>
      </c>
      <c r="H406" s="2">
        <v>19413.05</v>
      </c>
      <c r="I406" s="2">
        <v>60081</v>
      </c>
      <c r="J406" s="2">
        <v>466203.12</v>
      </c>
      <c r="K406" s="2">
        <v>2194760</v>
      </c>
      <c r="L406" s="2">
        <v>-22640</v>
      </c>
      <c r="M406" s="2">
        <v>19414.7</v>
      </c>
    </row>
    <row r="407" spans="1:13">
      <c r="A407" s="9">
        <v>42604</v>
      </c>
      <c r="B407" s="9">
        <v>42607</v>
      </c>
      <c r="C407" s="2">
        <v>19451.099999999999</v>
      </c>
      <c r="D407" s="2">
        <v>19496.099999999999</v>
      </c>
      <c r="E407" s="2">
        <v>19252.150000000001</v>
      </c>
      <c r="F407" s="2">
        <v>19340.400000000001</v>
      </c>
      <c r="G407" s="2">
        <v>19350.150000000001</v>
      </c>
      <c r="H407" s="2">
        <v>19340.400000000001</v>
      </c>
      <c r="I407" s="2">
        <v>73358</v>
      </c>
      <c r="J407" s="2">
        <v>567623.78</v>
      </c>
      <c r="K407" s="2">
        <v>1913960</v>
      </c>
      <c r="L407" s="2">
        <v>-280800</v>
      </c>
      <c r="M407" s="2">
        <v>19330.25</v>
      </c>
    </row>
    <row r="408" spans="1:13">
      <c r="A408" s="9">
        <v>42605</v>
      </c>
      <c r="B408" s="9">
        <v>42607</v>
      </c>
      <c r="C408" s="2">
        <v>19322</v>
      </c>
      <c r="D408" s="2">
        <v>19405.45</v>
      </c>
      <c r="E408" s="2">
        <v>19245</v>
      </c>
      <c r="F408" s="2">
        <v>19372.349999999999</v>
      </c>
      <c r="G408" s="2">
        <v>19394</v>
      </c>
      <c r="H408" s="2">
        <v>19372.349999999999</v>
      </c>
      <c r="I408" s="2">
        <v>60447</v>
      </c>
      <c r="J408" s="2">
        <v>467088.41</v>
      </c>
      <c r="K408" s="2">
        <v>1810120</v>
      </c>
      <c r="L408" s="2">
        <v>-103840</v>
      </c>
      <c r="M408" s="2">
        <v>19341.650000000001</v>
      </c>
    </row>
    <row r="409" spans="1:13">
      <c r="A409" s="9">
        <v>42606</v>
      </c>
      <c r="B409" s="9">
        <v>42607</v>
      </c>
      <c r="C409" s="2">
        <v>19359.55</v>
      </c>
      <c r="D409" s="2">
        <v>19409.8</v>
      </c>
      <c r="E409" s="2">
        <v>19281</v>
      </c>
      <c r="F409" s="2">
        <v>19376</v>
      </c>
      <c r="G409" s="2">
        <v>19368</v>
      </c>
      <c r="H409" s="2">
        <v>19376</v>
      </c>
      <c r="I409" s="2">
        <v>59154</v>
      </c>
      <c r="J409" s="2">
        <v>457457.47</v>
      </c>
      <c r="K409" s="2">
        <v>1456240</v>
      </c>
      <c r="L409" s="2">
        <v>-353880</v>
      </c>
      <c r="M409" s="2">
        <v>19355.599999999999</v>
      </c>
    </row>
    <row r="410" spans="1:13">
      <c r="A410" s="9">
        <v>42607</v>
      </c>
      <c r="B410" s="9">
        <v>42607</v>
      </c>
      <c r="C410" s="2">
        <v>19364.7</v>
      </c>
      <c r="D410" s="2">
        <v>19438</v>
      </c>
      <c r="E410" s="2">
        <v>19291.05</v>
      </c>
      <c r="F410" s="2">
        <v>19306.45</v>
      </c>
      <c r="G410" s="2">
        <v>19303.05</v>
      </c>
      <c r="H410" s="2">
        <v>19304.25</v>
      </c>
      <c r="I410" s="2">
        <v>74318</v>
      </c>
      <c r="J410" s="2">
        <v>575749.43000000005</v>
      </c>
      <c r="K410" s="2">
        <v>743680</v>
      </c>
      <c r="L410" s="2">
        <v>-712560</v>
      </c>
      <c r="M410" s="2">
        <v>19304.25</v>
      </c>
    </row>
    <row r="411" spans="1:13">
      <c r="A411" s="9">
        <v>42608</v>
      </c>
      <c r="B411" s="9">
        <v>42642</v>
      </c>
      <c r="C411" s="2">
        <v>19409.95</v>
      </c>
      <c r="D411" s="2">
        <v>19475.900000000001</v>
      </c>
      <c r="E411" s="2">
        <v>19226.3</v>
      </c>
      <c r="F411" s="2">
        <v>19317.55</v>
      </c>
      <c r="G411" s="2">
        <v>19315</v>
      </c>
      <c r="H411" s="2">
        <v>19317.55</v>
      </c>
      <c r="I411" s="2">
        <v>83433</v>
      </c>
      <c r="J411" s="2">
        <v>644661.19999999995</v>
      </c>
      <c r="K411" s="2">
        <v>2058520</v>
      </c>
      <c r="L411" s="2">
        <v>68320</v>
      </c>
      <c r="M411" s="2">
        <v>19195.75</v>
      </c>
    </row>
    <row r="412" spans="1:13">
      <c r="A412" s="9">
        <v>42611</v>
      </c>
      <c r="B412" s="9">
        <v>42642</v>
      </c>
      <c r="C412" s="2">
        <v>19315</v>
      </c>
      <c r="D412" s="2">
        <v>19431.900000000001</v>
      </c>
      <c r="E412" s="2">
        <v>19182.75</v>
      </c>
      <c r="F412" s="2">
        <v>19314.45</v>
      </c>
      <c r="G412" s="2">
        <v>19327.400000000001</v>
      </c>
      <c r="H412" s="2">
        <v>19314.45</v>
      </c>
      <c r="I412" s="2">
        <v>73813</v>
      </c>
      <c r="J412" s="2">
        <v>568794.5</v>
      </c>
      <c r="K412" s="2">
        <v>2213360</v>
      </c>
      <c r="L412" s="2">
        <v>154840</v>
      </c>
      <c r="M412" s="2">
        <v>19217</v>
      </c>
    </row>
    <row r="413" spans="1:13">
      <c r="A413" s="9">
        <v>42612</v>
      </c>
      <c r="B413" s="9">
        <v>42642</v>
      </c>
      <c r="C413" s="2">
        <v>19405</v>
      </c>
      <c r="D413" s="2">
        <v>19655.099999999999</v>
      </c>
      <c r="E413" s="2">
        <v>19370.150000000001</v>
      </c>
      <c r="F413" s="2">
        <v>19638.8</v>
      </c>
      <c r="G413" s="2">
        <v>19636.099999999999</v>
      </c>
      <c r="H413" s="2">
        <v>19638.8</v>
      </c>
      <c r="I413" s="2">
        <v>81844</v>
      </c>
      <c r="J413" s="2">
        <v>639706.56999999995</v>
      </c>
      <c r="K413" s="2">
        <v>2613840</v>
      </c>
      <c r="L413" s="2">
        <v>400480</v>
      </c>
      <c r="M413" s="2">
        <v>19531.55</v>
      </c>
    </row>
    <row r="414" spans="1:13">
      <c r="A414" s="9">
        <v>42613</v>
      </c>
      <c r="B414" s="9">
        <v>42642</v>
      </c>
      <c r="C414" s="2">
        <v>19672.5</v>
      </c>
      <c r="D414" s="2">
        <v>19925</v>
      </c>
      <c r="E414" s="2">
        <v>19653.650000000001</v>
      </c>
      <c r="F414" s="2">
        <v>19859.95</v>
      </c>
      <c r="G414" s="2">
        <v>19856.7</v>
      </c>
      <c r="H414" s="2">
        <v>19859.95</v>
      </c>
      <c r="I414" s="2">
        <v>91389</v>
      </c>
      <c r="J414" s="2">
        <v>724207.51</v>
      </c>
      <c r="K414" s="2">
        <v>2825760</v>
      </c>
      <c r="L414" s="2">
        <v>211920</v>
      </c>
      <c r="M414" s="2">
        <v>19787.599999999999</v>
      </c>
    </row>
    <row r="415" spans="1:13">
      <c r="A415" s="9">
        <v>42614</v>
      </c>
      <c r="B415" s="9">
        <v>42642</v>
      </c>
      <c r="C415" s="2">
        <v>19879.849999999999</v>
      </c>
      <c r="D415" s="2">
        <v>19994.849999999999</v>
      </c>
      <c r="E415" s="2">
        <v>19790.75</v>
      </c>
      <c r="F415" s="2">
        <v>19839.5</v>
      </c>
      <c r="G415" s="2">
        <v>19874.95</v>
      </c>
      <c r="H415" s="2">
        <v>19839.5</v>
      </c>
      <c r="I415" s="2">
        <v>80087</v>
      </c>
      <c r="J415" s="2">
        <v>637363.73</v>
      </c>
      <c r="K415" s="2">
        <v>2905320</v>
      </c>
      <c r="L415" s="2">
        <v>79560</v>
      </c>
      <c r="M415" s="2">
        <v>19788.849999999999</v>
      </c>
    </row>
    <row r="416" spans="1:13">
      <c r="A416" s="9">
        <v>42615</v>
      </c>
      <c r="B416" s="9">
        <v>42642</v>
      </c>
      <c r="C416" s="2">
        <v>19905</v>
      </c>
      <c r="D416" s="2">
        <v>19999.95</v>
      </c>
      <c r="E416" s="2">
        <v>19852.5</v>
      </c>
      <c r="F416" s="2">
        <v>19971.75</v>
      </c>
      <c r="G416" s="2">
        <v>19996.05</v>
      </c>
      <c r="H416" s="2">
        <v>19971.75</v>
      </c>
      <c r="I416" s="2">
        <v>57153</v>
      </c>
      <c r="J416" s="2">
        <v>455601.34</v>
      </c>
      <c r="K416" s="2">
        <v>2903080</v>
      </c>
      <c r="L416" s="2">
        <v>-2240</v>
      </c>
      <c r="M416" s="2">
        <v>19883.2</v>
      </c>
    </row>
    <row r="417" spans="1:13">
      <c r="A417" s="9">
        <v>42619</v>
      </c>
      <c r="B417" s="9">
        <v>42642</v>
      </c>
      <c r="C417" s="2">
        <v>20140</v>
      </c>
      <c r="D417" s="2">
        <v>20531.3</v>
      </c>
      <c r="E417" s="2">
        <v>20082.05</v>
      </c>
      <c r="F417" s="2">
        <v>20496.55</v>
      </c>
      <c r="G417" s="2">
        <v>20510.599999999999</v>
      </c>
      <c r="H417" s="2">
        <v>20496.55</v>
      </c>
      <c r="I417" s="2">
        <v>87483</v>
      </c>
      <c r="J417" s="2">
        <v>711451.56</v>
      </c>
      <c r="K417" s="2">
        <v>2956920</v>
      </c>
      <c r="L417" s="2">
        <v>53840</v>
      </c>
      <c r="M417" s="2">
        <v>20426.2</v>
      </c>
    </row>
    <row r="418" spans="1:13">
      <c r="A418" s="9">
        <v>42620</v>
      </c>
      <c r="B418" s="9">
        <v>42642</v>
      </c>
      <c r="C418" s="2">
        <v>20570</v>
      </c>
      <c r="D418" s="2">
        <v>20649.45</v>
      </c>
      <c r="E418" s="2">
        <v>20452.3</v>
      </c>
      <c r="F418" s="2">
        <v>20507.900000000001</v>
      </c>
      <c r="G418" s="2">
        <v>20535</v>
      </c>
      <c r="H418" s="2">
        <v>20507.900000000001</v>
      </c>
      <c r="I418" s="2">
        <v>86195</v>
      </c>
      <c r="J418" s="2">
        <v>708671.12</v>
      </c>
      <c r="K418" s="2">
        <v>2904080</v>
      </c>
      <c r="L418" s="2">
        <v>-52840</v>
      </c>
      <c r="M418" s="2">
        <v>20406.900000000001</v>
      </c>
    </row>
    <row r="419" spans="1:13">
      <c r="A419" s="9">
        <v>42621</v>
      </c>
      <c r="B419" s="9">
        <v>42642</v>
      </c>
      <c r="C419" s="2">
        <v>20531.400000000001</v>
      </c>
      <c r="D419" s="2">
        <v>20568.5</v>
      </c>
      <c r="E419" s="2">
        <v>20421.900000000001</v>
      </c>
      <c r="F419" s="2">
        <v>20514.099999999999</v>
      </c>
      <c r="G419" s="2">
        <v>20506.05</v>
      </c>
      <c r="H419" s="2">
        <v>20514.099999999999</v>
      </c>
      <c r="I419" s="2">
        <v>62799</v>
      </c>
      <c r="J419" s="2">
        <v>515137.27</v>
      </c>
      <c r="K419" s="2">
        <v>2893880</v>
      </c>
      <c r="L419" s="2">
        <v>-10200</v>
      </c>
      <c r="M419" s="2">
        <v>20417.25</v>
      </c>
    </row>
    <row r="420" spans="1:13">
      <c r="A420" s="9">
        <v>42622</v>
      </c>
      <c r="B420" s="9">
        <v>42642</v>
      </c>
      <c r="C420" s="2">
        <v>20375.55</v>
      </c>
      <c r="D420" s="2">
        <v>20459.95</v>
      </c>
      <c r="E420" s="2">
        <v>20236.599999999999</v>
      </c>
      <c r="F420" s="2">
        <v>20350.400000000001</v>
      </c>
      <c r="G420" s="2">
        <v>20349</v>
      </c>
      <c r="H420" s="2">
        <v>20350.400000000001</v>
      </c>
      <c r="I420" s="2">
        <v>81621</v>
      </c>
      <c r="J420" s="2">
        <v>664125.31999999995</v>
      </c>
      <c r="K420" s="2">
        <v>2732280</v>
      </c>
      <c r="L420" s="2">
        <v>-161600</v>
      </c>
      <c r="M420" s="2">
        <v>20245.3</v>
      </c>
    </row>
    <row r="421" spans="1:13">
      <c r="A421" s="9">
        <v>42625</v>
      </c>
      <c r="B421" s="9">
        <v>42642</v>
      </c>
      <c r="C421" s="2">
        <v>20001.25</v>
      </c>
      <c r="D421" s="2">
        <v>20001.25</v>
      </c>
      <c r="E421" s="2">
        <v>19760</v>
      </c>
      <c r="F421" s="2">
        <v>19895</v>
      </c>
      <c r="G421" s="2">
        <v>19911</v>
      </c>
      <c r="H421" s="2">
        <v>19895</v>
      </c>
      <c r="I421" s="2">
        <v>87937</v>
      </c>
      <c r="J421" s="2">
        <v>699670.83</v>
      </c>
      <c r="K421" s="2">
        <v>2318440</v>
      </c>
      <c r="L421" s="2">
        <v>-413840</v>
      </c>
      <c r="M421" s="2">
        <v>19790.599999999999</v>
      </c>
    </row>
    <row r="422" spans="1:13">
      <c r="A422" s="9">
        <v>42627</v>
      </c>
      <c r="B422" s="9">
        <v>42642</v>
      </c>
      <c r="C422" s="2">
        <v>19900</v>
      </c>
      <c r="D422" s="2">
        <v>20044.8</v>
      </c>
      <c r="E422" s="2">
        <v>19851.099999999999</v>
      </c>
      <c r="F422" s="2">
        <v>20014.2</v>
      </c>
      <c r="G422" s="2">
        <v>20037</v>
      </c>
      <c r="H422" s="2">
        <v>20014.2</v>
      </c>
      <c r="I422" s="2">
        <v>68040</v>
      </c>
      <c r="J422" s="2">
        <v>543379.61</v>
      </c>
      <c r="K422" s="2">
        <v>2295480</v>
      </c>
      <c r="L422" s="2">
        <v>-22960</v>
      </c>
      <c r="M422" s="2">
        <v>19909.150000000001</v>
      </c>
    </row>
    <row r="423" spans="1:13">
      <c r="A423" s="9">
        <v>42628</v>
      </c>
      <c r="B423" s="9">
        <v>42642</v>
      </c>
      <c r="C423" s="2">
        <v>20030.099999999999</v>
      </c>
      <c r="D423" s="2">
        <v>20075</v>
      </c>
      <c r="E423" s="2">
        <v>19816</v>
      </c>
      <c r="F423" s="2">
        <v>19938.2</v>
      </c>
      <c r="G423" s="2">
        <v>19953</v>
      </c>
      <c r="H423" s="2">
        <v>19938.2</v>
      </c>
      <c r="I423" s="2">
        <v>77251</v>
      </c>
      <c r="J423" s="2">
        <v>615180.67000000004</v>
      </c>
      <c r="K423" s="2">
        <v>2256120</v>
      </c>
      <c r="L423" s="2">
        <v>-39360</v>
      </c>
      <c r="M423" s="2">
        <v>19837.55</v>
      </c>
    </row>
    <row r="424" spans="1:13">
      <c r="A424" s="9">
        <v>42629</v>
      </c>
      <c r="B424" s="9">
        <v>42642</v>
      </c>
      <c r="C424" s="2">
        <v>20030.5</v>
      </c>
      <c r="D424" s="2">
        <v>20317.400000000001</v>
      </c>
      <c r="E424" s="2">
        <v>19874.75</v>
      </c>
      <c r="F424" s="2">
        <v>19944.95</v>
      </c>
      <c r="G424" s="2">
        <v>19970</v>
      </c>
      <c r="H424" s="2">
        <v>19944.95</v>
      </c>
      <c r="I424" s="2">
        <v>118735</v>
      </c>
      <c r="J424" s="2">
        <v>954515.81</v>
      </c>
      <c r="K424" s="2">
        <v>2205240</v>
      </c>
      <c r="L424" s="2">
        <v>-50880</v>
      </c>
      <c r="M424" s="2">
        <v>19855.45</v>
      </c>
    </row>
    <row r="425" spans="1:13">
      <c r="A425" s="9">
        <v>42632</v>
      </c>
      <c r="B425" s="9">
        <v>42642</v>
      </c>
      <c r="C425" s="2">
        <v>20001.75</v>
      </c>
      <c r="D425" s="2">
        <v>20090.349999999999</v>
      </c>
      <c r="E425" s="2">
        <v>19922</v>
      </c>
      <c r="F425" s="2">
        <v>19986.599999999999</v>
      </c>
      <c r="G425" s="2">
        <v>19993</v>
      </c>
      <c r="H425" s="2">
        <v>19986.599999999999</v>
      </c>
      <c r="I425" s="2">
        <v>52311</v>
      </c>
      <c r="J425" s="2">
        <v>418416.32</v>
      </c>
      <c r="K425" s="2">
        <v>2181440</v>
      </c>
      <c r="L425" s="2">
        <v>-23800</v>
      </c>
      <c r="M425" s="2">
        <v>19906.849999999999</v>
      </c>
    </row>
    <row r="426" spans="1:13">
      <c r="A426" s="9">
        <v>42633</v>
      </c>
      <c r="B426" s="9">
        <v>42642</v>
      </c>
      <c r="C426" s="2">
        <v>20035.099999999999</v>
      </c>
      <c r="D426" s="2">
        <v>20035.099999999999</v>
      </c>
      <c r="E426" s="2">
        <v>19860.150000000001</v>
      </c>
      <c r="F426" s="2">
        <v>19921.8</v>
      </c>
      <c r="G426" s="2">
        <v>19917</v>
      </c>
      <c r="H426" s="2">
        <v>19921.8</v>
      </c>
      <c r="I426" s="2">
        <v>43182</v>
      </c>
      <c r="J426" s="2">
        <v>343910.9</v>
      </c>
      <c r="K426" s="2">
        <v>2136240</v>
      </c>
      <c r="L426" s="2">
        <v>-45200</v>
      </c>
      <c r="M426" s="2">
        <v>19852.3</v>
      </c>
    </row>
    <row r="427" spans="1:13">
      <c r="A427" s="9">
        <v>42634</v>
      </c>
      <c r="B427" s="9">
        <v>42642</v>
      </c>
      <c r="C427" s="2">
        <v>19965.05</v>
      </c>
      <c r="D427" s="2">
        <v>20010</v>
      </c>
      <c r="E427" s="2">
        <v>19828</v>
      </c>
      <c r="F427" s="2">
        <v>19901.150000000001</v>
      </c>
      <c r="G427" s="2">
        <v>19910</v>
      </c>
      <c r="H427" s="2">
        <v>19901.150000000001</v>
      </c>
      <c r="I427" s="2">
        <v>59372</v>
      </c>
      <c r="J427" s="2">
        <v>473359.26</v>
      </c>
      <c r="K427" s="2">
        <v>2154880</v>
      </c>
      <c r="L427" s="2">
        <v>18640</v>
      </c>
      <c r="M427" s="2">
        <v>19828.45</v>
      </c>
    </row>
    <row r="428" spans="1:13">
      <c r="A428" s="9">
        <v>42635</v>
      </c>
      <c r="B428" s="9">
        <v>42642</v>
      </c>
      <c r="C428" s="2">
        <v>20225.3</v>
      </c>
      <c r="D428" s="2">
        <v>20349</v>
      </c>
      <c r="E428" s="2">
        <v>20040.599999999999</v>
      </c>
      <c r="F428" s="2">
        <v>20162.099999999999</v>
      </c>
      <c r="G428" s="2">
        <v>20145.05</v>
      </c>
      <c r="H428" s="2">
        <v>20162.099999999999</v>
      </c>
      <c r="I428" s="2">
        <v>104676</v>
      </c>
      <c r="J428" s="2">
        <v>844775.01</v>
      </c>
      <c r="K428" s="2">
        <v>2127480</v>
      </c>
      <c r="L428" s="2">
        <v>-27400</v>
      </c>
      <c r="M428" s="2">
        <v>20109.599999999999</v>
      </c>
    </row>
    <row r="429" spans="1:13">
      <c r="A429" s="9">
        <v>42636</v>
      </c>
      <c r="B429" s="9">
        <v>42642</v>
      </c>
      <c r="C429" s="2">
        <v>20188.8</v>
      </c>
      <c r="D429" s="2">
        <v>20195</v>
      </c>
      <c r="E429" s="2">
        <v>19915</v>
      </c>
      <c r="F429" s="2">
        <v>19948.5</v>
      </c>
      <c r="G429" s="2">
        <v>19928.849999999999</v>
      </c>
      <c r="H429" s="2">
        <v>19948.5</v>
      </c>
      <c r="I429" s="2">
        <v>62230</v>
      </c>
      <c r="J429" s="2">
        <v>498754.26</v>
      </c>
      <c r="K429" s="2">
        <v>2236240</v>
      </c>
      <c r="L429" s="2">
        <v>108760</v>
      </c>
      <c r="M429" s="2">
        <v>19901.8</v>
      </c>
    </row>
    <row r="430" spans="1:13">
      <c r="A430" s="9">
        <v>42639</v>
      </c>
      <c r="B430" s="9">
        <v>42642</v>
      </c>
      <c r="C430" s="2">
        <v>19811</v>
      </c>
      <c r="D430" s="2">
        <v>19849.650000000001</v>
      </c>
      <c r="E430" s="2">
        <v>19623.400000000001</v>
      </c>
      <c r="F430" s="2">
        <v>19644.900000000001</v>
      </c>
      <c r="G430" s="2">
        <v>19645</v>
      </c>
      <c r="H430" s="2">
        <v>19644.900000000001</v>
      </c>
      <c r="I430" s="2">
        <v>74172</v>
      </c>
      <c r="J430" s="2">
        <v>585171.23</v>
      </c>
      <c r="K430" s="2">
        <v>1941080</v>
      </c>
      <c r="L430" s="2">
        <v>-295160</v>
      </c>
      <c r="M430" s="2">
        <v>19591.75</v>
      </c>
    </row>
    <row r="431" spans="1:13">
      <c r="A431" s="9">
        <v>42640</v>
      </c>
      <c r="B431" s="9">
        <v>42642</v>
      </c>
      <c r="C431" s="2">
        <v>19711.099999999999</v>
      </c>
      <c r="D431" s="2">
        <v>19740</v>
      </c>
      <c r="E431" s="2">
        <v>19511</v>
      </c>
      <c r="F431" s="2">
        <v>19558.900000000001</v>
      </c>
      <c r="G431" s="2">
        <v>19588</v>
      </c>
      <c r="H431" s="2">
        <v>19558.900000000001</v>
      </c>
      <c r="I431" s="2">
        <v>85765</v>
      </c>
      <c r="J431" s="2">
        <v>673556.82</v>
      </c>
      <c r="K431" s="2">
        <v>1791160</v>
      </c>
      <c r="L431" s="2">
        <v>-149920</v>
      </c>
      <c r="M431" s="2">
        <v>19518.7</v>
      </c>
    </row>
    <row r="432" spans="1:13">
      <c r="A432" s="9">
        <v>42641</v>
      </c>
      <c r="B432" s="9">
        <v>42642</v>
      </c>
      <c r="C432" s="2">
        <v>19557.45</v>
      </c>
      <c r="D432" s="2">
        <v>19740</v>
      </c>
      <c r="E432" s="2">
        <v>19534</v>
      </c>
      <c r="F432" s="2">
        <v>19691.7</v>
      </c>
      <c r="G432" s="2">
        <v>19698.7</v>
      </c>
      <c r="H432" s="2">
        <v>19691.7</v>
      </c>
      <c r="I432" s="2">
        <v>81628</v>
      </c>
      <c r="J432" s="2">
        <v>641657.68000000005</v>
      </c>
      <c r="K432" s="2">
        <v>1217800</v>
      </c>
      <c r="L432" s="2">
        <v>-573360</v>
      </c>
      <c r="M432" s="2">
        <v>19653.55</v>
      </c>
    </row>
    <row r="433" spans="1:13">
      <c r="A433" s="9">
        <v>42642</v>
      </c>
      <c r="B433" s="9">
        <v>42642</v>
      </c>
      <c r="C433" s="2">
        <v>19790.5</v>
      </c>
      <c r="D433" s="2">
        <v>19840</v>
      </c>
      <c r="E433" s="2">
        <v>19042.5</v>
      </c>
      <c r="F433" s="2">
        <v>19159.05</v>
      </c>
      <c r="G433" s="2">
        <v>19182</v>
      </c>
      <c r="H433" s="2">
        <v>19183.650000000001</v>
      </c>
      <c r="I433" s="2">
        <v>163619</v>
      </c>
      <c r="J433" s="2">
        <v>1266816.6000000001</v>
      </c>
      <c r="K433" s="2">
        <v>1019360</v>
      </c>
      <c r="L433" s="2">
        <v>-198440</v>
      </c>
      <c r="M433" s="2">
        <v>19183.650000000001</v>
      </c>
    </row>
    <row r="434" spans="1:13">
      <c r="A434" s="9">
        <v>42643</v>
      </c>
      <c r="B434" s="9">
        <v>42670</v>
      </c>
      <c r="C434" s="2">
        <v>19271.75</v>
      </c>
      <c r="D434" s="2">
        <v>19447</v>
      </c>
      <c r="E434" s="2">
        <v>19100</v>
      </c>
      <c r="F434" s="2">
        <v>19402.75</v>
      </c>
      <c r="G434" s="2">
        <v>19437</v>
      </c>
      <c r="H434" s="2">
        <v>19402.75</v>
      </c>
      <c r="I434" s="2">
        <v>89478</v>
      </c>
      <c r="J434" s="2">
        <v>692692.37</v>
      </c>
      <c r="K434" s="2">
        <v>1950040</v>
      </c>
      <c r="L434" s="2">
        <v>72040</v>
      </c>
      <c r="M434" s="2">
        <v>19285.7</v>
      </c>
    </row>
    <row r="435" spans="1:13">
      <c r="A435" s="9">
        <v>42646</v>
      </c>
      <c r="B435" s="9">
        <v>42670</v>
      </c>
      <c r="C435" s="2">
        <v>19511.150000000001</v>
      </c>
      <c r="D435" s="2">
        <v>19707.5</v>
      </c>
      <c r="E435" s="2">
        <v>19450.3</v>
      </c>
      <c r="F435" s="2">
        <v>19685.349999999999</v>
      </c>
      <c r="G435" s="2">
        <v>19706</v>
      </c>
      <c r="H435" s="2">
        <v>19685.349999999999</v>
      </c>
      <c r="I435" s="2">
        <v>74466</v>
      </c>
      <c r="J435" s="2">
        <v>584300.24</v>
      </c>
      <c r="K435" s="2">
        <v>1909480</v>
      </c>
      <c r="L435" s="2">
        <v>-40560</v>
      </c>
      <c r="M435" s="2">
        <v>19589.05</v>
      </c>
    </row>
    <row r="436" spans="1:13">
      <c r="A436" s="9">
        <v>42647</v>
      </c>
      <c r="B436" s="9">
        <v>42670</v>
      </c>
      <c r="C436" s="2">
        <v>19735.099999999999</v>
      </c>
      <c r="D436" s="2">
        <v>19850</v>
      </c>
      <c r="E436" s="2">
        <v>19617.599999999999</v>
      </c>
      <c r="F436" s="2">
        <v>19784.8</v>
      </c>
      <c r="G436" s="2">
        <v>19808.95</v>
      </c>
      <c r="H436" s="2">
        <v>19784.8</v>
      </c>
      <c r="I436" s="2">
        <v>90586</v>
      </c>
      <c r="J436" s="2">
        <v>714618.69</v>
      </c>
      <c r="K436" s="2">
        <v>1933600</v>
      </c>
      <c r="L436" s="2">
        <v>24120</v>
      </c>
      <c r="M436" s="2">
        <v>19672.7</v>
      </c>
    </row>
    <row r="437" spans="1:13">
      <c r="A437" s="9">
        <v>42648</v>
      </c>
      <c r="B437" s="9">
        <v>42670</v>
      </c>
      <c r="C437" s="2">
        <v>19884.650000000001</v>
      </c>
      <c r="D437" s="2">
        <v>19904.900000000001</v>
      </c>
      <c r="E437" s="2">
        <v>19582.5</v>
      </c>
      <c r="F437" s="2">
        <v>19621.5</v>
      </c>
      <c r="G437" s="2">
        <v>19600.150000000001</v>
      </c>
      <c r="H437" s="2">
        <v>19621.5</v>
      </c>
      <c r="I437" s="2">
        <v>82089</v>
      </c>
      <c r="J437" s="2">
        <v>646407.85</v>
      </c>
      <c r="K437" s="2">
        <v>1960240</v>
      </c>
      <c r="L437" s="2">
        <v>26640</v>
      </c>
      <c r="M437" s="2">
        <v>19536.849999999999</v>
      </c>
    </row>
    <row r="438" spans="1:13">
      <c r="A438" s="9">
        <v>42649</v>
      </c>
      <c r="B438" s="9">
        <v>42670</v>
      </c>
      <c r="C438" s="2">
        <v>19605.5</v>
      </c>
      <c r="D438" s="2">
        <v>19675</v>
      </c>
      <c r="E438" s="2">
        <v>19406.75</v>
      </c>
      <c r="F438" s="2">
        <v>19483.3</v>
      </c>
      <c r="G438" s="2">
        <v>19502</v>
      </c>
      <c r="H438" s="2">
        <v>19483.3</v>
      </c>
      <c r="I438" s="2">
        <v>86426</v>
      </c>
      <c r="J438" s="2">
        <v>676013.42</v>
      </c>
      <c r="K438" s="2">
        <v>2058480</v>
      </c>
      <c r="L438" s="2">
        <v>98240</v>
      </c>
      <c r="M438" s="2">
        <v>19395.05</v>
      </c>
    </row>
    <row r="439" spans="1:13">
      <c r="A439" s="9">
        <v>42650</v>
      </c>
      <c r="B439" s="9">
        <v>42670</v>
      </c>
      <c r="C439" s="2">
        <v>19490</v>
      </c>
      <c r="D439" s="2">
        <v>19545</v>
      </c>
      <c r="E439" s="2">
        <v>19407.05</v>
      </c>
      <c r="F439" s="2">
        <v>19487.45</v>
      </c>
      <c r="G439" s="2">
        <v>19493.95</v>
      </c>
      <c r="H439" s="2">
        <v>19487.45</v>
      </c>
      <c r="I439" s="2">
        <v>57692</v>
      </c>
      <c r="J439" s="2">
        <v>449575.73</v>
      </c>
      <c r="K439" s="2">
        <v>2064960</v>
      </c>
      <c r="L439" s="2">
        <v>6480</v>
      </c>
      <c r="M439" s="2">
        <v>19400.099999999999</v>
      </c>
    </row>
    <row r="440" spans="1:13">
      <c r="A440" s="9">
        <v>42653</v>
      </c>
      <c r="B440" s="9">
        <v>42670</v>
      </c>
      <c r="C440" s="2">
        <v>19575.45</v>
      </c>
      <c r="D440" s="2">
        <v>19617.400000000001</v>
      </c>
      <c r="E440" s="2">
        <v>19425</v>
      </c>
      <c r="F440" s="2">
        <v>19464.5</v>
      </c>
      <c r="G440" s="2">
        <v>19488.55</v>
      </c>
      <c r="H440" s="2">
        <v>19464.5</v>
      </c>
      <c r="I440" s="2">
        <v>43600</v>
      </c>
      <c r="J440" s="2">
        <v>339917.05</v>
      </c>
      <c r="K440" s="2">
        <v>2137000</v>
      </c>
      <c r="L440" s="2">
        <v>72040</v>
      </c>
      <c r="M440" s="2">
        <v>19378.55</v>
      </c>
    </row>
    <row r="441" spans="1:13">
      <c r="A441" s="9">
        <v>42656</v>
      </c>
      <c r="B441" s="9">
        <v>42670</v>
      </c>
      <c r="C441" s="2">
        <v>19386</v>
      </c>
      <c r="D441" s="2">
        <v>19399.599999999999</v>
      </c>
      <c r="E441" s="2">
        <v>18872</v>
      </c>
      <c r="F441" s="2">
        <v>19017.400000000001</v>
      </c>
      <c r="G441" s="2">
        <v>19022.099999999999</v>
      </c>
      <c r="H441" s="2">
        <v>19017.400000000001</v>
      </c>
      <c r="I441" s="2">
        <v>107080</v>
      </c>
      <c r="J441" s="2">
        <v>816869.54</v>
      </c>
      <c r="K441" s="2">
        <v>2397880</v>
      </c>
      <c r="L441" s="2">
        <v>260880</v>
      </c>
      <c r="M441" s="2">
        <v>18954.25</v>
      </c>
    </row>
    <row r="442" spans="1:13">
      <c r="A442" s="9">
        <v>42657</v>
      </c>
      <c r="B442" s="9">
        <v>42670</v>
      </c>
      <c r="C442" s="2">
        <v>19060.05</v>
      </c>
      <c r="D442" s="2">
        <v>19113.349999999999</v>
      </c>
      <c r="E442" s="2">
        <v>18983.099999999999</v>
      </c>
      <c r="F442" s="2">
        <v>19086.2</v>
      </c>
      <c r="G442" s="2">
        <v>19089.599999999999</v>
      </c>
      <c r="H442" s="2">
        <v>19086.2</v>
      </c>
      <c r="I442" s="2">
        <v>52005</v>
      </c>
      <c r="J442" s="2">
        <v>396199.43</v>
      </c>
      <c r="K442" s="2">
        <v>2348760</v>
      </c>
      <c r="L442" s="2">
        <v>-49120</v>
      </c>
      <c r="M442" s="2">
        <v>19020.150000000001</v>
      </c>
    </row>
    <row r="443" spans="1:13">
      <c r="A443" s="9">
        <v>42660</v>
      </c>
      <c r="B443" s="9">
        <v>42670</v>
      </c>
      <c r="C443" s="2">
        <v>19180</v>
      </c>
      <c r="D443" s="2">
        <v>19268.5</v>
      </c>
      <c r="E443" s="2">
        <v>19015</v>
      </c>
      <c r="F443" s="2">
        <v>19087.75</v>
      </c>
      <c r="G443" s="2">
        <v>19105</v>
      </c>
      <c r="H443" s="2">
        <v>19087.75</v>
      </c>
      <c r="I443" s="2">
        <v>89112</v>
      </c>
      <c r="J443" s="2">
        <v>682091.89</v>
      </c>
      <c r="K443" s="2">
        <v>2148120</v>
      </c>
      <c r="L443" s="2">
        <v>-200640</v>
      </c>
      <c r="M443" s="2">
        <v>19070.400000000001</v>
      </c>
    </row>
    <row r="444" spans="1:13">
      <c r="A444" s="9">
        <v>42661</v>
      </c>
      <c r="B444" s="9">
        <v>42670</v>
      </c>
      <c r="C444" s="2">
        <v>19238.7</v>
      </c>
      <c r="D444" s="2">
        <v>19552.45</v>
      </c>
      <c r="E444" s="2">
        <v>19176</v>
      </c>
      <c r="F444" s="2">
        <v>19523.650000000001</v>
      </c>
      <c r="G444" s="2">
        <v>19510</v>
      </c>
      <c r="H444" s="2">
        <v>19523.650000000001</v>
      </c>
      <c r="I444" s="2">
        <v>102749</v>
      </c>
      <c r="J444" s="2">
        <v>795764.19</v>
      </c>
      <c r="K444" s="2">
        <v>1957160</v>
      </c>
      <c r="L444" s="2">
        <v>-190960</v>
      </c>
      <c r="M444" s="2">
        <v>19495.05</v>
      </c>
    </row>
    <row r="445" spans="1:13">
      <c r="A445" s="9">
        <v>42662</v>
      </c>
      <c r="B445" s="9">
        <v>42670</v>
      </c>
      <c r="C445" s="2">
        <v>19570</v>
      </c>
      <c r="D445" s="2">
        <v>19570.099999999999</v>
      </c>
      <c r="E445" s="2">
        <v>19352</v>
      </c>
      <c r="F445" s="2">
        <v>19452.05</v>
      </c>
      <c r="G445" s="2">
        <v>19447.45</v>
      </c>
      <c r="H445" s="2">
        <v>19452.05</v>
      </c>
      <c r="I445" s="2">
        <v>65243</v>
      </c>
      <c r="J445" s="2">
        <v>507567.29</v>
      </c>
      <c r="K445" s="2">
        <v>1893520</v>
      </c>
      <c r="L445" s="2">
        <v>-63640</v>
      </c>
      <c r="M445" s="2">
        <v>19412.099999999999</v>
      </c>
    </row>
    <row r="446" spans="1:13">
      <c r="A446" s="9">
        <v>42663</v>
      </c>
      <c r="B446" s="9">
        <v>42670</v>
      </c>
      <c r="C446" s="2">
        <v>19503.3</v>
      </c>
      <c r="D446" s="2">
        <v>19734</v>
      </c>
      <c r="E446" s="2">
        <v>19501.05</v>
      </c>
      <c r="F446" s="2">
        <v>19669.2</v>
      </c>
      <c r="G446" s="2">
        <v>19676.05</v>
      </c>
      <c r="H446" s="2">
        <v>19669.2</v>
      </c>
      <c r="I446" s="2">
        <v>92049</v>
      </c>
      <c r="J446" s="2">
        <v>723483.86</v>
      </c>
      <c r="K446" s="2">
        <v>1896080</v>
      </c>
      <c r="L446" s="2">
        <v>2560</v>
      </c>
      <c r="M446" s="2">
        <v>19658.7</v>
      </c>
    </row>
    <row r="447" spans="1:13">
      <c r="A447" s="9">
        <v>42664</v>
      </c>
      <c r="B447" s="9">
        <v>42670</v>
      </c>
      <c r="C447" s="2">
        <v>19651.099999999999</v>
      </c>
      <c r="D447" s="2">
        <v>19753</v>
      </c>
      <c r="E447" s="2">
        <v>19521.2</v>
      </c>
      <c r="F447" s="2">
        <v>19723.25</v>
      </c>
      <c r="G447" s="2">
        <v>19730</v>
      </c>
      <c r="H447" s="2">
        <v>19723.25</v>
      </c>
      <c r="I447" s="2">
        <v>58319</v>
      </c>
      <c r="J447" s="2">
        <v>457894.77</v>
      </c>
      <c r="K447" s="2">
        <v>1842480</v>
      </c>
      <c r="L447" s="2">
        <v>-53600</v>
      </c>
      <c r="M447" s="2">
        <v>19710.900000000001</v>
      </c>
    </row>
    <row r="448" spans="1:13">
      <c r="A448" s="9">
        <v>42667</v>
      </c>
      <c r="B448" s="9">
        <v>42670</v>
      </c>
      <c r="C448" s="2">
        <v>19770.05</v>
      </c>
      <c r="D448" s="2">
        <v>19899</v>
      </c>
      <c r="E448" s="2">
        <v>19752.400000000001</v>
      </c>
      <c r="F448" s="2">
        <v>19820.7</v>
      </c>
      <c r="G448" s="2">
        <v>19829</v>
      </c>
      <c r="H448" s="2">
        <v>19820.7</v>
      </c>
      <c r="I448" s="2">
        <v>58024</v>
      </c>
      <c r="J448" s="2">
        <v>460306.73</v>
      </c>
      <c r="K448" s="2">
        <v>1822040</v>
      </c>
      <c r="L448" s="2">
        <v>-20440</v>
      </c>
      <c r="M448" s="2">
        <v>19807.900000000001</v>
      </c>
    </row>
    <row r="449" spans="1:13">
      <c r="A449" s="9">
        <v>42668</v>
      </c>
      <c r="B449" s="9">
        <v>42670</v>
      </c>
      <c r="C449" s="2">
        <v>19880</v>
      </c>
      <c r="D449" s="2">
        <v>19905.25</v>
      </c>
      <c r="E449" s="2">
        <v>19710.05</v>
      </c>
      <c r="F449" s="2">
        <v>19844.849999999999</v>
      </c>
      <c r="G449" s="2">
        <v>19851.25</v>
      </c>
      <c r="H449" s="2">
        <v>19844.849999999999</v>
      </c>
      <c r="I449" s="2">
        <v>63103</v>
      </c>
      <c r="J449" s="2">
        <v>499721.92</v>
      </c>
      <c r="K449" s="2">
        <v>1700320</v>
      </c>
      <c r="L449" s="2">
        <v>-121720</v>
      </c>
      <c r="M449" s="2">
        <v>19834.900000000001</v>
      </c>
    </row>
    <row r="450" spans="1:13">
      <c r="A450" s="9">
        <v>42669</v>
      </c>
      <c r="B450" s="9">
        <v>42670</v>
      </c>
      <c r="C450" s="2">
        <v>19615.55</v>
      </c>
      <c r="D450" s="2">
        <v>19674.3</v>
      </c>
      <c r="E450" s="2">
        <v>19432.2</v>
      </c>
      <c r="F450" s="2">
        <v>19488.650000000001</v>
      </c>
      <c r="G450" s="2">
        <v>19499.900000000001</v>
      </c>
      <c r="H450" s="2">
        <v>19488.650000000001</v>
      </c>
      <c r="I450" s="2">
        <v>86380</v>
      </c>
      <c r="J450" s="2">
        <v>676124.48</v>
      </c>
      <c r="K450" s="2">
        <v>1196000</v>
      </c>
      <c r="L450" s="2">
        <v>-504320</v>
      </c>
      <c r="M450" s="2">
        <v>19483.599999999999</v>
      </c>
    </row>
    <row r="451" spans="1:13">
      <c r="A451" s="9">
        <v>42670</v>
      </c>
      <c r="B451" s="9">
        <v>42670</v>
      </c>
      <c r="C451" s="2">
        <v>19450</v>
      </c>
      <c r="D451" s="2">
        <v>19543.099999999999</v>
      </c>
      <c r="E451" s="2">
        <v>19245.150000000001</v>
      </c>
      <c r="F451" s="2">
        <v>19497.95</v>
      </c>
      <c r="G451" s="2">
        <v>19514</v>
      </c>
      <c r="H451" s="2">
        <v>19514.599999999999</v>
      </c>
      <c r="I451" s="2">
        <v>90653</v>
      </c>
      <c r="J451" s="2">
        <v>702375.92</v>
      </c>
      <c r="K451" s="2">
        <v>769320</v>
      </c>
      <c r="L451" s="2">
        <v>-426680</v>
      </c>
      <c r="M451" s="2">
        <v>19514.599999999999</v>
      </c>
    </row>
    <row r="452" spans="1:13">
      <c r="A452" s="9">
        <v>42671</v>
      </c>
      <c r="B452" s="9">
        <v>42698</v>
      </c>
      <c r="C452" s="2">
        <v>19635</v>
      </c>
      <c r="D452" s="2">
        <v>19690.7</v>
      </c>
      <c r="E452" s="2">
        <v>19459.45</v>
      </c>
      <c r="F452" s="2">
        <v>19623.5</v>
      </c>
      <c r="G452" s="2">
        <v>19650</v>
      </c>
      <c r="H452" s="2">
        <v>19623.5</v>
      </c>
      <c r="I452" s="2">
        <v>71062</v>
      </c>
      <c r="J452" s="2">
        <v>556807.46</v>
      </c>
      <c r="K452" s="2">
        <v>1535560</v>
      </c>
      <c r="L452" s="2">
        <v>-24160</v>
      </c>
      <c r="M452" s="2">
        <v>19555.95</v>
      </c>
    </row>
    <row r="453" spans="1:13">
      <c r="A453" s="9">
        <v>42673</v>
      </c>
      <c r="B453" s="9">
        <v>42698</v>
      </c>
      <c r="C453" s="2">
        <v>19690</v>
      </c>
      <c r="D453" s="2">
        <v>19695</v>
      </c>
      <c r="E453" s="2">
        <v>19517.45</v>
      </c>
      <c r="F453" s="2">
        <v>19552.599999999999</v>
      </c>
      <c r="G453" s="2">
        <v>19521.05</v>
      </c>
      <c r="H453" s="2">
        <v>19552.599999999999</v>
      </c>
      <c r="I453" s="2">
        <v>9359</v>
      </c>
      <c r="J453" s="2">
        <v>73281.87</v>
      </c>
      <c r="K453" s="2">
        <v>1569960</v>
      </c>
      <c r="L453" s="2">
        <v>34400</v>
      </c>
      <c r="M453" s="2">
        <v>19523.55</v>
      </c>
    </row>
    <row r="454" spans="1:13">
      <c r="A454" s="9">
        <v>42675</v>
      </c>
      <c r="B454" s="9">
        <v>42698</v>
      </c>
      <c r="C454" s="2">
        <v>19589.45</v>
      </c>
      <c r="D454" s="2">
        <v>19650</v>
      </c>
      <c r="E454" s="2">
        <v>19478</v>
      </c>
      <c r="F454" s="2">
        <v>19525.099999999999</v>
      </c>
      <c r="G454" s="2">
        <v>19528.900000000001</v>
      </c>
      <c r="H454" s="2">
        <v>19525.099999999999</v>
      </c>
      <c r="I454" s="2">
        <v>50740</v>
      </c>
      <c r="J454" s="2">
        <v>397012.81</v>
      </c>
      <c r="K454" s="2">
        <v>1734960</v>
      </c>
      <c r="L454" s="2">
        <v>165000</v>
      </c>
      <c r="M454" s="2" t="s">
        <v>36</v>
      </c>
    </row>
    <row r="455" spans="1:13">
      <c r="A455" s="9">
        <v>42676</v>
      </c>
      <c r="B455" s="9">
        <v>42698</v>
      </c>
      <c r="C455" s="2">
        <v>19299</v>
      </c>
      <c r="D455" s="2">
        <v>19389.900000000001</v>
      </c>
      <c r="E455" s="2">
        <v>19222.349999999999</v>
      </c>
      <c r="F455" s="2">
        <v>19299.650000000001</v>
      </c>
      <c r="G455" s="2">
        <v>19322</v>
      </c>
      <c r="H455" s="2">
        <v>19299.650000000001</v>
      </c>
      <c r="I455" s="2">
        <v>71246</v>
      </c>
      <c r="J455" s="2">
        <v>549721.31000000006</v>
      </c>
      <c r="K455" s="2">
        <v>1926920</v>
      </c>
      <c r="L455" s="2">
        <v>191960</v>
      </c>
      <c r="M455" s="2" t="s">
        <v>36</v>
      </c>
    </row>
    <row r="456" spans="1:13">
      <c r="A456" s="9">
        <v>42677</v>
      </c>
      <c r="B456" s="9">
        <v>42698</v>
      </c>
      <c r="C456" s="2">
        <v>19275</v>
      </c>
      <c r="D456" s="2">
        <v>19379.3</v>
      </c>
      <c r="E456" s="2">
        <v>19193.599999999999</v>
      </c>
      <c r="F456" s="2">
        <v>19266.25</v>
      </c>
      <c r="G456" s="2">
        <v>19250.05</v>
      </c>
      <c r="H456" s="2">
        <v>19266.25</v>
      </c>
      <c r="I456" s="2">
        <v>70471</v>
      </c>
      <c r="J456" s="2">
        <v>543905.61</v>
      </c>
      <c r="K456" s="2">
        <v>1911320</v>
      </c>
      <c r="L456" s="2">
        <v>-15600</v>
      </c>
      <c r="M456" s="2" t="s">
        <v>36</v>
      </c>
    </row>
    <row r="457" spans="1:13">
      <c r="A457" s="9">
        <v>42678</v>
      </c>
      <c r="B457" s="9">
        <v>42698</v>
      </c>
      <c r="C457" s="2">
        <v>19225.25</v>
      </c>
      <c r="D457" s="2">
        <v>19285</v>
      </c>
      <c r="E457" s="2">
        <v>19041.25</v>
      </c>
      <c r="F457" s="2">
        <v>19131.95</v>
      </c>
      <c r="G457" s="2">
        <v>19145.05</v>
      </c>
      <c r="H457" s="2">
        <v>19131.95</v>
      </c>
      <c r="I457" s="2">
        <v>75247</v>
      </c>
      <c r="J457" s="2">
        <v>576579.51</v>
      </c>
      <c r="K457" s="2">
        <v>1948400</v>
      </c>
      <c r="L457" s="2">
        <v>37080</v>
      </c>
      <c r="M457" s="2">
        <v>19058.099999999999</v>
      </c>
    </row>
    <row r="458" spans="1:13">
      <c r="A458" s="9">
        <v>42681</v>
      </c>
      <c r="B458" s="9">
        <v>42698</v>
      </c>
      <c r="C458" s="2">
        <v>19400</v>
      </c>
      <c r="D458" s="2">
        <v>19435.8</v>
      </c>
      <c r="E458" s="2">
        <v>19285.75</v>
      </c>
      <c r="F458" s="2">
        <v>19395.2</v>
      </c>
      <c r="G458" s="2">
        <v>19374.2</v>
      </c>
      <c r="H458" s="2">
        <v>19395.2</v>
      </c>
      <c r="I458" s="2">
        <v>58515</v>
      </c>
      <c r="J458" s="2">
        <v>453323.28</v>
      </c>
      <c r="K458" s="2">
        <v>1794160</v>
      </c>
      <c r="L458" s="2">
        <v>-154240</v>
      </c>
      <c r="M458" s="2">
        <v>19356</v>
      </c>
    </row>
    <row r="459" spans="1:13">
      <c r="A459" s="9">
        <v>42682</v>
      </c>
      <c r="B459" s="9">
        <v>42698</v>
      </c>
      <c r="C459" s="2">
        <v>19513.3</v>
      </c>
      <c r="D459" s="2">
        <v>19619.95</v>
      </c>
      <c r="E459" s="2">
        <v>19375</v>
      </c>
      <c r="F459" s="2">
        <v>19561.3</v>
      </c>
      <c r="G459" s="2">
        <v>19575</v>
      </c>
      <c r="H459" s="2">
        <v>19561.3</v>
      </c>
      <c r="I459" s="2">
        <v>61999</v>
      </c>
      <c r="J459" s="2">
        <v>482791.7</v>
      </c>
      <c r="K459" s="2">
        <v>1685760</v>
      </c>
      <c r="L459" s="2">
        <v>-108400</v>
      </c>
      <c r="M459" s="2">
        <v>19500.8</v>
      </c>
    </row>
    <row r="460" spans="1:13">
      <c r="A460" s="9">
        <v>42683</v>
      </c>
      <c r="B460" s="9">
        <v>42698</v>
      </c>
      <c r="C460" s="2">
        <v>18325</v>
      </c>
      <c r="D460" s="2">
        <v>19632</v>
      </c>
      <c r="E460" s="2">
        <v>18200</v>
      </c>
      <c r="F460" s="2">
        <v>19583.5</v>
      </c>
      <c r="G460" s="2">
        <v>19623.900000000001</v>
      </c>
      <c r="H460" s="2">
        <v>19583.5</v>
      </c>
      <c r="I460" s="2">
        <v>195876</v>
      </c>
      <c r="J460" s="2">
        <v>1495443.02</v>
      </c>
      <c r="K460" s="2">
        <v>1887280</v>
      </c>
      <c r="L460" s="2">
        <v>201520</v>
      </c>
      <c r="M460" s="2">
        <v>19518.25</v>
      </c>
    </row>
    <row r="461" spans="1:13">
      <c r="A461" s="9">
        <v>42684</v>
      </c>
      <c r="B461" s="9">
        <v>42698</v>
      </c>
      <c r="C461" s="2">
        <v>19860</v>
      </c>
      <c r="D461" s="2">
        <v>20315</v>
      </c>
      <c r="E461" s="2">
        <v>19816.25</v>
      </c>
      <c r="F461" s="2">
        <v>20261.900000000001</v>
      </c>
      <c r="G461" s="2">
        <v>20275</v>
      </c>
      <c r="H461" s="2">
        <v>20261.900000000001</v>
      </c>
      <c r="I461" s="2">
        <v>143301</v>
      </c>
      <c r="J461" s="2">
        <v>1154684.6599999999</v>
      </c>
      <c r="K461" s="2">
        <v>1951280</v>
      </c>
      <c r="L461" s="2">
        <v>64000</v>
      </c>
      <c r="M461" s="2">
        <v>20200.25</v>
      </c>
    </row>
    <row r="462" spans="1:13">
      <c r="A462" s="9">
        <v>42685</v>
      </c>
      <c r="B462" s="9">
        <v>42698</v>
      </c>
      <c r="C462" s="2">
        <v>20149.7</v>
      </c>
      <c r="D462" s="2">
        <v>20332</v>
      </c>
      <c r="E462" s="2">
        <v>19777</v>
      </c>
      <c r="F462" s="2">
        <v>19820.25</v>
      </c>
      <c r="G462" s="2">
        <v>19866</v>
      </c>
      <c r="H462" s="2">
        <v>19820.25</v>
      </c>
      <c r="I462" s="2">
        <v>114031</v>
      </c>
      <c r="J462" s="2">
        <v>912065.59</v>
      </c>
      <c r="K462" s="2">
        <v>1959840</v>
      </c>
      <c r="L462" s="2">
        <v>8560</v>
      </c>
      <c r="M462" s="2">
        <v>19738.8</v>
      </c>
    </row>
    <row r="463" spans="1:13">
      <c r="A463" s="9">
        <v>42689</v>
      </c>
      <c r="B463" s="9">
        <v>42698</v>
      </c>
      <c r="C463" s="2">
        <v>19840</v>
      </c>
      <c r="D463" s="2">
        <v>19898.849999999999</v>
      </c>
      <c r="E463" s="2">
        <v>19306.099999999999</v>
      </c>
      <c r="F463" s="2">
        <v>19359.45</v>
      </c>
      <c r="G463" s="2">
        <v>19370.099999999999</v>
      </c>
      <c r="H463" s="2">
        <v>19359.45</v>
      </c>
      <c r="I463" s="2">
        <v>124470</v>
      </c>
      <c r="J463" s="2">
        <v>974355.95</v>
      </c>
      <c r="K463" s="2">
        <v>2247160</v>
      </c>
      <c r="L463" s="2">
        <v>287320</v>
      </c>
      <c r="M463" s="2">
        <v>19289.75</v>
      </c>
    </row>
    <row r="464" spans="1:13">
      <c r="A464" s="9">
        <v>42690</v>
      </c>
      <c r="B464" s="9">
        <v>42698</v>
      </c>
      <c r="C464" s="2">
        <v>19550</v>
      </c>
      <c r="D464" s="2">
        <v>19649</v>
      </c>
      <c r="E464" s="2">
        <v>19120.599999999999</v>
      </c>
      <c r="F464" s="2">
        <v>19141.650000000001</v>
      </c>
      <c r="G464" s="2">
        <v>19140</v>
      </c>
      <c r="H464" s="2">
        <v>19141.650000000001</v>
      </c>
      <c r="I464" s="2">
        <v>94743</v>
      </c>
      <c r="J464" s="2">
        <v>731152.46</v>
      </c>
      <c r="K464" s="2">
        <v>2418000</v>
      </c>
      <c r="L464" s="2">
        <v>170840</v>
      </c>
      <c r="M464" s="2">
        <v>19108.099999999999</v>
      </c>
    </row>
    <row r="465" spans="1:13">
      <c r="A465" s="9">
        <v>42691</v>
      </c>
      <c r="B465" s="9">
        <v>42698</v>
      </c>
      <c r="C465" s="2">
        <v>19117.349999999999</v>
      </c>
      <c r="D465" s="2">
        <v>19366</v>
      </c>
      <c r="E465" s="2">
        <v>19035.05</v>
      </c>
      <c r="F465" s="2">
        <v>19140.05</v>
      </c>
      <c r="G465" s="2">
        <v>19213</v>
      </c>
      <c r="H465" s="2">
        <v>19140.05</v>
      </c>
      <c r="I465" s="2">
        <v>99660</v>
      </c>
      <c r="J465" s="2">
        <v>765219.08</v>
      </c>
      <c r="K465" s="2">
        <v>2412840</v>
      </c>
      <c r="L465" s="2">
        <v>-5160</v>
      </c>
      <c r="M465" s="2">
        <v>19087.849999999999</v>
      </c>
    </row>
    <row r="466" spans="1:13">
      <c r="A466" s="9">
        <v>42692</v>
      </c>
      <c r="B466" s="9">
        <v>42698</v>
      </c>
      <c r="C466" s="2">
        <v>19213.25</v>
      </c>
      <c r="D466" s="2">
        <v>19259.3</v>
      </c>
      <c r="E466" s="2">
        <v>18925.55</v>
      </c>
      <c r="F466" s="2">
        <v>18993.25</v>
      </c>
      <c r="G466" s="2">
        <v>18980</v>
      </c>
      <c r="H466" s="2">
        <v>18993.25</v>
      </c>
      <c r="I466" s="2">
        <v>77581</v>
      </c>
      <c r="J466" s="2">
        <v>591891</v>
      </c>
      <c r="K466" s="2">
        <v>2543040</v>
      </c>
      <c r="L466" s="2">
        <v>130200</v>
      </c>
      <c r="M466" s="2">
        <v>18959.05</v>
      </c>
    </row>
    <row r="467" spans="1:13">
      <c r="A467" s="9">
        <v>42695</v>
      </c>
      <c r="B467" s="9">
        <v>42698</v>
      </c>
      <c r="C467" s="2">
        <v>19085</v>
      </c>
      <c r="D467" s="2">
        <v>19096.849999999999</v>
      </c>
      <c r="E467" s="2">
        <v>18341.400000000001</v>
      </c>
      <c r="F467" s="2">
        <v>18470.849999999999</v>
      </c>
      <c r="G467" s="2">
        <v>18492</v>
      </c>
      <c r="H467" s="2">
        <v>18470.849999999999</v>
      </c>
      <c r="I467" s="2">
        <v>131576</v>
      </c>
      <c r="J467" s="2">
        <v>977938.95</v>
      </c>
      <c r="K467" s="2">
        <v>2560080</v>
      </c>
      <c r="L467" s="2">
        <v>17040</v>
      </c>
      <c r="M467" s="2">
        <v>18446.400000000001</v>
      </c>
    </row>
    <row r="468" spans="1:13">
      <c r="A468" s="9">
        <v>42696</v>
      </c>
      <c r="B468" s="9">
        <v>42698</v>
      </c>
      <c r="C468" s="2">
        <v>18620.150000000001</v>
      </c>
      <c r="D468" s="2">
        <v>18651</v>
      </c>
      <c r="E468" s="2">
        <v>18351.75</v>
      </c>
      <c r="F468" s="2">
        <v>18572.150000000001</v>
      </c>
      <c r="G468" s="2">
        <v>18600</v>
      </c>
      <c r="H468" s="2">
        <v>18572.150000000001</v>
      </c>
      <c r="I468" s="2">
        <v>100210</v>
      </c>
      <c r="J468" s="2">
        <v>741509.99</v>
      </c>
      <c r="K468" s="2">
        <v>2436240</v>
      </c>
      <c r="L468" s="2">
        <v>-123840</v>
      </c>
      <c r="M468" s="2">
        <v>18548.650000000001</v>
      </c>
    </row>
    <row r="469" spans="1:13">
      <c r="A469" s="9">
        <v>42697</v>
      </c>
      <c r="B469" s="9">
        <v>42698</v>
      </c>
      <c r="C469" s="2">
        <v>18649.900000000001</v>
      </c>
      <c r="D469" s="2">
        <v>18650</v>
      </c>
      <c r="E469" s="2">
        <v>18471</v>
      </c>
      <c r="F469" s="2">
        <v>18530.8</v>
      </c>
      <c r="G469" s="2">
        <v>18508</v>
      </c>
      <c r="H469" s="2">
        <v>18530.8</v>
      </c>
      <c r="I469" s="2">
        <v>79307</v>
      </c>
      <c r="J469" s="2">
        <v>588373.51</v>
      </c>
      <c r="K469" s="2">
        <v>2043400</v>
      </c>
      <c r="L469" s="2">
        <v>-392840</v>
      </c>
      <c r="M469" s="2">
        <v>18540.900000000001</v>
      </c>
    </row>
    <row r="470" spans="1:13">
      <c r="A470" s="9">
        <v>42698</v>
      </c>
      <c r="B470" s="9">
        <v>42698</v>
      </c>
      <c r="C470" s="2">
        <v>18460</v>
      </c>
      <c r="D470" s="2">
        <v>18466.8</v>
      </c>
      <c r="E470" s="2">
        <v>18229.599999999999</v>
      </c>
      <c r="F470" s="2">
        <v>18263.95</v>
      </c>
      <c r="G470" s="2">
        <v>18253.05</v>
      </c>
      <c r="H470" s="2">
        <v>18256.099999999999</v>
      </c>
      <c r="I470" s="2">
        <v>109639</v>
      </c>
      <c r="J470" s="2">
        <v>804002.69</v>
      </c>
      <c r="K470" s="2">
        <v>1330360</v>
      </c>
      <c r="L470" s="2">
        <v>-713040</v>
      </c>
      <c r="M470" s="2">
        <v>18256.099999999999</v>
      </c>
    </row>
    <row r="471" spans="1:13">
      <c r="A471" s="9">
        <v>42699</v>
      </c>
      <c r="B471" s="9">
        <v>42733</v>
      </c>
      <c r="C471" s="2">
        <v>18311</v>
      </c>
      <c r="D471" s="2">
        <v>18620</v>
      </c>
      <c r="E471" s="2">
        <v>18311</v>
      </c>
      <c r="F471" s="2">
        <v>18582.2</v>
      </c>
      <c r="G471" s="2">
        <v>18553.05</v>
      </c>
      <c r="H471" s="2">
        <v>18582.2</v>
      </c>
      <c r="I471" s="2">
        <v>75434</v>
      </c>
      <c r="J471" s="2">
        <v>557753.97</v>
      </c>
      <c r="K471" s="2">
        <v>1993120</v>
      </c>
      <c r="L471" s="2">
        <v>-95360</v>
      </c>
      <c r="M471" s="2">
        <v>18507.3</v>
      </c>
    </row>
    <row r="472" spans="1:13">
      <c r="A472" s="9">
        <v>42702</v>
      </c>
      <c r="B472" s="9">
        <v>42733</v>
      </c>
      <c r="C472" s="2">
        <v>18390</v>
      </c>
      <c r="D472" s="2">
        <v>18541.5</v>
      </c>
      <c r="E472" s="2">
        <v>18251</v>
      </c>
      <c r="F472" s="2">
        <v>18373.45</v>
      </c>
      <c r="G472" s="2">
        <v>18370.05</v>
      </c>
      <c r="H472" s="2">
        <v>18373.45</v>
      </c>
      <c r="I472" s="2">
        <v>88215</v>
      </c>
      <c r="J472" s="2">
        <v>648743.74</v>
      </c>
      <c r="K472" s="2">
        <v>1989560</v>
      </c>
      <c r="L472" s="2">
        <v>-3560</v>
      </c>
      <c r="M472" s="2">
        <v>18301.45</v>
      </c>
    </row>
    <row r="473" spans="1:13">
      <c r="A473" s="9">
        <v>42703</v>
      </c>
      <c r="B473" s="9">
        <v>42733</v>
      </c>
      <c r="C473" s="2">
        <v>18359.8</v>
      </c>
      <c r="D473" s="2">
        <v>18504.150000000001</v>
      </c>
      <c r="E473" s="2">
        <v>18253.25</v>
      </c>
      <c r="F473" s="2">
        <v>18291.8</v>
      </c>
      <c r="G473" s="2">
        <v>18314.150000000001</v>
      </c>
      <c r="H473" s="2">
        <v>18291.8</v>
      </c>
      <c r="I473" s="2">
        <v>71186</v>
      </c>
      <c r="J473" s="2">
        <v>523535.95</v>
      </c>
      <c r="K473" s="2">
        <v>2145680</v>
      </c>
      <c r="L473" s="2">
        <v>156120</v>
      </c>
      <c r="M473" s="2">
        <v>18223.75</v>
      </c>
    </row>
    <row r="474" spans="1:13">
      <c r="A474" s="9">
        <v>42704</v>
      </c>
      <c r="B474" s="9">
        <v>42733</v>
      </c>
      <c r="C474" s="2">
        <v>18350.45</v>
      </c>
      <c r="D474" s="2">
        <v>18744</v>
      </c>
      <c r="E474" s="2">
        <v>18318.45</v>
      </c>
      <c r="F474" s="2">
        <v>18700.95</v>
      </c>
      <c r="G474" s="2">
        <v>18682</v>
      </c>
      <c r="H474" s="2">
        <v>18700.95</v>
      </c>
      <c r="I474" s="2">
        <v>106076</v>
      </c>
      <c r="J474" s="2">
        <v>786203.88</v>
      </c>
      <c r="K474" s="2">
        <v>1908240</v>
      </c>
      <c r="L474" s="2">
        <v>-237440</v>
      </c>
      <c r="M474" s="2">
        <v>18627.8</v>
      </c>
    </row>
    <row r="475" spans="1:13">
      <c r="A475" s="9">
        <v>42705</v>
      </c>
      <c r="B475" s="9">
        <v>42733</v>
      </c>
      <c r="C475" s="2">
        <v>18718.45</v>
      </c>
      <c r="D475" s="2">
        <v>18761.900000000001</v>
      </c>
      <c r="E475" s="2">
        <v>18448.099999999999</v>
      </c>
      <c r="F475" s="2">
        <v>18484.650000000001</v>
      </c>
      <c r="G475" s="2">
        <v>18478</v>
      </c>
      <c r="H475" s="2">
        <v>18484.650000000001</v>
      </c>
      <c r="I475" s="2">
        <v>85969</v>
      </c>
      <c r="J475" s="2">
        <v>638676.6</v>
      </c>
      <c r="K475" s="2">
        <v>1961120</v>
      </c>
      <c r="L475" s="2">
        <v>52880</v>
      </c>
      <c r="M475" s="2">
        <v>18428.45</v>
      </c>
    </row>
    <row r="476" spans="1:13">
      <c r="A476" s="9">
        <v>42706</v>
      </c>
      <c r="B476" s="9">
        <v>42733</v>
      </c>
      <c r="C476" s="2">
        <v>18378</v>
      </c>
      <c r="D476" s="2">
        <v>18560</v>
      </c>
      <c r="E476" s="2">
        <v>18221.099999999999</v>
      </c>
      <c r="F476" s="2">
        <v>18331.25</v>
      </c>
      <c r="G476" s="2">
        <v>18335</v>
      </c>
      <c r="H476" s="2">
        <v>18331.25</v>
      </c>
      <c r="I476" s="2">
        <v>111761</v>
      </c>
      <c r="J476" s="2">
        <v>820285.35</v>
      </c>
      <c r="K476" s="2">
        <v>2033520</v>
      </c>
      <c r="L476" s="2">
        <v>72400</v>
      </c>
      <c r="M476" s="2">
        <v>18247.650000000001</v>
      </c>
    </row>
    <row r="477" spans="1:13">
      <c r="A477" s="9">
        <v>42709</v>
      </c>
      <c r="B477" s="9">
        <v>42733</v>
      </c>
      <c r="C477" s="2">
        <v>18319.900000000001</v>
      </c>
      <c r="D477" s="2">
        <v>18498</v>
      </c>
      <c r="E477" s="2">
        <v>18246.099999999999</v>
      </c>
      <c r="F477" s="2">
        <v>18470.3</v>
      </c>
      <c r="G477" s="2">
        <v>18481</v>
      </c>
      <c r="H477" s="2">
        <v>18470.3</v>
      </c>
      <c r="I477" s="2">
        <v>73247</v>
      </c>
      <c r="J477" s="2">
        <v>537838.57999999996</v>
      </c>
      <c r="K477" s="2">
        <v>2049120</v>
      </c>
      <c r="L477" s="2">
        <v>15600</v>
      </c>
      <c r="M477" s="2">
        <v>18408.900000000001</v>
      </c>
    </row>
    <row r="478" spans="1:13">
      <c r="A478" s="9">
        <v>42710</v>
      </c>
      <c r="B478" s="9">
        <v>42733</v>
      </c>
      <c r="C478" s="2">
        <v>18516.75</v>
      </c>
      <c r="D478" s="2">
        <v>18567.5</v>
      </c>
      <c r="E478" s="2">
        <v>18416.25</v>
      </c>
      <c r="F478" s="2">
        <v>18475.2</v>
      </c>
      <c r="G478" s="2">
        <v>18478.45</v>
      </c>
      <c r="H478" s="2">
        <v>18475.2</v>
      </c>
      <c r="I478" s="2">
        <v>57807</v>
      </c>
      <c r="J478" s="2">
        <v>427672.48</v>
      </c>
      <c r="K478" s="2">
        <v>2040920</v>
      </c>
      <c r="L478" s="2">
        <v>-8200</v>
      </c>
      <c r="M478" s="2">
        <v>18420.900000000001</v>
      </c>
    </row>
    <row r="479" spans="1:13">
      <c r="A479" s="9">
        <v>42711</v>
      </c>
      <c r="B479" s="9">
        <v>42733</v>
      </c>
      <c r="C479" s="2">
        <v>18560</v>
      </c>
      <c r="D479" s="2">
        <v>18645</v>
      </c>
      <c r="E479" s="2">
        <v>17980</v>
      </c>
      <c r="F479" s="2">
        <v>18261</v>
      </c>
      <c r="G479" s="2">
        <v>18285</v>
      </c>
      <c r="H479" s="2">
        <v>18261</v>
      </c>
      <c r="I479" s="2">
        <v>117381</v>
      </c>
      <c r="J479" s="2">
        <v>861993.2</v>
      </c>
      <c r="K479" s="2">
        <v>2243000</v>
      </c>
      <c r="L479" s="2">
        <v>202080</v>
      </c>
      <c r="M479" s="2">
        <v>18234.150000000001</v>
      </c>
    </row>
    <row r="480" spans="1:13">
      <c r="A480" s="9">
        <v>42712</v>
      </c>
      <c r="B480" s="9">
        <v>42733</v>
      </c>
      <c r="C480" s="2">
        <v>18377</v>
      </c>
      <c r="D480" s="2">
        <v>18608</v>
      </c>
      <c r="E480" s="2">
        <v>18358.25</v>
      </c>
      <c r="F480" s="2">
        <v>18558.55</v>
      </c>
      <c r="G480" s="2">
        <v>18535</v>
      </c>
      <c r="H480" s="2">
        <v>18558.55</v>
      </c>
      <c r="I480" s="2">
        <v>86119</v>
      </c>
      <c r="J480" s="2">
        <v>638015.51</v>
      </c>
      <c r="K480" s="2">
        <v>1943400</v>
      </c>
      <c r="L480" s="2">
        <v>-299600</v>
      </c>
      <c r="M480" s="2">
        <v>18515.45</v>
      </c>
    </row>
    <row r="481" spans="1:13">
      <c r="A481" s="9">
        <v>42713</v>
      </c>
      <c r="B481" s="9">
        <v>42733</v>
      </c>
      <c r="C481" s="2">
        <v>18592</v>
      </c>
      <c r="D481" s="2">
        <v>18770</v>
      </c>
      <c r="E481" s="2">
        <v>18457.8</v>
      </c>
      <c r="F481" s="2">
        <v>18722.650000000001</v>
      </c>
      <c r="G481" s="2">
        <v>18720</v>
      </c>
      <c r="H481" s="2">
        <v>18722.650000000001</v>
      </c>
      <c r="I481" s="2">
        <v>89545</v>
      </c>
      <c r="J481" s="2">
        <v>667849.62</v>
      </c>
      <c r="K481" s="2">
        <v>2129800</v>
      </c>
      <c r="L481" s="2">
        <v>186400</v>
      </c>
      <c r="M481" s="2">
        <v>18695.8</v>
      </c>
    </row>
    <row r="482" spans="1:13">
      <c r="A482" s="9">
        <v>42716</v>
      </c>
      <c r="B482" s="9">
        <v>42733</v>
      </c>
      <c r="C482" s="2">
        <v>18649.7</v>
      </c>
      <c r="D482" s="2">
        <v>18654.95</v>
      </c>
      <c r="E482" s="2">
        <v>18388.45</v>
      </c>
      <c r="F482" s="2">
        <v>18422.75</v>
      </c>
      <c r="G482" s="2">
        <v>18425</v>
      </c>
      <c r="H482" s="2">
        <v>18422.75</v>
      </c>
      <c r="I482" s="2">
        <v>66472</v>
      </c>
      <c r="J482" s="2">
        <v>492240.09</v>
      </c>
      <c r="K482" s="2">
        <v>2142960</v>
      </c>
      <c r="L482" s="2">
        <v>13160</v>
      </c>
      <c r="M482" s="2">
        <v>18392.95</v>
      </c>
    </row>
    <row r="483" spans="1:13">
      <c r="A483" s="9">
        <v>42717</v>
      </c>
      <c r="B483" s="9">
        <v>42733</v>
      </c>
      <c r="C483" s="2">
        <v>18405</v>
      </c>
      <c r="D483" s="2">
        <v>18514.599999999999</v>
      </c>
      <c r="E483" s="2">
        <v>18320</v>
      </c>
      <c r="F483" s="2">
        <v>18490.7</v>
      </c>
      <c r="G483" s="2">
        <v>18490</v>
      </c>
      <c r="H483" s="2">
        <v>18490.7</v>
      </c>
      <c r="I483" s="2">
        <v>60836</v>
      </c>
      <c r="J483" s="2">
        <v>448406.18</v>
      </c>
      <c r="K483" s="2">
        <v>2083800</v>
      </c>
      <c r="L483" s="2">
        <v>-59160</v>
      </c>
      <c r="M483" s="2">
        <v>18466.05</v>
      </c>
    </row>
    <row r="484" spans="1:13">
      <c r="A484" s="9">
        <v>42718</v>
      </c>
      <c r="B484" s="9">
        <v>42733</v>
      </c>
      <c r="C484" s="2">
        <v>18490.05</v>
      </c>
      <c r="D484" s="2">
        <v>18496.8</v>
      </c>
      <c r="E484" s="2">
        <v>18350</v>
      </c>
      <c r="F484" s="2">
        <v>18378.5</v>
      </c>
      <c r="G484" s="2">
        <v>18402.75</v>
      </c>
      <c r="H484" s="2">
        <v>18378.5</v>
      </c>
      <c r="I484" s="2">
        <v>58524</v>
      </c>
      <c r="J484" s="2">
        <v>431024.43</v>
      </c>
      <c r="K484" s="2">
        <v>2117560</v>
      </c>
      <c r="L484" s="2">
        <v>33760</v>
      </c>
      <c r="M484" s="2">
        <v>18341.5</v>
      </c>
    </row>
    <row r="485" spans="1:13">
      <c r="A485" s="9">
        <v>42719</v>
      </c>
      <c r="B485" s="9">
        <v>42733</v>
      </c>
      <c r="C485" s="2">
        <v>18189.8</v>
      </c>
      <c r="D485" s="2">
        <v>18557.25</v>
      </c>
      <c r="E485" s="2">
        <v>18160.599999999999</v>
      </c>
      <c r="F485" s="2">
        <v>18430.650000000001</v>
      </c>
      <c r="G485" s="2">
        <v>18454.2</v>
      </c>
      <c r="H485" s="2">
        <v>18430.650000000001</v>
      </c>
      <c r="I485" s="2">
        <v>122652</v>
      </c>
      <c r="J485" s="2">
        <v>903312.92</v>
      </c>
      <c r="K485" s="2">
        <v>2080120</v>
      </c>
      <c r="L485" s="2">
        <v>-37440</v>
      </c>
      <c r="M485" s="2">
        <v>18401.150000000001</v>
      </c>
    </row>
    <row r="486" spans="1:13">
      <c r="A486" s="9">
        <v>42720</v>
      </c>
      <c r="B486" s="9">
        <v>42733</v>
      </c>
      <c r="C486" s="2">
        <v>18455</v>
      </c>
      <c r="D486" s="2">
        <v>18455</v>
      </c>
      <c r="E486" s="2">
        <v>18286.3</v>
      </c>
      <c r="F486" s="2">
        <v>18337.25</v>
      </c>
      <c r="G486" s="2">
        <v>18336.8</v>
      </c>
      <c r="H486" s="2">
        <v>18337.25</v>
      </c>
      <c r="I486" s="2">
        <v>57755</v>
      </c>
      <c r="J486" s="2">
        <v>423807.15</v>
      </c>
      <c r="K486" s="2">
        <v>2127000</v>
      </c>
      <c r="L486" s="2">
        <v>46880</v>
      </c>
      <c r="M486" s="2">
        <v>18312.8</v>
      </c>
    </row>
    <row r="487" spans="1:13">
      <c r="A487" s="9">
        <v>42723</v>
      </c>
      <c r="B487" s="9">
        <v>42733</v>
      </c>
      <c r="C487" s="2">
        <v>18299.45</v>
      </c>
      <c r="D487" s="2">
        <v>18360</v>
      </c>
      <c r="E487" s="2">
        <v>18251</v>
      </c>
      <c r="F487" s="2">
        <v>18298.95</v>
      </c>
      <c r="G487" s="2">
        <v>18297.5</v>
      </c>
      <c r="H487" s="2">
        <v>18298.95</v>
      </c>
      <c r="I487" s="2">
        <v>42950</v>
      </c>
      <c r="J487" s="2">
        <v>314544.23</v>
      </c>
      <c r="K487" s="2">
        <v>2226280</v>
      </c>
      <c r="L487" s="2">
        <v>99280</v>
      </c>
      <c r="M487" s="2">
        <v>18257.05</v>
      </c>
    </row>
    <row r="488" spans="1:13">
      <c r="A488" s="9">
        <v>42724</v>
      </c>
      <c r="B488" s="9">
        <v>42733</v>
      </c>
      <c r="C488" s="2">
        <v>18275.05</v>
      </c>
      <c r="D488" s="2">
        <v>18313.2</v>
      </c>
      <c r="E488" s="2">
        <v>18045.650000000001</v>
      </c>
      <c r="F488" s="2">
        <v>18111.900000000001</v>
      </c>
      <c r="G488" s="2">
        <v>18131</v>
      </c>
      <c r="H488" s="2">
        <v>18111.900000000001</v>
      </c>
      <c r="I488" s="2">
        <v>81936</v>
      </c>
      <c r="J488" s="2">
        <v>595006.57999999996</v>
      </c>
      <c r="K488" s="2">
        <v>2530160</v>
      </c>
      <c r="L488" s="2">
        <v>303880</v>
      </c>
      <c r="M488" s="2">
        <v>18069.400000000001</v>
      </c>
    </row>
    <row r="489" spans="1:13">
      <c r="A489" s="9">
        <v>42725</v>
      </c>
      <c r="B489" s="9">
        <v>42733</v>
      </c>
      <c r="C489" s="2">
        <v>18162.3</v>
      </c>
      <c r="D489" s="2">
        <v>18206.95</v>
      </c>
      <c r="E489" s="2">
        <v>18088.3</v>
      </c>
      <c r="F489" s="2">
        <v>18108.599999999999</v>
      </c>
      <c r="G489" s="2">
        <v>18095</v>
      </c>
      <c r="H489" s="2">
        <v>18108.599999999999</v>
      </c>
      <c r="I489" s="2">
        <v>50931</v>
      </c>
      <c r="J489" s="2">
        <v>369620.38</v>
      </c>
      <c r="K489" s="2">
        <v>2410120</v>
      </c>
      <c r="L489" s="2">
        <v>-120040</v>
      </c>
      <c r="M489" s="2">
        <v>18084.5</v>
      </c>
    </row>
    <row r="490" spans="1:13">
      <c r="A490" s="9">
        <v>42726</v>
      </c>
      <c r="B490" s="9">
        <v>42733</v>
      </c>
      <c r="C490" s="2">
        <v>18038.8</v>
      </c>
      <c r="D490" s="2">
        <v>18064.3</v>
      </c>
      <c r="E490" s="2">
        <v>17873.45</v>
      </c>
      <c r="F490" s="2">
        <v>17934.650000000001</v>
      </c>
      <c r="G490" s="2">
        <v>17946</v>
      </c>
      <c r="H490" s="2">
        <v>17934.650000000001</v>
      </c>
      <c r="I490" s="2">
        <v>79711</v>
      </c>
      <c r="J490" s="2">
        <v>571982.66</v>
      </c>
      <c r="K490" s="2">
        <v>2449760</v>
      </c>
      <c r="L490" s="2">
        <v>39640</v>
      </c>
      <c r="M490" s="2">
        <v>17891.45</v>
      </c>
    </row>
    <row r="491" spans="1:13">
      <c r="A491" s="9">
        <v>42727</v>
      </c>
      <c r="B491" s="9">
        <v>42733</v>
      </c>
      <c r="C491" s="2">
        <v>17889</v>
      </c>
      <c r="D491" s="2">
        <v>17988</v>
      </c>
      <c r="E491" s="2">
        <v>17847.05</v>
      </c>
      <c r="F491" s="2">
        <v>17907.349999999999</v>
      </c>
      <c r="G491" s="2">
        <v>17918.900000000001</v>
      </c>
      <c r="H491" s="2">
        <v>17907.349999999999</v>
      </c>
      <c r="I491" s="2">
        <v>61736</v>
      </c>
      <c r="J491" s="2">
        <v>442307.29</v>
      </c>
      <c r="K491" s="2">
        <v>2208760</v>
      </c>
      <c r="L491" s="2">
        <v>-241000</v>
      </c>
      <c r="M491" s="2">
        <v>17884</v>
      </c>
    </row>
    <row r="492" spans="1:13">
      <c r="A492" s="9">
        <v>42730</v>
      </c>
      <c r="B492" s="9">
        <v>42733</v>
      </c>
      <c r="C492" s="2">
        <v>17825.25</v>
      </c>
      <c r="D492" s="2">
        <v>17849.8</v>
      </c>
      <c r="E492" s="2">
        <v>17617</v>
      </c>
      <c r="F492" s="2">
        <v>17673.2</v>
      </c>
      <c r="G492" s="2">
        <v>17678.05</v>
      </c>
      <c r="H492" s="2">
        <v>17673.2</v>
      </c>
      <c r="I492" s="2">
        <v>57563</v>
      </c>
      <c r="J492" s="2">
        <v>407349.81</v>
      </c>
      <c r="K492" s="2">
        <v>2162320</v>
      </c>
      <c r="L492" s="2">
        <v>-46440</v>
      </c>
      <c r="M492" s="2">
        <v>17655.55</v>
      </c>
    </row>
    <row r="493" spans="1:13">
      <c r="A493" s="9">
        <v>42731</v>
      </c>
      <c r="B493" s="9">
        <v>42733</v>
      </c>
      <c r="C493" s="2">
        <v>17694</v>
      </c>
      <c r="D493" s="2">
        <v>17915</v>
      </c>
      <c r="E493" s="2">
        <v>17631.400000000001</v>
      </c>
      <c r="F493" s="2">
        <v>17879.25</v>
      </c>
      <c r="G493" s="2">
        <v>17875</v>
      </c>
      <c r="H493" s="2">
        <v>17879.25</v>
      </c>
      <c r="I493" s="2">
        <v>70222</v>
      </c>
      <c r="J493" s="2">
        <v>498477.58</v>
      </c>
      <c r="K493" s="2">
        <v>1733960</v>
      </c>
      <c r="L493" s="2">
        <v>-428360</v>
      </c>
      <c r="M493" s="2">
        <v>17879.55</v>
      </c>
    </row>
    <row r="494" spans="1:13">
      <c r="A494" s="9">
        <v>42732</v>
      </c>
      <c r="B494" s="9">
        <v>42733</v>
      </c>
      <c r="C494" s="2">
        <v>17925</v>
      </c>
      <c r="D494" s="2">
        <v>18058.95</v>
      </c>
      <c r="E494" s="2">
        <v>17830</v>
      </c>
      <c r="F494" s="2">
        <v>17864.400000000001</v>
      </c>
      <c r="G494" s="2">
        <v>17866</v>
      </c>
      <c r="H494" s="2">
        <v>17864.400000000001</v>
      </c>
      <c r="I494" s="2">
        <v>91180</v>
      </c>
      <c r="J494" s="2">
        <v>654366.89</v>
      </c>
      <c r="K494" s="2">
        <v>1401800</v>
      </c>
      <c r="L494" s="2">
        <v>-332160</v>
      </c>
      <c r="M494" s="2">
        <v>17876.7</v>
      </c>
    </row>
    <row r="495" spans="1:13">
      <c r="A495" s="9">
        <v>42733</v>
      </c>
      <c r="B495" s="9">
        <v>42733</v>
      </c>
      <c r="C495" s="2">
        <v>17870</v>
      </c>
      <c r="D495" s="2">
        <v>18049.3</v>
      </c>
      <c r="E495" s="2">
        <v>17815.2</v>
      </c>
      <c r="F495" s="2">
        <v>18018.099999999999</v>
      </c>
      <c r="G495" s="2">
        <v>18035.75</v>
      </c>
      <c r="H495" s="2">
        <v>18033.150000000001</v>
      </c>
      <c r="I495" s="2">
        <v>81093</v>
      </c>
      <c r="J495" s="2">
        <v>581362.19999999995</v>
      </c>
      <c r="K495" s="2">
        <v>922960</v>
      </c>
      <c r="L495" s="2">
        <v>-478840</v>
      </c>
      <c r="M495" s="2">
        <v>18033.150000000001</v>
      </c>
    </row>
    <row r="496" spans="1:13">
      <c r="A496" s="9">
        <v>42734</v>
      </c>
      <c r="B496" s="9">
        <v>42760</v>
      </c>
      <c r="C496" s="2">
        <v>18060</v>
      </c>
      <c r="D496" s="2">
        <v>18285</v>
      </c>
      <c r="E496" s="2">
        <v>18043.95</v>
      </c>
      <c r="F496" s="2">
        <v>18195.55</v>
      </c>
      <c r="G496" s="2">
        <v>18180</v>
      </c>
      <c r="H496" s="2">
        <v>18195.55</v>
      </c>
      <c r="I496" s="2">
        <v>65090</v>
      </c>
      <c r="J496" s="2">
        <v>474203.12</v>
      </c>
      <c r="K496" s="2">
        <v>2035880</v>
      </c>
      <c r="L496" s="2">
        <v>102160</v>
      </c>
      <c r="M496" s="2">
        <v>18177.2</v>
      </c>
    </row>
    <row r="497" spans="1:13">
      <c r="A497" s="9">
        <v>42737</v>
      </c>
      <c r="B497" s="9">
        <v>42760</v>
      </c>
      <c r="C497" s="2">
        <v>18210.05</v>
      </c>
      <c r="D497" s="2">
        <v>18261.2</v>
      </c>
      <c r="E497" s="2">
        <v>17886.7</v>
      </c>
      <c r="F497" s="2">
        <v>18034.3</v>
      </c>
      <c r="G497" s="2">
        <v>18031</v>
      </c>
      <c r="H497" s="2">
        <v>18034.3</v>
      </c>
      <c r="I497" s="2">
        <v>90862</v>
      </c>
      <c r="J497" s="2">
        <v>655317.56999999995</v>
      </c>
      <c r="K497" s="2">
        <v>2269880</v>
      </c>
      <c r="L497" s="2">
        <v>234000</v>
      </c>
      <c r="M497" s="2">
        <v>17969.599999999999</v>
      </c>
    </row>
    <row r="498" spans="1:13">
      <c r="A498" s="9">
        <v>42738</v>
      </c>
      <c r="B498" s="9">
        <v>42760</v>
      </c>
      <c r="C498" s="2">
        <v>18050.5</v>
      </c>
      <c r="D498" s="2">
        <v>18158</v>
      </c>
      <c r="E498" s="2">
        <v>17855.5</v>
      </c>
      <c r="F498" s="2">
        <v>18060.95</v>
      </c>
      <c r="G498" s="2">
        <v>18071.150000000001</v>
      </c>
      <c r="H498" s="2">
        <v>18060.95</v>
      </c>
      <c r="I498" s="2">
        <v>102583</v>
      </c>
      <c r="J498" s="2">
        <v>740321.1</v>
      </c>
      <c r="K498" s="2">
        <v>2061640</v>
      </c>
      <c r="L498" s="2">
        <v>-208240</v>
      </c>
      <c r="M498" s="2">
        <v>18035.599999999999</v>
      </c>
    </row>
    <row r="499" spans="1:13">
      <c r="A499" s="9">
        <v>42739</v>
      </c>
      <c r="B499" s="9">
        <v>42760</v>
      </c>
      <c r="C499" s="2">
        <v>18150</v>
      </c>
      <c r="D499" s="2">
        <v>18150</v>
      </c>
      <c r="E499" s="2">
        <v>17923.5</v>
      </c>
      <c r="F499" s="2">
        <v>17941.849999999999</v>
      </c>
      <c r="G499" s="2">
        <v>17951.650000000001</v>
      </c>
      <c r="H499" s="2">
        <v>17941.849999999999</v>
      </c>
      <c r="I499" s="2">
        <v>77415</v>
      </c>
      <c r="J499" s="2">
        <v>557649.28</v>
      </c>
      <c r="K499" s="2">
        <v>2323560</v>
      </c>
      <c r="L499" s="2">
        <v>261920</v>
      </c>
      <c r="M499" s="2">
        <v>17891</v>
      </c>
    </row>
    <row r="500" spans="1:13">
      <c r="A500" s="9">
        <v>42740</v>
      </c>
      <c r="B500" s="9">
        <v>42760</v>
      </c>
      <c r="C500" s="2">
        <v>18050</v>
      </c>
      <c r="D500" s="2">
        <v>18190</v>
      </c>
      <c r="E500" s="2">
        <v>18019.099999999999</v>
      </c>
      <c r="F500" s="2">
        <v>18137.5</v>
      </c>
      <c r="G500" s="2">
        <v>18144</v>
      </c>
      <c r="H500" s="2">
        <v>18137.5</v>
      </c>
      <c r="I500" s="2">
        <v>88954</v>
      </c>
      <c r="J500" s="2">
        <v>644579.80000000005</v>
      </c>
      <c r="K500" s="2">
        <v>2084520</v>
      </c>
      <c r="L500" s="2">
        <v>-239040</v>
      </c>
      <c r="M500" s="2">
        <v>18115.95</v>
      </c>
    </row>
    <row r="501" spans="1:13">
      <c r="A501" s="9">
        <v>42741</v>
      </c>
      <c r="B501" s="9">
        <v>42760</v>
      </c>
      <c r="C501" s="2">
        <v>18178</v>
      </c>
      <c r="D501" s="2">
        <v>18365.5</v>
      </c>
      <c r="E501" s="2">
        <v>18161.25</v>
      </c>
      <c r="F501" s="2">
        <v>18308</v>
      </c>
      <c r="G501" s="2">
        <v>18317.05</v>
      </c>
      <c r="H501" s="2">
        <v>18308</v>
      </c>
      <c r="I501" s="2">
        <v>76035</v>
      </c>
      <c r="J501" s="2">
        <v>556532.43000000005</v>
      </c>
      <c r="K501" s="2">
        <v>1914920</v>
      </c>
      <c r="L501" s="2">
        <v>-169600</v>
      </c>
      <c r="M501" s="2">
        <v>18264</v>
      </c>
    </row>
    <row r="502" spans="1:13">
      <c r="A502" s="9">
        <v>42744</v>
      </c>
      <c r="B502" s="9">
        <v>42760</v>
      </c>
      <c r="C502" s="2">
        <v>18343</v>
      </c>
      <c r="D502" s="2">
        <v>18393</v>
      </c>
      <c r="E502" s="2">
        <v>18265</v>
      </c>
      <c r="F502" s="2">
        <v>18329.45</v>
      </c>
      <c r="G502" s="2">
        <v>18320.75</v>
      </c>
      <c r="H502" s="2">
        <v>18329.45</v>
      </c>
      <c r="I502" s="2">
        <v>43860</v>
      </c>
      <c r="J502" s="2">
        <v>321777.69</v>
      </c>
      <c r="K502" s="2">
        <v>1907720</v>
      </c>
      <c r="L502" s="2">
        <v>-7200</v>
      </c>
      <c r="M502" s="2">
        <v>18286.650000000001</v>
      </c>
    </row>
    <row r="503" spans="1:13">
      <c r="A503" s="9">
        <v>42745</v>
      </c>
      <c r="B503" s="9">
        <v>42760</v>
      </c>
      <c r="C503" s="2">
        <v>18380</v>
      </c>
      <c r="D503" s="2">
        <v>18458</v>
      </c>
      <c r="E503" s="2">
        <v>18318.75</v>
      </c>
      <c r="F503" s="2">
        <v>18430.7</v>
      </c>
      <c r="G503" s="2">
        <v>18457.45</v>
      </c>
      <c r="H503" s="2">
        <v>18430.7</v>
      </c>
      <c r="I503" s="2">
        <v>52519</v>
      </c>
      <c r="J503" s="2">
        <v>386315.17</v>
      </c>
      <c r="K503" s="2">
        <v>1981200</v>
      </c>
      <c r="L503" s="2">
        <v>73480</v>
      </c>
      <c r="M503" s="2">
        <v>18409.599999999999</v>
      </c>
    </row>
    <row r="504" spans="1:13">
      <c r="A504" s="9">
        <v>42746</v>
      </c>
      <c r="B504" s="9">
        <v>42760</v>
      </c>
      <c r="C504" s="2">
        <v>18525</v>
      </c>
      <c r="D504" s="2">
        <v>18904.900000000001</v>
      </c>
      <c r="E504" s="2">
        <v>18520</v>
      </c>
      <c r="F504" s="2">
        <v>18839.55</v>
      </c>
      <c r="G504" s="2">
        <v>18829.5</v>
      </c>
      <c r="H504" s="2">
        <v>18839.55</v>
      </c>
      <c r="I504" s="2">
        <v>117645</v>
      </c>
      <c r="J504" s="2">
        <v>881453.25</v>
      </c>
      <c r="K504" s="2">
        <v>2188480</v>
      </c>
      <c r="L504" s="2">
        <v>207280</v>
      </c>
      <c r="M504" s="2">
        <v>18830</v>
      </c>
    </row>
    <row r="505" spans="1:13">
      <c r="A505" s="9">
        <v>42747</v>
      </c>
      <c r="B505" s="9">
        <v>42760</v>
      </c>
      <c r="C505" s="2">
        <v>18865.05</v>
      </c>
      <c r="D505" s="2">
        <v>18974.8</v>
      </c>
      <c r="E505" s="2">
        <v>18828.8</v>
      </c>
      <c r="F505" s="2">
        <v>18901.3</v>
      </c>
      <c r="G505" s="2">
        <v>18899.05</v>
      </c>
      <c r="H505" s="2">
        <v>18901.3</v>
      </c>
      <c r="I505" s="2">
        <v>76668</v>
      </c>
      <c r="J505" s="2">
        <v>579529.59</v>
      </c>
      <c r="K505" s="2">
        <v>2251560</v>
      </c>
      <c r="L505" s="2">
        <v>63080</v>
      </c>
      <c r="M505" s="2">
        <v>18873.95</v>
      </c>
    </row>
    <row r="506" spans="1:13">
      <c r="A506" s="9">
        <v>42748</v>
      </c>
      <c r="B506" s="9">
        <v>42760</v>
      </c>
      <c r="C506" s="2">
        <v>18955</v>
      </c>
      <c r="D506" s="2">
        <v>18979.25</v>
      </c>
      <c r="E506" s="2">
        <v>18801.75</v>
      </c>
      <c r="F506" s="2">
        <v>18945.599999999999</v>
      </c>
      <c r="G506" s="2">
        <v>18969.95</v>
      </c>
      <c r="H506" s="2">
        <v>18945.599999999999</v>
      </c>
      <c r="I506" s="2">
        <v>64798</v>
      </c>
      <c r="J506" s="2">
        <v>489874.87</v>
      </c>
      <c r="K506" s="2">
        <v>2459600</v>
      </c>
      <c r="L506" s="2">
        <v>208040</v>
      </c>
      <c r="M506" s="2">
        <v>18912.099999999999</v>
      </c>
    </row>
    <row r="507" spans="1:13">
      <c r="A507" s="9">
        <v>42751</v>
      </c>
      <c r="B507" s="9">
        <v>42760</v>
      </c>
      <c r="C507" s="2">
        <v>18950.150000000001</v>
      </c>
      <c r="D507" s="2">
        <v>19168.150000000001</v>
      </c>
      <c r="E507" s="2">
        <v>18895.55</v>
      </c>
      <c r="F507" s="2">
        <v>19138.5</v>
      </c>
      <c r="G507" s="2">
        <v>19145.150000000001</v>
      </c>
      <c r="H507" s="2">
        <v>19138.5</v>
      </c>
      <c r="I507" s="2">
        <v>75404</v>
      </c>
      <c r="J507" s="2">
        <v>574951.15</v>
      </c>
      <c r="K507" s="2">
        <v>2637040</v>
      </c>
      <c r="L507" s="2">
        <v>177440</v>
      </c>
      <c r="M507" s="2">
        <v>19096.45</v>
      </c>
    </row>
    <row r="508" spans="1:13">
      <c r="A508" s="9">
        <v>42752</v>
      </c>
      <c r="B508" s="9">
        <v>42760</v>
      </c>
      <c r="C508" s="2">
        <v>19132.2</v>
      </c>
      <c r="D508" s="2">
        <v>19216.75</v>
      </c>
      <c r="E508" s="2">
        <v>19025.55</v>
      </c>
      <c r="F508" s="2">
        <v>19103.900000000001</v>
      </c>
      <c r="G508" s="2">
        <v>19076.900000000001</v>
      </c>
      <c r="H508" s="2">
        <v>19103.900000000001</v>
      </c>
      <c r="I508" s="2">
        <v>71857</v>
      </c>
      <c r="J508" s="2">
        <v>549691.78</v>
      </c>
      <c r="K508" s="2">
        <v>2624680</v>
      </c>
      <c r="L508" s="2">
        <v>-12360</v>
      </c>
      <c r="M508" s="2">
        <v>19067.05</v>
      </c>
    </row>
    <row r="509" spans="1:13">
      <c r="A509" s="9">
        <v>42753</v>
      </c>
      <c r="B509" s="9">
        <v>42760</v>
      </c>
      <c r="C509" s="2">
        <v>19085.25</v>
      </c>
      <c r="D509" s="2">
        <v>19297.400000000001</v>
      </c>
      <c r="E509" s="2">
        <v>19085.25</v>
      </c>
      <c r="F509" s="2">
        <v>19199.75</v>
      </c>
      <c r="G509" s="2">
        <v>19198.099999999999</v>
      </c>
      <c r="H509" s="2">
        <v>19199.75</v>
      </c>
      <c r="I509" s="2">
        <v>73019</v>
      </c>
      <c r="J509" s="2">
        <v>561269.52</v>
      </c>
      <c r="K509" s="2">
        <v>2686480</v>
      </c>
      <c r="L509" s="2">
        <v>61800</v>
      </c>
      <c r="M509" s="2">
        <v>19164.5</v>
      </c>
    </row>
    <row r="510" spans="1:13">
      <c r="A510" s="9">
        <v>42754</v>
      </c>
      <c r="B510" s="9">
        <v>42760</v>
      </c>
      <c r="C510" s="2">
        <v>19163.099999999999</v>
      </c>
      <c r="D510" s="2">
        <v>19196.099999999999</v>
      </c>
      <c r="E510" s="2">
        <v>19074</v>
      </c>
      <c r="F510" s="2">
        <v>19150.95</v>
      </c>
      <c r="G510" s="2">
        <v>19143.05</v>
      </c>
      <c r="H510" s="2">
        <v>19150.95</v>
      </c>
      <c r="I510" s="2">
        <v>60006</v>
      </c>
      <c r="J510" s="2">
        <v>459397.65</v>
      </c>
      <c r="K510" s="2">
        <v>2639040</v>
      </c>
      <c r="L510" s="2">
        <v>-47440</v>
      </c>
      <c r="M510" s="2">
        <v>19124.25</v>
      </c>
    </row>
    <row r="511" spans="1:13">
      <c r="A511" s="9">
        <v>42755</v>
      </c>
      <c r="B511" s="9">
        <v>42760</v>
      </c>
      <c r="C511" s="2">
        <v>19050.400000000001</v>
      </c>
      <c r="D511" s="2">
        <v>19100</v>
      </c>
      <c r="E511" s="2">
        <v>18822.55</v>
      </c>
      <c r="F511" s="2">
        <v>18861.7</v>
      </c>
      <c r="G511" s="2">
        <v>18857.599999999999</v>
      </c>
      <c r="H511" s="2">
        <v>18861.7</v>
      </c>
      <c r="I511" s="2">
        <v>98862</v>
      </c>
      <c r="J511" s="2">
        <v>749359.09</v>
      </c>
      <c r="K511" s="2">
        <v>2337000</v>
      </c>
      <c r="L511" s="2">
        <v>-302040</v>
      </c>
      <c r="M511" s="2">
        <v>18820.8</v>
      </c>
    </row>
    <row r="512" spans="1:13">
      <c r="A512" s="9">
        <v>42758</v>
      </c>
      <c r="B512" s="9">
        <v>42760</v>
      </c>
      <c r="C512" s="2">
        <v>18799.95</v>
      </c>
      <c r="D512" s="2">
        <v>18949.150000000001</v>
      </c>
      <c r="E512" s="2">
        <v>18742.150000000001</v>
      </c>
      <c r="F512" s="2">
        <v>18881.7</v>
      </c>
      <c r="G512" s="2">
        <v>18917</v>
      </c>
      <c r="H512" s="2">
        <v>18881.7</v>
      </c>
      <c r="I512" s="2">
        <v>85669</v>
      </c>
      <c r="J512" s="2">
        <v>645888.28</v>
      </c>
      <c r="K512" s="2">
        <v>1779480</v>
      </c>
      <c r="L512" s="2">
        <v>-557520</v>
      </c>
      <c r="M512" s="2">
        <v>18842.7</v>
      </c>
    </row>
    <row r="513" spans="1:13">
      <c r="A513" s="9">
        <v>42759</v>
      </c>
      <c r="B513" s="9">
        <v>42760</v>
      </c>
      <c r="C513" s="2">
        <v>18970.150000000001</v>
      </c>
      <c r="D513" s="2">
        <v>19102</v>
      </c>
      <c r="E513" s="2">
        <v>18936.45</v>
      </c>
      <c r="F513" s="2">
        <v>19052.400000000001</v>
      </c>
      <c r="G513" s="2">
        <v>19065</v>
      </c>
      <c r="H513" s="2">
        <v>19052.400000000001</v>
      </c>
      <c r="I513" s="2">
        <v>74195</v>
      </c>
      <c r="J513" s="2">
        <v>564039.59</v>
      </c>
      <c r="K513" s="2">
        <v>1641240</v>
      </c>
      <c r="L513" s="2">
        <v>-138240</v>
      </c>
      <c r="M513" s="2">
        <v>19023.5</v>
      </c>
    </row>
    <row r="514" spans="1:13">
      <c r="A514" s="9">
        <v>42760</v>
      </c>
      <c r="B514" s="9">
        <v>42760</v>
      </c>
      <c r="C514" s="2">
        <v>19124.650000000001</v>
      </c>
      <c r="D514" s="2">
        <v>19486.25</v>
      </c>
      <c r="E514" s="2">
        <v>19118.2</v>
      </c>
      <c r="F514" s="2">
        <v>19453.5</v>
      </c>
      <c r="G514" s="2">
        <v>19475.5</v>
      </c>
      <c r="H514" s="2">
        <v>19473.2</v>
      </c>
      <c r="I514" s="2">
        <v>91561</v>
      </c>
      <c r="J514" s="2">
        <v>706282.35</v>
      </c>
      <c r="K514" s="2">
        <v>1290320</v>
      </c>
      <c r="L514" s="2">
        <v>-350920</v>
      </c>
      <c r="M514" s="2">
        <v>19473.2</v>
      </c>
    </row>
    <row r="515" spans="1:13">
      <c r="A515" s="9">
        <v>42762</v>
      </c>
      <c r="B515" s="9">
        <v>42789</v>
      </c>
      <c r="C515" s="2">
        <v>19599.900000000001</v>
      </c>
      <c r="D515" s="2">
        <v>19874.8</v>
      </c>
      <c r="E515" s="2">
        <v>19599.900000000001</v>
      </c>
      <c r="F515" s="2">
        <v>19793.5</v>
      </c>
      <c r="G515" s="2">
        <v>19804</v>
      </c>
      <c r="H515" s="2">
        <v>19793.5</v>
      </c>
      <c r="I515" s="2">
        <v>83147</v>
      </c>
      <c r="J515" s="2">
        <v>657108.06000000006</v>
      </c>
      <c r="K515" s="2">
        <v>2152240</v>
      </c>
      <c r="L515" s="2">
        <v>224960</v>
      </c>
      <c r="M515" s="2">
        <v>19708.3</v>
      </c>
    </row>
    <row r="516" spans="1:13">
      <c r="A516" s="9">
        <v>42765</v>
      </c>
      <c r="B516" s="9">
        <v>42789</v>
      </c>
      <c r="C516" s="2">
        <v>19761.55</v>
      </c>
      <c r="D516" s="2">
        <v>19825</v>
      </c>
      <c r="E516" s="2">
        <v>19633</v>
      </c>
      <c r="F516" s="2">
        <v>19650.55</v>
      </c>
      <c r="G516" s="2">
        <v>19641.95</v>
      </c>
      <c r="H516" s="2">
        <v>19650.55</v>
      </c>
      <c r="I516" s="2">
        <v>58970</v>
      </c>
      <c r="J516" s="2">
        <v>464912.5</v>
      </c>
      <c r="K516" s="2">
        <v>2076640</v>
      </c>
      <c r="L516" s="2">
        <v>-75600</v>
      </c>
      <c r="M516" s="2">
        <v>19585.25</v>
      </c>
    </row>
    <row r="517" spans="1:13">
      <c r="A517" s="9">
        <v>42766</v>
      </c>
      <c r="B517" s="9">
        <v>42789</v>
      </c>
      <c r="C517" s="2">
        <v>19599.400000000001</v>
      </c>
      <c r="D517" s="2">
        <v>19710</v>
      </c>
      <c r="E517" s="2">
        <v>19492.55</v>
      </c>
      <c r="F517" s="2">
        <v>19588.45</v>
      </c>
      <c r="G517" s="2">
        <v>19590</v>
      </c>
      <c r="H517" s="2">
        <v>19588.45</v>
      </c>
      <c r="I517" s="2">
        <v>71261</v>
      </c>
      <c r="J517" s="2">
        <v>558236.19999999995</v>
      </c>
      <c r="K517" s="2">
        <v>1961080</v>
      </c>
      <c r="L517" s="2">
        <v>-115560</v>
      </c>
      <c r="M517" s="2">
        <v>19515.150000000001</v>
      </c>
    </row>
    <row r="518" spans="1:13">
      <c r="A518" s="9">
        <v>42767</v>
      </c>
      <c r="B518" s="9">
        <v>42789</v>
      </c>
      <c r="C518" s="2">
        <v>19550</v>
      </c>
      <c r="D518" s="2">
        <v>20125</v>
      </c>
      <c r="E518" s="2">
        <v>19510</v>
      </c>
      <c r="F518" s="2">
        <v>20106.099999999999</v>
      </c>
      <c r="G518" s="2">
        <v>20117.95</v>
      </c>
      <c r="H518" s="2">
        <v>20106.099999999999</v>
      </c>
      <c r="I518" s="2">
        <v>154057</v>
      </c>
      <c r="J518" s="2">
        <v>1221867.28</v>
      </c>
      <c r="K518" s="2">
        <v>2446800</v>
      </c>
      <c r="L518" s="2">
        <v>485720</v>
      </c>
      <c r="M518" s="2">
        <v>20020.599999999999</v>
      </c>
    </row>
    <row r="519" spans="1:13">
      <c r="A519" s="9">
        <v>42768</v>
      </c>
      <c r="B519" s="9">
        <v>42789</v>
      </c>
      <c r="C519" s="2">
        <v>20076.75</v>
      </c>
      <c r="D519" s="2">
        <v>20208.400000000001</v>
      </c>
      <c r="E519" s="2">
        <v>19970.05</v>
      </c>
      <c r="F519" s="2">
        <v>20117.05</v>
      </c>
      <c r="G519" s="2">
        <v>20059.95</v>
      </c>
      <c r="H519" s="2">
        <v>20117.05</v>
      </c>
      <c r="I519" s="2">
        <v>105137</v>
      </c>
      <c r="J519" s="2">
        <v>845094.7</v>
      </c>
      <c r="K519" s="2">
        <v>2505800</v>
      </c>
      <c r="L519" s="2">
        <v>59000</v>
      </c>
      <c r="M519" s="2">
        <v>20070.3</v>
      </c>
    </row>
    <row r="520" spans="1:13">
      <c r="A520" s="9">
        <v>42769</v>
      </c>
      <c r="B520" s="9">
        <v>42789</v>
      </c>
      <c r="C520" s="2">
        <v>20073.45</v>
      </c>
      <c r="D520" s="2">
        <v>20288</v>
      </c>
      <c r="E520" s="2">
        <v>20057</v>
      </c>
      <c r="F520" s="2">
        <v>20256.45</v>
      </c>
      <c r="G520" s="2">
        <v>20260.150000000001</v>
      </c>
      <c r="H520" s="2">
        <v>20256.45</v>
      </c>
      <c r="I520" s="2">
        <v>75424</v>
      </c>
      <c r="J520" s="2">
        <v>609544.25</v>
      </c>
      <c r="K520" s="2">
        <v>2766360</v>
      </c>
      <c r="L520" s="2">
        <v>260560</v>
      </c>
      <c r="M520" s="2">
        <v>20196.8</v>
      </c>
    </row>
    <row r="521" spans="1:13">
      <c r="A521" s="9">
        <v>42772</v>
      </c>
      <c r="B521" s="9">
        <v>42789</v>
      </c>
      <c r="C521" s="2">
        <v>20339.95</v>
      </c>
      <c r="D521" s="2">
        <v>20504.650000000001</v>
      </c>
      <c r="E521" s="2">
        <v>20333.05</v>
      </c>
      <c r="F521" s="2">
        <v>20423.349999999999</v>
      </c>
      <c r="G521" s="2">
        <v>20427</v>
      </c>
      <c r="H521" s="2">
        <v>20423.349999999999</v>
      </c>
      <c r="I521" s="2">
        <v>70751</v>
      </c>
      <c r="J521" s="2">
        <v>578493.22</v>
      </c>
      <c r="K521" s="2">
        <v>2842840</v>
      </c>
      <c r="L521" s="2">
        <v>76480</v>
      </c>
      <c r="M521" s="2">
        <v>20371.599999999999</v>
      </c>
    </row>
    <row r="522" spans="1:13">
      <c r="A522" s="9">
        <v>42773</v>
      </c>
      <c r="B522" s="9">
        <v>42789</v>
      </c>
      <c r="C522" s="2">
        <v>20398.150000000001</v>
      </c>
      <c r="D522" s="2">
        <v>20458.849999999999</v>
      </c>
      <c r="E522" s="2">
        <v>20330.55</v>
      </c>
      <c r="F522" s="2">
        <v>20378.7</v>
      </c>
      <c r="G522" s="2">
        <v>20375.2</v>
      </c>
      <c r="H522" s="2">
        <v>20378.7</v>
      </c>
      <c r="I522" s="2">
        <v>60818</v>
      </c>
      <c r="J522" s="2">
        <v>496011.17</v>
      </c>
      <c r="K522" s="2">
        <v>2835520</v>
      </c>
      <c r="L522" s="2">
        <v>-7320</v>
      </c>
      <c r="M522" s="2">
        <v>20327.25</v>
      </c>
    </row>
    <row r="523" spans="1:13">
      <c r="A523" s="9">
        <v>42774</v>
      </c>
      <c r="B523" s="9">
        <v>42789</v>
      </c>
      <c r="C523" s="2">
        <v>20350.349999999999</v>
      </c>
      <c r="D523" s="2">
        <v>20455</v>
      </c>
      <c r="E523" s="2">
        <v>20141</v>
      </c>
      <c r="F523" s="2">
        <v>20360.7</v>
      </c>
      <c r="G523" s="2">
        <v>20396.150000000001</v>
      </c>
      <c r="H523" s="2">
        <v>20360.7</v>
      </c>
      <c r="I523" s="2">
        <v>110930</v>
      </c>
      <c r="J523" s="2">
        <v>900707.09</v>
      </c>
      <c r="K523" s="2">
        <v>2907240</v>
      </c>
      <c r="L523" s="2">
        <v>71720</v>
      </c>
      <c r="M523" s="2">
        <v>20245.400000000001</v>
      </c>
    </row>
    <row r="524" spans="1:13">
      <c r="A524" s="9">
        <v>42775</v>
      </c>
      <c r="B524" s="9">
        <v>42789</v>
      </c>
      <c r="C524" s="2">
        <v>20455</v>
      </c>
      <c r="D524" s="2">
        <v>20470</v>
      </c>
      <c r="E524" s="2">
        <v>20055.55</v>
      </c>
      <c r="F524" s="2">
        <v>20201.3</v>
      </c>
      <c r="G524" s="2">
        <v>20225</v>
      </c>
      <c r="H524" s="2">
        <v>20201.3</v>
      </c>
      <c r="I524" s="2">
        <v>132804</v>
      </c>
      <c r="J524" s="2">
        <v>1074030.96</v>
      </c>
      <c r="K524" s="2">
        <v>2693160</v>
      </c>
      <c r="L524" s="2">
        <v>-214080</v>
      </c>
      <c r="M524" s="2">
        <v>20151.150000000001</v>
      </c>
    </row>
    <row r="525" spans="1:13">
      <c r="A525" s="9">
        <v>42776</v>
      </c>
      <c r="B525" s="9">
        <v>42789</v>
      </c>
      <c r="C525" s="2">
        <v>20289.900000000001</v>
      </c>
      <c r="D525" s="2">
        <v>20360</v>
      </c>
      <c r="E525" s="2">
        <v>20216</v>
      </c>
      <c r="F525" s="2">
        <v>20273</v>
      </c>
      <c r="G525" s="2">
        <v>20285</v>
      </c>
      <c r="H525" s="2">
        <v>20273</v>
      </c>
      <c r="I525" s="2">
        <v>66602</v>
      </c>
      <c r="J525" s="2">
        <v>540803.75</v>
      </c>
      <c r="K525" s="2">
        <v>2742080</v>
      </c>
      <c r="L525" s="2">
        <v>48920</v>
      </c>
      <c r="M525" s="2">
        <v>20213.900000000001</v>
      </c>
    </row>
    <row r="526" spans="1:13">
      <c r="A526" s="9">
        <v>42779</v>
      </c>
      <c r="B526" s="9">
        <v>42789</v>
      </c>
      <c r="C526" s="2">
        <v>20310</v>
      </c>
      <c r="D526" s="2">
        <v>20358.900000000001</v>
      </c>
      <c r="E526" s="2">
        <v>20131.25</v>
      </c>
      <c r="F526" s="2">
        <v>20285.5</v>
      </c>
      <c r="G526" s="2">
        <v>20296.2</v>
      </c>
      <c r="H526" s="2">
        <v>20285.5</v>
      </c>
      <c r="I526" s="2">
        <v>71107</v>
      </c>
      <c r="J526" s="2">
        <v>576049.46</v>
      </c>
      <c r="K526" s="2">
        <v>2831320</v>
      </c>
      <c r="L526" s="2">
        <v>89240</v>
      </c>
      <c r="M526" s="2">
        <v>20251.8</v>
      </c>
    </row>
    <row r="527" spans="1:13">
      <c r="A527" s="9">
        <v>42780</v>
      </c>
      <c r="B527" s="9">
        <v>42789</v>
      </c>
      <c r="C527" s="2">
        <v>20328</v>
      </c>
      <c r="D527" s="2">
        <v>20337.400000000001</v>
      </c>
      <c r="E527" s="2">
        <v>20194.400000000001</v>
      </c>
      <c r="F527" s="2">
        <v>20298.650000000001</v>
      </c>
      <c r="G527" s="2">
        <v>20296.95</v>
      </c>
      <c r="H527" s="2">
        <v>20298.650000000001</v>
      </c>
      <c r="I527" s="2">
        <v>55421</v>
      </c>
      <c r="J527" s="2">
        <v>449193.98</v>
      </c>
      <c r="K527" s="2">
        <v>2823080</v>
      </c>
      <c r="L527" s="2">
        <v>-8240</v>
      </c>
      <c r="M527" s="2">
        <v>20258.099999999999</v>
      </c>
    </row>
    <row r="528" spans="1:13">
      <c r="A528" s="9">
        <v>42781</v>
      </c>
      <c r="B528" s="9">
        <v>42789</v>
      </c>
      <c r="C528" s="2">
        <v>20318.900000000001</v>
      </c>
      <c r="D528" s="2">
        <v>20398.2</v>
      </c>
      <c r="E528" s="2">
        <v>20153.05</v>
      </c>
      <c r="F528" s="2">
        <v>20204.400000000001</v>
      </c>
      <c r="G528" s="2">
        <v>20215.7</v>
      </c>
      <c r="H528" s="2">
        <v>20204.400000000001</v>
      </c>
      <c r="I528" s="2">
        <v>93033</v>
      </c>
      <c r="J528" s="2">
        <v>753596.28</v>
      </c>
      <c r="K528" s="2">
        <v>2754680</v>
      </c>
      <c r="L528" s="2">
        <v>-68400</v>
      </c>
      <c r="M528" s="2">
        <v>20163.7</v>
      </c>
    </row>
    <row r="529" spans="1:13">
      <c r="A529" s="9">
        <v>42782</v>
      </c>
      <c r="B529" s="9">
        <v>42789</v>
      </c>
      <c r="C529" s="2">
        <v>20270</v>
      </c>
      <c r="D529" s="2">
        <v>20326</v>
      </c>
      <c r="E529" s="2">
        <v>20119.650000000001</v>
      </c>
      <c r="F529" s="2">
        <v>20285.400000000001</v>
      </c>
      <c r="G529" s="2">
        <v>20302.45</v>
      </c>
      <c r="H529" s="2">
        <v>20285.400000000001</v>
      </c>
      <c r="I529" s="2">
        <v>81122</v>
      </c>
      <c r="J529" s="2">
        <v>656887.63</v>
      </c>
      <c r="K529" s="2">
        <v>2644000</v>
      </c>
      <c r="L529" s="2">
        <v>-110680</v>
      </c>
      <c r="M529" s="2">
        <v>20243.7</v>
      </c>
    </row>
    <row r="530" spans="1:13">
      <c r="A530" s="9">
        <v>42783</v>
      </c>
      <c r="B530" s="9">
        <v>42789</v>
      </c>
      <c r="C530" s="2">
        <v>20750.349999999999</v>
      </c>
      <c r="D530" s="2">
        <v>20873.8</v>
      </c>
      <c r="E530" s="2">
        <v>20420.3</v>
      </c>
      <c r="F530" s="2">
        <v>20522.400000000001</v>
      </c>
      <c r="G530" s="2">
        <v>20540</v>
      </c>
      <c r="H530" s="2">
        <v>20522.400000000001</v>
      </c>
      <c r="I530" s="2">
        <v>165462</v>
      </c>
      <c r="J530" s="2">
        <v>1361626.73</v>
      </c>
      <c r="K530" s="2">
        <v>2576040</v>
      </c>
      <c r="L530" s="2">
        <v>-67960</v>
      </c>
      <c r="M530" s="2">
        <v>20551.349999999999</v>
      </c>
    </row>
    <row r="531" spans="1:13">
      <c r="A531" s="9">
        <v>42786</v>
      </c>
      <c r="B531" s="9">
        <v>42789</v>
      </c>
      <c r="C531" s="2">
        <v>20498.849999999999</v>
      </c>
      <c r="D531" s="2">
        <v>20689.8</v>
      </c>
      <c r="E531" s="2">
        <v>20492.2</v>
      </c>
      <c r="F531" s="2">
        <v>20656.849999999999</v>
      </c>
      <c r="G531" s="2">
        <v>20667.95</v>
      </c>
      <c r="H531" s="2">
        <v>20656.849999999999</v>
      </c>
      <c r="I531" s="2">
        <v>52177</v>
      </c>
      <c r="J531" s="2">
        <v>429752</v>
      </c>
      <c r="K531" s="2">
        <v>2649240</v>
      </c>
      <c r="L531" s="2">
        <v>73200</v>
      </c>
      <c r="M531" s="2">
        <v>20677.099999999999</v>
      </c>
    </row>
    <row r="532" spans="1:13">
      <c r="A532" s="9">
        <v>42787</v>
      </c>
      <c r="B532" s="9">
        <v>42789</v>
      </c>
      <c r="C532" s="2">
        <v>20660</v>
      </c>
      <c r="D532" s="2">
        <v>20877.150000000001</v>
      </c>
      <c r="E532" s="2">
        <v>20595.8</v>
      </c>
      <c r="F532" s="2">
        <v>20844.099999999999</v>
      </c>
      <c r="G532" s="2">
        <v>20855.55</v>
      </c>
      <c r="H532" s="2">
        <v>20844.099999999999</v>
      </c>
      <c r="I532" s="2">
        <v>72023</v>
      </c>
      <c r="J532" s="2">
        <v>596913.5</v>
      </c>
      <c r="K532" s="2">
        <v>2681480</v>
      </c>
      <c r="L532" s="2">
        <v>32240</v>
      </c>
      <c r="M532" s="2">
        <v>20860.95</v>
      </c>
    </row>
    <row r="533" spans="1:13">
      <c r="A533" s="9">
        <v>42788</v>
      </c>
      <c r="B533" s="9">
        <v>42789</v>
      </c>
      <c r="C533" s="2">
        <v>20901.55</v>
      </c>
      <c r="D533" s="2">
        <v>20927</v>
      </c>
      <c r="E533" s="2">
        <v>20816.2</v>
      </c>
      <c r="F533" s="2">
        <v>20857.95</v>
      </c>
      <c r="G533" s="2">
        <v>20858.7</v>
      </c>
      <c r="H533" s="2">
        <v>20857.95</v>
      </c>
      <c r="I533" s="2">
        <v>76383</v>
      </c>
      <c r="J533" s="2">
        <v>637842.4</v>
      </c>
      <c r="K533" s="2">
        <v>2386200</v>
      </c>
      <c r="L533" s="2">
        <v>-295280</v>
      </c>
      <c r="M533" s="2">
        <v>20868.45</v>
      </c>
    </row>
    <row r="534" spans="1:13">
      <c r="A534" s="9">
        <v>42789</v>
      </c>
      <c r="B534" s="9">
        <v>42789</v>
      </c>
      <c r="C534" s="2">
        <v>20879</v>
      </c>
      <c r="D534" s="2">
        <v>21024.55</v>
      </c>
      <c r="E534" s="2">
        <v>20832.5</v>
      </c>
      <c r="F534" s="2">
        <v>20893.650000000001</v>
      </c>
      <c r="G534" s="2">
        <v>20877</v>
      </c>
      <c r="H534" s="2">
        <v>20876.650000000001</v>
      </c>
      <c r="I534" s="2">
        <v>102400</v>
      </c>
      <c r="J534" s="2">
        <v>857019.33</v>
      </c>
      <c r="K534" s="2">
        <v>1837720</v>
      </c>
      <c r="L534" s="2">
        <v>-548480</v>
      </c>
      <c r="M534" s="2">
        <v>20876.650000000001</v>
      </c>
    </row>
    <row r="535" spans="1:13">
      <c r="A535" s="9">
        <v>42793</v>
      </c>
      <c r="B535" s="9">
        <v>42824</v>
      </c>
      <c r="C535" s="2">
        <v>20863</v>
      </c>
      <c r="D535" s="2">
        <v>20879.95</v>
      </c>
      <c r="E535" s="2">
        <v>20666</v>
      </c>
      <c r="F535" s="2">
        <v>20682</v>
      </c>
      <c r="G535" s="2">
        <v>20678</v>
      </c>
      <c r="H535" s="2">
        <v>20682</v>
      </c>
      <c r="I535" s="2">
        <v>62486</v>
      </c>
      <c r="J535" s="2">
        <v>518614.31</v>
      </c>
      <c r="K535" s="2">
        <v>2707120</v>
      </c>
      <c r="L535" s="2">
        <v>-1080</v>
      </c>
      <c r="M535" s="2">
        <v>20613.05</v>
      </c>
    </row>
    <row r="536" spans="1:13">
      <c r="A536" s="9">
        <v>42794</v>
      </c>
      <c r="B536" s="9">
        <v>42824</v>
      </c>
      <c r="C536" s="2">
        <v>20680.099999999999</v>
      </c>
      <c r="D536" s="2">
        <v>20746.599999999999</v>
      </c>
      <c r="E536" s="2">
        <v>20635.099999999999</v>
      </c>
      <c r="F536" s="2">
        <v>20681.45</v>
      </c>
      <c r="G536" s="2">
        <v>20690</v>
      </c>
      <c r="H536" s="2">
        <v>20681.45</v>
      </c>
      <c r="I536" s="2">
        <v>45510</v>
      </c>
      <c r="J536" s="2">
        <v>376523.92</v>
      </c>
      <c r="K536" s="2">
        <v>2640120</v>
      </c>
      <c r="L536" s="2">
        <v>-67000</v>
      </c>
      <c r="M536" s="2">
        <v>20607.25</v>
      </c>
    </row>
    <row r="537" spans="1:13">
      <c r="A537" s="9">
        <v>42795</v>
      </c>
      <c r="B537" s="9">
        <v>42824</v>
      </c>
      <c r="C537" s="2">
        <v>20755.05</v>
      </c>
      <c r="D537" s="2">
        <v>20900.400000000001</v>
      </c>
      <c r="E537" s="2">
        <v>20725.05</v>
      </c>
      <c r="F537" s="2">
        <v>20846.95</v>
      </c>
      <c r="G537" s="2">
        <v>20837.849999999999</v>
      </c>
      <c r="H537" s="2">
        <v>20846.95</v>
      </c>
      <c r="I537" s="2">
        <v>59898</v>
      </c>
      <c r="J537" s="2">
        <v>499350.87</v>
      </c>
      <c r="K537" s="2">
        <v>2654680</v>
      </c>
      <c r="L537" s="2">
        <v>14560</v>
      </c>
      <c r="M537" s="2">
        <v>20783.75</v>
      </c>
    </row>
    <row r="538" spans="1:13">
      <c r="A538" s="9">
        <v>42796</v>
      </c>
      <c r="B538" s="9">
        <v>42824</v>
      </c>
      <c r="C538" s="2">
        <v>20925.349999999999</v>
      </c>
      <c r="D538" s="2">
        <v>20957.900000000001</v>
      </c>
      <c r="E538" s="2">
        <v>20581.45</v>
      </c>
      <c r="F538" s="2">
        <v>20631.25</v>
      </c>
      <c r="G538" s="2">
        <v>20626.95</v>
      </c>
      <c r="H538" s="2">
        <v>20631.25</v>
      </c>
      <c r="I538" s="2">
        <v>105646</v>
      </c>
      <c r="J538" s="2">
        <v>878800.4</v>
      </c>
      <c r="K538" s="2">
        <v>2506320</v>
      </c>
      <c r="L538" s="2">
        <v>-148360</v>
      </c>
      <c r="M538" s="2">
        <v>20560.05</v>
      </c>
    </row>
    <row r="539" spans="1:13">
      <c r="A539" s="9">
        <v>42797</v>
      </c>
      <c r="B539" s="9">
        <v>42824</v>
      </c>
      <c r="C539" s="2">
        <v>20511.099999999999</v>
      </c>
      <c r="D539" s="2">
        <v>20619.849999999999</v>
      </c>
      <c r="E539" s="2">
        <v>20494.599999999999</v>
      </c>
      <c r="F539" s="2">
        <v>20579.900000000001</v>
      </c>
      <c r="G539" s="2">
        <v>20604.849999999999</v>
      </c>
      <c r="H539" s="2">
        <v>20579.900000000001</v>
      </c>
      <c r="I539" s="2">
        <v>53163</v>
      </c>
      <c r="J539" s="2">
        <v>436964.99</v>
      </c>
      <c r="K539" s="2">
        <v>2396320</v>
      </c>
      <c r="L539" s="2">
        <v>-110000</v>
      </c>
      <c r="M539" s="2">
        <v>20495.599999999999</v>
      </c>
    </row>
    <row r="540" spans="1:13">
      <c r="A540" s="9">
        <v>42800</v>
      </c>
      <c r="B540" s="9">
        <v>42824</v>
      </c>
      <c r="C540" s="2">
        <v>20625.75</v>
      </c>
      <c r="D540" s="2">
        <v>20803.400000000001</v>
      </c>
      <c r="E540" s="2">
        <v>20610.2</v>
      </c>
      <c r="F540" s="2">
        <v>20734.150000000001</v>
      </c>
      <c r="G540" s="2">
        <v>20739.8</v>
      </c>
      <c r="H540" s="2">
        <v>20734.150000000001</v>
      </c>
      <c r="I540" s="2">
        <v>59768</v>
      </c>
      <c r="J540" s="2">
        <v>495349.04</v>
      </c>
      <c r="K540" s="2">
        <v>2394040</v>
      </c>
      <c r="L540" s="2">
        <v>-2280</v>
      </c>
      <c r="M540" s="2">
        <v>20663.650000000001</v>
      </c>
    </row>
    <row r="541" spans="1:13">
      <c r="A541" s="9">
        <v>42801</v>
      </c>
      <c r="B541" s="9">
        <v>42824</v>
      </c>
      <c r="C541" s="2">
        <v>20735.099999999999</v>
      </c>
      <c r="D541" s="2">
        <v>20767.349999999999</v>
      </c>
      <c r="E541" s="2">
        <v>20660</v>
      </c>
      <c r="F541" s="2">
        <v>20718.05</v>
      </c>
      <c r="G541" s="2">
        <v>20725</v>
      </c>
      <c r="H541" s="2">
        <v>20718.05</v>
      </c>
      <c r="I541" s="2">
        <v>38252</v>
      </c>
      <c r="J541" s="2">
        <v>316804.40999999997</v>
      </c>
      <c r="K541" s="2">
        <v>2342400</v>
      </c>
      <c r="L541" s="2">
        <v>-51640</v>
      </c>
      <c r="M541" s="2">
        <v>20627.5</v>
      </c>
    </row>
    <row r="542" spans="1:13">
      <c r="A542" s="9">
        <v>42802</v>
      </c>
      <c r="B542" s="9">
        <v>42824</v>
      </c>
      <c r="C542" s="2">
        <v>20699.900000000001</v>
      </c>
      <c r="D542" s="2">
        <v>20787.7</v>
      </c>
      <c r="E542" s="2">
        <v>20588.099999999999</v>
      </c>
      <c r="F542" s="2">
        <v>20756.599999999999</v>
      </c>
      <c r="G542" s="2">
        <v>20777</v>
      </c>
      <c r="H542" s="2">
        <v>20756.599999999999</v>
      </c>
      <c r="I542" s="2">
        <v>87761</v>
      </c>
      <c r="J542" s="2">
        <v>726914.23</v>
      </c>
      <c r="K542" s="2">
        <v>2367520</v>
      </c>
      <c r="L542" s="2">
        <v>25120</v>
      </c>
      <c r="M542" s="2">
        <v>20676.55</v>
      </c>
    </row>
    <row r="543" spans="1:13">
      <c r="A543" s="9">
        <v>42803</v>
      </c>
      <c r="B543" s="9">
        <v>42824</v>
      </c>
      <c r="C543" s="2">
        <v>20680</v>
      </c>
      <c r="D543" s="2">
        <v>20864.3</v>
      </c>
      <c r="E543" s="2">
        <v>20649</v>
      </c>
      <c r="F543" s="2">
        <v>20793.25</v>
      </c>
      <c r="G543" s="2">
        <v>20795</v>
      </c>
      <c r="H543" s="2">
        <v>20793.25</v>
      </c>
      <c r="I543" s="2">
        <v>62955</v>
      </c>
      <c r="J543" s="2">
        <v>522962.4</v>
      </c>
      <c r="K543" s="2">
        <v>2239840</v>
      </c>
      <c r="L543" s="2">
        <v>-127680</v>
      </c>
      <c r="M543" s="2">
        <v>20721.349999999999</v>
      </c>
    </row>
    <row r="544" spans="1:13">
      <c r="A544" s="9">
        <v>42804</v>
      </c>
      <c r="B544" s="9">
        <v>42824</v>
      </c>
      <c r="C544" s="2">
        <v>20889.400000000001</v>
      </c>
      <c r="D544" s="2">
        <v>20933.400000000001</v>
      </c>
      <c r="E544" s="2">
        <v>20703.3</v>
      </c>
      <c r="F544" s="2">
        <v>20797.8</v>
      </c>
      <c r="G544" s="2">
        <v>20796</v>
      </c>
      <c r="H544" s="2">
        <v>20797.8</v>
      </c>
      <c r="I544" s="2">
        <v>67509</v>
      </c>
      <c r="J544" s="2">
        <v>561802.51</v>
      </c>
      <c r="K544" s="2">
        <v>2146360</v>
      </c>
      <c r="L544" s="2">
        <v>-93480</v>
      </c>
      <c r="M544" s="2">
        <v>20727.55</v>
      </c>
    </row>
    <row r="545" spans="1:13">
      <c r="A545" s="9">
        <v>42808</v>
      </c>
      <c r="B545" s="9">
        <v>42824</v>
      </c>
      <c r="C545" s="2">
        <v>21246</v>
      </c>
      <c r="D545" s="2">
        <v>21326.3</v>
      </c>
      <c r="E545" s="2">
        <v>21100</v>
      </c>
      <c r="F545" s="2">
        <v>21146.7</v>
      </c>
      <c r="G545" s="2">
        <v>21132.1</v>
      </c>
      <c r="H545" s="2">
        <v>21146.7</v>
      </c>
      <c r="I545" s="2">
        <v>78502</v>
      </c>
      <c r="J545" s="2">
        <v>664784.62</v>
      </c>
      <c r="K545" s="2">
        <v>2408480</v>
      </c>
      <c r="L545" s="2">
        <v>262120</v>
      </c>
      <c r="M545" s="2">
        <v>21102.7</v>
      </c>
    </row>
    <row r="546" spans="1:13">
      <c r="A546" s="9">
        <v>42809</v>
      </c>
      <c r="B546" s="9">
        <v>42824</v>
      </c>
      <c r="C546" s="2">
        <v>21152.65</v>
      </c>
      <c r="D546" s="2">
        <v>21285</v>
      </c>
      <c r="E546" s="2">
        <v>21116.65</v>
      </c>
      <c r="F546" s="2">
        <v>21222.6</v>
      </c>
      <c r="G546" s="2">
        <v>21215</v>
      </c>
      <c r="H546" s="2">
        <v>21222.6</v>
      </c>
      <c r="I546" s="2">
        <v>56198</v>
      </c>
      <c r="J546" s="2">
        <v>477088.65</v>
      </c>
      <c r="K546" s="2">
        <v>2356320</v>
      </c>
      <c r="L546" s="2">
        <v>-52160</v>
      </c>
      <c r="M546" s="2">
        <v>21157.9</v>
      </c>
    </row>
    <row r="547" spans="1:13">
      <c r="A547" s="9">
        <v>42810</v>
      </c>
      <c r="B547" s="9">
        <v>42824</v>
      </c>
      <c r="C547" s="2">
        <v>21278.65</v>
      </c>
      <c r="D547" s="2">
        <v>21347.1</v>
      </c>
      <c r="E547" s="2">
        <v>21250.05</v>
      </c>
      <c r="F547" s="2">
        <v>21310.799999999999</v>
      </c>
      <c r="G547" s="2">
        <v>21325</v>
      </c>
      <c r="H547" s="2">
        <v>21310.799999999999</v>
      </c>
      <c r="I547" s="2">
        <v>55895</v>
      </c>
      <c r="J547" s="2">
        <v>476268.56</v>
      </c>
      <c r="K547" s="2">
        <v>2297560</v>
      </c>
      <c r="L547" s="2">
        <v>-58760</v>
      </c>
      <c r="M547" s="2">
        <v>21249.9</v>
      </c>
    </row>
    <row r="548" spans="1:13">
      <c r="A548" s="9">
        <v>42811</v>
      </c>
      <c r="B548" s="9">
        <v>42824</v>
      </c>
      <c r="C548" s="2">
        <v>21678.5</v>
      </c>
      <c r="D548" s="2">
        <v>21678.5</v>
      </c>
      <c r="E548" s="2">
        <v>21190.95</v>
      </c>
      <c r="F548" s="2">
        <v>21234.5</v>
      </c>
      <c r="G548" s="2">
        <v>21237.95</v>
      </c>
      <c r="H548" s="2">
        <v>21234.5</v>
      </c>
      <c r="I548" s="2">
        <v>55505</v>
      </c>
      <c r="J548" s="2">
        <v>471630.33</v>
      </c>
      <c r="K548" s="2">
        <v>2234720</v>
      </c>
      <c r="L548" s="2">
        <v>-62840</v>
      </c>
      <c r="M548" s="2">
        <v>21175.05</v>
      </c>
    </row>
    <row r="549" spans="1:13">
      <c r="A549" s="9">
        <v>42814</v>
      </c>
      <c r="B549" s="9">
        <v>42824</v>
      </c>
      <c r="C549" s="2">
        <v>21206</v>
      </c>
      <c r="D549" s="2">
        <v>21235.95</v>
      </c>
      <c r="E549" s="2">
        <v>21140</v>
      </c>
      <c r="F549" s="2">
        <v>21182.55</v>
      </c>
      <c r="G549" s="2">
        <v>21188.35</v>
      </c>
      <c r="H549" s="2">
        <v>21182.55</v>
      </c>
      <c r="I549" s="2">
        <v>32204</v>
      </c>
      <c r="J549" s="2">
        <v>272800.86</v>
      </c>
      <c r="K549" s="2">
        <v>2214440</v>
      </c>
      <c r="L549" s="2">
        <v>-20280</v>
      </c>
      <c r="M549" s="2">
        <v>21110.25</v>
      </c>
    </row>
    <row r="550" spans="1:13">
      <c r="A550" s="9">
        <v>42815</v>
      </c>
      <c r="B550" s="9">
        <v>42824</v>
      </c>
      <c r="C550" s="2">
        <v>21153.7</v>
      </c>
      <c r="D550" s="2">
        <v>21213</v>
      </c>
      <c r="E550" s="2">
        <v>21037.55</v>
      </c>
      <c r="F550" s="2">
        <v>21090.75</v>
      </c>
      <c r="G550" s="2">
        <v>21110</v>
      </c>
      <c r="H550" s="2">
        <v>21090.75</v>
      </c>
      <c r="I550" s="2">
        <v>54610</v>
      </c>
      <c r="J550" s="2">
        <v>461080.53</v>
      </c>
      <c r="K550" s="2">
        <v>2171960</v>
      </c>
      <c r="L550" s="2">
        <v>-42480</v>
      </c>
      <c r="M550" s="2">
        <v>21019</v>
      </c>
    </row>
    <row r="551" spans="1:13">
      <c r="A551" s="9">
        <v>42816</v>
      </c>
      <c r="B551" s="9">
        <v>42824</v>
      </c>
      <c r="C551" s="2">
        <v>21017.35</v>
      </c>
      <c r="D551" s="2">
        <v>21017.35</v>
      </c>
      <c r="E551" s="2">
        <v>20827.3</v>
      </c>
      <c r="F551" s="2">
        <v>20849.099999999999</v>
      </c>
      <c r="G551" s="2">
        <v>20841.150000000001</v>
      </c>
      <c r="H551" s="2">
        <v>20849.099999999999</v>
      </c>
      <c r="I551" s="2">
        <v>62985</v>
      </c>
      <c r="J551" s="2">
        <v>526669.11</v>
      </c>
      <c r="K551" s="2">
        <v>2058480</v>
      </c>
      <c r="L551" s="2">
        <v>-113480</v>
      </c>
      <c r="M551" s="2">
        <v>20781.349999999999</v>
      </c>
    </row>
    <row r="552" spans="1:13">
      <c r="A552" s="9">
        <v>42817</v>
      </c>
      <c r="B552" s="9">
        <v>42824</v>
      </c>
      <c r="C552" s="2">
        <v>20870.150000000001</v>
      </c>
      <c r="D552" s="2">
        <v>20990</v>
      </c>
      <c r="E552" s="2">
        <v>20822.5</v>
      </c>
      <c r="F552" s="2">
        <v>20952.75</v>
      </c>
      <c r="G552" s="2">
        <v>20941.3</v>
      </c>
      <c r="H552" s="2">
        <v>20952.75</v>
      </c>
      <c r="I552" s="2">
        <v>58110</v>
      </c>
      <c r="J552" s="2">
        <v>485700.51</v>
      </c>
      <c r="K552" s="2">
        <v>2040320</v>
      </c>
      <c r="L552" s="2">
        <v>-18160</v>
      </c>
      <c r="M552" s="2">
        <v>20895.5</v>
      </c>
    </row>
    <row r="553" spans="1:13">
      <c r="A553" s="9">
        <v>42818</v>
      </c>
      <c r="B553" s="9">
        <v>42824</v>
      </c>
      <c r="C553" s="2">
        <v>20989.75</v>
      </c>
      <c r="D553" s="2">
        <v>21206.6</v>
      </c>
      <c r="E553" s="2">
        <v>20962.95</v>
      </c>
      <c r="F553" s="2">
        <v>21140.65</v>
      </c>
      <c r="G553" s="2">
        <v>21144.9</v>
      </c>
      <c r="H553" s="2">
        <v>21140.65</v>
      </c>
      <c r="I553" s="2">
        <v>68906</v>
      </c>
      <c r="J553" s="2">
        <v>582400.98</v>
      </c>
      <c r="K553" s="2">
        <v>2052400</v>
      </c>
      <c r="L553" s="2">
        <v>12080</v>
      </c>
      <c r="M553" s="2">
        <v>21122.55</v>
      </c>
    </row>
    <row r="554" spans="1:13">
      <c r="A554" s="9">
        <v>42821</v>
      </c>
      <c r="B554" s="9">
        <v>42824</v>
      </c>
      <c r="C554" s="2">
        <v>21001.5</v>
      </c>
      <c r="D554" s="2">
        <v>21175</v>
      </c>
      <c r="E554" s="2">
        <v>20992.25</v>
      </c>
      <c r="F554" s="2">
        <v>21101.95</v>
      </c>
      <c r="G554" s="2">
        <v>21094</v>
      </c>
      <c r="H554" s="2">
        <v>21101.95</v>
      </c>
      <c r="I554" s="2">
        <v>61884</v>
      </c>
      <c r="J554" s="2">
        <v>521977.74</v>
      </c>
      <c r="K554" s="2">
        <v>1875200</v>
      </c>
      <c r="L554" s="2">
        <v>-177200</v>
      </c>
      <c r="M554" s="2">
        <v>21056.9</v>
      </c>
    </row>
    <row r="555" spans="1:13">
      <c r="A555" s="9">
        <v>42822</v>
      </c>
      <c r="B555" s="9">
        <v>42824</v>
      </c>
      <c r="C555" s="2">
        <v>21225.25</v>
      </c>
      <c r="D555" s="2">
        <v>21265</v>
      </c>
      <c r="E555" s="2">
        <v>21150</v>
      </c>
      <c r="F555" s="2">
        <v>21235.1</v>
      </c>
      <c r="G555" s="2">
        <v>21244.05</v>
      </c>
      <c r="H555" s="2">
        <v>21235.1</v>
      </c>
      <c r="I555" s="2">
        <v>62454</v>
      </c>
      <c r="J555" s="2">
        <v>530070.59</v>
      </c>
      <c r="K555" s="2">
        <v>1649160</v>
      </c>
      <c r="L555" s="2">
        <v>-226040</v>
      </c>
      <c r="M555" s="2">
        <v>21225.4</v>
      </c>
    </row>
    <row r="556" spans="1:13">
      <c r="A556" s="9">
        <v>42823</v>
      </c>
      <c r="B556" s="9">
        <v>42824</v>
      </c>
      <c r="C556" s="2">
        <v>21277.85</v>
      </c>
      <c r="D556" s="2">
        <v>21422.6</v>
      </c>
      <c r="E556" s="2">
        <v>21256.65</v>
      </c>
      <c r="F556" s="2">
        <v>21403.3</v>
      </c>
      <c r="G556" s="2">
        <v>21411.05</v>
      </c>
      <c r="H556" s="2">
        <v>21403.3</v>
      </c>
      <c r="I556" s="2">
        <v>63945</v>
      </c>
      <c r="J556" s="2">
        <v>546297.61</v>
      </c>
      <c r="K556" s="2">
        <v>1620200</v>
      </c>
      <c r="L556" s="2">
        <v>-28960</v>
      </c>
      <c r="M556" s="2">
        <v>21391.15</v>
      </c>
    </row>
    <row r="557" spans="1:13">
      <c r="A557" s="9">
        <v>42824</v>
      </c>
      <c r="B557" s="9">
        <v>42824</v>
      </c>
      <c r="C557" s="2">
        <v>21370.85</v>
      </c>
      <c r="D557" s="2">
        <v>21654</v>
      </c>
      <c r="E557" s="2">
        <v>21370.2</v>
      </c>
      <c r="F557" s="2">
        <v>21609.35</v>
      </c>
      <c r="G557" s="2">
        <v>21624</v>
      </c>
      <c r="H557" s="2">
        <v>21620.7</v>
      </c>
      <c r="I557" s="2">
        <v>83686</v>
      </c>
      <c r="J557" s="2">
        <v>720677.98</v>
      </c>
      <c r="K557" s="2">
        <v>1283120</v>
      </c>
      <c r="L557" s="2">
        <v>-337080</v>
      </c>
      <c r="M557" s="2">
        <v>21620.7</v>
      </c>
    </row>
    <row r="558" spans="1:13">
      <c r="A558" s="9">
        <v>42825</v>
      </c>
      <c r="B558" s="9">
        <v>42852</v>
      </c>
      <c r="C558" s="2">
        <v>21512.25</v>
      </c>
      <c r="D558" s="2">
        <v>21603.4</v>
      </c>
      <c r="E558" s="2">
        <v>21465.5</v>
      </c>
      <c r="F558" s="2">
        <v>21488.15</v>
      </c>
      <c r="G558" s="2">
        <v>21482.9</v>
      </c>
      <c r="H558" s="2">
        <v>21488.15</v>
      </c>
      <c r="I558" s="2">
        <v>47736</v>
      </c>
      <c r="J558" s="2">
        <v>411065.46</v>
      </c>
      <c r="K558" s="2">
        <v>2616640</v>
      </c>
      <c r="L558" s="2">
        <v>32800</v>
      </c>
      <c r="M558" s="2">
        <v>21444.15</v>
      </c>
    </row>
    <row r="559" spans="1:13">
      <c r="A559" s="9">
        <v>42828</v>
      </c>
      <c r="B559" s="9">
        <v>42852</v>
      </c>
      <c r="C559" s="2">
        <v>21519.9</v>
      </c>
      <c r="D559" s="2">
        <v>21588.7</v>
      </c>
      <c r="E559" s="2">
        <v>21451</v>
      </c>
      <c r="F559" s="2">
        <v>21576.799999999999</v>
      </c>
      <c r="G559" s="2">
        <v>21585</v>
      </c>
      <c r="H559" s="2">
        <v>21576.799999999999</v>
      </c>
      <c r="I559" s="2">
        <v>42090</v>
      </c>
      <c r="J559" s="2">
        <v>362449.64</v>
      </c>
      <c r="K559" s="2">
        <v>2629400</v>
      </c>
      <c r="L559" s="2">
        <v>12760</v>
      </c>
      <c r="M559" s="2">
        <v>21547.75</v>
      </c>
    </row>
    <row r="560" spans="1:13">
      <c r="A560" s="9">
        <v>42830</v>
      </c>
      <c r="B560" s="9">
        <v>42852</v>
      </c>
      <c r="C560" s="2">
        <v>21596.15</v>
      </c>
      <c r="D560" s="2">
        <v>21729.65</v>
      </c>
      <c r="E560" s="2">
        <v>21535.1</v>
      </c>
      <c r="F560" s="2">
        <v>21683.599999999999</v>
      </c>
      <c r="G560" s="2">
        <v>21664.95</v>
      </c>
      <c r="H560" s="2">
        <v>21683.599999999999</v>
      </c>
      <c r="I560" s="2">
        <v>54494</v>
      </c>
      <c r="J560" s="2">
        <v>471956.57</v>
      </c>
      <c r="K560" s="2">
        <v>2736280</v>
      </c>
      <c r="L560" s="2">
        <v>106880</v>
      </c>
      <c r="M560" s="2">
        <v>21652.7</v>
      </c>
    </row>
    <row r="561" spans="1:13">
      <c r="A561" s="9">
        <v>42831</v>
      </c>
      <c r="B561" s="9">
        <v>42852</v>
      </c>
      <c r="C561" s="2">
        <v>21594</v>
      </c>
      <c r="D561" s="2">
        <v>21723.25</v>
      </c>
      <c r="E561" s="2">
        <v>21501</v>
      </c>
      <c r="F561" s="2">
        <v>21642.799999999999</v>
      </c>
      <c r="G561" s="2">
        <v>21615</v>
      </c>
      <c r="H561" s="2">
        <v>21642.799999999999</v>
      </c>
      <c r="I561" s="2">
        <v>77061</v>
      </c>
      <c r="J561" s="2">
        <v>666538.9</v>
      </c>
      <c r="K561" s="2">
        <v>2860720</v>
      </c>
      <c r="L561" s="2">
        <v>124440</v>
      </c>
      <c r="M561" s="2">
        <v>21622.95</v>
      </c>
    </row>
    <row r="562" spans="1:13">
      <c r="A562" s="9">
        <v>42832</v>
      </c>
      <c r="B562" s="9">
        <v>42852</v>
      </c>
      <c r="C562" s="2">
        <v>21555.35</v>
      </c>
      <c r="D562" s="2">
        <v>21620</v>
      </c>
      <c r="E562" s="2">
        <v>21411</v>
      </c>
      <c r="F562" s="2">
        <v>21442.15</v>
      </c>
      <c r="G562" s="2">
        <v>21445</v>
      </c>
      <c r="H562" s="2">
        <v>21442.15</v>
      </c>
      <c r="I562" s="2">
        <v>60287</v>
      </c>
      <c r="J562" s="2">
        <v>519180.19</v>
      </c>
      <c r="K562" s="2">
        <v>2848720</v>
      </c>
      <c r="L562" s="2">
        <v>-12000</v>
      </c>
      <c r="M562" s="2">
        <v>21431.15</v>
      </c>
    </row>
    <row r="563" spans="1:13">
      <c r="A563" s="9">
        <v>42835</v>
      </c>
      <c r="B563" s="9">
        <v>42852</v>
      </c>
      <c r="C563" s="2">
        <v>21355.5</v>
      </c>
      <c r="D563" s="2">
        <v>21585.95</v>
      </c>
      <c r="E563" s="2">
        <v>21355.5</v>
      </c>
      <c r="F563" s="2">
        <v>21558.85</v>
      </c>
      <c r="G563" s="2">
        <v>21568.95</v>
      </c>
      <c r="H563" s="2">
        <v>21558.85</v>
      </c>
      <c r="I563" s="2">
        <v>52254</v>
      </c>
      <c r="J563" s="2">
        <v>449391.75</v>
      </c>
      <c r="K563" s="2">
        <v>2954240</v>
      </c>
      <c r="L563" s="2">
        <v>105520</v>
      </c>
      <c r="M563" s="2">
        <v>21520.15</v>
      </c>
    </row>
    <row r="564" spans="1:13">
      <c r="A564" s="9">
        <v>42836</v>
      </c>
      <c r="B564" s="9">
        <v>42852</v>
      </c>
      <c r="C564" s="2">
        <v>21498.3</v>
      </c>
      <c r="D564" s="2">
        <v>21783.75</v>
      </c>
      <c r="E564" s="2">
        <v>21498.3</v>
      </c>
      <c r="F564" s="2">
        <v>21758.55</v>
      </c>
      <c r="G564" s="2">
        <v>21755.15</v>
      </c>
      <c r="H564" s="2">
        <v>21758.55</v>
      </c>
      <c r="I564" s="2">
        <v>67026</v>
      </c>
      <c r="J564" s="2">
        <v>581289.64</v>
      </c>
      <c r="K564" s="2">
        <v>3032800</v>
      </c>
      <c r="L564" s="2">
        <v>78560</v>
      </c>
      <c r="M564" s="2">
        <v>21736.15</v>
      </c>
    </row>
    <row r="565" spans="1:13">
      <c r="A565" s="9">
        <v>42837</v>
      </c>
      <c r="B565" s="9">
        <v>42852</v>
      </c>
      <c r="C565" s="2">
        <v>21735.200000000001</v>
      </c>
      <c r="D565" s="2">
        <v>21813.05</v>
      </c>
      <c r="E565" s="2">
        <v>21556.85</v>
      </c>
      <c r="F565" s="2">
        <v>21710.2</v>
      </c>
      <c r="G565" s="2">
        <v>21713.55</v>
      </c>
      <c r="H565" s="2">
        <v>21710.2</v>
      </c>
      <c r="I565" s="2">
        <v>90876</v>
      </c>
      <c r="J565" s="2">
        <v>788679.08</v>
      </c>
      <c r="K565" s="2">
        <v>2976240</v>
      </c>
      <c r="L565" s="2">
        <v>-56560</v>
      </c>
      <c r="M565" s="2">
        <v>21666.799999999999</v>
      </c>
    </row>
    <row r="566" spans="1:13">
      <c r="A566" s="9">
        <v>42838</v>
      </c>
      <c r="B566" s="9">
        <v>42852</v>
      </c>
      <c r="C566" s="2">
        <v>21700.25</v>
      </c>
      <c r="D566" s="2">
        <v>21790</v>
      </c>
      <c r="E566" s="2">
        <v>21661</v>
      </c>
      <c r="F566" s="2">
        <v>21733</v>
      </c>
      <c r="G566" s="2">
        <v>21750.1</v>
      </c>
      <c r="H566" s="2">
        <v>21733</v>
      </c>
      <c r="I566" s="2">
        <v>56010</v>
      </c>
      <c r="J566" s="2">
        <v>487036.7</v>
      </c>
      <c r="K566" s="2">
        <v>3079400</v>
      </c>
      <c r="L566" s="2">
        <v>103160</v>
      </c>
      <c r="M566" s="2">
        <v>21686.6</v>
      </c>
    </row>
    <row r="567" spans="1:13">
      <c r="A567" s="9">
        <v>42842</v>
      </c>
      <c r="B567" s="9">
        <v>42852</v>
      </c>
      <c r="C567" s="2">
        <v>21750.1</v>
      </c>
      <c r="D567" s="2">
        <v>21756.95</v>
      </c>
      <c r="E567" s="2">
        <v>21621</v>
      </c>
      <c r="F567" s="2">
        <v>21702.05</v>
      </c>
      <c r="G567" s="2">
        <v>21708</v>
      </c>
      <c r="H567" s="2">
        <v>21702.05</v>
      </c>
      <c r="I567" s="2">
        <v>41696</v>
      </c>
      <c r="J567" s="2">
        <v>361631.64</v>
      </c>
      <c r="K567" s="2">
        <v>3047720</v>
      </c>
      <c r="L567" s="2">
        <v>-31680</v>
      </c>
      <c r="M567" s="2">
        <v>21647.599999999999</v>
      </c>
    </row>
    <row r="568" spans="1:13">
      <c r="A568" s="9">
        <v>42843</v>
      </c>
      <c r="B568" s="9">
        <v>42852</v>
      </c>
      <c r="C568" s="2">
        <v>21745</v>
      </c>
      <c r="D568" s="2">
        <v>21973.5</v>
      </c>
      <c r="E568" s="2">
        <v>21670.9</v>
      </c>
      <c r="F568" s="2">
        <v>21692.95</v>
      </c>
      <c r="G568" s="2">
        <v>21710</v>
      </c>
      <c r="H568" s="2">
        <v>21692.95</v>
      </c>
      <c r="I568" s="2">
        <v>97562</v>
      </c>
      <c r="J568" s="2">
        <v>852147.41</v>
      </c>
      <c r="K568" s="2">
        <v>3088680</v>
      </c>
      <c r="L568" s="2">
        <v>40960</v>
      </c>
      <c r="M568" s="2">
        <v>21671.85</v>
      </c>
    </row>
    <row r="569" spans="1:13">
      <c r="A569" s="9">
        <v>42844</v>
      </c>
      <c r="B569" s="9">
        <v>42852</v>
      </c>
      <c r="C569" s="2">
        <v>21700.25</v>
      </c>
      <c r="D569" s="2">
        <v>21740.15</v>
      </c>
      <c r="E569" s="2">
        <v>21525</v>
      </c>
      <c r="F569" s="2">
        <v>21617.200000000001</v>
      </c>
      <c r="G569" s="2">
        <v>21649.95</v>
      </c>
      <c r="H569" s="2">
        <v>21617.200000000001</v>
      </c>
      <c r="I569" s="2">
        <v>78087</v>
      </c>
      <c r="J569" s="2">
        <v>674761.36</v>
      </c>
      <c r="K569" s="2">
        <v>3056600</v>
      </c>
      <c r="L569" s="2">
        <v>-32080</v>
      </c>
      <c r="M569" s="2">
        <v>21556.35</v>
      </c>
    </row>
    <row r="570" spans="1:13">
      <c r="A570" s="9">
        <v>42845</v>
      </c>
      <c r="B570" s="9">
        <v>42852</v>
      </c>
      <c r="C570" s="2">
        <v>21525.5</v>
      </c>
      <c r="D570" s="2">
        <v>21599.9</v>
      </c>
      <c r="E570" s="2">
        <v>21492.05</v>
      </c>
      <c r="F570" s="2">
        <v>21557.4</v>
      </c>
      <c r="G570" s="2">
        <v>21568.95</v>
      </c>
      <c r="H570" s="2">
        <v>21557.4</v>
      </c>
      <c r="I570" s="2">
        <v>71587</v>
      </c>
      <c r="J570" s="2">
        <v>617047.66</v>
      </c>
      <c r="K570" s="2">
        <v>2912080</v>
      </c>
      <c r="L570" s="2">
        <v>-144520</v>
      </c>
      <c r="M570" s="2">
        <v>21491.4</v>
      </c>
    </row>
    <row r="571" spans="1:13">
      <c r="A571" s="9">
        <v>42846</v>
      </c>
      <c r="B571" s="9">
        <v>42852</v>
      </c>
      <c r="C571" s="2">
        <v>21610</v>
      </c>
      <c r="D571" s="2">
        <v>21660.400000000001</v>
      </c>
      <c r="E571" s="2">
        <v>21381</v>
      </c>
      <c r="F571" s="2">
        <v>21541.45</v>
      </c>
      <c r="G571" s="2">
        <v>21554</v>
      </c>
      <c r="H571" s="2">
        <v>21541.45</v>
      </c>
      <c r="I571" s="2">
        <v>79351</v>
      </c>
      <c r="J571" s="2">
        <v>682659.21</v>
      </c>
      <c r="K571" s="2">
        <v>2881840</v>
      </c>
      <c r="L571" s="2">
        <v>-30240</v>
      </c>
      <c r="M571" s="2">
        <v>21551.45</v>
      </c>
    </row>
    <row r="572" spans="1:13">
      <c r="A572" s="9">
        <v>42849</v>
      </c>
      <c r="B572" s="9">
        <v>42852</v>
      </c>
      <c r="C572" s="2">
        <v>21590.05</v>
      </c>
      <c r="D572" s="2">
        <v>21847.25</v>
      </c>
      <c r="E572" s="2">
        <v>21567.599999999999</v>
      </c>
      <c r="F572" s="2">
        <v>21830.15</v>
      </c>
      <c r="G572" s="2">
        <v>21844.35</v>
      </c>
      <c r="H572" s="2">
        <v>21830.15</v>
      </c>
      <c r="I572" s="2">
        <v>77014</v>
      </c>
      <c r="J572" s="2">
        <v>669488.79</v>
      </c>
      <c r="K572" s="2">
        <v>2992040</v>
      </c>
      <c r="L572" s="2">
        <v>110200</v>
      </c>
      <c r="M572" s="2">
        <v>21857.4</v>
      </c>
    </row>
    <row r="573" spans="1:13">
      <c r="A573" s="9">
        <v>42850</v>
      </c>
      <c r="B573" s="9">
        <v>42852</v>
      </c>
      <c r="C573" s="2">
        <v>21965</v>
      </c>
      <c r="D573" s="2">
        <v>22023.85</v>
      </c>
      <c r="E573" s="2">
        <v>21860.1</v>
      </c>
      <c r="F573" s="2">
        <v>21995</v>
      </c>
      <c r="G573" s="2">
        <v>22002</v>
      </c>
      <c r="H573" s="2">
        <v>21995</v>
      </c>
      <c r="I573" s="2">
        <v>68528</v>
      </c>
      <c r="J573" s="2">
        <v>601075.31999999995</v>
      </c>
      <c r="K573" s="2">
        <v>2542720</v>
      </c>
      <c r="L573" s="2">
        <v>-449320</v>
      </c>
      <c r="M573" s="2">
        <v>22054.7</v>
      </c>
    </row>
    <row r="574" spans="1:13">
      <c r="A574" s="9">
        <v>42851</v>
      </c>
      <c r="B574" s="9">
        <v>42852</v>
      </c>
      <c r="C574" s="2">
        <v>22050.15</v>
      </c>
      <c r="D574" s="2">
        <v>22244</v>
      </c>
      <c r="E574" s="2">
        <v>22027.55</v>
      </c>
      <c r="F574" s="2">
        <v>22210.6</v>
      </c>
      <c r="G574" s="2">
        <v>22224.35</v>
      </c>
      <c r="H574" s="2">
        <v>22210.6</v>
      </c>
      <c r="I574" s="2">
        <v>84104</v>
      </c>
      <c r="J574" s="2">
        <v>745724.99</v>
      </c>
      <c r="K574" s="2">
        <v>1806840</v>
      </c>
      <c r="L574" s="2">
        <v>-735880</v>
      </c>
      <c r="M574" s="2">
        <v>22242.85</v>
      </c>
    </row>
    <row r="575" spans="1:13">
      <c r="A575" s="9">
        <v>42852</v>
      </c>
      <c r="B575" s="9">
        <v>42852</v>
      </c>
      <c r="C575" s="2">
        <v>22245.95</v>
      </c>
      <c r="D575" s="2">
        <v>22374.9</v>
      </c>
      <c r="E575" s="2">
        <v>22163.25</v>
      </c>
      <c r="F575" s="2">
        <v>22329.5</v>
      </c>
      <c r="G575" s="2">
        <v>22328</v>
      </c>
      <c r="H575" s="2">
        <v>22326.3</v>
      </c>
      <c r="I575" s="2">
        <v>79573</v>
      </c>
      <c r="J575" s="2">
        <v>709024.12</v>
      </c>
      <c r="K575" s="2">
        <v>1029800</v>
      </c>
      <c r="L575" s="2">
        <v>-777040</v>
      </c>
      <c r="M575" s="2">
        <v>22326.3</v>
      </c>
    </row>
    <row r="576" spans="1:13">
      <c r="A576" s="9">
        <v>42853</v>
      </c>
      <c r="B576" s="9">
        <v>42880</v>
      </c>
      <c r="C576" s="2">
        <v>22275</v>
      </c>
      <c r="D576" s="2">
        <v>22391.9</v>
      </c>
      <c r="E576" s="2">
        <v>22203.8</v>
      </c>
      <c r="F576" s="2">
        <v>22366.400000000001</v>
      </c>
      <c r="G576" s="2">
        <v>22370</v>
      </c>
      <c r="H576" s="2">
        <v>22366.400000000001</v>
      </c>
      <c r="I576" s="2">
        <v>60731</v>
      </c>
      <c r="J576" s="2">
        <v>541732.1</v>
      </c>
      <c r="K576" s="2">
        <v>3511840</v>
      </c>
      <c r="L576" s="2">
        <v>156720</v>
      </c>
      <c r="M576" s="2">
        <v>22358.25</v>
      </c>
    </row>
    <row r="577" spans="1:13">
      <c r="A577" s="9">
        <v>42857</v>
      </c>
      <c r="B577" s="9">
        <v>42880</v>
      </c>
      <c r="C577" s="2">
        <v>22369.95</v>
      </c>
      <c r="D577" s="2">
        <v>22485.3</v>
      </c>
      <c r="E577" s="2">
        <v>22291.9</v>
      </c>
      <c r="F577" s="2">
        <v>22394.35</v>
      </c>
      <c r="G577" s="2">
        <v>22395</v>
      </c>
      <c r="H577" s="2">
        <v>22394.35</v>
      </c>
      <c r="I577" s="2">
        <v>61972</v>
      </c>
      <c r="J577" s="2">
        <v>555016.94999999995</v>
      </c>
      <c r="K577" s="2">
        <v>3374880</v>
      </c>
      <c r="L577" s="2">
        <v>-136960</v>
      </c>
      <c r="M577" s="2">
        <v>22341.35</v>
      </c>
    </row>
    <row r="578" spans="1:13">
      <c r="A578" s="9">
        <v>42858</v>
      </c>
      <c r="B578" s="9">
        <v>42880</v>
      </c>
      <c r="C578" s="2">
        <v>22487.8</v>
      </c>
      <c r="D578" s="2">
        <v>22487.8</v>
      </c>
      <c r="E578" s="2">
        <v>22301.200000000001</v>
      </c>
      <c r="F578" s="2">
        <v>22348.3</v>
      </c>
      <c r="G578" s="2">
        <v>22341.7</v>
      </c>
      <c r="H578" s="2">
        <v>22348.3</v>
      </c>
      <c r="I578" s="2">
        <v>51788</v>
      </c>
      <c r="J578" s="2">
        <v>463105.3</v>
      </c>
      <c r="K578" s="2">
        <v>3198640</v>
      </c>
      <c r="L578" s="2">
        <v>-176240</v>
      </c>
      <c r="M578" s="2">
        <v>22307.3</v>
      </c>
    </row>
    <row r="579" spans="1:13">
      <c r="A579" s="9">
        <v>42859</v>
      </c>
      <c r="B579" s="9">
        <v>42880</v>
      </c>
      <c r="C579" s="2">
        <v>22618</v>
      </c>
      <c r="D579" s="2">
        <v>22768.25</v>
      </c>
      <c r="E579" s="2">
        <v>22460</v>
      </c>
      <c r="F579" s="2">
        <v>22730.15</v>
      </c>
      <c r="G579" s="2">
        <v>22760.1</v>
      </c>
      <c r="H579" s="2">
        <v>22730.15</v>
      </c>
      <c r="I579" s="2">
        <v>95602</v>
      </c>
      <c r="J579" s="2">
        <v>865205.07</v>
      </c>
      <c r="K579" s="2">
        <v>3624920</v>
      </c>
      <c r="L579" s="2">
        <v>426280</v>
      </c>
      <c r="M579" s="2">
        <v>22720.1</v>
      </c>
    </row>
    <row r="580" spans="1:13">
      <c r="A580" s="9">
        <v>42860</v>
      </c>
      <c r="B580" s="9">
        <v>42880</v>
      </c>
      <c r="C580" s="2">
        <v>22799.5</v>
      </c>
      <c r="D580" s="2">
        <v>22818</v>
      </c>
      <c r="E580" s="2">
        <v>22555</v>
      </c>
      <c r="F580" s="2">
        <v>22652.35</v>
      </c>
      <c r="G580" s="2">
        <v>22647</v>
      </c>
      <c r="H580" s="2">
        <v>22652.35</v>
      </c>
      <c r="I580" s="2">
        <v>89098</v>
      </c>
      <c r="J580" s="2">
        <v>808020.75</v>
      </c>
      <c r="K580" s="2">
        <v>3490560</v>
      </c>
      <c r="L580" s="2">
        <v>-134360</v>
      </c>
      <c r="M580" s="2">
        <v>22604.95</v>
      </c>
    </row>
    <row r="581" spans="1:13">
      <c r="A581" s="9">
        <v>42863</v>
      </c>
      <c r="B581" s="9">
        <v>42880</v>
      </c>
      <c r="C581" s="2">
        <v>22709.95</v>
      </c>
      <c r="D581" s="2">
        <v>22838.35</v>
      </c>
      <c r="E581" s="2">
        <v>22642.25</v>
      </c>
      <c r="F581" s="2">
        <v>22785.35</v>
      </c>
      <c r="G581" s="2">
        <v>22781</v>
      </c>
      <c r="H581" s="2">
        <v>22785.35</v>
      </c>
      <c r="I581" s="2">
        <v>50206</v>
      </c>
      <c r="J581" s="2">
        <v>457119.55</v>
      </c>
      <c r="K581" s="2">
        <v>3644520</v>
      </c>
      <c r="L581" s="2">
        <v>153960</v>
      </c>
      <c r="M581" s="2">
        <v>22767.35</v>
      </c>
    </row>
    <row r="582" spans="1:13">
      <c r="A582" s="9">
        <v>42864</v>
      </c>
      <c r="B582" s="9">
        <v>42880</v>
      </c>
      <c r="C582" s="2">
        <v>22750.55</v>
      </c>
      <c r="D582" s="2">
        <v>22830</v>
      </c>
      <c r="E582" s="2">
        <v>22691.4</v>
      </c>
      <c r="F582" s="2">
        <v>22762.85</v>
      </c>
      <c r="G582" s="2">
        <v>22764.65</v>
      </c>
      <c r="H582" s="2">
        <v>22762.85</v>
      </c>
      <c r="I582" s="2">
        <v>48488</v>
      </c>
      <c r="J582" s="2">
        <v>441377.03</v>
      </c>
      <c r="K582" s="2">
        <v>3590080</v>
      </c>
      <c r="L582" s="2">
        <v>-54440</v>
      </c>
      <c r="M582" s="2">
        <v>22707.3</v>
      </c>
    </row>
    <row r="583" spans="1:13">
      <c r="A583" s="9">
        <v>42865</v>
      </c>
      <c r="B583" s="9">
        <v>42880</v>
      </c>
      <c r="C583" s="2">
        <v>22800</v>
      </c>
      <c r="D583" s="2">
        <v>22878.5</v>
      </c>
      <c r="E583" s="2">
        <v>22770.3</v>
      </c>
      <c r="F583" s="2">
        <v>22860.9</v>
      </c>
      <c r="G583" s="2">
        <v>22867.55</v>
      </c>
      <c r="H583" s="2">
        <v>22860.9</v>
      </c>
      <c r="I583" s="2">
        <v>53021</v>
      </c>
      <c r="J583" s="2">
        <v>484386.78</v>
      </c>
      <c r="K583" s="2">
        <v>3771120</v>
      </c>
      <c r="L583" s="2">
        <v>181040</v>
      </c>
      <c r="M583" s="2">
        <v>22830.35</v>
      </c>
    </row>
    <row r="584" spans="1:13">
      <c r="A584" s="9">
        <v>42866</v>
      </c>
      <c r="B584" s="9">
        <v>42880</v>
      </c>
      <c r="C584" s="2">
        <v>22900.1</v>
      </c>
      <c r="D584" s="2">
        <v>22985.8</v>
      </c>
      <c r="E584" s="2">
        <v>22802.35</v>
      </c>
      <c r="F584" s="2">
        <v>22842.15</v>
      </c>
      <c r="G584" s="2">
        <v>22812.1</v>
      </c>
      <c r="H584" s="2">
        <v>22842.15</v>
      </c>
      <c r="I584" s="2">
        <v>62222</v>
      </c>
      <c r="J584" s="2">
        <v>570243.35</v>
      </c>
      <c r="K584" s="2">
        <v>3722480</v>
      </c>
      <c r="L584" s="2">
        <v>-48640</v>
      </c>
      <c r="M584" s="2">
        <v>22818.45</v>
      </c>
    </row>
    <row r="585" spans="1:13">
      <c r="A585" s="9">
        <v>42867</v>
      </c>
      <c r="B585" s="9">
        <v>42880</v>
      </c>
      <c r="C585" s="2">
        <v>22847</v>
      </c>
      <c r="D585" s="2">
        <v>22847</v>
      </c>
      <c r="E585" s="2">
        <v>22582.3</v>
      </c>
      <c r="F585" s="2">
        <v>22669.35</v>
      </c>
      <c r="G585" s="2">
        <v>22684.15</v>
      </c>
      <c r="H585" s="2">
        <v>22669.35</v>
      </c>
      <c r="I585" s="2">
        <v>70417</v>
      </c>
      <c r="J585" s="2">
        <v>639647.87</v>
      </c>
      <c r="K585" s="2">
        <v>3583440</v>
      </c>
      <c r="L585" s="2">
        <v>-139040</v>
      </c>
      <c r="M585" s="2">
        <v>22671.7</v>
      </c>
    </row>
    <row r="586" spans="1:13">
      <c r="A586" s="9">
        <v>42870</v>
      </c>
      <c r="B586" s="9">
        <v>42880</v>
      </c>
      <c r="C586" s="2">
        <v>22741.05</v>
      </c>
      <c r="D586" s="2">
        <v>22856.400000000001</v>
      </c>
      <c r="E586" s="2">
        <v>22722.2</v>
      </c>
      <c r="F586" s="2">
        <v>22827.35</v>
      </c>
      <c r="G586" s="2">
        <v>22829.05</v>
      </c>
      <c r="H586" s="2">
        <v>22827.35</v>
      </c>
      <c r="I586" s="2">
        <v>49478</v>
      </c>
      <c r="J586" s="2">
        <v>451471.46</v>
      </c>
      <c r="K586" s="2">
        <v>3563480</v>
      </c>
      <c r="L586" s="2">
        <v>-19960</v>
      </c>
      <c r="M586" s="2">
        <v>22821.5</v>
      </c>
    </row>
    <row r="587" spans="1:13">
      <c r="A587" s="9">
        <v>42871</v>
      </c>
      <c r="B587" s="9">
        <v>42880</v>
      </c>
      <c r="C587" s="2">
        <v>22825.05</v>
      </c>
      <c r="D587" s="2">
        <v>22954.35</v>
      </c>
      <c r="E587" s="2">
        <v>22751.55</v>
      </c>
      <c r="F587" s="2">
        <v>22941.05</v>
      </c>
      <c r="G587" s="2">
        <v>22947</v>
      </c>
      <c r="H587" s="2">
        <v>22941.05</v>
      </c>
      <c r="I587" s="2">
        <v>67117</v>
      </c>
      <c r="J587" s="2">
        <v>613860.86</v>
      </c>
      <c r="K587" s="2">
        <v>3609160</v>
      </c>
      <c r="L587" s="2">
        <v>45680</v>
      </c>
      <c r="M587" s="2">
        <v>22928.6</v>
      </c>
    </row>
    <row r="588" spans="1:13">
      <c r="A588" s="9">
        <v>42872</v>
      </c>
      <c r="B588" s="9">
        <v>42880</v>
      </c>
      <c r="C588" s="2">
        <v>22912.75</v>
      </c>
      <c r="D588" s="2">
        <v>22959.95</v>
      </c>
      <c r="E588" s="2">
        <v>22856</v>
      </c>
      <c r="F588" s="2">
        <v>22930.9</v>
      </c>
      <c r="G588" s="2">
        <v>22918.5</v>
      </c>
      <c r="H588" s="2">
        <v>22930.9</v>
      </c>
      <c r="I588" s="2">
        <v>46048</v>
      </c>
      <c r="J588" s="2">
        <v>422066.05</v>
      </c>
      <c r="K588" s="2">
        <v>3605040</v>
      </c>
      <c r="L588" s="2">
        <v>-4120</v>
      </c>
      <c r="M588" s="2">
        <v>22935.95</v>
      </c>
    </row>
    <row r="589" spans="1:13">
      <c r="A589" s="9">
        <v>42873</v>
      </c>
      <c r="B589" s="9">
        <v>42880</v>
      </c>
      <c r="C589" s="2">
        <v>22765</v>
      </c>
      <c r="D589" s="2">
        <v>22839</v>
      </c>
      <c r="E589" s="2">
        <v>22676.45</v>
      </c>
      <c r="F589" s="2">
        <v>22708.3</v>
      </c>
      <c r="G589" s="2">
        <v>22676.45</v>
      </c>
      <c r="H589" s="2">
        <v>22708.3</v>
      </c>
      <c r="I589" s="2">
        <v>69918</v>
      </c>
      <c r="J589" s="2">
        <v>636611.61</v>
      </c>
      <c r="K589" s="2">
        <v>3507560</v>
      </c>
      <c r="L589" s="2">
        <v>-97480</v>
      </c>
      <c r="M589" s="2">
        <v>22698.6</v>
      </c>
    </row>
    <row r="590" spans="1:13">
      <c r="A590" s="9">
        <v>42874</v>
      </c>
      <c r="B590" s="9">
        <v>42880</v>
      </c>
      <c r="C590" s="2">
        <v>22775.35</v>
      </c>
      <c r="D590" s="2">
        <v>22899</v>
      </c>
      <c r="E590" s="2">
        <v>22640</v>
      </c>
      <c r="F590" s="2">
        <v>22798.35</v>
      </c>
      <c r="G590" s="2">
        <v>22835</v>
      </c>
      <c r="H590" s="2">
        <v>22798.35</v>
      </c>
      <c r="I590" s="2">
        <v>97431</v>
      </c>
      <c r="J590" s="2">
        <v>887663.77</v>
      </c>
      <c r="K590" s="2">
        <v>3311480</v>
      </c>
      <c r="L590" s="2">
        <v>-196080</v>
      </c>
      <c r="M590" s="2">
        <v>22769.8</v>
      </c>
    </row>
    <row r="591" spans="1:13">
      <c r="A591" s="9">
        <v>42877</v>
      </c>
      <c r="B591" s="9">
        <v>42880</v>
      </c>
      <c r="C591" s="2">
        <v>22920</v>
      </c>
      <c r="D591" s="2">
        <v>22920</v>
      </c>
      <c r="E591" s="2">
        <v>22657.200000000001</v>
      </c>
      <c r="F591" s="2">
        <v>22677.5</v>
      </c>
      <c r="G591" s="2">
        <v>22685</v>
      </c>
      <c r="H591" s="2">
        <v>22677.5</v>
      </c>
      <c r="I591" s="2">
        <v>61012</v>
      </c>
      <c r="J591" s="2">
        <v>555501.91</v>
      </c>
      <c r="K591" s="2">
        <v>3076640</v>
      </c>
      <c r="L591" s="2">
        <v>-234840</v>
      </c>
      <c r="M591" s="2">
        <v>22652.85</v>
      </c>
    </row>
    <row r="592" spans="1:13">
      <c r="A592" s="9">
        <v>42878</v>
      </c>
      <c r="B592" s="9">
        <v>42880</v>
      </c>
      <c r="C592" s="2">
        <v>22695</v>
      </c>
      <c r="D592" s="2">
        <v>22740</v>
      </c>
      <c r="E592" s="2">
        <v>22500</v>
      </c>
      <c r="F592" s="2">
        <v>22574.7</v>
      </c>
      <c r="G592" s="2">
        <v>22575</v>
      </c>
      <c r="H592" s="2">
        <v>22574.7</v>
      </c>
      <c r="I592" s="2">
        <v>90761</v>
      </c>
      <c r="J592" s="2">
        <v>820722.23</v>
      </c>
      <c r="K592" s="2">
        <v>2725720</v>
      </c>
      <c r="L592" s="2">
        <v>-350920</v>
      </c>
      <c r="M592" s="2">
        <v>22582.799999999999</v>
      </c>
    </row>
    <row r="593" spans="1:13">
      <c r="A593" s="9">
        <v>42879</v>
      </c>
      <c r="B593" s="9">
        <v>42880</v>
      </c>
      <c r="C593" s="2">
        <v>22630.05</v>
      </c>
      <c r="D593" s="2">
        <v>22659.599999999999</v>
      </c>
      <c r="E593" s="2">
        <v>22460</v>
      </c>
      <c r="F593" s="2">
        <v>22533.25</v>
      </c>
      <c r="G593" s="2">
        <v>22544.95</v>
      </c>
      <c r="H593" s="2">
        <v>22533.25</v>
      </c>
      <c r="I593" s="2">
        <v>69554</v>
      </c>
      <c r="J593" s="2">
        <v>627686.56999999995</v>
      </c>
      <c r="K593" s="2">
        <v>2372520</v>
      </c>
      <c r="L593" s="2">
        <v>-353200</v>
      </c>
      <c r="M593" s="2">
        <v>22536.3</v>
      </c>
    </row>
    <row r="594" spans="1:13">
      <c r="A594" s="9">
        <v>42880</v>
      </c>
      <c r="B594" s="9">
        <v>42880</v>
      </c>
      <c r="C594" s="2">
        <v>22531.15</v>
      </c>
      <c r="D594" s="2">
        <v>23238</v>
      </c>
      <c r="E594" s="2">
        <v>22517.85</v>
      </c>
      <c r="F594" s="2">
        <v>23195.35</v>
      </c>
      <c r="G594" s="2">
        <v>23188.95</v>
      </c>
      <c r="H594" s="2">
        <v>23190.799999999999</v>
      </c>
      <c r="I594" s="2">
        <v>140932</v>
      </c>
      <c r="J594" s="2">
        <v>1290591.32</v>
      </c>
      <c r="K594" s="2">
        <v>2077600</v>
      </c>
      <c r="L594" s="2">
        <v>-294920</v>
      </c>
      <c r="M594" s="2">
        <v>23190.799999999999</v>
      </c>
    </row>
    <row r="595" spans="1:13">
      <c r="A595" s="9">
        <v>42881</v>
      </c>
      <c r="B595" s="9">
        <v>42915</v>
      </c>
      <c r="C595" s="2">
        <v>23020</v>
      </c>
      <c r="D595" s="2">
        <v>23320</v>
      </c>
      <c r="E595" s="2">
        <v>23000</v>
      </c>
      <c r="F595" s="2">
        <v>23256.95</v>
      </c>
      <c r="G595" s="2">
        <v>23245</v>
      </c>
      <c r="H595" s="2">
        <v>23256.95</v>
      </c>
      <c r="I595" s="2">
        <v>72473</v>
      </c>
      <c r="J595" s="2">
        <v>671475.13</v>
      </c>
      <c r="K595" s="2">
        <v>3167080</v>
      </c>
      <c r="L595" s="2">
        <v>2960</v>
      </c>
      <c r="M595" s="2">
        <v>23362.2</v>
      </c>
    </row>
    <row r="596" spans="1:13">
      <c r="A596" s="9">
        <v>42884</v>
      </c>
      <c r="B596" s="9">
        <v>42915</v>
      </c>
      <c r="C596" s="2">
        <v>23220.05</v>
      </c>
      <c r="D596" s="2">
        <v>23380</v>
      </c>
      <c r="E596" s="2">
        <v>23102</v>
      </c>
      <c r="F596" s="2">
        <v>23135.95</v>
      </c>
      <c r="G596" s="2">
        <v>23130.95</v>
      </c>
      <c r="H596" s="2">
        <v>23135.95</v>
      </c>
      <c r="I596" s="2">
        <v>73645</v>
      </c>
      <c r="J596" s="2">
        <v>683843.68</v>
      </c>
      <c r="K596" s="2">
        <v>3119440</v>
      </c>
      <c r="L596" s="2">
        <v>-47640</v>
      </c>
      <c r="M596" s="2">
        <v>23182.75</v>
      </c>
    </row>
    <row r="597" spans="1:13">
      <c r="A597" s="9">
        <v>42885</v>
      </c>
      <c r="B597" s="9">
        <v>42915</v>
      </c>
      <c r="C597" s="2">
        <v>23102.05</v>
      </c>
      <c r="D597" s="2">
        <v>23273.75</v>
      </c>
      <c r="E597" s="2">
        <v>23050.55</v>
      </c>
      <c r="F597" s="2">
        <v>23251.5</v>
      </c>
      <c r="G597" s="2">
        <v>23250</v>
      </c>
      <c r="H597" s="2">
        <v>23251.5</v>
      </c>
      <c r="I597" s="2">
        <v>52489</v>
      </c>
      <c r="J597" s="2">
        <v>487078.32</v>
      </c>
      <c r="K597" s="2">
        <v>3180600</v>
      </c>
      <c r="L597" s="2">
        <v>61160</v>
      </c>
      <c r="M597" s="2">
        <v>23307.25</v>
      </c>
    </row>
    <row r="598" spans="1:13">
      <c r="A598" s="9">
        <v>42886</v>
      </c>
      <c r="B598" s="9">
        <v>42915</v>
      </c>
      <c r="C598" s="2">
        <v>23255</v>
      </c>
      <c r="D598" s="2">
        <v>23342.3</v>
      </c>
      <c r="E598" s="2">
        <v>23180</v>
      </c>
      <c r="F598" s="2">
        <v>23321.75</v>
      </c>
      <c r="G598" s="2">
        <v>23335</v>
      </c>
      <c r="H598" s="2">
        <v>23321.75</v>
      </c>
      <c r="I598" s="2">
        <v>61043</v>
      </c>
      <c r="J598" s="2">
        <v>568133.38</v>
      </c>
      <c r="K598" s="2">
        <v>3205280</v>
      </c>
      <c r="L598" s="2">
        <v>24680</v>
      </c>
      <c r="M598" s="2">
        <v>23424.799999999999</v>
      </c>
    </row>
    <row r="599" spans="1:13">
      <c r="A599" s="9">
        <v>42887</v>
      </c>
      <c r="B599" s="9">
        <v>42915</v>
      </c>
      <c r="C599" s="2">
        <v>23300.25</v>
      </c>
      <c r="D599" s="2">
        <v>23341.599999999999</v>
      </c>
      <c r="E599" s="2">
        <v>23185.1</v>
      </c>
      <c r="F599" s="2">
        <v>23292.05</v>
      </c>
      <c r="G599" s="2">
        <v>23288.75</v>
      </c>
      <c r="H599" s="2">
        <v>23292.05</v>
      </c>
      <c r="I599" s="2">
        <v>64979</v>
      </c>
      <c r="J599" s="2">
        <v>605018.43999999994</v>
      </c>
      <c r="K599" s="2">
        <v>3115480</v>
      </c>
      <c r="L599" s="2">
        <v>-89800</v>
      </c>
      <c r="M599" s="2">
        <v>23310.15</v>
      </c>
    </row>
    <row r="600" spans="1:13">
      <c r="A600" s="9">
        <v>42888</v>
      </c>
      <c r="B600" s="9">
        <v>42915</v>
      </c>
      <c r="C600" s="2">
        <v>23389.5</v>
      </c>
      <c r="D600" s="2">
        <v>23399</v>
      </c>
      <c r="E600" s="2">
        <v>23280</v>
      </c>
      <c r="F600" s="2">
        <v>23341.75</v>
      </c>
      <c r="G600" s="2">
        <v>23337.55</v>
      </c>
      <c r="H600" s="2">
        <v>23341.75</v>
      </c>
      <c r="I600" s="2">
        <v>47781</v>
      </c>
      <c r="J600" s="2">
        <v>446150.97</v>
      </c>
      <c r="K600" s="2">
        <v>3148480</v>
      </c>
      <c r="L600" s="2">
        <v>33000</v>
      </c>
      <c r="M600" s="2">
        <v>23375.9</v>
      </c>
    </row>
    <row r="601" spans="1:13">
      <c r="A601" s="9">
        <v>42891</v>
      </c>
      <c r="B601" s="9">
        <v>42915</v>
      </c>
      <c r="C601" s="2">
        <v>23315.05</v>
      </c>
      <c r="D601" s="2">
        <v>23448.7</v>
      </c>
      <c r="E601" s="2">
        <v>23292</v>
      </c>
      <c r="F601" s="2">
        <v>23425.1</v>
      </c>
      <c r="G601" s="2">
        <v>23426.5</v>
      </c>
      <c r="H601" s="2">
        <v>23425.1</v>
      </c>
      <c r="I601" s="2">
        <v>38667</v>
      </c>
      <c r="J601" s="2">
        <v>361738.17</v>
      </c>
      <c r="K601" s="2">
        <v>3172760</v>
      </c>
      <c r="L601" s="2">
        <v>24280</v>
      </c>
      <c r="M601" s="2">
        <v>23459.65</v>
      </c>
    </row>
    <row r="602" spans="1:13">
      <c r="A602" s="9">
        <v>42892</v>
      </c>
      <c r="B602" s="9">
        <v>42915</v>
      </c>
      <c r="C602" s="2">
        <v>23548</v>
      </c>
      <c r="D602" s="2">
        <v>23778.5</v>
      </c>
      <c r="E602" s="2">
        <v>23372.2</v>
      </c>
      <c r="F602" s="2">
        <v>23432.65</v>
      </c>
      <c r="G602" s="2">
        <v>23437.95</v>
      </c>
      <c r="H602" s="2">
        <v>23432.65</v>
      </c>
      <c r="I602" s="2">
        <v>41900</v>
      </c>
      <c r="J602" s="2">
        <v>392353.27</v>
      </c>
      <c r="K602" s="2">
        <v>2934720</v>
      </c>
      <c r="L602" s="2">
        <v>-238040</v>
      </c>
      <c r="M602" s="2">
        <v>23416.3</v>
      </c>
    </row>
    <row r="603" spans="1:13">
      <c r="A603" s="9">
        <v>42893</v>
      </c>
      <c r="B603" s="9">
        <v>42915</v>
      </c>
      <c r="C603" s="2">
        <v>23458.95</v>
      </c>
      <c r="D603" s="2">
        <v>23608.2</v>
      </c>
      <c r="E603" s="2">
        <v>23404</v>
      </c>
      <c r="F603" s="2">
        <v>23559.65</v>
      </c>
      <c r="G603" s="2">
        <v>23608.2</v>
      </c>
      <c r="H603" s="2">
        <v>23559.65</v>
      </c>
      <c r="I603" s="2">
        <v>61195</v>
      </c>
      <c r="J603" s="2">
        <v>575104.19999999995</v>
      </c>
      <c r="K603" s="2">
        <v>2932400</v>
      </c>
      <c r="L603" s="2">
        <v>-2320</v>
      </c>
      <c r="M603" s="2">
        <v>23567.65</v>
      </c>
    </row>
    <row r="604" spans="1:13">
      <c r="A604" s="9">
        <v>42894</v>
      </c>
      <c r="B604" s="9">
        <v>42915</v>
      </c>
      <c r="C604" s="2">
        <v>23650</v>
      </c>
      <c r="D604" s="2">
        <v>23650</v>
      </c>
      <c r="E604" s="2">
        <v>23524</v>
      </c>
      <c r="F604" s="2">
        <v>23539.3</v>
      </c>
      <c r="G604" s="2">
        <v>23535.95</v>
      </c>
      <c r="H604" s="2">
        <v>23539.3</v>
      </c>
      <c r="I604" s="2">
        <v>50267</v>
      </c>
      <c r="J604" s="2">
        <v>474173.86</v>
      </c>
      <c r="K604" s="2">
        <v>2815800</v>
      </c>
      <c r="L604" s="2">
        <v>-116600</v>
      </c>
      <c r="M604" s="2">
        <v>23536.1</v>
      </c>
    </row>
    <row r="605" spans="1:13">
      <c r="A605" s="9">
        <v>42895</v>
      </c>
      <c r="B605" s="9">
        <v>42915</v>
      </c>
      <c r="C605" s="2">
        <v>23520</v>
      </c>
      <c r="D605" s="2">
        <v>23660</v>
      </c>
      <c r="E605" s="2">
        <v>23475.35</v>
      </c>
      <c r="F605" s="2">
        <v>23639.65</v>
      </c>
      <c r="G605" s="2">
        <v>23634</v>
      </c>
      <c r="H605" s="2">
        <v>23639.65</v>
      </c>
      <c r="I605" s="2">
        <v>55164</v>
      </c>
      <c r="J605" s="2">
        <v>519902.19</v>
      </c>
      <c r="K605" s="2">
        <v>2802560</v>
      </c>
      <c r="L605" s="2">
        <v>-13240</v>
      </c>
      <c r="M605" s="2">
        <v>23690.9</v>
      </c>
    </row>
    <row r="606" spans="1:13">
      <c r="A606" s="9">
        <v>42898</v>
      </c>
      <c r="B606" s="9">
        <v>42915</v>
      </c>
      <c r="C606" s="2">
        <v>23549.25</v>
      </c>
      <c r="D606" s="2">
        <v>23594.799999999999</v>
      </c>
      <c r="E606" s="2">
        <v>23415.95</v>
      </c>
      <c r="F606" s="2">
        <v>23454.85</v>
      </c>
      <c r="G606" s="2">
        <v>23465</v>
      </c>
      <c r="H606" s="2">
        <v>23454.85</v>
      </c>
      <c r="I606" s="2">
        <v>52266</v>
      </c>
      <c r="J606" s="2">
        <v>491359.7</v>
      </c>
      <c r="K606" s="2">
        <v>2742440</v>
      </c>
      <c r="L606" s="2">
        <v>-60120</v>
      </c>
      <c r="M606" s="2">
        <v>23470.45</v>
      </c>
    </row>
    <row r="607" spans="1:13">
      <c r="A607" s="9">
        <v>42899</v>
      </c>
      <c r="B607" s="9">
        <v>42915</v>
      </c>
      <c r="C607" s="2">
        <v>23461</v>
      </c>
      <c r="D607" s="2">
        <v>23559.65</v>
      </c>
      <c r="E607" s="2">
        <v>23425</v>
      </c>
      <c r="F607" s="2">
        <v>23449</v>
      </c>
      <c r="G607" s="2">
        <v>23435</v>
      </c>
      <c r="H607" s="2">
        <v>23449</v>
      </c>
      <c r="I607" s="2">
        <v>43739</v>
      </c>
      <c r="J607" s="2">
        <v>411145.94</v>
      </c>
      <c r="K607" s="2">
        <v>2719920</v>
      </c>
      <c r="L607" s="2">
        <v>-22520</v>
      </c>
      <c r="M607" s="2">
        <v>23477.85</v>
      </c>
    </row>
    <row r="608" spans="1:13">
      <c r="A608" s="9">
        <v>42900</v>
      </c>
      <c r="B608" s="9">
        <v>42915</v>
      </c>
      <c r="C608" s="2">
        <v>23511</v>
      </c>
      <c r="D608" s="2">
        <v>23525</v>
      </c>
      <c r="E608" s="2">
        <v>23361.85</v>
      </c>
      <c r="F608" s="2">
        <v>23486.400000000001</v>
      </c>
      <c r="G608" s="2">
        <v>23491.8</v>
      </c>
      <c r="H608" s="2">
        <v>23486.400000000001</v>
      </c>
      <c r="I608" s="2">
        <v>50441</v>
      </c>
      <c r="J608" s="2">
        <v>473089.87</v>
      </c>
      <c r="K608" s="2">
        <v>2616280</v>
      </c>
      <c r="L608" s="2">
        <v>-103640</v>
      </c>
      <c r="M608" s="2">
        <v>23498.7</v>
      </c>
    </row>
    <row r="609" spans="1:13">
      <c r="A609" s="9">
        <v>42901</v>
      </c>
      <c r="B609" s="9">
        <v>42915</v>
      </c>
      <c r="C609" s="2">
        <v>23460</v>
      </c>
      <c r="D609" s="2">
        <v>23460</v>
      </c>
      <c r="E609" s="2">
        <v>23308.05</v>
      </c>
      <c r="F609" s="2">
        <v>23387.25</v>
      </c>
      <c r="G609" s="2">
        <v>23394</v>
      </c>
      <c r="H609" s="2">
        <v>23387.25</v>
      </c>
      <c r="I609" s="2">
        <v>59699</v>
      </c>
      <c r="J609" s="2">
        <v>558302.09</v>
      </c>
      <c r="K609" s="2">
        <v>2604040</v>
      </c>
      <c r="L609" s="2">
        <v>-12240</v>
      </c>
      <c r="M609" s="2">
        <v>23391.75</v>
      </c>
    </row>
    <row r="610" spans="1:13">
      <c r="A610" s="9">
        <v>42902</v>
      </c>
      <c r="B610" s="9">
        <v>42915</v>
      </c>
      <c r="C610" s="2">
        <v>23424.95</v>
      </c>
      <c r="D610" s="2">
        <v>23479.95</v>
      </c>
      <c r="E610" s="2">
        <v>23379.7</v>
      </c>
      <c r="F610" s="2">
        <v>23460.15</v>
      </c>
      <c r="G610" s="2">
        <v>23442.55</v>
      </c>
      <c r="H610" s="2">
        <v>23460.15</v>
      </c>
      <c r="I610" s="2">
        <v>42542</v>
      </c>
      <c r="J610" s="2">
        <v>398820.64</v>
      </c>
      <c r="K610" s="2">
        <v>2511920</v>
      </c>
      <c r="L610" s="2">
        <v>-92120</v>
      </c>
      <c r="M610" s="2" t="s">
        <v>36</v>
      </c>
    </row>
    <row r="611" spans="1:13">
      <c r="A611" s="9">
        <v>42905</v>
      </c>
      <c r="B611" s="9">
        <v>42915</v>
      </c>
      <c r="C611" s="2">
        <v>23502.65</v>
      </c>
      <c r="D611" s="2">
        <v>23783.65</v>
      </c>
      <c r="E611" s="2">
        <v>23486.55</v>
      </c>
      <c r="F611" s="2">
        <v>23699.7</v>
      </c>
      <c r="G611" s="2">
        <v>23675</v>
      </c>
      <c r="H611" s="2">
        <v>23699.7</v>
      </c>
      <c r="I611" s="2">
        <v>59692</v>
      </c>
      <c r="J611" s="2">
        <v>564325.43000000005</v>
      </c>
      <c r="K611" s="2">
        <v>2438440</v>
      </c>
      <c r="L611" s="2">
        <v>-73480</v>
      </c>
      <c r="M611" s="2">
        <v>23742.15</v>
      </c>
    </row>
    <row r="612" spans="1:13">
      <c r="A612" s="9">
        <v>42906</v>
      </c>
      <c r="B612" s="9">
        <v>42915</v>
      </c>
      <c r="C612" s="2">
        <v>23690.55</v>
      </c>
      <c r="D612" s="2">
        <v>23754.35</v>
      </c>
      <c r="E612" s="2">
        <v>23660.15</v>
      </c>
      <c r="F612" s="2">
        <v>23692.5</v>
      </c>
      <c r="G612" s="2">
        <v>23670.5</v>
      </c>
      <c r="H612" s="2">
        <v>23692.5</v>
      </c>
      <c r="I612" s="2">
        <v>39083</v>
      </c>
      <c r="J612" s="2">
        <v>370618.29</v>
      </c>
      <c r="K612" s="2">
        <v>2419240</v>
      </c>
      <c r="L612" s="2">
        <v>-19200</v>
      </c>
      <c r="M612" s="2">
        <v>23697.95</v>
      </c>
    </row>
    <row r="613" spans="1:13">
      <c r="A613" s="9">
        <v>42907</v>
      </c>
      <c r="B613" s="9">
        <v>42915</v>
      </c>
      <c r="C613" s="2">
        <v>23640</v>
      </c>
      <c r="D613" s="2">
        <v>23749.7</v>
      </c>
      <c r="E613" s="2">
        <v>23609.7</v>
      </c>
      <c r="F613" s="2">
        <v>23693.65</v>
      </c>
      <c r="G613" s="2">
        <v>23685</v>
      </c>
      <c r="H613" s="2">
        <v>23693.65</v>
      </c>
      <c r="I613" s="2">
        <v>44321</v>
      </c>
      <c r="J613" s="2">
        <v>419637.44</v>
      </c>
      <c r="K613" s="2">
        <v>2332120</v>
      </c>
      <c r="L613" s="2">
        <v>-87120</v>
      </c>
      <c r="M613" s="2">
        <v>23708.75</v>
      </c>
    </row>
    <row r="614" spans="1:13">
      <c r="A614" s="9">
        <v>42908</v>
      </c>
      <c r="B614" s="9">
        <v>42915</v>
      </c>
      <c r="C614" s="2">
        <v>23702.05</v>
      </c>
      <c r="D614" s="2">
        <v>23891</v>
      </c>
      <c r="E614" s="2">
        <v>23694</v>
      </c>
      <c r="F614" s="2">
        <v>23728.9</v>
      </c>
      <c r="G614" s="2">
        <v>23710</v>
      </c>
      <c r="H614" s="2">
        <v>23728.9</v>
      </c>
      <c r="I614" s="2">
        <v>72311</v>
      </c>
      <c r="J614" s="2">
        <v>688246.56</v>
      </c>
      <c r="K614" s="2">
        <v>2299800</v>
      </c>
      <c r="L614" s="2">
        <v>-32320</v>
      </c>
      <c r="M614" s="2">
        <v>23736.1</v>
      </c>
    </row>
    <row r="615" spans="1:13">
      <c r="A615" s="9">
        <v>42909</v>
      </c>
      <c r="B615" s="9">
        <v>42915</v>
      </c>
      <c r="C615" s="2">
        <v>23750</v>
      </c>
      <c r="D615" s="2">
        <v>23750</v>
      </c>
      <c r="E615" s="2">
        <v>23522.85</v>
      </c>
      <c r="F615" s="2">
        <v>23546.15</v>
      </c>
      <c r="G615" s="2">
        <v>23537.05</v>
      </c>
      <c r="H615" s="2">
        <v>23546.15</v>
      </c>
      <c r="I615" s="2">
        <v>63555</v>
      </c>
      <c r="J615" s="2">
        <v>599958.54</v>
      </c>
      <c r="K615" s="2">
        <v>2214800</v>
      </c>
      <c r="L615" s="2">
        <v>-85000</v>
      </c>
      <c r="M615" s="2">
        <v>23542.75</v>
      </c>
    </row>
    <row r="616" spans="1:13">
      <c r="A616" s="9">
        <v>42913</v>
      </c>
      <c r="B616" s="9">
        <v>42915</v>
      </c>
      <c r="C616" s="2">
        <v>23601.05</v>
      </c>
      <c r="D616" s="2">
        <v>23625</v>
      </c>
      <c r="E616" s="2">
        <v>23041.35</v>
      </c>
      <c r="F616" s="2">
        <v>23229.05</v>
      </c>
      <c r="G616" s="2">
        <v>23219.9</v>
      </c>
      <c r="H616" s="2">
        <v>23229.05</v>
      </c>
      <c r="I616" s="2">
        <v>99743</v>
      </c>
      <c r="J616" s="2">
        <v>928625.4</v>
      </c>
      <c r="K616" s="2">
        <v>1998000</v>
      </c>
      <c r="L616" s="2">
        <v>-216800</v>
      </c>
      <c r="M616" s="2">
        <v>23216.25</v>
      </c>
    </row>
    <row r="617" spans="1:13">
      <c r="A617" s="9">
        <v>42914</v>
      </c>
      <c r="B617" s="9">
        <v>42915</v>
      </c>
      <c r="C617" s="2">
        <v>23175</v>
      </c>
      <c r="D617" s="2">
        <v>23295.95</v>
      </c>
      <c r="E617" s="2">
        <v>23066</v>
      </c>
      <c r="F617" s="2">
        <v>23240.1</v>
      </c>
      <c r="G617" s="2">
        <v>23257.7</v>
      </c>
      <c r="H617" s="2">
        <v>23240.1</v>
      </c>
      <c r="I617" s="2">
        <v>77909</v>
      </c>
      <c r="J617" s="2">
        <v>723407.97</v>
      </c>
      <c r="K617" s="2">
        <v>1420840</v>
      </c>
      <c r="L617" s="2">
        <v>-577160</v>
      </c>
      <c r="M617" s="2">
        <v>23235.85</v>
      </c>
    </row>
    <row r="618" spans="1:13">
      <c r="A618" s="9">
        <v>42915</v>
      </c>
      <c r="B618" s="9">
        <v>42915</v>
      </c>
      <c r="C618" s="2">
        <v>23298</v>
      </c>
      <c r="D618" s="2">
        <v>23478.2</v>
      </c>
      <c r="E618" s="2">
        <v>23114.55</v>
      </c>
      <c r="F618" s="2">
        <v>23218.9</v>
      </c>
      <c r="G618" s="2">
        <v>23229.8</v>
      </c>
      <c r="H618" s="2">
        <v>23227.3</v>
      </c>
      <c r="I618" s="2">
        <v>111374</v>
      </c>
      <c r="J618" s="2">
        <v>1038200.43</v>
      </c>
      <c r="K618" s="2">
        <v>1055400</v>
      </c>
      <c r="L618" s="2">
        <v>-365440</v>
      </c>
      <c r="M618" s="2">
        <v>23227.3</v>
      </c>
    </row>
    <row r="619" spans="1:13">
      <c r="A619" s="9">
        <v>42916</v>
      </c>
      <c r="B619" s="9">
        <v>42943</v>
      </c>
      <c r="C619" s="2">
        <v>23149.55</v>
      </c>
      <c r="D619" s="2">
        <v>23226.9</v>
      </c>
      <c r="E619" s="2">
        <v>23007.05</v>
      </c>
      <c r="F619" s="2">
        <v>23201.200000000001</v>
      </c>
      <c r="G619" s="2">
        <v>23210</v>
      </c>
      <c r="H619" s="2">
        <v>23201.200000000001</v>
      </c>
      <c r="I619" s="2">
        <v>62311</v>
      </c>
      <c r="J619" s="2">
        <v>576180.04</v>
      </c>
      <c r="K619" s="2">
        <v>2410680</v>
      </c>
      <c r="L619" s="2">
        <v>140480</v>
      </c>
      <c r="M619" s="2">
        <v>23211.200000000001</v>
      </c>
    </row>
    <row r="620" spans="1:13">
      <c r="A620" s="9">
        <v>42919</v>
      </c>
      <c r="B620" s="9">
        <v>42943</v>
      </c>
      <c r="C620" s="2">
        <v>23250</v>
      </c>
      <c r="D620" s="2">
        <v>23368</v>
      </c>
      <c r="E620" s="2">
        <v>23133.35</v>
      </c>
      <c r="F620" s="2">
        <v>23311.9</v>
      </c>
      <c r="G620" s="2">
        <v>23325</v>
      </c>
      <c r="H620" s="2">
        <v>23311.9</v>
      </c>
      <c r="I620" s="2">
        <v>64323</v>
      </c>
      <c r="J620" s="2">
        <v>598698.9</v>
      </c>
      <c r="K620" s="2">
        <v>2337320</v>
      </c>
      <c r="L620" s="2">
        <v>-73360</v>
      </c>
      <c r="M620" s="2">
        <v>23272.799999999999</v>
      </c>
    </row>
    <row r="621" spans="1:13">
      <c r="A621" s="9">
        <v>42920</v>
      </c>
      <c r="B621" s="9">
        <v>42943</v>
      </c>
      <c r="C621" s="2">
        <v>23365</v>
      </c>
      <c r="D621" s="2">
        <v>23365</v>
      </c>
      <c r="E621" s="2">
        <v>23152.2</v>
      </c>
      <c r="F621" s="2">
        <v>23256.05</v>
      </c>
      <c r="G621" s="2">
        <v>23246</v>
      </c>
      <c r="H621" s="2">
        <v>23256.05</v>
      </c>
      <c r="I621" s="2">
        <v>61587</v>
      </c>
      <c r="J621" s="2">
        <v>572892.52</v>
      </c>
      <c r="K621" s="2">
        <v>2408360</v>
      </c>
      <c r="L621" s="2">
        <v>71040</v>
      </c>
      <c r="M621" s="2">
        <v>23214.2</v>
      </c>
    </row>
    <row r="622" spans="1:13">
      <c r="A622" s="9">
        <v>42921</v>
      </c>
      <c r="B622" s="9">
        <v>42943</v>
      </c>
      <c r="C622" s="2">
        <v>23251.05</v>
      </c>
      <c r="D622" s="2">
        <v>23425</v>
      </c>
      <c r="E622" s="2">
        <v>23226.3</v>
      </c>
      <c r="F622" s="2">
        <v>23400.55</v>
      </c>
      <c r="G622" s="2">
        <v>23407.5</v>
      </c>
      <c r="H622" s="2">
        <v>23400.55</v>
      </c>
      <c r="I622" s="2">
        <v>60889</v>
      </c>
      <c r="J622" s="2">
        <v>568614.65</v>
      </c>
      <c r="K622" s="2">
        <v>2454880</v>
      </c>
      <c r="L622" s="2">
        <v>46520</v>
      </c>
      <c r="M622" s="2">
        <v>23352.6</v>
      </c>
    </row>
    <row r="623" spans="1:13">
      <c r="A623" s="9">
        <v>42922</v>
      </c>
      <c r="B623" s="9">
        <v>42943</v>
      </c>
      <c r="C623" s="2">
        <v>23419.8</v>
      </c>
      <c r="D623" s="2">
        <v>23570</v>
      </c>
      <c r="E623" s="2">
        <v>23410</v>
      </c>
      <c r="F623" s="2">
        <v>23480.75</v>
      </c>
      <c r="G623" s="2">
        <v>23473</v>
      </c>
      <c r="H623" s="2">
        <v>23480.75</v>
      </c>
      <c r="I623" s="2">
        <v>62622</v>
      </c>
      <c r="J623" s="2">
        <v>588549.88</v>
      </c>
      <c r="K623" s="2">
        <v>2577320</v>
      </c>
      <c r="L623" s="2">
        <v>122440</v>
      </c>
      <c r="M623" s="2">
        <v>23466.65</v>
      </c>
    </row>
    <row r="624" spans="1:13">
      <c r="A624" s="9">
        <v>42923</v>
      </c>
      <c r="B624" s="9">
        <v>42943</v>
      </c>
      <c r="C624" s="2">
        <v>23449</v>
      </c>
      <c r="D624" s="2">
        <v>23508.5</v>
      </c>
      <c r="E624" s="2">
        <v>23405.5</v>
      </c>
      <c r="F624" s="2">
        <v>23458.95</v>
      </c>
      <c r="G624" s="2">
        <v>23460</v>
      </c>
      <c r="H624" s="2">
        <v>23458.95</v>
      </c>
      <c r="I624" s="2">
        <v>34485</v>
      </c>
      <c r="J624" s="2">
        <v>323691.84999999998</v>
      </c>
      <c r="K624" s="2">
        <v>2600560</v>
      </c>
      <c r="L624" s="2">
        <v>23240</v>
      </c>
      <c r="M624" s="2">
        <v>23449.15</v>
      </c>
    </row>
    <row r="625" spans="1:13">
      <c r="A625" s="9">
        <v>42926</v>
      </c>
      <c r="B625" s="9">
        <v>42943</v>
      </c>
      <c r="C625" s="2">
        <v>23530</v>
      </c>
      <c r="D625" s="2">
        <v>23723</v>
      </c>
      <c r="E625" s="2">
        <v>23475</v>
      </c>
      <c r="F625" s="2">
        <v>23663.05</v>
      </c>
      <c r="G625" s="2">
        <v>23657.9</v>
      </c>
      <c r="H625" s="2">
        <v>23663.05</v>
      </c>
      <c r="I625" s="2">
        <v>50601</v>
      </c>
      <c r="J625" s="2">
        <v>478345.91</v>
      </c>
      <c r="K625" s="2">
        <v>2682720</v>
      </c>
      <c r="L625" s="2">
        <v>82160</v>
      </c>
      <c r="M625" s="2">
        <v>23675.05</v>
      </c>
    </row>
    <row r="626" spans="1:13">
      <c r="A626" s="9">
        <v>42927</v>
      </c>
      <c r="B626" s="9">
        <v>42943</v>
      </c>
      <c r="C626" s="2">
        <v>23713</v>
      </c>
      <c r="D626" s="2">
        <v>23759</v>
      </c>
      <c r="E626" s="2">
        <v>23599.7</v>
      </c>
      <c r="F626" s="2">
        <v>23617.35</v>
      </c>
      <c r="G626" s="2">
        <v>23603.200000000001</v>
      </c>
      <c r="H626" s="2">
        <v>23617.35</v>
      </c>
      <c r="I626" s="2">
        <v>59522</v>
      </c>
      <c r="J626" s="2">
        <v>563958.25</v>
      </c>
      <c r="K626" s="2">
        <v>2599360</v>
      </c>
      <c r="L626" s="2">
        <v>-83360</v>
      </c>
      <c r="M626" s="2">
        <v>23584.6</v>
      </c>
    </row>
    <row r="627" spans="1:13">
      <c r="A627" s="9">
        <v>42928</v>
      </c>
      <c r="B627" s="9">
        <v>42943</v>
      </c>
      <c r="C627" s="2">
        <v>23625.05</v>
      </c>
      <c r="D627" s="2">
        <v>23747.9</v>
      </c>
      <c r="E627" s="2">
        <v>23553.35</v>
      </c>
      <c r="F627" s="2">
        <v>23721.25</v>
      </c>
      <c r="G627" s="2">
        <v>23747.5</v>
      </c>
      <c r="H627" s="2">
        <v>23721.25</v>
      </c>
      <c r="I627" s="2">
        <v>59906</v>
      </c>
      <c r="J627" s="2">
        <v>566502.78</v>
      </c>
      <c r="K627" s="2">
        <v>2596360</v>
      </c>
      <c r="L627" s="2">
        <v>-3000</v>
      </c>
      <c r="M627" s="2">
        <v>23695.45</v>
      </c>
    </row>
    <row r="628" spans="1:13">
      <c r="A628" s="9">
        <v>42929</v>
      </c>
      <c r="B628" s="9">
        <v>42943</v>
      </c>
      <c r="C628" s="2">
        <v>23826</v>
      </c>
      <c r="D628" s="2">
        <v>23927</v>
      </c>
      <c r="E628" s="2">
        <v>23810.1</v>
      </c>
      <c r="F628" s="2">
        <v>23879.4</v>
      </c>
      <c r="G628" s="2">
        <v>23866</v>
      </c>
      <c r="H628" s="2">
        <v>23879.4</v>
      </c>
      <c r="I628" s="2">
        <v>75894</v>
      </c>
      <c r="J628" s="2">
        <v>724848.48</v>
      </c>
      <c r="K628" s="2">
        <v>2574960</v>
      </c>
      <c r="L628" s="2">
        <v>-21400</v>
      </c>
      <c r="M628" s="2">
        <v>23888.65</v>
      </c>
    </row>
    <row r="629" spans="1:13">
      <c r="A629" s="9">
        <v>42930</v>
      </c>
      <c r="B629" s="9">
        <v>42943</v>
      </c>
      <c r="C629" s="2">
        <v>23901.1</v>
      </c>
      <c r="D629" s="2">
        <v>24004</v>
      </c>
      <c r="E629" s="2">
        <v>23785</v>
      </c>
      <c r="F629" s="2">
        <v>23977.4</v>
      </c>
      <c r="G629" s="2">
        <v>23970.400000000001</v>
      </c>
      <c r="H629" s="2">
        <v>23977.4</v>
      </c>
      <c r="I629" s="2">
        <v>67728</v>
      </c>
      <c r="J629" s="2">
        <v>647892.03</v>
      </c>
      <c r="K629" s="2">
        <v>2586720</v>
      </c>
      <c r="L629" s="2">
        <v>11760</v>
      </c>
      <c r="M629" s="2">
        <v>23937.7</v>
      </c>
    </row>
    <row r="630" spans="1:13">
      <c r="A630" s="9">
        <v>42933</v>
      </c>
      <c r="B630" s="9">
        <v>42943</v>
      </c>
      <c r="C630" s="2">
        <v>24025</v>
      </c>
      <c r="D630" s="2">
        <v>24050</v>
      </c>
      <c r="E630" s="2">
        <v>23927.1</v>
      </c>
      <c r="F630" s="2">
        <v>24026.65</v>
      </c>
      <c r="G630" s="2">
        <v>24040</v>
      </c>
      <c r="H630" s="2">
        <v>24026.65</v>
      </c>
      <c r="I630" s="2">
        <v>50200</v>
      </c>
      <c r="J630" s="2">
        <v>481838.64</v>
      </c>
      <c r="K630" s="2">
        <v>2594760</v>
      </c>
      <c r="L630" s="2">
        <v>8040</v>
      </c>
      <c r="M630" s="2">
        <v>24015.05</v>
      </c>
    </row>
    <row r="631" spans="1:13">
      <c r="A631" s="9">
        <v>42934</v>
      </c>
      <c r="B631" s="9">
        <v>42943</v>
      </c>
      <c r="C631" s="2">
        <v>23953</v>
      </c>
      <c r="D631" s="2">
        <v>24184.9</v>
      </c>
      <c r="E631" s="2">
        <v>23950.05</v>
      </c>
      <c r="F631" s="2">
        <v>24058.2</v>
      </c>
      <c r="G631" s="2">
        <v>24059</v>
      </c>
      <c r="H631" s="2">
        <v>24058.2</v>
      </c>
      <c r="I631" s="2">
        <v>72370</v>
      </c>
      <c r="J631" s="2">
        <v>697396.75</v>
      </c>
      <c r="K631" s="2">
        <v>2698920</v>
      </c>
      <c r="L631" s="2">
        <v>104160</v>
      </c>
      <c r="M631" s="2">
        <v>24022.05</v>
      </c>
    </row>
    <row r="632" spans="1:13">
      <c r="A632" s="9">
        <v>42935</v>
      </c>
      <c r="B632" s="9">
        <v>42943</v>
      </c>
      <c r="C632" s="2">
        <v>24085</v>
      </c>
      <c r="D632" s="2">
        <v>24227.05</v>
      </c>
      <c r="E632" s="2">
        <v>24051</v>
      </c>
      <c r="F632" s="2">
        <v>24208.45</v>
      </c>
      <c r="G632" s="2">
        <v>24222.799999999999</v>
      </c>
      <c r="H632" s="2">
        <v>24208.45</v>
      </c>
      <c r="I632" s="2">
        <v>50723</v>
      </c>
      <c r="J632" s="2">
        <v>490222.39</v>
      </c>
      <c r="K632" s="2">
        <v>2728760</v>
      </c>
      <c r="L632" s="2">
        <v>29840</v>
      </c>
      <c r="M632" s="2">
        <v>24152.65</v>
      </c>
    </row>
    <row r="633" spans="1:13">
      <c r="A633" s="9">
        <v>42936</v>
      </c>
      <c r="B633" s="9">
        <v>42943</v>
      </c>
      <c r="C633" s="2">
        <v>24222</v>
      </c>
      <c r="D633" s="2">
        <v>24289</v>
      </c>
      <c r="E633" s="2">
        <v>24181.45</v>
      </c>
      <c r="F633" s="2">
        <v>24235.15</v>
      </c>
      <c r="G633" s="2">
        <v>24243</v>
      </c>
      <c r="H633" s="2">
        <v>24235.15</v>
      </c>
      <c r="I633" s="2">
        <v>64785</v>
      </c>
      <c r="J633" s="2">
        <v>628067.91</v>
      </c>
      <c r="K633" s="2">
        <v>2734800</v>
      </c>
      <c r="L633" s="2">
        <v>6040</v>
      </c>
      <c r="M633" s="2">
        <v>24213.35</v>
      </c>
    </row>
    <row r="634" spans="1:13">
      <c r="A634" s="9">
        <v>42937</v>
      </c>
      <c r="B634" s="9">
        <v>42943</v>
      </c>
      <c r="C634" s="2">
        <v>24260</v>
      </c>
      <c r="D634" s="2">
        <v>24294.95</v>
      </c>
      <c r="E634" s="2">
        <v>24062.2</v>
      </c>
      <c r="F634" s="2">
        <v>24247.599999999999</v>
      </c>
      <c r="G634" s="2">
        <v>24254.799999999999</v>
      </c>
      <c r="H634" s="2">
        <v>24247.599999999999</v>
      </c>
      <c r="I634" s="2">
        <v>70090</v>
      </c>
      <c r="J634" s="2">
        <v>678214.15</v>
      </c>
      <c r="K634" s="2">
        <v>2517560</v>
      </c>
      <c r="L634" s="2">
        <v>-217240</v>
      </c>
      <c r="M634" s="2">
        <v>24257.05</v>
      </c>
    </row>
    <row r="635" spans="1:13">
      <c r="A635" s="9">
        <v>42940</v>
      </c>
      <c r="B635" s="9">
        <v>42943</v>
      </c>
      <c r="C635" s="2">
        <v>24249.9</v>
      </c>
      <c r="D635" s="2">
        <v>24414</v>
      </c>
      <c r="E635" s="2">
        <v>24220</v>
      </c>
      <c r="F635" s="2">
        <v>24371.95</v>
      </c>
      <c r="G635" s="2">
        <v>24377</v>
      </c>
      <c r="H635" s="2">
        <v>24371.95</v>
      </c>
      <c r="I635" s="2">
        <v>61144</v>
      </c>
      <c r="J635" s="2">
        <v>595790.97</v>
      </c>
      <c r="K635" s="2">
        <v>2410720</v>
      </c>
      <c r="L635" s="2">
        <v>-106840</v>
      </c>
      <c r="M635" s="2">
        <v>24420.85</v>
      </c>
    </row>
    <row r="636" spans="1:13">
      <c r="A636" s="9">
        <v>42941</v>
      </c>
      <c r="B636" s="9">
        <v>42943</v>
      </c>
      <c r="C636" s="2">
        <v>24575</v>
      </c>
      <c r="D636" s="2">
        <v>24575</v>
      </c>
      <c r="E636" s="2">
        <v>24443.65</v>
      </c>
      <c r="F636" s="2">
        <v>24523.55</v>
      </c>
      <c r="G636" s="2">
        <v>24525.25</v>
      </c>
      <c r="H636" s="2">
        <v>24523.55</v>
      </c>
      <c r="I636" s="2">
        <v>52536</v>
      </c>
      <c r="J636" s="2">
        <v>514860.22</v>
      </c>
      <c r="K636" s="2">
        <v>2267760</v>
      </c>
      <c r="L636" s="2">
        <v>-142960</v>
      </c>
      <c r="M636" s="2">
        <v>24520.7</v>
      </c>
    </row>
    <row r="637" spans="1:13">
      <c r="A637" s="9">
        <v>42942</v>
      </c>
      <c r="B637" s="9">
        <v>42943</v>
      </c>
      <c r="C637" s="2">
        <v>24527.05</v>
      </c>
      <c r="D637" s="2">
        <v>24718</v>
      </c>
      <c r="E637" s="2">
        <v>24491.75</v>
      </c>
      <c r="F637" s="2">
        <v>24686.2</v>
      </c>
      <c r="G637" s="2">
        <v>24702</v>
      </c>
      <c r="H637" s="2">
        <v>24686.2</v>
      </c>
      <c r="I637" s="2">
        <v>60435</v>
      </c>
      <c r="J637" s="2">
        <v>594464.42000000004</v>
      </c>
      <c r="K637" s="2">
        <v>2101440</v>
      </c>
      <c r="L637" s="2">
        <v>-166320</v>
      </c>
      <c r="M637" s="2">
        <v>24670.7</v>
      </c>
    </row>
    <row r="638" spans="1:13">
      <c r="A638" s="9">
        <v>42943</v>
      </c>
      <c r="B638" s="9">
        <v>42943</v>
      </c>
      <c r="C638" s="2">
        <v>24785.15</v>
      </c>
      <c r="D638" s="2">
        <v>25037.5</v>
      </c>
      <c r="E638" s="2">
        <v>24740.05</v>
      </c>
      <c r="F638" s="2">
        <v>24938.2</v>
      </c>
      <c r="G638" s="2">
        <v>24922</v>
      </c>
      <c r="H638" s="2">
        <v>24922.400000000001</v>
      </c>
      <c r="I638" s="2">
        <v>116783</v>
      </c>
      <c r="J638" s="2">
        <v>1164708.99</v>
      </c>
      <c r="K638" s="2">
        <v>800240</v>
      </c>
      <c r="L638" s="2">
        <v>-1301200</v>
      </c>
      <c r="M638" s="2">
        <v>24922.400000000001</v>
      </c>
    </row>
    <row r="639" spans="1:13">
      <c r="A639" s="9">
        <v>42944</v>
      </c>
      <c r="B639" s="9">
        <v>42978</v>
      </c>
      <c r="C639" s="2">
        <v>24870</v>
      </c>
      <c r="D639" s="2">
        <v>24962.1</v>
      </c>
      <c r="E639" s="2">
        <v>24810</v>
      </c>
      <c r="F639" s="2">
        <v>24934.25</v>
      </c>
      <c r="G639" s="2">
        <v>24934</v>
      </c>
      <c r="H639" s="2">
        <v>24934.25</v>
      </c>
      <c r="I639" s="2">
        <v>69059</v>
      </c>
      <c r="J639" s="2">
        <v>687757.26</v>
      </c>
      <c r="K639" s="2">
        <v>2372800</v>
      </c>
      <c r="L639" s="2">
        <v>-130760</v>
      </c>
      <c r="M639" s="2">
        <v>24811.3</v>
      </c>
    </row>
    <row r="640" spans="1:13">
      <c r="A640" s="9">
        <v>42947</v>
      </c>
      <c r="B640" s="9">
        <v>42978</v>
      </c>
      <c r="C640" s="2">
        <v>24985</v>
      </c>
      <c r="D640" s="2">
        <v>25150.9</v>
      </c>
      <c r="E640" s="2">
        <v>24897.25</v>
      </c>
      <c r="F640" s="2">
        <v>25135.05</v>
      </c>
      <c r="G640" s="2">
        <v>25129</v>
      </c>
      <c r="H640" s="2">
        <v>25135.05</v>
      </c>
      <c r="I640" s="2">
        <v>58920</v>
      </c>
      <c r="J640" s="2">
        <v>590572.73</v>
      </c>
      <c r="K640" s="2">
        <v>2518000</v>
      </c>
      <c r="L640" s="2">
        <v>145200</v>
      </c>
      <c r="M640" s="2">
        <v>25103.65</v>
      </c>
    </row>
    <row r="641" spans="1:13">
      <c r="A641" s="9">
        <v>42948</v>
      </c>
      <c r="B641" s="9">
        <v>42978</v>
      </c>
      <c r="C641" s="2">
        <v>25157.95</v>
      </c>
      <c r="D641" s="2">
        <v>25224</v>
      </c>
      <c r="E641" s="2">
        <v>25113.05</v>
      </c>
      <c r="F641" s="2">
        <v>25195.35</v>
      </c>
      <c r="G641" s="2">
        <v>25200</v>
      </c>
      <c r="H641" s="2">
        <v>25195.35</v>
      </c>
      <c r="I641" s="2">
        <v>53677</v>
      </c>
      <c r="J641" s="2">
        <v>540488.35</v>
      </c>
      <c r="K641" s="2">
        <v>2483440</v>
      </c>
      <c r="L641" s="2">
        <v>-34560</v>
      </c>
      <c r="M641" s="2">
        <v>25122.799999999999</v>
      </c>
    </row>
    <row r="642" spans="1:13">
      <c r="A642" s="9">
        <v>42949</v>
      </c>
      <c r="B642" s="9">
        <v>42978</v>
      </c>
      <c r="C642" s="2">
        <v>25229</v>
      </c>
      <c r="D642" s="2">
        <v>25260</v>
      </c>
      <c r="E642" s="2">
        <v>25030</v>
      </c>
      <c r="F642" s="2">
        <v>25133.85</v>
      </c>
      <c r="G642" s="2">
        <v>25041.9</v>
      </c>
      <c r="H642" s="2">
        <v>25133.85</v>
      </c>
      <c r="I642" s="2">
        <v>80678</v>
      </c>
      <c r="J642" s="2">
        <v>812128.89</v>
      </c>
      <c r="K642" s="2">
        <v>2559000</v>
      </c>
      <c r="L642" s="2">
        <v>75560</v>
      </c>
      <c r="M642" s="2">
        <v>25055.200000000001</v>
      </c>
    </row>
    <row r="643" spans="1:13">
      <c r="A643" s="9">
        <v>42950</v>
      </c>
      <c r="B643" s="9">
        <v>42978</v>
      </c>
      <c r="C643" s="2">
        <v>25060.55</v>
      </c>
      <c r="D643" s="2">
        <v>25060.55</v>
      </c>
      <c r="E643" s="2">
        <v>24726.35</v>
      </c>
      <c r="F643" s="2">
        <v>24807</v>
      </c>
      <c r="G643" s="2">
        <v>24782</v>
      </c>
      <c r="H643" s="2">
        <v>24807</v>
      </c>
      <c r="I643" s="2">
        <v>109036</v>
      </c>
      <c r="J643" s="2">
        <v>1084937.8</v>
      </c>
      <c r="K643" s="2">
        <v>2317280</v>
      </c>
      <c r="L643" s="2">
        <v>-241720</v>
      </c>
      <c r="M643" s="2">
        <v>24675.05</v>
      </c>
    </row>
    <row r="644" spans="1:13">
      <c r="A644" s="9">
        <v>42951</v>
      </c>
      <c r="B644" s="9">
        <v>42978</v>
      </c>
      <c r="C644" s="2">
        <v>24769</v>
      </c>
      <c r="D644" s="2">
        <v>24995</v>
      </c>
      <c r="E644" s="2">
        <v>24698.9</v>
      </c>
      <c r="F644" s="2">
        <v>24951.15</v>
      </c>
      <c r="G644" s="2">
        <v>24957.95</v>
      </c>
      <c r="H644" s="2">
        <v>24951.15</v>
      </c>
      <c r="I644" s="2">
        <v>78785</v>
      </c>
      <c r="J644" s="2">
        <v>782739.43</v>
      </c>
      <c r="K644" s="2">
        <v>2202280</v>
      </c>
      <c r="L644" s="2">
        <v>-115000</v>
      </c>
      <c r="M644" s="2">
        <v>24827.45</v>
      </c>
    </row>
    <row r="645" spans="1:13">
      <c r="A645" s="9">
        <v>42954</v>
      </c>
      <c r="B645" s="9">
        <v>42978</v>
      </c>
      <c r="C645" s="2">
        <v>24940</v>
      </c>
      <c r="D645" s="2">
        <v>25061</v>
      </c>
      <c r="E645" s="2">
        <v>24921.1</v>
      </c>
      <c r="F645" s="2">
        <v>24998.05</v>
      </c>
      <c r="G645" s="2">
        <v>24980.6</v>
      </c>
      <c r="H645" s="2">
        <v>24998.05</v>
      </c>
      <c r="I645" s="2">
        <v>41071</v>
      </c>
      <c r="J645" s="2">
        <v>411038.01</v>
      </c>
      <c r="K645" s="2">
        <v>2248000</v>
      </c>
      <c r="L645" s="2">
        <v>45720</v>
      </c>
      <c r="M645" s="2">
        <v>24906.35</v>
      </c>
    </row>
    <row r="646" spans="1:13">
      <c r="A646" s="9">
        <v>42955</v>
      </c>
      <c r="B646" s="9">
        <v>42978</v>
      </c>
      <c r="C646" s="2">
        <v>25009.9</v>
      </c>
      <c r="D646" s="2">
        <v>25019.8</v>
      </c>
      <c r="E646" s="2">
        <v>24577.3</v>
      </c>
      <c r="F646" s="2">
        <v>24693.4</v>
      </c>
      <c r="G646" s="2">
        <v>24705</v>
      </c>
      <c r="H646" s="2">
        <v>24693.4</v>
      </c>
      <c r="I646" s="2">
        <v>107307</v>
      </c>
      <c r="J646" s="2">
        <v>1061065.92</v>
      </c>
      <c r="K646" s="2">
        <v>2474440</v>
      </c>
      <c r="L646" s="2">
        <v>226440</v>
      </c>
      <c r="M646" s="2">
        <v>24599.5</v>
      </c>
    </row>
    <row r="647" spans="1:13">
      <c r="A647" s="9">
        <v>42956</v>
      </c>
      <c r="B647" s="9">
        <v>42978</v>
      </c>
      <c r="C647" s="2">
        <v>24525.5</v>
      </c>
      <c r="D647" s="2">
        <v>24634.9</v>
      </c>
      <c r="E647" s="2">
        <v>24430</v>
      </c>
      <c r="F647" s="2">
        <v>24473.4</v>
      </c>
      <c r="G647" s="2">
        <v>24434.799999999999</v>
      </c>
      <c r="H647" s="2">
        <v>24473.4</v>
      </c>
      <c r="I647" s="2">
        <v>81969</v>
      </c>
      <c r="J647" s="2">
        <v>804048.51</v>
      </c>
      <c r="K647" s="2">
        <v>2342400</v>
      </c>
      <c r="L647" s="2">
        <v>-132040</v>
      </c>
      <c r="M647" s="2">
        <v>24374.6</v>
      </c>
    </row>
    <row r="648" spans="1:13">
      <c r="A648" s="9">
        <v>42957</v>
      </c>
      <c r="B648" s="9">
        <v>42978</v>
      </c>
      <c r="C648" s="2">
        <v>24398</v>
      </c>
      <c r="D648" s="2">
        <v>24441.200000000001</v>
      </c>
      <c r="E648" s="2">
        <v>24180</v>
      </c>
      <c r="F648" s="2">
        <v>24306.3</v>
      </c>
      <c r="G648" s="2">
        <v>24363.8</v>
      </c>
      <c r="H648" s="2">
        <v>24306.3</v>
      </c>
      <c r="I648" s="2">
        <v>111096</v>
      </c>
      <c r="J648" s="2">
        <v>1080924.97</v>
      </c>
      <c r="K648" s="2">
        <v>2106720</v>
      </c>
      <c r="L648" s="2">
        <v>-235680</v>
      </c>
      <c r="M648" s="2">
        <v>24217.35</v>
      </c>
    </row>
    <row r="649" spans="1:13">
      <c r="A649" s="9">
        <v>42958</v>
      </c>
      <c r="B649" s="9">
        <v>42978</v>
      </c>
      <c r="C649" s="2">
        <v>24300</v>
      </c>
      <c r="D649" s="2">
        <v>24880.45</v>
      </c>
      <c r="E649" s="2">
        <v>23956.1</v>
      </c>
      <c r="F649" s="2">
        <v>24085.599999999999</v>
      </c>
      <c r="G649" s="2">
        <v>24080</v>
      </c>
      <c r="H649" s="2">
        <v>24085.599999999999</v>
      </c>
      <c r="I649" s="2">
        <v>107200</v>
      </c>
      <c r="J649" s="2">
        <v>1033755.08</v>
      </c>
      <c r="K649" s="2">
        <v>2021200</v>
      </c>
      <c r="L649" s="2">
        <v>-85520</v>
      </c>
      <c r="M649" s="2">
        <v>23985.75</v>
      </c>
    </row>
    <row r="650" spans="1:13">
      <c r="A650" s="9">
        <v>42961</v>
      </c>
      <c r="B650" s="9">
        <v>42978</v>
      </c>
      <c r="C650" s="2">
        <v>24160</v>
      </c>
      <c r="D650" s="2">
        <v>24288.65</v>
      </c>
      <c r="E650" s="2">
        <v>24125.15</v>
      </c>
      <c r="F650" s="2">
        <v>24207.200000000001</v>
      </c>
      <c r="G650" s="2">
        <v>24183.45</v>
      </c>
      <c r="H650" s="2">
        <v>24207.200000000001</v>
      </c>
      <c r="I650" s="2">
        <v>56115</v>
      </c>
      <c r="J650" s="2">
        <v>543913.81000000006</v>
      </c>
      <c r="K650" s="2">
        <v>1979400</v>
      </c>
      <c r="L650" s="2">
        <v>-41800</v>
      </c>
      <c r="M650" s="2">
        <v>24115.75</v>
      </c>
    </row>
    <row r="651" spans="1:13">
      <c r="A651" s="9">
        <v>42963</v>
      </c>
      <c r="B651" s="9">
        <v>42978</v>
      </c>
      <c r="C651" s="2">
        <v>24241</v>
      </c>
      <c r="D651" s="2">
        <v>24497.65</v>
      </c>
      <c r="E651" s="2">
        <v>23990</v>
      </c>
      <c r="F651" s="2">
        <v>24475.1</v>
      </c>
      <c r="G651" s="2">
        <v>24495.3</v>
      </c>
      <c r="H651" s="2">
        <v>24475.1</v>
      </c>
      <c r="I651" s="2">
        <v>121161</v>
      </c>
      <c r="J651" s="2">
        <v>1175112.18</v>
      </c>
      <c r="K651" s="2">
        <v>2000440</v>
      </c>
      <c r="L651" s="2">
        <v>21040</v>
      </c>
      <c r="M651" s="2">
        <v>24437.7</v>
      </c>
    </row>
    <row r="652" spans="1:13">
      <c r="A652" s="9">
        <v>42964</v>
      </c>
      <c r="B652" s="9">
        <v>42978</v>
      </c>
      <c r="C652" s="2">
        <v>24512.25</v>
      </c>
      <c r="D652" s="2">
        <v>24520</v>
      </c>
      <c r="E652" s="2">
        <v>24143.7</v>
      </c>
      <c r="F652" s="2">
        <v>24262.15</v>
      </c>
      <c r="G652" s="2">
        <v>24294.95</v>
      </c>
      <c r="H652" s="2">
        <v>24262.15</v>
      </c>
      <c r="I652" s="2">
        <v>97918</v>
      </c>
      <c r="J652" s="2">
        <v>953533.01</v>
      </c>
      <c r="K652" s="2">
        <v>1900160</v>
      </c>
      <c r="L652" s="2">
        <v>-100280</v>
      </c>
      <c r="M652" s="2">
        <v>24237.25</v>
      </c>
    </row>
    <row r="653" spans="1:13">
      <c r="A653" s="9">
        <v>42965</v>
      </c>
      <c r="B653" s="9">
        <v>42978</v>
      </c>
      <c r="C653" s="2">
        <v>24151.55</v>
      </c>
      <c r="D653" s="2">
        <v>24179.9</v>
      </c>
      <c r="E653" s="2">
        <v>23933.05</v>
      </c>
      <c r="F653" s="2">
        <v>24097</v>
      </c>
      <c r="G653" s="2">
        <v>24094.5</v>
      </c>
      <c r="H653" s="2">
        <v>24097</v>
      </c>
      <c r="I653" s="2">
        <v>77991</v>
      </c>
      <c r="J653" s="2">
        <v>750522.01</v>
      </c>
      <c r="K653" s="2">
        <v>1998160</v>
      </c>
      <c r="L653" s="2">
        <v>98000</v>
      </c>
      <c r="M653" s="2">
        <v>24074.45</v>
      </c>
    </row>
    <row r="654" spans="1:13">
      <c r="A654" s="9">
        <v>42968</v>
      </c>
      <c r="B654" s="9">
        <v>42978</v>
      </c>
      <c r="C654" s="2">
        <v>24137.85</v>
      </c>
      <c r="D654" s="2">
        <v>24264</v>
      </c>
      <c r="E654" s="2">
        <v>23935</v>
      </c>
      <c r="F654" s="2">
        <v>23979.65</v>
      </c>
      <c r="G654" s="2">
        <v>23951.85</v>
      </c>
      <c r="H654" s="2">
        <v>23979.65</v>
      </c>
      <c r="I654" s="2">
        <v>70750</v>
      </c>
      <c r="J654" s="2">
        <v>682495.34</v>
      </c>
      <c r="K654" s="2">
        <v>2159960</v>
      </c>
      <c r="L654" s="2">
        <v>161800</v>
      </c>
      <c r="M654" s="2">
        <v>23936.5</v>
      </c>
    </row>
    <row r="655" spans="1:13">
      <c r="A655" s="9">
        <v>42969</v>
      </c>
      <c r="B655" s="9">
        <v>42978</v>
      </c>
      <c r="C655" s="2">
        <v>24080</v>
      </c>
      <c r="D655" s="2">
        <v>24152.799999999999</v>
      </c>
      <c r="E655" s="2">
        <v>23882.1</v>
      </c>
      <c r="F655" s="2">
        <v>24042.9</v>
      </c>
      <c r="G655" s="2">
        <v>24083.200000000001</v>
      </c>
      <c r="H655" s="2">
        <v>24042.9</v>
      </c>
      <c r="I655" s="2">
        <v>90479</v>
      </c>
      <c r="J655" s="2">
        <v>869441.86</v>
      </c>
      <c r="K655" s="2">
        <v>2126640</v>
      </c>
      <c r="L655" s="2">
        <v>-33320</v>
      </c>
      <c r="M655" s="2">
        <v>23974.45</v>
      </c>
    </row>
    <row r="656" spans="1:13">
      <c r="A656" s="9">
        <v>42970</v>
      </c>
      <c r="B656" s="9">
        <v>42978</v>
      </c>
      <c r="C656" s="2">
        <v>24144.9</v>
      </c>
      <c r="D656" s="2">
        <v>24364.7</v>
      </c>
      <c r="E656" s="2">
        <v>24110</v>
      </c>
      <c r="F656" s="2">
        <v>24328.9</v>
      </c>
      <c r="G656" s="2">
        <v>24316.6</v>
      </c>
      <c r="H656" s="2">
        <v>24328.9</v>
      </c>
      <c r="I656" s="2">
        <v>104920</v>
      </c>
      <c r="J656" s="2">
        <v>1017406.91</v>
      </c>
      <c r="K656" s="2">
        <v>1825400</v>
      </c>
      <c r="L656" s="2">
        <v>-301240</v>
      </c>
      <c r="M656" s="2">
        <v>24316.799999999999</v>
      </c>
    </row>
    <row r="657" spans="1:13">
      <c r="A657" s="9">
        <v>42971</v>
      </c>
      <c r="B657" s="9">
        <v>42978</v>
      </c>
      <c r="C657" s="2">
        <v>24347</v>
      </c>
      <c r="D657" s="2">
        <v>24400</v>
      </c>
      <c r="E657" s="2">
        <v>24233</v>
      </c>
      <c r="F657" s="2">
        <v>24330.3</v>
      </c>
      <c r="G657" s="2">
        <v>24330</v>
      </c>
      <c r="H657" s="2">
        <v>24330.3</v>
      </c>
      <c r="I657" s="2">
        <v>69434</v>
      </c>
      <c r="J657" s="2">
        <v>675254.71</v>
      </c>
      <c r="K657" s="2">
        <v>1572040</v>
      </c>
      <c r="L657" s="2">
        <v>-253360</v>
      </c>
      <c r="M657" s="2">
        <v>24274.2</v>
      </c>
    </row>
    <row r="658" spans="1:13">
      <c r="A658" s="9">
        <v>42975</v>
      </c>
      <c r="B658" s="9">
        <v>42978</v>
      </c>
      <c r="C658" s="2">
        <v>24381</v>
      </c>
      <c r="D658" s="2">
        <v>24455</v>
      </c>
      <c r="E658" s="2">
        <v>24328</v>
      </c>
      <c r="F658" s="2">
        <v>24377.05</v>
      </c>
      <c r="G658" s="2">
        <v>24363.7</v>
      </c>
      <c r="H658" s="2">
        <v>24377.05</v>
      </c>
      <c r="I658" s="2">
        <v>49143</v>
      </c>
      <c r="J658" s="2">
        <v>479428.37</v>
      </c>
      <c r="K658" s="2">
        <v>1426920</v>
      </c>
      <c r="L658" s="2">
        <v>-145120</v>
      </c>
      <c r="M658" s="2">
        <v>24377.1</v>
      </c>
    </row>
    <row r="659" spans="1:13">
      <c r="A659" s="9">
        <v>42976</v>
      </c>
      <c r="B659" s="9">
        <v>42978</v>
      </c>
      <c r="C659" s="2">
        <v>24258</v>
      </c>
      <c r="D659" s="2">
        <v>24297.25</v>
      </c>
      <c r="E659" s="2">
        <v>24083.1</v>
      </c>
      <c r="F659" s="2">
        <v>24107.1</v>
      </c>
      <c r="G659" s="2">
        <v>24100</v>
      </c>
      <c r="H659" s="2">
        <v>24107.1</v>
      </c>
      <c r="I659" s="2">
        <v>77262</v>
      </c>
      <c r="J659" s="2">
        <v>747216.8</v>
      </c>
      <c r="K659" s="2">
        <v>1470920</v>
      </c>
      <c r="L659" s="2">
        <v>44000</v>
      </c>
      <c r="M659" s="2">
        <v>24128.95</v>
      </c>
    </row>
    <row r="660" spans="1:13">
      <c r="A660" s="9">
        <v>42977</v>
      </c>
      <c r="B660" s="9">
        <v>42978</v>
      </c>
      <c r="C660" s="2">
        <v>24253</v>
      </c>
      <c r="D660" s="2">
        <v>24383.599999999999</v>
      </c>
      <c r="E660" s="2">
        <v>24218.1</v>
      </c>
      <c r="F660" s="2">
        <v>24305.05</v>
      </c>
      <c r="G660" s="2">
        <v>24311.35</v>
      </c>
      <c r="H660" s="2">
        <v>24305.05</v>
      </c>
      <c r="I660" s="2">
        <v>64282</v>
      </c>
      <c r="J660" s="2">
        <v>625210.53</v>
      </c>
      <c r="K660" s="2">
        <v>1279280</v>
      </c>
      <c r="L660" s="2">
        <v>-191640</v>
      </c>
      <c r="M660" s="2">
        <v>24308.7</v>
      </c>
    </row>
    <row r="661" spans="1:13">
      <c r="A661" s="9">
        <v>42978</v>
      </c>
      <c r="B661" s="9">
        <v>42978</v>
      </c>
      <c r="C661" s="2">
        <v>24310</v>
      </c>
      <c r="D661" s="2">
        <v>24325.8</v>
      </c>
      <c r="E661" s="2">
        <v>24183.25</v>
      </c>
      <c r="F661" s="2">
        <v>24313.599999999999</v>
      </c>
      <c r="G661" s="2">
        <v>24316.9</v>
      </c>
      <c r="H661" s="2">
        <v>24318.400000000001</v>
      </c>
      <c r="I661" s="2">
        <v>70462</v>
      </c>
      <c r="J661" s="2">
        <v>683926.53</v>
      </c>
      <c r="K661" s="2">
        <v>780600</v>
      </c>
      <c r="L661" s="2">
        <v>-498680</v>
      </c>
      <c r="M661" s="2">
        <v>24318.400000000001</v>
      </c>
    </row>
    <row r="662" spans="1:13">
      <c r="A662" s="9">
        <v>42979</v>
      </c>
      <c r="B662" s="9">
        <v>43006</v>
      </c>
      <c r="C662" s="2">
        <v>24354</v>
      </c>
      <c r="D662" s="2">
        <v>24528</v>
      </c>
      <c r="E662" s="2">
        <v>24307.35</v>
      </c>
      <c r="F662" s="2">
        <v>24483.45</v>
      </c>
      <c r="G662" s="2">
        <v>24483.35</v>
      </c>
      <c r="H662" s="2">
        <v>24483.45</v>
      </c>
      <c r="I662" s="2">
        <v>55683</v>
      </c>
      <c r="J662" s="2">
        <v>545000.87</v>
      </c>
      <c r="K662" s="2">
        <v>1869280</v>
      </c>
      <c r="L662" s="2">
        <v>230720</v>
      </c>
      <c r="M662" s="2">
        <v>24434</v>
      </c>
    </row>
    <row r="663" spans="1:13">
      <c r="A663" s="9">
        <v>42982</v>
      </c>
      <c r="B663" s="9">
        <v>43006</v>
      </c>
      <c r="C663" s="2">
        <v>24461.9</v>
      </c>
      <c r="D663" s="2">
        <v>24473</v>
      </c>
      <c r="E663" s="2">
        <v>24207.3</v>
      </c>
      <c r="F663" s="2">
        <v>24289.65</v>
      </c>
      <c r="G663" s="2">
        <v>24273.7</v>
      </c>
      <c r="H663" s="2">
        <v>24289.65</v>
      </c>
      <c r="I663" s="2">
        <v>64565</v>
      </c>
      <c r="J663" s="2">
        <v>627849.38</v>
      </c>
      <c r="K663" s="2">
        <v>1875440</v>
      </c>
      <c r="L663" s="2">
        <v>6160</v>
      </c>
      <c r="M663" s="2">
        <v>24236.85</v>
      </c>
    </row>
    <row r="664" spans="1:13">
      <c r="A664" s="9">
        <v>42983</v>
      </c>
      <c r="B664" s="9">
        <v>43006</v>
      </c>
      <c r="C664" s="2">
        <v>24312</v>
      </c>
      <c r="D664" s="2">
        <v>24428</v>
      </c>
      <c r="E664" s="2">
        <v>24287</v>
      </c>
      <c r="F664" s="2">
        <v>24388.1</v>
      </c>
      <c r="G664" s="2">
        <v>24389</v>
      </c>
      <c r="H664" s="2">
        <v>24388.1</v>
      </c>
      <c r="I664" s="2">
        <v>50653</v>
      </c>
      <c r="J664" s="2">
        <v>493996.82</v>
      </c>
      <c r="K664" s="2">
        <v>1869720</v>
      </c>
      <c r="L664" s="2">
        <v>-5720</v>
      </c>
      <c r="M664" s="2">
        <v>24328.3</v>
      </c>
    </row>
    <row r="665" spans="1:13">
      <c r="A665" s="9">
        <v>42984</v>
      </c>
      <c r="B665" s="9">
        <v>43006</v>
      </c>
      <c r="C665" s="2">
        <v>24252</v>
      </c>
      <c r="D665" s="2">
        <v>24350</v>
      </c>
      <c r="E665" s="2">
        <v>24197.45</v>
      </c>
      <c r="F665" s="2">
        <v>24306.75</v>
      </c>
      <c r="G665" s="2">
        <v>24316</v>
      </c>
      <c r="H665" s="2">
        <v>24306.75</v>
      </c>
      <c r="I665" s="2">
        <v>62536</v>
      </c>
      <c r="J665" s="2">
        <v>607130.62</v>
      </c>
      <c r="K665" s="2">
        <v>1781120</v>
      </c>
      <c r="L665" s="2">
        <v>-88600</v>
      </c>
      <c r="M665" s="2">
        <v>24279.15</v>
      </c>
    </row>
    <row r="666" spans="1:13">
      <c r="A666" s="9">
        <v>42985</v>
      </c>
      <c r="B666" s="9">
        <v>43006</v>
      </c>
      <c r="C666" s="2">
        <v>24360</v>
      </c>
      <c r="D666" s="2">
        <v>24444.9</v>
      </c>
      <c r="E666" s="2">
        <v>24306</v>
      </c>
      <c r="F666" s="2">
        <v>24354.25</v>
      </c>
      <c r="G666" s="2">
        <v>24365</v>
      </c>
      <c r="H666" s="2">
        <v>24354.25</v>
      </c>
      <c r="I666" s="2">
        <v>55500</v>
      </c>
      <c r="J666" s="2">
        <v>541472.6</v>
      </c>
      <c r="K666" s="2">
        <v>1885360</v>
      </c>
      <c r="L666" s="2">
        <v>104240</v>
      </c>
      <c r="M666" s="2">
        <v>24304.9</v>
      </c>
    </row>
    <row r="667" spans="1:13">
      <c r="A667" s="9">
        <v>42986</v>
      </c>
      <c r="B667" s="9">
        <v>43006</v>
      </c>
      <c r="C667" s="2">
        <v>24427</v>
      </c>
      <c r="D667" s="2">
        <v>24430</v>
      </c>
      <c r="E667" s="2">
        <v>24266.15</v>
      </c>
      <c r="F667" s="2">
        <v>24374.6</v>
      </c>
      <c r="G667" s="2">
        <v>24370</v>
      </c>
      <c r="H667" s="2">
        <v>24374.6</v>
      </c>
      <c r="I667" s="2">
        <v>58674</v>
      </c>
      <c r="J667" s="2">
        <v>571421.24</v>
      </c>
      <c r="K667" s="2">
        <v>1888280</v>
      </c>
      <c r="L667" s="2">
        <v>2920</v>
      </c>
      <c r="M667" s="2">
        <v>24370.799999999999</v>
      </c>
    </row>
    <row r="668" spans="1:13">
      <c r="A668" s="9">
        <v>42989</v>
      </c>
      <c r="B668" s="9">
        <v>43006</v>
      </c>
      <c r="C668" s="2">
        <v>24499.8</v>
      </c>
      <c r="D668" s="2">
        <v>24719</v>
      </c>
      <c r="E668" s="2">
        <v>24461</v>
      </c>
      <c r="F668" s="2">
        <v>24659.9</v>
      </c>
      <c r="G668" s="2">
        <v>24651.5</v>
      </c>
      <c r="H668" s="2">
        <v>24659.9</v>
      </c>
      <c r="I668" s="2">
        <v>79917</v>
      </c>
      <c r="J668" s="2">
        <v>786555.05</v>
      </c>
      <c r="K668" s="2">
        <v>2344560</v>
      </c>
      <c r="L668" s="2">
        <v>456280</v>
      </c>
      <c r="M668" s="2">
        <v>24672.25</v>
      </c>
    </row>
    <row r="669" spans="1:13">
      <c r="A669" s="9">
        <v>42990</v>
      </c>
      <c r="B669" s="9">
        <v>43006</v>
      </c>
      <c r="C669" s="2">
        <v>24750</v>
      </c>
      <c r="D669" s="2">
        <v>24805</v>
      </c>
      <c r="E669" s="2">
        <v>24665.4</v>
      </c>
      <c r="F669" s="2">
        <v>24782.75</v>
      </c>
      <c r="G669" s="2">
        <v>24780</v>
      </c>
      <c r="H669" s="2">
        <v>24782.75</v>
      </c>
      <c r="I669" s="2">
        <v>53613</v>
      </c>
      <c r="J669" s="2">
        <v>530916.11</v>
      </c>
      <c r="K669" s="2">
        <v>2516520</v>
      </c>
      <c r="L669" s="2">
        <v>171960</v>
      </c>
      <c r="M669" s="2">
        <v>24784.7</v>
      </c>
    </row>
    <row r="670" spans="1:13">
      <c r="A670" s="9">
        <v>42991</v>
      </c>
      <c r="B670" s="9">
        <v>43006</v>
      </c>
      <c r="C670" s="2">
        <v>24780.35</v>
      </c>
      <c r="D670" s="2">
        <v>24937</v>
      </c>
      <c r="E670" s="2">
        <v>24734.5</v>
      </c>
      <c r="F670" s="2">
        <v>24821.85</v>
      </c>
      <c r="G670" s="2">
        <v>24824.799999999999</v>
      </c>
      <c r="H670" s="2">
        <v>24821.85</v>
      </c>
      <c r="I670" s="2">
        <v>65622</v>
      </c>
      <c r="J670" s="2">
        <v>652291.56999999995</v>
      </c>
      <c r="K670" s="2">
        <v>2388280</v>
      </c>
      <c r="L670" s="2">
        <v>-128240</v>
      </c>
      <c r="M670" s="2">
        <v>24831.8</v>
      </c>
    </row>
    <row r="671" spans="1:13">
      <c r="A671" s="9">
        <v>42992</v>
      </c>
      <c r="B671" s="9">
        <v>43006</v>
      </c>
      <c r="C671" s="2">
        <v>24850</v>
      </c>
      <c r="D671" s="2">
        <v>24962.95</v>
      </c>
      <c r="E671" s="2">
        <v>24816.5</v>
      </c>
      <c r="F671" s="2">
        <v>24928.55</v>
      </c>
      <c r="G671" s="2">
        <v>24941.95</v>
      </c>
      <c r="H671" s="2">
        <v>24928.55</v>
      </c>
      <c r="I671" s="2">
        <v>61177</v>
      </c>
      <c r="J671" s="2">
        <v>609828.52</v>
      </c>
      <c r="K671" s="2">
        <v>2416280</v>
      </c>
      <c r="L671" s="2">
        <v>28000</v>
      </c>
      <c r="M671" s="2">
        <v>24912.25</v>
      </c>
    </row>
    <row r="672" spans="1:13">
      <c r="A672" s="9">
        <v>42993</v>
      </c>
      <c r="B672" s="9">
        <v>43006</v>
      </c>
      <c r="C672" s="2">
        <v>24850</v>
      </c>
      <c r="D672" s="2">
        <v>24917.200000000001</v>
      </c>
      <c r="E672" s="2">
        <v>24822.7</v>
      </c>
      <c r="F672" s="2">
        <v>24853</v>
      </c>
      <c r="G672" s="2">
        <v>24845</v>
      </c>
      <c r="H672" s="2">
        <v>24853</v>
      </c>
      <c r="I672" s="2">
        <v>49327</v>
      </c>
      <c r="J672" s="2">
        <v>490631.86</v>
      </c>
      <c r="K672" s="2">
        <v>2402320</v>
      </c>
      <c r="L672" s="2">
        <v>-13960</v>
      </c>
      <c r="M672" s="2">
        <v>24844.3</v>
      </c>
    </row>
    <row r="673" spans="1:13">
      <c r="A673" s="9">
        <v>42996</v>
      </c>
      <c r="B673" s="9">
        <v>43006</v>
      </c>
      <c r="C673" s="2">
        <v>24960.35</v>
      </c>
      <c r="D673" s="2">
        <v>25104.85</v>
      </c>
      <c r="E673" s="2">
        <v>24947.5</v>
      </c>
      <c r="F673" s="2">
        <v>25056.9</v>
      </c>
      <c r="G673" s="2">
        <v>25051</v>
      </c>
      <c r="H673" s="2">
        <v>25056.9</v>
      </c>
      <c r="I673" s="2">
        <v>42313</v>
      </c>
      <c r="J673" s="2">
        <v>424105.81</v>
      </c>
      <c r="K673" s="2">
        <v>2486320</v>
      </c>
      <c r="L673" s="2">
        <v>84000</v>
      </c>
      <c r="M673" s="2">
        <v>25046.9</v>
      </c>
    </row>
    <row r="674" spans="1:13">
      <c r="A674" s="9">
        <v>42997</v>
      </c>
      <c r="B674" s="9">
        <v>43006</v>
      </c>
      <c r="C674" s="2">
        <v>25052</v>
      </c>
      <c r="D674" s="2">
        <v>25084.1</v>
      </c>
      <c r="E674" s="2">
        <v>24996.6</v>
      </c>
      <c r="F674" s="2">
        <v>25060.5</v>
      </c>
      <c r="G674" s="2">
        <v>25065.45</v>
      </c>
      <c r="H674" s="2">
        <v>25060.5</v>
      </c>
      <c r="I674" s="2">
        <v>38119</v>
      </c>
      <c r="J674" s="2">
        <v>381858.61</v>
      </c>
      <c r="K674" s="2">
        <v>2406320</v>
      </c>
      <c r="L674" s="2">
        <v>-80000</v>
      </c>
      <c r="M674" s="2">
        <v>25041.55</v>
      </c>
    </row>
    <row r="675" spans="1:13">
      <c r="A675" s="9">
        <v>42998</v>
      </c>
      <c r="B675" s="9">
        <v>43006</v>
      </c>
      <c r="C675" s="2">
        <v>25005</v>
      </c>
      <c r="D675" s="2">
        <v>25080.35</v>
      </c>
      <c r="E675" s="2">
        <v>24985.05</v>
      </c>
      <c r="F675" s="2">
        <v>25023.599999999999</v>
      </c>
      <c r="G675" s="2">
        <v>25010</v>
      </c>
      <c r="H675" s="2">
        <v>25023.599999999999</v>
      </c>
      <c r="I675" s="2">
        <v>40242</v>
      </c>
      <c r="J675" s="2">
        <v>403109.07</v>
      </c>
      <c r="K675" s="2">
        <v>2302800</v>
      </c>
      <c r="L675" s="2">
        <v>-103520</v>
      </c>
      <c r="M675" s="2">
        <v>24965.05</v>
      </c>
    </row>
    <row r="676" spans="1:13">
      <c r="A676" s="9">
        <v>42999</v>
      </c>
      <c r="B676" s="9">
        <v>43006</v>
      </c>
      <c r="C676" s="2">
        <v>24997.9</v>
      </c>
      <c r="D676" s="2">
        <v>25015</v>
      </c>
      <c r="E676" s="2">
        <v>24717.599999999999</v>
      </c>
      <c r="F676" s="2">
        <v>24840.55</v>
      </c>
      <c r="G676" s="2">
        <v>24849</v>
      </c>
      <c r="H676" s="2">
        <v>24840.55</v>
      </c>
      <c r="I676" s="2">
        <v>81209</v>
      </c>
      <c r="J676" s="2">
        <v>807131.38</v>
      </c>
      <c r="K676" s="2">
        <v>2257320</v>
      </c>
      <c r="L676" s="2">
        <v>-45480</v>
      </c>
      <c r="M676" s="2">
        <v>24799.25</v>
      </c>
    </row>
    <row r="677" spans="1:13">
      <c r="A677" s="9">
        <v>43000</v>
      </c>
      <c r="B677" s="9">
        <v>43006</v>
      </c>
      <c r="C677" s="2">
        <v>24725</v>
      </c>
      <c r="D677" s="2">
        <v>24765</v>
      </c>
      <c r="E677" s="2">
        <v>24403.4</v>
      </c>
      <c r="F677" s="2">
        <v>24426.35</v>
      </c>
      <c r="G677" s="2">
        <v>24417.25</v>
      </c>
      <c r="H677" s="2">
        <v>24426.35</v>
      </c>
      <c r="I677" s="2">
        <v>90365</v>
      </c>
      <c r="J677" s="2">
        <v>886067.35</v>
      </c>
      <c r="K677" s="2">
        <v>1978200</v>
      </c>
      <c r="L677" s="2">
        <v>-279120</v>
      </c>
      <c r="M677" s="2">
        <v>24368.85</v>
      </c>
    </row>
    <row r="678" spans="1:13">
      <c r="A678" s="9">
        <v>43003</v>
      </c>
      <c r="B678" s="9">
        <v>43006</v>
      </c>
      <c r="C678" s="2">
        <v>24418.5</v>
      </c>
      <c r="D678" s="2">
        <v>24458</v>
      </c>
      <c r="E678" s="2">
        <v>23915.5</v>
      </c>
      <c r="F678" s="2">
        <v>24199.05</v>
      </c>
      <c r="G678" s="2">
        <v>24204.2</v>
      </c>
      <c r="H678" s="2">
        <v>24199.05</v>
      </c>
      <c r="I678" s="2">
        <v>74462</v>
      </c>
      <c r="J678" s="2">
        <v>720053.84</v>
      </c>
      <c r="K678" s="2">
        <v>1807000</v>
      </c>
      <c r="L678" s="2">
        <v>-171200</v>
      </c>
      <c r="M678" s="2">
        <v>24165.05</v>
      </c>
    </row>
    <row r="679" spans="1:13">
      <c r="A679" s="9">
        <v>43004</v>
      </c>
      <c r="B679" s="9">
        <v>43006</v>
      </c>
      <c r="C679" s="2">
        <v>24159</v>
      </c>
      <c r="D679" s="2">
        <v>24290</v>
      </c>
      <c r="E679" s="2">
        <v>24060</v>
      </c>
      <c r="F679" s="2">
        <v>24210.95</v>
      </c>
      <c r="G679" s="2">
        <v>24193.05</v>
      </c>
      <c r="H679" s="2">
        <v>24210.95</v>
      </c>
      <c r="I679" s="2">
        <v>65268</v>
      </c>
      <c r="J679" s="2">
        <v>631150.84</v>
      </c>
      <c r="K679" s="2">
        <v>1820160</v>
      </c>
      <c r="L679" s="2">
        <v>13160</v>
      </c>
      <c r="M679" s="2">
        <v>24199.15</v>
      </c>
    </row>
    <row r="680" spans="1:13">
      <c r="A680" s="9">
        <v>43005</v>
      </c>
      <c r="B680" s="9">
        <v>43006</v>
      </c>
      <c r="C680" s="2">
        <v>24308</v>
      </c>
      <c r="D680" s="2">
        <v>24342.799999999999</v>
      </c>
      <c r="E680" s="2">
        <v>23776.5</v>
      </c>
      <c r="F680" s="2">
        <v>23830.400000000001</v>
      </c>
      <c r="G680" s="2">
        <v>23817.45</v>
      </c>
      <c r="H680" s="2">
        <v>23830.400000000001</v>
      </c>
      <c r="I680" s="2">
        <v>103282</v>
      </c>
      <c r="J680" s="2">
        <v>991706.66</v>
      </c>
      <c r="K680" s="2">
        <v>1493240</v>
      </c>
      <c r="L680" s="2">
        <v>-326920</v>
      </c>
      <c r="M680" s="2">
        <v>23812.95</v>
      </c>
    </row>
    <row r="681" spans="1:13">
      <c r="A681" s="9">
        <v>43006</v>
      </c>
      <c r="B681" s="9">
        <v>43006</v>
      </c>
      <c r="C681" s="2">
        <v>23929.45</v>
      </c>
      <c r="D681" s="2">
        <v>24025</v>
      </c>
      <c r="E681" s="2">
        <v>23609.1</v>
      </c>
      <c r="F681" s="2">
        <v>23967.65</v>
      </c>
      <c r="G681" s="2">
        <v>24012.9</v>
      </c>
      <c r="H681" s="2">
        <v>24008.15</v>
      </c>
      <c r="I681" s="2">
        <v>146768</v>
      </c>
      <c r="J681" s="2">
        <v>1397526.78</v>
      </c>
      <c r="K681" s="2">
        <v>1209240</v>
      </c>
      <c r="L681" s="2">
        <v>-284000</v>
      </c>
      <c r="M681" s="2">
        <v>24008.15</v>
      </c>
    </row>
    <row r="682" spans="1:13">
      <c r="A682" s="9">
        <v>43007</v>
      </c>
      <c r="B682" s="9">
        <v>43034</v>
      </c>
      <c r="C682" s="2">
        <v>24135.7</v>
      </c>
      <c r="D682" s="2">
        <v>24267</v>
      </c>
      <c r="E682" s="2">
        <v>24016</v>
      </c>
      <c r="F682" s="2">
        <v>24066.45</v>
      </c>
      <c r="G682" s="2">
        <v>24079</v>
      </c>
      <c r="H682" s="2">
        <v>24066.45</v>
      </c>
      <c r="I682" s="2">
        <v>63846</v>
      </c>
      <c r="J682" s="2">
        <v>617203.19999999995</v>
      </c>
      <c r="K682" s="2">
        <v>2297600</v>
      </c>
      <c r="L682" s="2">
        <v>123080</v>
      </c>
      <c r="M682" s="2">
        <v>24053</v>
      </c>
    </row>
    <row r="683" spans="1:13">
      <c r="A683" s="9">
        <v>43011</v>
      </c>
      <c r="B683" s="9">
        <v>43034</v>
      </c>
      <c r="C683" s="2">
        <v>24580</v>
      </c>
      <c r="D683" s="2">
        <v>24580</v>
      </c>
      <c r="E683" s="2">
        <v>24003</v>
      </c>
      <c r="F683" s="2">
        <v>24111.8</v>
      </c>
      <c r="G683" s="2">
        <v>24132</v>
      </c>
      <c r="H683" s="2">
        <v>24111.8</v>
      </c>
      <c r="I683" s="2">
        <v>58418</v>
      </c>
      <c r="J683" s="2">
        <v>563102.99</v>
      </c>
      <c r="K683" s="2">
        <v>2337760</v>
      </c>
      <c r="L683" s="2">
        <v>40160</v>
      </c>
      <c r="M683" s="2">
        <v>24103.4</v>
      </c>
    </row>
    <row r="684" spans="1:13">
      <c r="A684" s="9">
        <v>43012</v>
      </c>
      <c r="B684" s="9">
        <v>43034</v>
      </c>
      <c r="C684" s="2">
        <v>24160</v>
      </c>
      <c r="D684" s="2">
        <v>24260</v>
      </c>
      <c r="E684" s="2">
        <v>24066</v>
      </c>
      <c r="F684" s="2">
        <v>24145.4</v>
      </c>
      <c r="G684" s="2">
        <v>24160</v>
      </c>
      <c r="H684" s="2">
        <v>24145.4</v>
      </c>
      <c r="I684" s="2">
        <v>77926</v>
      </c>
      <c r="J684" s="2">
        <v>753026.82</v>
      </c>
      <c r="K684" s="2">
        <v>2323320</v>
      </c>
      <c r="L684" s="2">
        <v>-14440</v>
      </c>
      <c r="M684" s="2">
        <v>24113.3</v>
      </c>
    </row>
    <row r="685" spans="1:13">
      <c r="A685" s="9">
        <v>43013</v>
      </c>
      <c r="B685" s="9">
        <v>43034</v>
      </c>
      <c r="C685" s="2">
        <v>24146.05</v>
      </c>
      <c r="D685" s="2">
        <v>24236.65</v>
      </c>
      <c r="E685" s="2">
        <v>24016</v>
      </c>
      <c r="F685" s="2">
        <v>24107.25</v>
      </c>
      <c r="G685" s="2">
        <v>24113.95</v>
      </c>
      <c r="H685" s="2">
        <v>24107.25</v>
      </c>
      <c r="I685" s="2">
        <v>54597</v>
      </c>
      <c r="J685" s="2">
        <v>527242.15</v>
      </c>
      <c r="K685" s="2">
        <v>2272360</v>
      </c>
      <c r="L685" s="2">
        <v>-50960</v>
      </c>
      <c r="M685" s="2">
        <v>24058.05</v>
      </c>
    </row>
    <row r="686" spans="1:13">
      <c r="A686" s="9">
        <v>43014</v>
      </c>
      <c r="B686" s="9">
        <v>43034</v>
      </c>
      <c r="C686" s="2">
        <v>24135.7</v>
      </c>
      <c r="D686" s="2">
        <v>24290</v>
      </c>
      <c r="E686" s="2">
        <v>24135.7</v>
      </c>
      <c r="F686" s="2">
        <v>24228.05</v>
      </c>
      <c r="G686" s="2">
        <v>24245</v>
      </c>
      <c r="H686" s="2">
        <v>24228.05</v>
      </c>
      <c r="I686" s="2">
        <v>57027</v>
      </c>
      <c r="J686" s="2">
        <v>552564.62</v>
      </c>
      <c r="K686" s="2">
        <v>2124040</v>
      </c>
      <c r="L686" s="2">
        <v>-148320</v>
      </c>
      <c r="M686" s="2">
        <v>24190</v>
      </c>
    </row>
    <row r="687" spans="1:13">
      <c r="A687" s="9">
        <v>43017</v>
      </c>
      <c r="B687" s="9">
        <v>43034</v>
      </c>
      <c r="C687" s="2">
        <v>24176.05</v>
      </c>
      <c r="D687" s="2">
        <v>24347</v>
      </c>
      <c r="E687" s="2">
        <v>24176.05</v>
      </c>
      <c r="F687" s="2">
        <v>24306.35</v>
      </c>
      <c r="G687" s="2">
        <v>24309.5</v>
      </c>
      <c r="H687" s="2">
        <v>24306.35</v>
      </c>
      <c r="I687" s="2">
        <v>52532</v>
      </c>
      <c r="J687" s="2">
        <v>510421.17</v>
      </c>
      <c r="K687" s="2">
        <v>2162640</v>
      </c>
      <c r="L687" s="2">
        <v>38600</v>
      </c>
      <c r="M687" s="2">
        <v>24251.9</v>
      </c>
    </row>
    <row r="688" spans="1:13">
      <c r="A688" s="9">
        <v>43018</v>
      </c>
      <c r="B688" s="9">
        <v>43034</v>
      </c>
      <c r="C688" s="2">
        <v>24340</v>
      </c>
      <c r="D688" s="2">
        <v>24390</v>
      </c>
      <c r="E688" s="2">
        <v>24310</v>
      </c>
      <c r="F688" s="2">
        <v>24374.15</v>
      </c>
      <c r="G688" s="2">
        <v>24376</v>
      </c>
      <c r="H688" s="2">
        <v>24374.15</v>
      </c>
      <c r="I688" s="2">
        <v>37975</v>
      </c>
      <c r="J688" s="2">
        <v>369994.41</v>
      </c>
      <c r="K688" s="2">
        <v>2193880</v>
      </c>
      <c r="L688" s="2">
        <v>31240</v>
      </c>
      <c r="M688" s="2">
        <v>24347.45</v>
      </c>
    </row>
    <row r="689" spans="1:13">
      <c r="A689" s="9">
        <v>43019</v>
      </c>
      <c r="B689" s="9">
        <v>43034</v>
      </c>
      <c r="C689" s="2">
        <v>24420</v>
      </c>
      <c r="D689" s="2">
        <v>24478.9</v>
      </c>
      <c r="E689" s="2">
        <v>24080</v>
      </c>
      <c r="F689" s="2">
        <v>24111.55</v>
      </c>
      <c r="G689" s="2">
        <v>24085.1</v>
      </c>
      <c r="H689" s="2">
        <v>24111.55</v>
      </c>
      <c r="I689" s="2">
        <v>101251</v>
      </c>
      <c r="J689" s="2">
        <v>982718.51</v>
      </c>
      <c r="K689" s="2">
        <v>2515200</v>
      </c>
      <c r="L689" s="2">
        <v>321320</v>
      </c>
      <c r="M689" s="2">
        <v>24107.45</v>
      </c>
    </row>
    <row r="690" spans="1:13">
      <c r="A690" s="9">
        <v>43020</v>
      </c>
      <c r="B690" s="9">
        <v>43034</v>
      </c>
      <c r="C690" s="2">
        <v>24170</v>
      </c>
      <c r="D690" s="2">
        <v>24419</v>
      </c>
      <c r="E690" s="2">
        <v>24005</v>
      </c>
      <c r="F690" s="2">
        <v>24385.15</v>
      </c>
      <c r="G690" s="2">
        <v>24382.45</v>
      </c>
      <c r="H690" s="2">
        <v>24385.15</v>
      </c>
      <c r="I690" s="2">
        <v>88114</v>
      </c>
      <c r="J690" s="2">
        <v>853310.48</v>
      </c>
      <c r="K690" s="2">
        <v>2273920</v>
      </c>
      <c r="L690" s="2">
        <v>-241280</v>
      </c>
      <c r="M690" s="2">
        <v>24361.25</v>
      </c>
    </row>
    <row r="691" spans="1:13">
      <c r="A691" s="9">
        <v>43021</v>
      </c>
      <c r="B691" s="9">
        <v>43034</v>
      </c>
      <c r="C691" s="2">
        <v>24420</v>
      </c>
      <c r="D691" s="2">
        <v>24798</v>
      </c>
      <c r="E691" s="2">
        <v>24406</v>
      </c>
      <c r="F691" s="2">
        <v>24732</v>
      </c>
      <c r="G691" s="2">
        <v>24737.9</v>
      </c>
      <c r="H691" s="2">
        <v>24732</v>
      </c>
      <c r="I691" s="2">
        <v>94039</v>
      </c>
      <c r="J691" s="2">
        <v>927606.57</v>
      </c>
      <c r="K691" s="2">
        <v>2286800</v>
      </c>
      <c r="L691" s="2">
        <v>12880</v>
      </c>
      <c r="M691" s="2">
        <v>24689.15</v>
      </c>
    </row>
    <row r="692" spans="1:13">
      <c r="A692" s="9">
        <v>43024</v>
      </c>
      <c r="B692" s="9">
        <v>43034</v>
      </c>
      <c r="C692" s="2">
        <v>24838.1</v>
      </c>
      <c r="D692" s="2">
        <v>24891.55</v>
      </c>
      <c r="E692" s="2">
        <v>24520.2</v>
      </c>
      <c r="F692" s="2">
        <v>24743.25</v>
      </c>
      <c r="G692" s="2">
        <v>24756.75</v>
      </c>
      <c r="H692" s="2">
        <v>24743.25</v>
      </c>
      <c r="I692" s="2">
        <v>83041</v>
      </c>
      <c r="J692" s="2">
        <v>820935.06</v>
      </c>
      <c r="K692" s="2">
        <v>2146640</v>
      </c>
      <c r="L692" s="2">
        <v>-140160</v>
      </c>
      <c r="M692" s="2">
        <v>24703.05</v>
      </c>
    </row>
    <row r="693" spans="1:13">
      <c r="A693" s="9">
        <v>43025</v>
      </c>
      <c r="B693" s="9">
        <v>43034</v>
      </c>
      <c r="C693" s="2">
        <v>24740.25</v>
      </c>
      <c r="D693" s="2">
        <v>24824</v>
      </c>
      <c r="E693" s="2">
        <v>24580.5</v>
      </c>
      <c r="F693" s="2">
        <v>24655</v>
      </c>
      <c r="G693" s="2">
        <v>24667.200000000001</v>
      </c>
      <c r="H693" s="2">
        <v>24655</v>
      </c>
      <c r="I693" s="2">
        <v>57659</v>
      </c>
      <c r="J693" s="2">
        <v>569731.36</v>
      </c>
      <c r="K693" s="2">
        <v>2104840</v>
      </c>
      <c r="L693" s="2">
        <v>-41800</v>
      </c>
      <c r="M693" s="2">
        <v>24645.599999999999</v>
      </c>
    </row>
    <row r="694" spans="1:13">
      <c r="A694" s="9">
        <v>43026</v>
      </c>
      <c r="B694" s="9">
        <v>43034</v>
      </c>
      <c r="C694" s="2">
        <v>24553.35</v>
      </c>
      <c r="D694" s="2">
        <v>24553.35</v>
      </c>
      <c r="E694" s="2">
        <v>24302.25</v>
      </c>
      <c r="F694" s="2">
        <v>24364.35</v>
      </c>
      <c r="G694" s="2">
        <v>24391.3</v>
      </c>
      <c r="H694" s="2">
        <v>24364.35</v>
      </c>
      <c r="I694" s="2">
        <v>85345</v>
      </c>
      <c r="J694" s="2">
        <v>832576.73</v>
      </c>
      <c r="K694" s="2">
        <v>1946480</v>
      </c>
      <c r="L694" s="2">
        <v>-158360</v>
      </c>
      <c r="M694" s="2">
        <v>24313.75</v>
      </c>
    </row>
    <row r="695" spans="1:13">
      <c r="A695" s="9">
        <v>43027</v>
      </c>
      <c r="B695" s="9">
        <v>43034</v>
      </c>
      <c r="C695" s="2">
        <v>24290</v>
      </c>
      <c r="D695" s="2">
        <v>24319.95</v>
      </c>
      <c r="E695" s="2">
        <v>23886.1</v>
      </c>
      <c r="F695" s="2">
        <v>23972.5</v>
      </c>
      <c r="G695" s="2">
        <v>23890.55</v>
      </c>
      <c r="H695" s="2">
        <v>23972.5</v>
      </c>
      <c r="I695" s="2">
        <v>28863</v>
      </c>
      <c r="J695" s="2">
        <v>277702.48</v>
      </c>
      <c r="K695" s="2">
        <v>2001640</v>
      </c>
      <c r="L695" s="2">
        <v>55160</v>
      </c>
      <c r="M695" s="2">
        <v>24009.75</v>
      </c>
    </row>
    <row r="696" spans="1:13">
      <c r="A696" s="9">
        <v>43031</v>
      </c>
      <c r="B696" s="9">
        <v>43034</v>
      </c>
      <c r="C696" s="2">
        <v>24000</v>
      </c>
      <c r="D696" s="2">
        <v>24170</v>
      </c>
      <c r="E696" s="2">
        <v>23902</v>
      </c>
      <c r="F696" s="2">
        <v>24123.35</v>
      </c>
      <c r="G696" s="2">
        <v>24166.95</v>
      </c>
      <c r="H696" s="2">
        <v>24123.35</v>
      </c>
      <c r="I696" s="2">
        <v>79551</v>
      </c>
      <c r="J696" s="2">
        <v>765297.56</v>
      </c>
      <c r="K696" s="2">
        <v>1711560</v>
      </c>
      <c r="L696" s="2">
        <v>-290080</v>
      </c>
      <c r="M696" s="2">
        <v>24088.9</v>
      </c>
    </row>
    <row r="697" spans="1:13">
      <c r="A697" s="9">
        <v>43032</v>
      </c>
      <c r="B697" s="9">
        <v>43034</v>
      </c>
      <c r="C697" s="2">
        <v>24126</v>
      </c>
      <c r="D697" s="2">
        <v>24306.95</v>
      </c>
      <c r="E697" s="2">
        <v>24032.7</v>
      </c>
      <c r="F697" s="2">
        <v>24237.55</v>
      </c>
      <c r="G697" s="2">
        <v>24235.95</v>
      </c>
      <c r="H697" s="2">
        <v>24237.55</v>
      </c>
      <c r="I697" s="2">
        <v>75427</v>
      </c>
      <c r="J697" s="2">
        <v>730898.08</v>
      </c>
      <c r="K697" s="2">
        <v>1672640</v>
      </c>
      <c r="L697" s="2">
        <v>-38920</v>
      </c>
      <c r="M697" s="2">
        <v>24222.15</v>
      </c>
    </row>
    <row r="698" spans="1:13">
      <c r="A698" s="9">
        <v>43033</v>
      </c>
      <c r="B698" s="9">
        <v>43034</v>
      </c>
      <c r="C698" s="2">
        <v>24701.15</v>
      </c>
      <c r="D698" s="2">
        <v>25111</v>
      </c>
      <c r="E698" s="2">
        <v>24548.05</v>
      </c>
      <c r="F698" s="2">
        <v>24981.200000000001</v>
      </c>
      <c r="G698" s="2">
        <v>24992.75</v>
      </c>
      <c r="H698" s="2">
        <v>24981.200000000001</v>
      </c>
      <c r="I698" s="2">
        <v>164114</v>
      </c>
      <c r="J698" s="2">
        <v>1630104.87</v>
      </c>
      <c r="K698" s="2">
        <v>1370800</v>
      </c>
      <c r="L698" s="2">
        <v>-301840</v>
      </c>
      <c r="M698" s="2">
        <v>25035.9</v>
      </c>
    </row>
    <row r="699" spans="1:13">
      <c r="A699" s="9">
        <v>43034</v>
      </c>
      <c r="B699" s="9">
        <v>43034</v>
      </c>
      <c r="C699" s="2">
        <v>24945</v>
      </c>
      <c r="D699" s="2">
        <v>25138.9</v>
      </c>
      <c r="E699" s="2">
        <v>24866.65</v>
      </c>
      <c r="F699" s="2">
        <v>25035.05</v>
      </c>
      <c r="G699" s="2">
        <v>25024</v>
      </c>
      <c r="H699" s="2">
        <v>25022.2</v>
      </c>
      <c r="I699" s="2">
        <v>90522</v>
      </c>
      <c r="J699" s="2">
        <v>905739.56</v>
      </c>
      <c r="K699" s="2">
        <v>794240</v>
      </c>
      <c r="L699" s="2">
        <v>-576560</v>
      </c>
      <c r="M699" s="2">
        <v>25022.2</v>
      </c>
    </row>
    <row r="700" spans="1:13">
      <c r="A700" s="9">
        <v>43035</v>
      </c>
      <c r="B700" s="9">
        <v>43069</v>
      </c>
      <c r="C700" s="2">
        <v>24966.1</v>
      </c>
      <c r="D700" s="2">
        <v>25085</v>
      </c>
      <c r="E700" s="2">
        <v>24920.05</v>
      </c>
      <c r="F700" s="2">
        <v>24981.25</v>
      </c>
      <c r="G700" s="2">
        <v>24990</v>
      </c>
      <c r="H700" s="2">
        <v>24981.25</v>
      </c>
      <c r="I700" s="2">
        <v>54515</v>
      </c>
      <c r="J700" s="2">
        <v>545090.71</v>
      </c>
      <c r="K700" s="2">
        <v>1682960</v>
      </c>
      <c r="L700" s="2">
        <v>-11600</v>
      </c>
      <c r="M700" s="2">
        <v>24839.55</v>
      </c>
    </row>
    <row r="701" spans="1:13">
      <c r="A701" s="9">
        <v>43038</v>
      </c>
      <c r="B701" s="9">
        <v>43069</v>
      </c>
      <c r="C701" s="2">
        <v>24975.5</v>
      </c>
      <c r="D701" s="2">
        <v>25125</v>
      </c>
      <c r="E701" s="2">
        <v>24935.65</v>
      </c>
      <c r="F701" s="2">
        <v>25066.35</v>
      </c>
      <c r="G701" s="2">
        <v>25074.85</v>
      </c>
      <c r="H701" s="2">
        <v>25066.35</v>
      </c>
      <c r="I701" s="2">
        <v>37463</v>
      </c>
      <c r="J701" s="2">
        <v>375695.98</v>
      </c>
      <c r="K701" s="2">
        <v>1740960</v>
      </c>
      <c r="L701" s="2">
        <v>58000</v>
      </c>
      <c r="M701" s="2">
        <v>24988.55</v>
      </c>
    </row>
    <row r="702" spans="1:13">
      <c r="A702" s="9">
        <v>43039</v>
      </c>
      <c r="B702" s="9">
        <v>43069</v>
      </c>
      <c r="C702" s="2">
        <v>25112.05</v>
      </c>
      <c r="D702" s="2">
        <v>25112.05</v>
      </c>
      <c r="E702" s="2">
        <v>24963</v>
      </c>
      <c r="F702" s="2">
        <v>25057.45</v>
      </c>
      <c r="G702" s="2">
        <v>25071.7</v>
      </c>
      <c r="H702" s="2">
        <v>25057.45</v>
      </c>
      <c r="I702" s="2">
        <v>43096</v>
      </c>
      <c r="J702" s="2">
        <v>431666.29</v>
      </c>
      <c r="K702" s="2">
        <v>1703920</v>
      </c>
      <c r="L702" s="2">
        <v>-37040</v>
      </c>
      <c r="M702" s="2">
        <v>25019.35</v>
      </c>
    </row>
    <row r="703" spans="1:13">
      <c r="A703" s="9">
        <v>43040</v>
      </c>
      <c r="B703" s="9">
        <v>43069</v>
      </c>
      <c r="C703" s="2">
        <v>25225</v>
      </c>
      <c r="D703" s="2">
        <v>25573.4</v>
      </c>
      <c r="E703" s="2">
        <v>25193.05</v>
      </c>
      <c r="F703" s="2">
        <v>25530.25</v>
      </c>
      <c r="G703" s="2">
        <v>25535</v>
      </c>
      <c r="H703" s="2">
        <v>25530.25</v>
      </c>
      <c r="I703" s="2">
        <v>74699</v>
      </c>
      <c r="J703" s="2">
        <v>760562.93</v>
      </c>
      <c r="K703" s="2">
        <v>2059280</v>
      </c>
      <c r="L703" s="2">
        <v>355360</v>
      </c>
      <c r="M703" s="2">
        <v>25490.45</v>
      </c>
    </row>
    <row r="704" spans="1:13">
      <c r="A704" s="9">
        <v>43041</v>
      </c>
      <c r="B704" s="9">
        <v>43069</v>
      </c>
      <c r="C704" s="2">
        <v>25507.95</v>
      </c>
      <c r="D704" s="2">
        <v>25610</v>
      </c>
      <c r="E704" s="2">
        <v>25413</v>
      </c>
      <c r="F704" s="2">
        <v>25468.5</v>
      </c>
      <c r="G704" s="2">
        <v>25465</v>
      </c>
      <c r="H704" s="2">
        <v>25468.5</v>
      </c>
      <c r="I704" s="2">
        <v>63415</v>
      </c>
      <c r="J704" s="2">
        <v>646805.06000000006</v>
      </c>
      <c r="K704" s="2">
        <v>2008120</v>
      </c>
      <c r="L704" s="2">
        <v>-51160</v>
      </c>
      <c r="M704" s="2">
        <v>25427.3</v>
      </c>
    </row>
    <row r="705" spans="1:13">
      <c r="A705" s="9">
        <v>43042</v>
      </c>
      <c r="B705" s="9">
        <v>43069</v>
      </c>
      <c r="C705" s="2">
        <v>25550</v>
      </c>
      <c r="D705" s="2">
        <v>25688.85</v>
      </c>
      <c r="E705" s="2">
        <v>25427.200000000001</v>
      </c>
      <c r="F705" s="2">
        <v>25668.65</v>
      </c>
      <c r="G705" s="2">
        <v>25676.55</v>
      </c>
      <c r="H705" s="2">
        <v>25668.65</v>
      </c>
      <c r="I705" s="2">
        <v>58621</v>
      </c>
      <c r="J705" s="2">
        <v>599588.05000000005</v>
      </c>
      <c r="K705" s="2">
        <v>2140760</v>
      </c>
      <c r="L705" s="2">
        <v>132640</v>
      </c>
      <c r="M705" s="2">
        <v>25650.7</v>
      </c>
    </row>
    <row r="706" spans="1:13">
      <c r="A706" s="9">
        <v>43045</v>
      </c>
      <c r="B706" s="9">
        <v>43069</v>
      </c>
      <c r="C706" s="2">
        <v>25556.5</v>
      </c>
      <c r="D706" s="2">
        <v>25715</v>
      </c>
      <c r="E706" s="2">
        <v>25556.5</v>
      </c>
      <c r="F706" s="2">
        <v>25618.7</v>
      </c>
      <c r="G706" s="2">
        <v>25587.4</v>
      </c>
      <c r="H706" s="2">
        <v>25618.7</v>
      </c>
      <c r="I706" s="2">
        <v>45884</v>
      </c>
      <c r="J706" s="2">
        <v>470521.45</v>
      </c>
      <c r="K706" s="2">
        <v>2281720</v>
      </c>
      <c r="L706" s="2">
        <v>140960</v>
      </c>
      <c r="M706" s="2">
        <v>25571.15</v>
      </c>
    </row>
    <row r="707" spans="1:13">
      <c r="A707" s="9">
        <v>43046</v>
      </c>
      <c r="B707" s="9">
        <v>43069</v>
      </c>
      <c r="C707" s="2">
        <v>25650.05</v>
      </c>
      <c r="D707" s="2">
        <v>25690.15</v>
      </c>
      <c r="E707" s="2">
        <v>25337</v>
      </c>
      <c r="F707" s="2">
        <v>25396.65</v>
      </c>
      <c r="G707" s="2">
        <v>25388.45</v>
      </c>
      <c r="H707" s="2">
        <v>25396.65</v>
      </c>
      <c r="I707" s="2">
        <v>91118</v>
      </c>
      <c r="J707" s="2">
        <v>928828.17</v>
      </c>
      <c r="K707" s="2">
        <v>2248640</v>
      </c>
      <c r="L707" s="2">
        <v>-33080</v>
      </c>
      <c r="M707" s="2">
        <v>25300.799999999999</v>
      </c>
    </row>
    <row r="708" spans="1:13">
      <c r="A708" s="9">
        <v>43047</v>
      </c>
      <c r="B708" s="9">
        <v>43069</v>
      </c>
      <c r="C708" s="2">
        <v>25427.85</v>
      </c>
      <c r="D708" s="2">
        <v>25519.95</v>
      </c>
      <c r="E708" s="2">
        <v>25237</v>
      </c>
      <c r="F708" s="2">
        <v>25298.95</v>
      </c>
      <c r="G708" s="2">
        <v>25338.400000000001</v>
      </c>
      <c r="H708" s="2">
        <v>25298.95</v>
      </c>
      <c r="I708" s="2">
        <v>81242</v>
      </c>
      <c r="J708" s="2">
        <v>824685.65</v>
      </c>
      <c r="K708" s="2">
        <v>2273200</v>
      </c>
      <c r="L708" s="2">
        <v>24560</v>
      </c>
      <c r="M708" s="2">
        <v>25184.35</v>
      </c>
    </row>
    <row r="709" spans="1:13">
      <c r="A709" s="9">
        <v>43048</v>
      </c>
      <c r="B709" s="9">
        <v>43069</v>
      </c>
      <c r="C709" s="2">
        <v>25362.35</v>
      </c>
      <c r="D709" s="2">
        <v>25473.25</v>
      </c>
      <c r="E709" s="2">
        <v>25256.55</v>
      </c>
      <c r="F709" s="2">
        <v>25419.4</v>
      </c>
      <c r="G709" s="2">
        <v>25464.95</v>
      </c>
      <c r="H709" s="2">
        <v>25419.4</v>
      </c>
      <c r="I709" s="2">
        <v>70779</v>
      </c>
      <c r="J709" s="2">
        <v>718336.56</v>
      </c>
      <c r="K709" s="2">
        <v>2280520</v>
      </c>
      <c r="L709" s="2">
        <v>7320</v>
      </c>
      <c r="M709" s="2">
        <v>25291.35</v>
      </c>
    </row>
    <row r="710" spans="1:13">
      <c r="A710" s="9">
        <v>43049</v>
      </c>
      <c r="B710" s="9">
        <v>43069</v>
      </c>
      <c r="C710" s="2">
        <v>25447</v>
      </c>
      <c r="D710" s="2">
        <v>25667.599999999999</v>
      </c>
      <c r="E710" s="2">
        <v>25330.25</v>
      </c>
      <c r="F710" s="2">
        <v>25495.15</v>
      </c>
      <c r="G710" s="2">
        <v>25525.05</v>
      </c>
      <c r="H710" s="2">
        <v>25495.15</v>
      </c>
      <c r="I710" s="2">
        <v>92330</v>
      </c>
      <c r="J710" s="2">
        <v>940801.18</v>
      </c>
      <c r="K710" s="2">
        <v>2367200</v>
      </c>
      <c r="L710" s="2">
        <v>86680</v>
      </c>
      <c r="M710" s="2">
        <v>25498.95</v>
      </c>
    </row>
    <row r="711" spans="1:13">
      <c r="A711" s="9">
        <v>43052</v>
      </c>
      <c r="B711" s="9">
        <v>43069</v>
      </c>
      <c r="C711" s="2">
        <v>25535.1</v>
      </c>
      <c r="D711" s="2">
        <v>25604.799999999999</v>
      </c>
      <c r="E711" s="2">
        <v>25442</v>
      </c>
      <c r="F711" s="2">
        <v>25463.200000000001</v>
      </c>
      <c r="G711" s="2">
        <v>25457</v>
      </c>
      <c r="H711" s="2">
        <v>25463.200000000001</v>
      </c>
      <c r="I711" s="2">
        <v>49916</v>
      </c>
      <c r="J711" s="2">
        <v>509687</v>
      </c>
      <c r="K711" s="2">
        <v>2373200</v>
      </c>
      <c r="L711" s="2">
        <v>6000</v>
      </c>
      <c r="M711" s="2">
        <v>25358.3</v>
      </c>
    </row>
    <row r="712" spans="1:13">
      <c r="A712" s="9">
        <v>43053</v>
      </c>
      <c r="B712" s="9">
        <v>43069</v>
      </c>
      <c r="C712" s="2">
        <v>25380.25</v>
      </c>
      <c r="D712" s="2">
        <v>25523.55</v>
      </c>
      <c r="E712" s="2">
        <v>25320.2</v>
      </c>
      <c r="F712" s="2">
        <v>25401</v>
      </c>
      <c r="G712" s="2">
        <v>25401.65</v>
      </c>
      <c r="H712" s="2">
        <v>25401</v>
      </c>
      <c r="I712" s="2">
        <v>59278</v>
      </c>
      <c r="J712" s="2">
        <v>602683.07999999996</v>
      </c>
      <c r="K712" s="2">
        <v>2323600</v>
      </c>
      <c r="L712" s="2">
        <v>-49600</v>
      </c>
      <c r="M712" s="2">
        <v>25284.6</v>
      </c>
    </row>
    <row r="713" spans="1:13">
      <c r="A713" s="9">
        <v>43054</v>
      </c>
      <c r="B713" s="9">
        <v>43069</v>
      </c>
      <c r="C713" s="2">
        <v>25345</v>
      </c>
      <c r="D713" s="2">
        <v>25409.35</v>
      </c>
      <c r="E713" s="2">
        <v>25260</v>
      </c>
      <c r="F713" s="2">
        <v>25318.15</v>
      </c>
      <c r="G713" s="2">
        <v>25327.200000000001</v>
      </c>
      <c r="H713" s="2">
        <v>25318.15</v>
      </c>
      <c r="I713" s="2">
        <v>67691</v>
      </c>
      <c r="J713" s="2">
        <v>686016.81</v>
      </c>
      <c r="K713" s="2">
        <v>2289000</v>
      </c>
      <c r="L713" s="2">
        <v>-34600</v>
      </c>
      <c r="M713" s="2">
        <v>25218.9</v>
      </c>
    </row>
    <row r="714" spans="1:13">
      <c r="A714" s="9">
        <v>43055</v>
      </c>
      <c r="B714" s="9">
        <v>43069</v>
      </c>
      <c r="C714" s="2">
        <v>25360.15</v>
      </c>
      <c r="D714" s="2">
        <v>25550.5</v>
      </c>
      <c r="E714" s="2">
        <v>25351.4</v>
      </c>
      <c r="F714" s="2">
        <v>25515.85</v>
      </c>
      <c r="G714" s="2">
        <v>25550</v>
      </c>
      <c r="H714" s="2">
        <v>25515.85</v>
      </c>
      <c r="I714" s="2">
        <v>58992</v>
      </c>
      <c r="J714" s="2">
        <v>600380.01</v>
      </c>
      <c r="K714" s="2">
        <v>2239800</v>
      </c>
      <c r="L714" s="2">
        <v>-49200</v>
      </c>
      <c r="M714" s="2">
        <v>25446.6</v>
      </c>
    </row>
    <row r="715" spans="1:13">
      <c r="A715" s="9">
        <v>43056</v>
      </c>
      <c r="B715" s="9">
        <v>43069</v>
      </c>
      <c r="C715" s="2">
        <v>25800</v>
      </c>
      <c r="D715" s="2">
        <v>25974.65</v>
      </c>
      <c r="E715" s="2">
        <v>25752.2</v>
      </c>
      <c r="F715" s="2">
        <v>25818.75</v>
      </c>
      <c r="G715" s="2">
        <v>25790.7</v>
      </c>
      <c r="H715" s="2">
        <v>25818.75</v>
      </c>
      <c r="I715" s="2">
        <v>89004</v>
      </c>
      <c r="J715" s="2">
        <v>921903.03</v>
      </c>
      <c r="K715" s="2">
        <v>2377640</v>
      </c>
      <c r="L715" s="2">
        <v>137840</v>
      </c>
      <c r="M715" s="2">
        <v>25728.400000000001</v>
      </c>
    </row>
    <row r="716" spans="1:13">
      <c r="A716" s="9">
        <v>43059</v>
      </c>
      <c r="B716" s="9">
        <v>43069</v>
      </c>
      <c r="C716" s="2">
        <v>25825</v>
      </c>
      <c r="D716" s="2">
        <v>25867</v>
      </c>
      <c r="E716" s="2">
        <v>25745.15</v>
      </c>
      <c r="F716" s="2">
        <v>25831.85</v>
      </c>
      <c r="G716" s="2">
        <v>25829.15</v>
      </c>
      <c r="H716" s="2">
        <v>25831.85</v>
      </c>
      <c r="I716" s="2">
        <v>35014</v>
      </c>
      <c r="J716" s="2">
        <v>361571.49</v>
      </c>
      <c r="K716" s="2">
        <v>2402200</v>
      </c>
      <c r="L716" s="2">
        <v>24560</v>
      </c>
      <c r="M716" s="2">
        <v>25768.6</v>
      </c>
    </row>
    <row r="717" spans="1:13">
      <c r="A717" s="9">
        <v>43060</v>
      </c>
      <c r="B717" s="9">
        <v>43069</v>
      </c>
      <c r="C717" s="2">
        <v>26200</v>
      </c>
      <c r="D717" s="2">
        <v>26200</v>
      </c>
      <c r="E717" s="2">
        <v>25785</v>
      </c>
      <c r="F717" s="2">
        <v>25818.7</v>
      </c>
      <c r="G717" s="2">
        <v>25795.55</v>
      </c>
      <c r="H717" s="2">
        <v>25818.7</v>
      </c>
      <c r="I717" s="2">
        <v>51681</v>
      </c>
      <c r="J717" s="2">
        <v>534907.43000000005</v>
      </c>
      <c r="K717" s="2">
        <v>2396000</v>
      </c>
      <c r="L717" s="2">
        <v>-6200</v>
      </c>
      <c r="M717" s="2">
        <v>25757.5</v>
      </c>
    </row>
    <row r="718" spans="1:13">
      <c r="A718" s="9">
        <v>43061</v>
      </c>
      <c r="B718" s="9">
        <v>43069</v>
      </c>
      <c r="C718" s="2">
        <v>25864.95</v>
      </c>
      <c r="D718" s="2">
        <v>25873.95</v>
      </c>
      <c r="E718" s="2">
        <v>25705</v>
      </c>
      <c r="F718" s="2">
        <v>25792.5</v>
      </c>
      <c r="G718" s="2">
        <v>25803</v>
      </c>
      <c r="H718" s="2">
        <v>25792.5</v>
      </c>
      <c r="I718" s="2">
        <v>53252</v>
      </c>
      <c r="J718" s="2">
        <v>549423.28</v>
      </c>
      <c r="K718" s="2">
        <v>2339520</v>
      </c>
      <c r="L718" s="2">
        <v>-56480</v>
      </c>
      <c r="M718" s="2">
        <v>25766.65</v>
      </c>
    </row>
    <row r="719" spans="1:13">
      <c r="A719" s="9">
        <v>43062</v>
      </c>
      <c r="B719" s="9">
        <v>43069</v>
      </c>
      <c r="C719" s="2">
        <v>25820</v>
      </c>
      <c r="D719" s="2">
        <v>25835.1</v>
      </c>
      <c r="E719" s="2">
        <v>25652.05</v>
      </c>
      <c r="F719" s="2">
        <v>25778.7</v>
      </c>
      <c r="G719" s="2">
        <v>25787.75</v>
      </c>
      <c r="H719" s="2">
        <v>25778.7</v>
      </c>
      <c r="I719" s="2">
        <v>65041</v>
      </c>
      <c r="J719" s="2">
        <v>669946.31999999995</v>
      </c>
      <c r="K719" s="2">
        <v>2378840</v>
      </c>
      <c r="L719" s="2">
        <v>39320</v>
      </c>
      <c r="M719" s="2">
        <v>25736.25</v>
      </c>
    </row>
    <row r="720" spans="1:13">
      <c r="A720" s="9">
        <v>43063</v>
      </c>
      <c r="B720" s="9">
        <v>43069</v>
      </c>
      <c r="C720" s="2">
        <v>25781</v>
      </c>
      <c r="D720" s="2">
        <v>25885.65</v>
      </c>
      <c r="E720" s="2">
        <v>25770.05</v>
      </c>
      <c r="F720" s="2">
        <v>25842.45</v>
      </c>
      <c r="G720" s="2">
        <v>25844.45</v>
      </c>
      <c r="H720" s="2">
        <v>25842.45</v>
      </c>
      <c r="I720" s="2">
        <v>39536</v>
      </c>
      <c r="J720" s="2">
        <v>408658.74</v>
      </c>
      <c r="K720" s="2">
        <v>2447000</v>
      </c>
      <c r="L720" s="2">
        <v>68160</v>
      </c>
      <c r="M720" s="2">
        <v>25779.65</v>
      </c>
    </row>
    <row r="721" spans="1:13">
      <c r="A721" s="9">
        <v>43066</v>
      </c>
      <c r="B721" s="9">
        <v>43069</v>
      </c>
      <c r="C721" s="2">
        <v>25774.400000000001</v>
      </c>
      <c r="D721" s="2">
        <v>25969.95</v>
      </c>
      <c r="E721" s="2">
        <v>25710</v>
      </c>
      <c r="F721" s="2">
        <v>25938.799999999999</v>
      </c>
      <c r="G721" s="2">
        <v>25951.95</v>
      </c>
      <c r="H721" s="2">
        <v>25938.799999999999</v>
      </c>
      <c r="I721" s="2">
        <v>54187</v>
      </c>
      <c r="J721" s="2">
        <v>559555.34</v>
      </c>
      <c r="K721" s="2">
        <v>2275640</v>
      </c>
      <c r="L721" s="2">
        <v>-171360</v>
      </c>
      <c r="M721" s="2">
        <v>25891.95</v>
      </c>
    </row>
    <row r="722" spans="1:13">
      <c r="A722" s="9">
        <v>43067</v>
      </c>
      <c r="B722" s="9">
        <v>43069</v>
      </c>
      <c r="C722" s="2">
        <v>25862</v>
      </c>
      <c r="D722" s="2">
        <v>25988.9</v>
      </c>
      <c r="E722" s="2">
        <v>25816.65</v>
      </c>
      <c r="F722" s="2">
        <v>25876</v>
      </c>
      <c r="G722" s="2">
        <v>25857.4</v>
      </c>
      <c r="H722" s="2">
        <v>25876</v>
      </c>
      <c r="I722" s="2">
        <v>51472</v>
      </c>
      <c r="J722" s="2">
        <v>533458.18000000005</v>
      </c>
      <c r="K722" s="2">
        <v>2015360</v>
      </c>
      <c r="L722" s="2">
        <v>-260280</v>
      </c>
      <c r="M722" s="2">
        <v>25846.400000000001</v>
      </c>
    </row>
    <row r="723" spans="1:13">
      <c r="A723" s="9">
        <v>43068</v>
      </c>
      <c r="B723" s="9">
        <v>43069</v>
      </c>
      <c r="C723" s="2">
        <v>25840</v>
      </c>
      <c r="D723" s="2">
        <v>25913.1</v>
      </c>
      <c r="E723" s="2">
        <v>25781.25</v>
      </c>
      <c r="F723" s="2">
        <v>25815.5</v>
      </c>
      <c r="G723" s="2">
        <v>25789</v>
      </c>
      <c r="H723" s="2">
        <v>25815.5</v>
      </c>
      <c r="I723" s="2">
        <v>46299</v>
      </c>
      <c r="J723" s="2">
        <v>478639.01</v>
      </c>
      <c r="K723" s="2">
        <v>1714640</v>
      </c>
      <c r="L723" s="2">
        <v>-300720</v>
      </c>
      <c r="M723" s="2">
        <v>25795.7</v>
      </c>
    </row>
    <row r="724" spans="1:13">
      <c r="A724" s="9">
        <v>43069</v>
      </c>
      <c r="B724" s="9">
        <v>43069</v>
      </c>
      <c r="C724" s="2">
        <v>25875</v>
      </c>
      <c r="D724" s="2">
        <v>25875</v>
      </c>
      <c r="E724" s="2">
        <v>25273.05</v>
      </c>
      <c r="F724" s="2">
        <v>25332.1</v>
      </c>
      <c r="G724" s="2">
        <v>25330.1</v>
      </c>
      <c r="H724" s="2">
        <v>25332.400000000001</v>
      </c>
      <c r="I724" s="2">
        <v>104574</v>
      </c>
      <c r="J724" s="2">
        <v>1066341.1299999999</v>
      </c>
      <c r="K724" s="2">
        <v>1198920</v>
      </c>
      <c r="L724" s="2">
        <v>-515720</v>
      </c>
      <c r="M724" s="2">
        <v>25332.400000000001</v>
      </c>
    </row>
    <row r="725" spans="1:13">
      <c r="A725" s="9">
        <v>43070</v>
      </c>
      <c r="B725" s="9">
        <v>43097</v>
      </c>
      <c r="C725" s="2">
        <v>25510</v>
      </c>
      <c r="D725" s="2">
        <v>25540</v>
      </c>
      <c r="E725" s="2">
        <v>25211.3</v>
      </c>
      <c r="F725" s="2">
        <v>25259.65</v>
      </c>
      <c r="G725" s="2">
        <v>25256.05</v>
      </c>
      <c r="H725" s="2">
        <v>25259.65</v>
      </c>
      <c r="I725" s="2">
        <v>73105</v>
      </c>
      <c r="J725" s="2">
        <v>741962.31</v>
      </c>
      <c r="K725" s="2">
        <v>1595120</v>
      </c>
      <c r="L725" s="2">
        <v>123600</v>
      </c>
      <c r="M725" s="2">
        <v>25191.95</v>
      </c>
    </row>
    <row r="726" spans="1:13">
      <c r="A726" s="9">
        <v>43073</v>
      </c>
      <c r="B726" s="9">
        <v>43097</v>
      </c>
      <c r="C726" s="2">
        <v>25300</v>
      </c>
      <c r="D726" s="2">
        <v>25374</v>
      </c>
      <c r="E726" s="2">
        <v>25086</v>
      </c>
      <c r="F726" s="2">
        <v>25185.85</v>
      </c>
      <c r="G726" s="2">
        <v>25242.05</v>
      </c>
      <c r="H726" s="2">
        <v>25185.85</v>
      </c>
      <c r="I726" s="2">
        <v>54690</v>
      </c>
      <c r="J726" s="2">
        <v>551402.56000000006</v>
      </c>
      <c r="K726" s="2">
        <v>1791520</v>
      </c>
      <c r="L726" s="2">
        <v>196400</v>
      </c>
      <c r="M726" s="2">
        <v>25075.1</v>
      </c>
    </row>
    <row r="727" spans="1:13">
      <c r="A727" s="9">
        <v>43074</v>
      </c>
      <c r="B727" s="9">
        <v>43097</v>
      </c>
      <c r="C727" s="2">
        <v>25297</v>
      </c>
      <c r="D727" s="2">
        <v>25297</v>
      </c>
      <c r="E727" s="2">
        <v>24980.2</v>
      </c>
      <c r="F727" s="2">
        <v>25225</v>
      </c>
      <c r="G727" s="2">
        <v>25246.7</v>
      </c>
      <c r="H727" s="2">
        <v>25225</v>
      </c>
      <c r="I727" s="2">
        <v>80528</v>
      </c>
      <c r="J727" s="2">
        <v>809592.52</v>
      </c>
      <c r="K727" s="2">
        <v>1851280</v>
      </c>
      <c r="L727" s="2">
        <v>59760</v>
      </c>
      <c r="M727" s="2">
        <v>25124.85</v>
      </c>
    </row>
    <row r="728" spans="1:13">
      <c r="A728" s="9">
        <v>43075</v>
      </c>
      <c r="B728" s="9">
        <v>43097</v>
      </c>
      <c r="C728" s="2">
        <v>25240</v>
      </c>
      <c r="D728" s="2">
        <v>25240</v>
      </c>
      <c r="E728" s="2">
        <v>24885.9</v>
      </c>
      <c r="F728" s="2">
        <v>24927.4</v>
      </c>
      <c r="G728" s="2">
        <v>24942</v>
      </c>
      <c r="H728" s="2">
        <v>24927.4</v>
      </c>
      <c r="I728" s="2">
        <v>85851</v>
      </c>
      <c r="J728" s="2">
        <v>859678.53</v>
      </c>
      <c r="K728" s="2">
        <v>2151320</v>
      </c>
      <c r="L728" s="2">
        <v>300040</v>
      </c>
      <c r="M728" s="2">
        <v>24851.8</v>
      </c>
    </row>
    <row r="729" spans="1:13">
      <c r="A729" s="9">
        <v>43076</v>
      </c>
      <c r="B729" s="9">
        <v>43097</v>
      </c>
      <c r="C729" s="2">
        <v>25001.25</v>
      </c>
      <c r="D729" s="2">
        <v>25209</v>
      </c>
      <c r="E729" s="2">
        <v>24940.35</v>
      </c>
      <c r="F729" s="2">
        <v>25172</v>
      </c>
      <c r="G729" s="2">
        <v>25188</v>
      </c>
      <c r="H729" s="2">
        <v>25172</v>
      </c>
      <c r="I729" s="2">
        <v>73176</v>
      </c>
      <c r="J729" s="2">
        <v>734568.37</v>
      </c>
      <c r="K729" s="2">
        <v>2184480</v>
      </c>
      <c r="L729" s="2">
        <v>33160</v>
      </c>
      <c r="M729" s="2">
        <v>25057.25</v>
      </c>
    </row>
    <row r="730" spans="1:13">
      <c r="A730" s="9">
        <v>43077</v>
      </c>
      <c r="B730" s="9">
        <v>43097</v>
      </c>
      <c r="C730" s="2">
        <v>25242.35</v>
      </c>
      <c r="D730" s="2">
        <v>25389.85</v>
      </c>
      <c r="E730" s="2">
        <v>25232.35</v>
      </c>
      <c r="F730" s="2">
        <v>25364.5</v>
      </c>
      <c r="G730" s="2">
        <v>25368</v>
      </c>
      <c r="H730" s="2">
        <v>25364.5</v>
      </c>
      <c r="I730" s="2">
        <v>63367</v>
      </c>
      <c r="J730" s="2">
        <v>642259.12</v>
      </c>
      <c r="K730" s="2">
        <v>1920080</v>
      </c>
      <c r="L730" s="2">
        <v>-264400</v>
      </c>
      <c r="M730" s="2">
        <v>25321.15</v>
      </c>
    </row>
    <row r="731" spans="1:13">
      <c r="A731" s="9">
        <v>43080</v>
      </c>
      <c r="B731" s="9">
        <v>43097</v>
      </c>
      <c r="C731" s="2">
        <v>25450.9</v>
      </c>
      <c r="D731" s="2">
        <v>25488</v>
      </c>
      <c r="E731" s="2">
        <v>25364.6</v>
      </c>
      <c r="F731" s="2">
        <v>25422.45</v>
      </c>
      <c r="G731" s="2">
        <v>25420.95</v>
      </c>
      <c r="H731" s="2">
        <v>25422.45</v>
      </c>
      <c r="I731" s="2">
        <v>40414</v>
      </c>
      <c r="J731" s="2">
        <v>411052.59</v>
      </c>
      <c r="K731" s="2">
        <v>1950800</v>
      </c>
      <c r="L731" s="2">
        <v>30720</v>
      </c>
      <c r="M731" s="2">
        <v>25404.85</v>
      </c>
    </row>
    <row r="732" spans="1:13">
      <c r="A732" s="9">
        <v>43081</v>
      </c>
      <c r="B732" s="9">
        <v>43097</v>
      </c>
      <c r="C732" s="2">
        <v>25399</v>
      </c>
      <c r="D732" s="2">
        <v>25399</v>
      </c>
      <c r="E732" s="2">
        <v>25160.45</v>
      </c>
      <c r="F732" s="2">
        <v>25178.2</v>
      </c>
      <c r="G732" s="2">
        <v>25165.45</v>
      </c>
      <c r="H732" s="2">
        <v>25178.2</v>
      </c>
      <c r="I732" s="2">
        <v>66791</v>
      </c>
      <c r="J732" s="2">
        <v>673870.88</v>
      </c>
      <c r="K732" s="2">
        <v>2207400</v>
      </c>
      <c r="L732" s="2">
        <v>256600</v>
      </c>
      <c r="M732" s="2">
        <v>25125.45</v>
      </c>
    </row>
    <row r="733" spans="1:13">
      <c r="A733" s="9">
        <v>43082</v>
      </c>
      <c r="B733" s="9">
        <v>43097</v>
      </c>
      <c r="C733" s="2">
        <v>25140</v>
      </c>
      <c r="D733" s="2">
        <v>25348</v>
      </c>
      <c r="E733" s="2">
        <v>24962.1</v>
      </c>
      <c r="F733" s="2">
        <v>25038.2</v>
      </c>
      <c r="G733" s="2">
        <v>25048.45</v>
      </c>
      <c r="H733" s="2">
        <v>25038.2</v>
      </c>
      <c r="I733" s="2">
        <v>100559</v>
      </c>
      <c r="J733" s="2">
        <v>1011733.04</v>
      </c>
      <c r="K733" s="2">
        <v>2208200</v>
      </c>
      <c r="L733" s="2">
        <v>800</v>
      </c>
      <c r="M733" s="2">
        <v>25000.35</v>
      </c>
    </row>
    <row r="734" spans="1:13">
      <c r="A734" s="9">
        <v>43083</v>
      </c>
      <c r="B734" s="9">
        <v>43097</v>
      </c>
      <c r="C734" s="2">
        <v>25072.35</v>
      </c>
      <c r="D734" s="2">
        <v>25244.2</v>
      </c>
      <c r="E734" s="2">
        <v>24944.05</v>
      </c>
      <c r="F734" s="2">
        <v>25213.05</v>
      </c>
      <c r="G734" s="2">
        <v>25218.9</v>
      </c>
      <c r="H734" s="2">
        <v>25213.05</v>
      </c>
      <c r="I734" s="2">
        <v>86477</v>
      </c>
      <c r="J734" s="2">
        <v>867836.04</v>
      </c>
      <c r="K734" s="2">
        <v>2008400</v>
      </c>
      <c r="L734" s="2">
        <v>-199800</v>
      </c>
      <c r="M734" s="2">
        <v>25168.2</v>
      </c>
    </row>
    <row r="735" spans="1:13">
      <c r="A735" s="9">
        <v>43084</v>
      </c>
      <c r="B735" s="9">
        <v>43097</v>
      </c>
      <c r="C735" s="2">
        <v>25549.599999999999</v>
      </c>
      <c r="D735" s="2">
        <v>25590</v>
      </c>
      <c r="E735" s="2">
        <v>25439.15</v>
      </c>
      <c r="F735" s="2">
        <v>25510.25</v>
      </c>
      <c r="G735" s="2">
        <v>25528</v>
      </c>
      <c r="H735" s="2">
        <v>25510.25</v>
      </c>
      <c r="I735" s="2">
        <v>75865</v>
      </c>
      <c r="J735" s="2">
        <v>774239.16</v>
      </c>
      <c r="K735" s="2">
        <v>1672400</v>
      </c>
      <c r="L735" s="2">
        <v>-336000</v>
      </c>
      <c r="M735" s="2">
        <v>25440.3</v>
      </c>
    </row>
    <row r="736" spans="1:13">
      <c r="A736" s="9">
        <v>43087</v>
      </c>
      <c r="B736" s="9">
        <v>43097</v>
      </c>
      <c r="C736" s="2">
        <v>25111.05</v>
      </c>
      <c r="D736" s="2">
        <v>25773</v>
      </c>
      <c r="E736" s="2">
        <v>24000</v>
      </c>
      <c r="F736" s="2">
        <v>25610.7</v>
      </c>
      <c r="G736" s="2">
        <v>25641.5</v>
      </c>
      <c r="H736" s="2">
        <v>25610.7</v>
      </c>
      <c r="I736" s="2">
        <v>161212</v>
      </c>
      <c r="J736" s="2">
        <v>1640961.25</v>
      </c>
      <c r="K736" s="2">
        <v>1453240</v>
      </c>
      <c r="L736" s="2">
        <v>-219160</v>
      </c>
      <c r="M736" s="2">
        <v>25594.55</v>
      </c>
    </row>
    <row r="737" spans="1:13">
      <c r="A737" s="9">
        <v>43088</v>
      </c>
      <c r="B737" s="9">
        <v>43097</v>
      </c>
      <c r="C737" s="2">
        <v>25680.1</v>
      </c>
      <c r="D737" s="2">
        <v>25740.400000000001</v>
      </c>
      <c r="E737" s="2">
        <v>25615.35</v>
      </c>
      <c r="F737" s="2">
        <v>25707.85</v>
      </c>
      <c r="G737" s="2">
        <v>25718</v>
      </c>
      <c r="H737" s="2">
        <v>25707.85</v>
      </c>
      <c r="I737" s="2">
        <v>45563</v>
      </c>
      <c r="J737" s="2">
        <v>468110.73</v>
      </c>
      <c r="K737" s="2">
        <v>1472480</v>
      </c>
      <c r="L737" s="2">
        <v>19240</v>
      </c>
      <c r="M737" s="2">
        <v>25716.2</v>
      </c>
    </row>
    <row r="738" spans="1:13">
      <c r="A738" s="9">
        <v>43089</v>
      </c>
      <c r="B738" s="9">
        <v>43097</v>
      </c>
      <c r="C738" s="2">
        <v>25739.9</v>
      </c>
      <c r="D738" s="2">
        <v>25795.7</v>
      </c>
      <c r="E738" s="2">
        <v>25631.7</v>
      </c>
      <c r="F738" s="2">
        <v>25662.95</v>
      </c>
      <c r="G738" s="2">
        <v>25650.799999999999</v>
      </c>
      <c r="H738" s="2">
        <v>25662.95</v>
      </c>
      <c r="I738" s="2">
        <v>56278</v>
      </c>
      <c r="J738" s="2">
        <v>578681.87</v>
      </c>
      <c r="K738" s="2">
        <v>1386600</v>
      </c>
      <c r="L738" s="2">
        <v>-85880</v>
      </c>
      <c r="M738" s="2">
        <v>25591.7</v>
      </c>
    </row>
    <row r="739" spans="1:13">
      <c r="A739" s="9">
        <v>43090</v>
      </c>
      <c r="B739" s="9">
        <v>43097</v>
      </c>
      <c r="C739" s="2">
        <v>25655.35</v>
      </c>
      <c r="D739" s="2">
        <v>25695</v>
      </c>
      <c r="E739" s="2">
        <v>25555.15</v>
      </c>
      <c r="F739" s="2">
        <v>25621.35</v>
      </c>
      <c r="G739" s="2">
        <v>25610</v>
      </c>
      <c r="H739" s="2">
        <v>25621.35</v>
      </c>
      <c r="I739" s="2">
        <v>42639</v>
      </c>
      <c r="J739" s="2">
        <v>436776.62</v>
      </c>
      <c r="K739" s="2">
        <v>1331120</v>
      </c>
      <c r="L739" s="2">
        <v>-55480</v>
      </c>
      <c r="M739" s="2">
        <v>25554.3</v>
      </c>
    </row>
    <row r="740" spans="1:13">
      <c r="A740" s="9">
        <v>43091</v>
      </c>
      <c r="B740" s="9">
        <v>43097</v>
      </c>
      <c r="C740" s="2">
        <v>25655</v>
      </c>
      <c r="D740" s="2">
        <v>25720</v>
      </c>
      <c r="E740" s="2">
        <v>25601</v>
      </c>
      <c r="F740" s="2">
        <v>25666.400000000001</v>
      </c>
      <c r="G740" s="2">
        <v>25675.9</v>
      </c>
      <c r="H740" s="2">
        <v>25666.400000000001</v>
      </c>
      <c r="I740" s="2">
        <v>40812</v>
      </c>
      <c r="J740" s="2">
        <v>418797.33</v>
      </c>
      <c r="K740" s="2">
        <v>1324400</v>
      </c>
      <c r="L740" s="2">
        <v>-6720</v>
      </c>
      <c r="M740" s="2">
        <v>25648.55</v>
      </c>
    </row>
    <row r="741" spans="1:13">
      <c r="A741" s="9">
        <v>43095</v>
      </c>
      <c r="B741" s="9">
        <v>43097</v>
      </c>
      <c r="C741" s="2">
        <v>25652</v>
      </c>
      <c r="D741" s="2">
        <v>25706.799999999999</v>
      </c>
      <c r="E741" s="2">
        <v>25593.7</v>
      </c>
      <c r="F741" s="2">
        <v>25673.8</v>
      </c>
      <c r="G741" s="2">
        <v>25693</v>
      </c>
      <c r="H741" s="2">
        <v>25673.8</v>
      </c>
      <c r="I741" s="2">
        <v>33761</v>
      </c>
      <c r="J741" s="2">
        <v>346220.6</v>
      </c>
      <c r="K741" s="2">
        <v>1282800</v>
      </c>
      <c r="L741" s="2">
        <v>-41600</v>
      </c>
      <c r="M741" s="2">
        <v>25675.25</v>
      </c>
    </row>
    <row r="742" spans="1:13">
      <c r="A742" s="9">
        <v>43096</v>
      </c>
      <c r="B742" s="9">
        <v>43097</v>
      </c>
      <c r="C742" s="2">
        <v>25670</v>
      </c>
      <c r="D742" s="2">
        <v>25755</v>
      </c>
      <c r="E742" s="2">
        <v>25443</v>
      </c>
      <c r="F742" s="2">
        <v>25496.35</v>
      </c>
      <c r="G742" s="2">
        <v>25443</v>
      </c>
      <c r="H742" s="2">
        <v>25496.35</v>
      </c>
      <c r="I742" s="2">
        <v>70465</v>
      </c>
      <c r="J742" s="2">
        <v>722156.56</v>
      </c>
      <c r="K742" s="2">
        <v>1030200</v>
      </c>
      <c r="L742" s="2">
        <v>-252600</v>
      </c>
      <c r="M742" s="2">
        <v>25496.05</v>
      </c>
    </row>
    <row r="743" spans="1:13">
      <c r="A743" s="9">
        <v>43097</v>
      </c>
      <c r="B743" s="9">
        <v>43097</v>
      </c>
      <c r="C743" s="2">
        <v>25475.35</v>
      </c>
      <c r="D743" s="2">
        <v>25538.1</v>
      </c>
      <c r="E743" s="2">
        <v>25404.400000000001</v>
      </c>
      <c r="F743" s="2">
        <v>25493.4</v>
      </c>
      <c r="G743" s="2">
        <v>25491.1</v>
      </c>
      <c r="H743" s="2">
        <v>25490</v>
      </c>
      <c r="I743" s="2">
        <v>74954</v>
      </c>
      <c r="J743" s="2">
        <v>764092.91</v>
      </c>
      <c r="K743" s="2">
        <v>438400</v>
      </c>
      <c r="L743" s="2">
        <v>-591800</v>
      </c>
      <c r="M743" s="2">
        <v>25490</v>
      </c>
    </row>
    <row r="744" spans="1:13">
      <c r="A744" s="9">
        <v>43098</v>
      </c>
      <c r="B744" s="9">
        <v>43125</v>
      </c>
      <c r="C744" s="2">
        <v>25538</v>
      </c>
      <c r="D744" s="2">
        <v>25598.2</v>
      </c>
      <c r="E744" s="2">
        <v>25484.45</v>
      </c>
      <c r="F744" s="2">
        <v>25570.05</v>
      </c>
      <c r="G744" s="2">
        <v>25585</v>
      </c>
      <c r="H744" s="2">
        <v>25570.05</v>
      </c>
      <c r="I744" s="2">
        <v>44269</v>
      </c>
      <c r="J744" s="2">
        <v>452530.96</v>
      </c>
      <c r="K744" s="2">
        <v>1249560</v>
      </c>
      <c r="L744" s="2">
        <v>-15360</v>
      </c>
      <c r="M744" s="2">
        <v>25539.45</v>
      </c>
    </row>
    <row r="745" spans="1:13">
      <c r="A745" s="9">
        <v>43101</v>
      </c>
      <c r="B745" s="9">
        <v>43125</v>
      </c>
      <c r="C745" s="2">
        <v>25570</v>
      </c>
      <c r="D745" s="2">
        <v>25622</v>
      </c>
      <c r="E745" s="2">
        <v>25411.8</v>
      </c>
      <c r="F745" s="2">
        <v>25447.05</v>
      </c>
      <c r="G745" s="2">
        <v>25427.5</v>
      </c>
      <c r="H745" s="2">
        <v>25447.05</v>
      </c>
      <c r="I745" s="2">
        <v>37169</v>
      </c>
      <c r="J745" s="2">
        <v>379308.72</v>
      </c>
      <c r="K745" s="2">
        <v>1311320</v>
      </c>
      <c r="L745" s="2">
        <v>61760</v>
      </c>
      <c r="M745" s="2">
        <v>25318.1</v>
      </c>
    </row>
    <row r="746" spans="1:13">
      <c r="A746" s="9">
        <v>43102</v>
      </c>
      <c r="B746" s="9">
        <v>43125</v>
      </c>
      <c r="C746" s="2">
        <v>25490</v>
      </c>
      <c r="D746" s="2">
        <v>25491.95</v>
      </c>
      <c r="E746" s="2">
        <v>25287.55</v>
      </c>
      <c r="F746" s="2">
        <v>25393.45</v>
      </c>
      <c r="G746" s="2">
        <v>25382</v>
      </c>
      <c r="H746" s="2">
        <v>25393.45</v>
      </c>
      <c r="I746" s="2">
        <v>65575</v>
      </c>
      <c r="J746" s="2">
        <v>665560.64</v>
      </c>
      <c r="K746" s="2">
        <v>1349840</v>
      </c>
      <c r="L746" s="2">
        <v>38520</v>
      </c>
      <c r="M746" s="2">
        <v>25338.25</v>
      </c>
    </row>
    <row r="747" spans="1:13">
      <c r="A747" s="9">
        <v>43103</v>
      </c>
      <c r="B747" s="9">
        <v>43125</v>
      </c>
      <c r="C747" s="2">
        <v>25440</v>
      </c>
      <c r="D747" s="2">
        <v>25499</v>
      </c>
      <c r="E747" s="2">
        <v>25370</v>
      </c>
      <c r="F747" s="2">
        <v>25386.799999999999</v>
      </c>
      <c r="G747" s="2">
        <v>25385.7</v>
      </c>
      <c r="H747" s="2">
        <v>25386.799999999999</v>
      </c>
      <c r="I747" s="2">
        <v>53815</v>
      </c>
      <c r="J747" s="2">
        <v>547579.56000000006</v>
      </c>
      <c r="K747" s="2">
        <v>1543200</v>
      </c>
      <c r="L747" s="2">
        <v>193360</v>
      </c>
      <c r="M747" s="2">
        <v>25318.6</v>
      </c>
    </row>
    <row r="748" spans="1:13">
      <c r="A748" s="9">
        <v>43104</v>
      </c>
      <c r="B748" s="9">
        <v>43125</v>
      </c>
      <c r="C748" s="2">
        <v>25394.75</v>
      </c>
      <c r="D748" s="2">
        <v>25524</v>
      </c>
      <c r="E748" s="2">
        <v>25379.55</v>
      </c>
      <c r="F748" s="2">
        <v>25496.400000000001</v>
      </c>
      <c r="G748" s="2">
        <v>25522.95</v>
      </c>
      <c r="H748" s="2">
        <v>25496.400000000001</v>
      </c>
      <c r="I748" s="2">
        <v>63590</v>
      </c>
      <c r="J748" s="2">
        <v>647628.78</v>
      </c>
      <c r="K748" s="2">
        <v>1527120</v>
      </c>
      <c r="L748" s="2">
        <v>-16080</v>
      </c>
      <c r="M748" s="2">
        <v>25462.6</v>
      </c>
    </row>
    <row r="749" spans="1:13">
      <c r="A749" s="9">
        <v>43105</v>
      </c>
      <c r="B749" s="9">
        <v>43125</v>
      </c>
      <c r="C749" s="2">
        <v>25534</v>
      </c>
      <c r="D749" s="2">
        <v>25668.3</v>
      </c>
      <c r="E749" s="2">
        <v>25520.65</v>
      </c>
      <c r="F749" s="2">
        <v>25636.5</v>
      </c>
      <c r="G749" s="2">
        <v>25661.5</v>
      </c>
      <c r="H749" s="2">
        <v>25636.5</v>
      </c>
      <c r="I749" s="2">
        <v>51965</v>
      </c>
      <c r="J749" s="2">
        <v>531887.43999999994</v>
      </c>
      <c r="K749" s="2">
        <v>1650200</v>
      </c>
      <c r="L749" s="2">
        <v>123080</v>
      </c>
      <c r="M749" s="2">
        <v>25601.85</v>
      </c>
    </row>
    <row r="750" spans="1:13">
      <c r="A750" s="9">
        <v>43108</v>
      </c>
      <c r="B750" s="9">
        <v>43125</v>
      </c>
      <c r="C750" s="2">
        <v>25699.85</v>
      </c>
      <c r="D750" s="2">
        <v>25779.9</v>
      </c>
      <c r="E750" s="2">
        <v>25685.1</v>
      </c>
      <c r="F750" s="2">
        <v>25724.65</v>
      </c>
      <c r="G750" s="2">
        <v>25720.2</v>
      </c>
      <c r="H750" s="2">
        <v>25724.65</v>
      </c>
      <c r="I750" s="2">
        <v>41987</v>
      </c>
      <c r="J750" s="2">
        <v>432324.92</v>
      </c>
      <c r="K750" s="2">
        <v>1946360</v>
      </c>
      <c r="L750" s="2">
        <v>296160</v>
      </c>
      <c r="M750" s="2">
        <v>25676.1</v>
      </c>
    </row>
    <row r="751" spans="1:13">
      <c r="A751" s="9">
        <v>43109</v>
      </c>
      <c r="B751" s="9">
        <v>43125</v>
      </c>
      <c r="C751" s="2">
        <v>25750</v>
      </c>
      <c r="D751" s="2">
        <v>25769.25</v>
      </c>
      <c r="E751" s="2">
        <v>25641.05</v>
      </c>
      <c r="F751" s="2">
        <v>25709.5</v>
      </c>
      <c r="G751" s="2">
        <v>25710</v>
      </c>
      <c r="H751" s="2">
        <v>25709.5</v>
      </c>
      <c r="I751" s="2">
        <v>39692</v>
      </c>
      <c r="J751" s="2">
        <v>407962.24</v>
      </c>
      <c r="K751" s="2">
        <v>2024600</v>
      </c>
      <c r="L751" s="2">
        <v>78240</v>
      </c>
      <c r="M751" s="2">
        <v>25703.8</v>
      </c>
    </row>
    <row r="752" spans="1:13">
      <c r="A752" s="9">
        <v>43110</v>
      </c>
      <c r="B752" s="9">
        <v>43125</v>
      </c>
      <c r="C752" s="2">
        <v>25696.2</v>
      </c>
      <c r="D752" s="2">
        <v>25714.799999999999</v>
      </c>
      <c r="E752" s="2">
        <v>25565.65</v>
      </c>
      <c r="F752" s="2">
        <v>25625.65</v>
      </c>
      <c r="G752" s="2">
        <v>25625</v>
      </c>
      <c r="H752" s="2">
        <v>25625.65</v>
      </c>
      <c r="I752" s="2">
        <v>49308</v>
      </c>
      <c r="J752" s="2">
        <v>505412.84</v>
      </c>
      <c r="K752" s="2">
        <v>1855280</v>
      </c>
      <c r="L752" s="2">
        <v>-169320</v>
      </c>
      <c r="M752" s="2">
        <v>25617.3</v>
      </c>
    </row>
    <row r="753" spans="1:13">
      <c r="A753" s="9">
        <v>43111</v>
      </c>
      <c r="B753" s="9">
        <v>43125</v>
      </c>
      <c r="C753" s="2">
        <v>25602.400000000001</v>
      </c>
      <c r="D753" s="2">
        <v>25706.95</v>
      </c>
      <c r="E753" s="2">
        <v>25550</v>
      </c>
      <c r="F753" s="2">
        <v>25668.45</v>
      </c>
      <c r="G753" s="2">
        <v>25660.15</v>
      </c>
      <c r="H753" s="2">
        <v>25668.45</v>
      </c>
      <c r="I753" s="2">
        <v>59403</v>
      </c>
      <c r="J753" s="2">
        <v>609215.65</v>
      </c>
      <c r="K753" s="2">
        <v>1824720</v>
      </c>
      <c r="L753" s="2">
        <v>-30560</v>
      </c>
      <c r="M753" s="2">
        <v>25660.9</v>
      </c>
    </row>
    <row r="754" spans="1:13">
      <c r="A754" s="9">
        <v>43112</v>
      </c>
      <c r="B754" s="9">
        <v>43125</v>
      </c>
      <c r="C754" s="2">
        <v>25710</v>
      </c>
      <c r="D754" s="2">
        <v>25764.75</v>
      </c>
      <c r="E754" s="2">
        <v>25568</v>
      </c>
      <c r="F754" s="2">
        <v>25743.4</v>
      </c>
      <c r="G754" s="2">
        <v>25734.95</v>
      </c>
      <c r="H754" s="2">
        <v>25743.4</v>
      </c>
      <c r="I754" s="2">
        <v>73642</v>
      </c>
      <c r="J754" s="2">
        <v>756757.58</v>
      </c>
      <c r="K754" s="2">
        <v>2039360</v>
      </c>
      <c r="L754" s="2">
        <v>214640</v>
      </c>
      <c r="M754" s="2">
        <v>25749.05</v>
      </c>
    </row>
    <row r="755" spans="1:13">
      <c r="A755" s="9">
        <v>43115</v>
      </c>
      <c r="B755" s="9">
        <v>43125</v>
      </c>
      <c r="C755" s="2">
        <v>25774.75</v>
      </c>
      <c r="D755" s="2">
        <v>26063.55</v>
      </c>
      <c r="E755" s="2">
        <v>25762.45</v>
      </c>
      <c r="F755" s="2">
        <v>26044.75</v>
      </c>
      <c r="G755" s="2">
        <v>26045</v>
      </c>
      <c r="H755" s="2">
        <v>26044.75</v>
      </c>
      <c r="I755" s="2">
        <v>79163</v>
      </c>
      <c r="J755" s="2">
        <v>821841.39</v>
      </c>
      <c r="K755" s="2">
        <v>2413760</v>
      </c>
      <c r="L755" s="2">
        <v>374400</v>
      </c>
      <c r="M755" s="2">
        <v>26069.200000000001</v>
      </c>
    </row>
    <row r="756" spans="1:13">
      <c r="A756" s="9">
        <v>43116</v>
      </c>
      <c r="B756" s="9">
        <v>43125</v>
      </c>
      <c r="C756" s="2">
        <v>26121</v>
      </c>
      <c r="D756" s="2">
        <v>26121</v>
      </c>
      <c r="E756" s="2">
        <v>25937.05</v>
      </c>
      <c r="F756" s="2">
        <v>25981.35</v>
      </c>
      <c r="G756" s="2">
        <v>25989.7</v>
      </c>
      <c r="H756" s="2">
        <v>25981.35</v>
      </c>
      <c r="I756" s="2">
        <v>59044</v>
      </c>
      <c r="J756" s="2">
        <v>613902.87</v>
      </c>
      <c r="K756" s="2">
        <v>2215480</v>
      </c>
      <c r="L756" s="2">
        <v>-198280</v>
      </c>
      <c r="M756" s="2">
        <v>25974.9</v>
      </c>
    </row>
    <row r="757" spans="1:13">
      <c r="A757" s="9">
        <v>43117</v>
      </c>
      <c r="B757" s="9">
        <v>43125</v>
      </c>
      <c r="C757" s="2">
        <v>25989.95</v>
      </c>
      <c r="D757" s="2">
        <v>26313</v>
      </c>
      <c r="E757" s="2">
        <v>25912</v>
      </c>
      <c r="F757" s="2">
        <v>26289.95</v>
      </c>
      <c r="G757" s="2">
        <v>26306.15</v>
      </c>
      <c r="H757" s="2">
        <v>26289.95</v>
      </c>
      <c r="I757" s="2">
        <v>83281</v>
      </c>
      <c r="J757" s="2">
        <v>870193.14</v>
      </c>
      <c r="K757" s="2">
        <v>2322400</v>
      </c>
      <c r="L757" s="2">
        <v>106920</v>
      </c>
      <c r="M757" s="2">
        <v>26289.1</v>
      </c>
    </row>
    <row r="758" spans="1:13">
      <c r="A758" s="9">
        <v>43118</v>
      </c>
      <c r="B758" s="9">
        <v>43125</v>
      </c>
      <c r="C758" s="2">
        <v>26610.25</v>
      </c>
      <c r="D758" s="2">
        <v>26767.95</v>
      </c>
      <c r="E758" s="2">
        <v>26385</v>
      </c>
      <c r="F758" s="2">
        <v>26499.4</v>
      </c>
      <c r="G758" s="2">
        <v>26518.05</v>
      </c>
      <c r="H758" s="2">
        <v>26499.4</v>
      </c>
      <c r="I758" s="2">
        <v>131788</v>
      </c>
      <c r="J758" s="2">
        <v>1403789.26</v>
      </c>
      <c r="K758" s="2">
        <v>2308440</v>
      </c>
      <c r="L758" s="2">
        <v>-13960</v>
      </c>
      <c r="M758" s="2">
        <v>26537.4</v>
      </c>
    </row>
    <row r="759" spans="1:13">
      <c r="A759" s="9">
        <v>43119</v>
      </c>
      <c r="B759" s="9">
        <v>43125</v>
      </c>
      <c r="C759" s="2">
        <v>26551.05</v>
      </c>
      <c r="D759" s="2">
        <v>26947.75</v>
      </c>
      <c r="E759" s="2">
        <v>26429.95</v>
      </c>
      <c r="F759" s="2">
        <v>26896.05</v>
      </c>
      <c r="G759" s="2">
        <v>26894.2</v>
      </c>
      <c r="H759" s="2">
        <v>26896.05</v>
      </c>
      <c r="I759" s="2">
        <v>104809</v>
      </c>
      <c r="J759" s="2">
        <v>1118374.71</v>
      </c>
      <c r="K759" s="2">
        <v>2400640</v>
      </c>
      <c r="L759" s="2">
        <v>92200</v>
      </c>
      <c r="M759" s="2">
        <v>26909.5</v>
      </c>
    </row>
    <row r="760" spans="1:13">
      <c r="A760" s="9">
        <v>43122</v>
      </c>
      <c r="B760" s="9">
        <v>43125</v>
      </c>
      <c r="C760" s="2">
        <v>26889.9</v>
      </c>
      <c r="D760" s="2">
        <v>27045.4</v>
      </c>
      <c r="E760" s="2">
        <v>26801.7</v>
      </c>
      <c r="F760" s="2">
        <v>27015.5</v>
      </c>
      <c r="G760" s="2">
        <v>26988</v>
      </c>
      <c r="H760" s="2">
        <v>27015.5</v>
      </c>
      <c r="I760" s="2">
        <v>56459</v>
      </c>
      <c r="J760" s="2">
        <v>608249.68000000005</v>
      </c>
      <c r="K760" s="2">
        <v>2317800</v>
      </c>
      <c r="L760" s="2">
        <v>-82840</v>
      </c>
      <c r="M760" s="2">
        <v>27041.200000000001</v>
      </c>
    </row>
    <row r="761" spans="1:13">
      <c r="A761" s="9">
        <v>43123</v>
      </c>
      <c r="B761" s="9">
        <v>43125</v>
      </c>
      <c r="C761" s="2">
        <v>27044.400000000001</v>
      </c>
      <c r="D761" s="2">
        <v>27415</v>
      </c>
      <c r="E761" s="2">
        <v>27030</v>
      </c>
      <c r="F761" s="2">
        <v>27386</v>
      </c>
      <c r="G761" s="2">
        <v>27381.8</v>
      </c>
      <c r="H761" s="2">
        <v>27386</v>
      </c>
      <c r="I761" s="2">
        <v>69293</v>
      </c>
      <c r="J761" s="2">
        <v>754688.38</v>
      </c>
      <c r="K761" s="2">
        <v>2127320</v>
      </c>
      <c r="L761" s="2">
        <v>-190480</v>
      </c>
      <c r="M761" s="2">
        <v>27390.6</v>
      </c>
    </row>
    <row r="762" spans="1:13">
      <c r="A762" s="9">
        <v>43124</v>
      </c>
      <c r="B762" s="9">
        <v>43125</v>
      </c>
      <c r="C762" s="2">
        <v>27310.05</v>
      </c>
      <c r="D762" s="2">
        <v>27474.7</v>
      </c>
      <c r="E762" s="2">
        <v>27219.200000000001</v>
      </c>
      <c r="F762" s="2">
        <v>27426.75</v>
      </c>
      <c r="G762" s="2">
        <v>27445</v>
      </c>
      <c r="H762" s="2">
        <v>27426.75</v>
      </c>
      <c r="I762" s="2">
        <v>84128</v>
      </c>
      <c r="J762" s="2">
        <v>921197.18</v>
      </c>
      <c r="K762" s="2">
        <v>1745640</v>
      </c>
      <c r="L762" s="2">
        <v>-381680</v>
      </c>
      <c r="M762" s="2">
        <v>27398.55</v>
      </c>
    </row>
    <row r="763" spans="1:13">
      <c r="A763" s="9">
        <v>43125</v>
      </c>
      <c r="B763" s="9">
        <v>43125</v>
      </c>
      <c r="C763" s="2">
        <v>27474.65</v>
      </c>
      <c r="D763" s="2">
        <v>27512.5</v>
      </c>
      <c r="E763" s="2">
        <v>27126.3</v>
      </c>
      <c r="F763" s="2">
        <v>27440.45</v>
      </c>
      <c r="G763" s="2">
        <v>27449</v>
      </c>
      <c r="H763" s="2">
        <v>27445.65</v>
      </c>
      <c r="I763" s="2">
        <v>105739</v>
      </c>
      <c r="J763" s="2">
        <v>1156916.0900000001</v>
      </c>
      <c r="K763" s="2">
        <v>945520</v>
      </c>
      <c r="L763" s="2">
        <v>-800120</v>
      </c>
      <c r="M763" s="2">
        <v>27445.65</v>
      </c>
    </row>
    <row r="764" spans="1:13">
      <c r="A764" s="9">
        <v>43129</v>
      </c>
      <c r="B764" s="9">
        <v>43153</v>
      </c>
      <c r="C764" s="2">
        <v>27382</v>
      </c>
      <c r="D764" s="2">
        <v>27639.65</v>
      </c>
      <c r="E764" s="2">
        <v>27382</v>
      </c>
      <c r="F764" s="2">
        <v>27509.3</v>
      </c>
      <c r="G764" s="2">
        <v>27497</v>
      </c>
      <c r="H764" s="2">
        <v>27509.3</v>
      </c>
      <c r="I764" s="2">
        <v>56019</v>
      </c>
      <c r="J764" s="2">
        <v>617378.91</v>
      </c>
      <c r="K764" s="2">
        <v>2284160</v>
      </c>
      <c r="L764" s="2">
        <v>360</v>
      </c>
      <c r="M764" s="2">
        <v>27498.45</v>
      </c>
    </row>
    <row r="765" spans="1:13">
      <c r="A765" s="9">
        <v>43130</v>
      </c>
      <c r="B765" s="9">
        <v>43153</v>
      </c>
      <c r="C765" s="2">
        <v>27451.05</v>
      </c>
      <c r="D765" s="2">
        <v>27479.85</v>
      </c>
      <c r="E765" s="2">
        <v>27312.2</v>
      </c>
      <c r="F765" s="2">
        <v>27358.7</v>
      </c>
      <c r="G765" s="2">
        <v>27348.799999999999</v>
      </c>
      <c r="H765" s="2">
        <v>27358.7</v>
      </c>
      <c r="I765" s="2">
        <v>55042</v>
      </c>
      <c r="J765" s="2">
        <v>602915.30000000005</v>
      </c>
      <c r="K765" s="2">
        <v>2166440</v>
      </c>
      <c r="L765" s="2">
        <v>-117720</v>
      </c>
      <c r="M765" s="2">
        <v>27269.05</v>
      </c>
    </row>
    <row r="766" spans="1:13">
      <c r="A766" s="9">
        <v>43131</v>
      </c>
      <c r="B766" s="9">
        <v>43153</v>
      </c>
      <c r="C766" s="2">
        <v>27222</v>
      </c>
      <c r="D766" s="2">
        <v>27582.5</v>
      </c>
      <c r="E766" s="2">
        <v>27210.35</v>
      </c>
      <c r="F766" s="2">
        <v>27465.599999999999</v>
      </c>
      <c r="G766" s="2">
        <v>27468</v>
      </c>
      <c r="H766" s="2">
        <v>27465.599999999999</v>
      </c>
      <c r="I766" s="2">
        <v>71032</v>
      </c>
      <c r="J766" s="2">
        <v>778172.14</v>
      </c>
      <c r="K766" s="2">
        <v>2084680</v>
      </c>
      <c r="L766" s="2">
        <v>-81760</v>
      </c>
      <c r="M766" s="2">
        <v>27379.45</v>
      </c>
    </row>
    <row r="767" spans="1:13">
      <c r="A767" s="9">
        <v>43132</v>
      </c>
      <c r="B767" s="9">
        <v>43153</v>
      </c>
      <c r="C767" s="2">
        <v>27430.35</v>
      </c>
      <c r="D767" s="2">
        <v>27661</v>
      </c>
      <c r="E767" s="2">
        <v>27078.6</v>
      </c>
      <c r="F767" s="2">
        <v>27233.200000000001</v>
      </c>
      <c r="G767" s="2">
        <v>27186</v>
      </c>
      <c r="H767" s="2">
        <v>27233.200000000001</v>
      </c>
      <c r="I767" s="2">
        <v>148749</v>
      </c>
      <c r="J767" s="2">
        <v>1629816.84</v>
      </c>
      <c r="K767" s="2">
        <v>2090240</v>
      </c>
      <c r="L767" s="2">
        <v>5560</v>
      </c>
      <c r="M767" s="2">
        <v>27220.7</v>
      </c>
    </row>
    <row r="768" spans="1:13">
      <c r="A768" s="9">
        <v>43133</v>
      </c>
      <c r="B768" s="9">
        <v>43153</v>
      </c>
      <c r="C768" s="2">
        <v>26994.95</v>
      </c>
      <c r="D768" s="2">
        <v>26994.95</v>
      </c>
      <c r="E768" s="2">
        <v>26425.5</v>
      </c>
      <c r="F768" s="2">
        <v>26504.65</v>
      </c>
      <c r="G768" s="2">
        <v>26436</v>
      </c>
      <c r="H768" s="2">
        <v>26504.65</v>
      </c>
      <c r="I768" s="2">
        <v>109127</v>
      </c>
      <c r="J768" s="2">
        <v>1167426.8400000001</v>
      </c>
      <c r="K768" s="2">
        <v>1939600</v>
      </c>
      <c r="L768" s="2">
        <v>-150640</v>
      </c>
      <c r="M768" s="2">
        <v>26451.15</v>
      </c>
    </row>
    <row r="769" spans="1:13">
      <c r="A769" s="9">
        <v>43136</v>
      </c>
      <c r="B769" s="9">
        <v>43153</v>
      </c>
      <c r="C769" s="2">
        <v>26094.95</v>
      </c>
      <c r="D769" s="2">
        <v>26317.35</v>
      </c>
      <c r="E769" s="2">
        <v>25903.3</v>
      </c>
      <c r="F769" s="2">
        <v>26196</v>
      </c>
      <c r="G769" s="2">
        <v>26214.45</v>
      </c>
      <c r="H769" s="2">
        <v>26196</v>
      </c>
      <c r="I769" s="2">
        <v>80977</v>
      </c>
      <c r="J769" s="2">
        <v>847499.92</v>
      </c>
      <c r="K769" s="2">
        <v>1983560</v>
      </c>
      <c r="L769" s="2">
        <v>43960</v>
      </c>
      <c r="M769" s="2">
        <v>26098.75</v>
      </c>
    </row>
    <row r="770" spans="1:13">
      <c r="A770" s="9">
        <v>43137</v>
      </c>
      <c r="B770" s="9">
        <v>43153</v>
      </c>
      <c r="C770" s="2">
        <v>25201.1</v>
      </c>
      <c r="D770" s="2">
        <v>26213.05</v>
      </c>
      <c r="E770" s="2">
        <v>25000</v>
      </c>
      <c r="F770" s="2">
        <v>25848.6</v>
      </c>
      <c r="G770" s="2">
        <v>25920</v>
      </c>
      <c r="H770" s="2">
        <v>25848.6</v>
      </c>
      <c r="I770" s="2">
        <v>176228</v>
      </c>
      <c r="J770" s="2">
        <v>1800385.22</v>
      </c>
      <c r="K770" s="2">
        <v>1952800</v>
      </c>
      <c r="L770" s="2">
        <v>-30760</v>
      </c>
      <c r="M770" s="2">
        <v>25811.3</v>
      </c>
    </row>
    <row r="771" spans="1:13">
      <c r="A771" s="9">
        <v>43138</v>
      </c>
      <c r="B771" s="9">
        <v>43153</v>
      </c>
      <c r="C771" s="2">
        <v>26111.35</v>
      </c>
      <c r="D771" s="2">
        <v>26111.35</v>
      </c>
      <c r="E771" s="2">
        <v>25572</v>
      </c>
      <c r="F771" s="2">
        <v>25663.5</v>
      </c>
      <c r="G771" s="2">
        <v>25630</v>
      </c>
      <c r="H771" s="2">
        <v>25663.5</v>
      </c>
      <c r="I771" s="2">
        <v>101651</v>
      </c>
      <c r="J771" s="2">
        <v>1048154.57</v>
      </c>
      <c r="K771" s="2">
        <v>2110520</v>
      </c>
      <c r="L771" s="2">
        <v>157720</v>
      </c>
      <c r="M771" s="2">
        <v>25670</v>
      </c>
    </row>
    <row r="772" spans="1:13">
      <c r="A772" s="9">
        <v>43139</v>
      </c>
      <c r="B772" s="9">
        <v>43153</v>
      </c>
      <c r="C772" s="2">
        <v>25741</v>
      </c>
      <c r="D772" s="2">
        <v>26148</v>
      </c>
      <c r="E772" s="2">
        <v>25622.05</v>
      </c>
      <c r="F772" s="2">
        <v>25941.85</v>
      </c>
      <c r="G772" s="2">
        <v>25980</v>
      </c>
      <c r="H772" s="2">
        <v>25941.85</v>
      </c>
      <c r="I772" s="2">
        <v>106979</v>
      </c>
      <c r="J772" s="2">
        <v>1110095.1200000001</v>
      </c>
      <c r="K772" s="2">
        <v>2049600</v>
      </c>
      <c r="L772" s="2">
        <v>-60920</v>
      </c>
      <c r="M772" s="2">
        <v>25920.65</v>
      </c>
    </row>
    <row r="773" spans="1:13">
      <c r="A773" s="9">
        <v>43140</v>
      </c>
      <c r="B773" s="9">
        <v>43153</v>
      </c>
      <c r="C773" s="2">
        <v>25510.15</v>
      </c>
      <c r="D773" s="2">
        <v>25650</v>
      </c>
      <c r="E773" s="2">
        <v>25356</v>
      </c>
      <c r="F773" s="2">
        <v>25513.3</v>
      </c>
      <c r="G773" s="2">
        <v>25529.95</v>
      </c>
      <c r="H773" s="2">
        <v>25513.3</v>
      </c>
      <c r="I773" s="2">
        <v>102235</v>
      </c>
      <c r="J773" s="2">
        <v>1043277.07</v>
      </c>
      <c r="K773" s="2">
        <v>1983640</v>
      </c>
      <c r="L773" s="2">
        <v>-65960</v>
      </c>
      <c r="M773" s="2">
        <v>25463.65</v>
      </c>
    </row>
    <row r="774" spans="1:13">
      <c r="A774" s="9">
        <v>43143</v>
      </c>
      <c r="B774" s="9">
        <v>43153</v>
      </c>
      <c r="C774" s="2">
        <v>25602.5</v>
      </c>
      <c r="D774" s="2">
        <v>25759.4</v>
      </c>
      <c r="E774" s="2">
        <v>25530</v>
      </c>
      <c r="F774" s="2">
        <v>25706.45</v>
      </c>
      <c r="G774" s="2">
        <v>25715.4</v>
      </c>
      <c r="H774" s="2">
        <v>25706.45</v>
      </c>
      <c r="I774" s="2">
        <v>61787</v>
      </c>
      <c r="J774" s="2">
        <v>634107.97</v>
      </c>
      <c r="K774" s="2">
        <v>1986040</v>
      </c>
      <c r="L774" s="2">
        <v>2400</v>
      </c>
      <c r="M774" s="2" t="s">
        <v>36</v>
      </c>
    </row>
    <row r="775" spans="1:13">
      <c r="A775" s="9">
        <v>43145</v>
      </c>
      <c r="B775" s="9">
        <v>43153</v>
      </c>
      <c r="C775" s="2">
        <v>25760</v>
      </c>
      <c r="D775" s="2">
        <v>25830</v>
      </c>
      <c r="E775" s="2">
        <v>25250</v>
      </c>
      <c r="F775" s="2">
        <v>25357.5</v>
      </c>
      <c r="G775" s="2">
        <v>25305.05</v>
      </c>
      <c r="H775" s="2">
        <v>25357.5</v>
      </c>
      <c r="I775" s="2">
        <v>91134</v>
      </c>
      <c r="J775" s="2">
        <v>931017.63</v>
      </c>
      <c r="K775" s="2">
        <v>2250080</v>
      </c>
      <c r="L775" s="2">
        <v>264040</v>
      </c>
      <c r="M775" s="2">
        <v>25341.25</v>
      </c>
    </row>
    <row r="776" spans="1:13">
      <c r="A776" s="9">
        <v>43146</v>
      </c>
      <c r="B776" s="9">
        <v>43153</v>
      </c>
      <c r="C776" s="2">
        <v>25325</v>
      </c>
      <c r="D776" s="2">
        <v>25613</v>
      </c>
      <c r="E776" s="2">
        <v>25281.200000000001</v>
      </c>
      <c r="F776" s="2">
        <v>25419</v>
      </c>
      <c r="G776" s="2">
        <v>25440</v>
      </c>
      <c r="H776" s="2">
        <v>25419</v>
      </c>
      <c r="I776" s="2">
        <v>104449</v>
      </c>
      <c r="J776" s="2">
        <v>1063654.18</v>
      </c>
      <c r="K776" s="2">
        <v>2238960</v>
      </c>
      <c r="L776" s="2">
        <v>-11120</v>
      </c>
      <c r="M776" s="2" t="s">
        <v>36</v>
      </c>
    </row>
    <row r="777" spans="1:13">
      <c r="A777" s="9">
        <v>43147</v>
      </c>
      <c r="B777" s="9">
        <v>43153</v>
      </c>
      <c r="C777" s="2">
        <v>25475.1</v>
      </c>
      <c r="D777" s="2">
        <v>25590</v>
      </c>
      <c r="E777" s="2">
        <v>25128.6</v>
      </c>
      <c r="F777" s="2">
        <v>25192.2</v>
      </c>
      <c r="G777" s="2">
        <v>25200.05</v>
      </c>
      <c r="H777" s="2">
        <v>25192.2</v>
      </c>
      <c r="I777" s="2">
        <v>95217</v>
      </c>
      <c r="J777" s="2">
        <v>965323.36</v>
      </c>
      <c r="K777" s="2">
        <v>2342720</v>
      </c>
      <c r="L777" s="2">
        <v>103760</v>
      </c>
      <c r="M777" s="2" t="s">
        <v>36</v>
      </c>
    </row>
    <row r="778" spans="1:13">
      <c r="A778" s="9">
        <v>43150</v>
      </c>
      <c r="B778" s="9">
        <v>43153</v>
      </c>
      <c r="C778" s="2">
        <v>25300.05</v>
      </c>
      <c r="D778" s="2">
        <v>25323.95</v>
      </c>
      <c r="E778" s="2">
        <v>24840.15</v>
      </c>
      <c r="F778" s="2">
        <v>25057.5</v>
      </c>
      <c r="G778" s="2">
        <v>25072.25</v>
      </c>
      <c r="H778" s="2">
        <v>25057.5</v>
      </c>
      <c r="I778" s="2">
        <v>111508</v>
      </c>
      <c r="J778" s="2">
        <v>1114924.53</v>
      </c>
      <c r="K778" s="2">
        <v>2126640</v>
      </c>
      <c r="L778" s="2">
        <v>-216080</v>
      </c>
      <c r="M778" s="2" t="s">
        <v>36</v>
      </c>
    </row>
    <row r="779" spans="1:13">
      <c r="A779" s="9">
        <v>43151</v>
      </c>
      <c r="B779" s="9">
        <v>43153</v>
      </c>
      <c r="C779" s="2">
        <v>25061.1</v>
      </c>
      <c r="D779" s="2">
        <v>25149.8</v>
      </c>
      <c r="E779" s="2">
        <v>24811.8</v>
      </c>
      <c r="F779" s="2">
        <v>24859.55</v>
      </c>
      <c r="G779" s="2">
        <v>24838.05</v>
      </c>
      <c r="H779" s="2">
        <v>24859.55</v>
      </c>
      <c r="I779" s="2">
        <v>102372</v>
      </c>
      <c r="J779" s="2">
        <v>1024550.14</v>
      </c>
      <c r="K779" s="2">
        <v>2123000</v>
      </c>
      <c r="L779" s="2">
        <v>-3640</v>
      </c>
      <c r="M779" s="2" t="s">
        <v>36</v>
      </c>
    </row>
    <row r="780" spans="1:13">
      <c r="A780" s="9">
        <v>43152</v>
      </c>
      <c r="B780" s="9">
        <v>43153</v>
      </c>
      <c r="C780" s="2">
        <v>24980</v>
      </c>
      <c r="D780" s="2">
        <v>25010.5</v>
      </c>
      <c r="E780" s="2">
        <v>24776.1</v>
      </c>
      <c r="F780" s="2">
        <v>24928.799999999999</v>
      </c>
      <c r="G780" s="2">
        <v>24916</v>
      </c>
      <c r="H780" s="2">
        <v>24928.799999999999</v>
      </c>
      <c r="I780" s="2">
        <v>79043</v>
      </c>
      <c r="J780" s="2">
        <v>786832.97</v>
      </c>
      <c r="K780" s="2">
        <v>1679960</v>
      </c>
      <c r="L780" s="2">
        <v>-443040</v>
      </c>
      <c r="M780" s="2">
        <v>24936.7</v>
      </c>
    </row>
    <row r="781" spans="1:13">
      <c r="A781" s="9">
        <v>43153</v>
      </c>
      <c r="B781" s="9">
        <v>43153</v>
      </c>
      <c r="C781" s="2">
        <v>24785</v>
      </c>
      <c r="D781" s="2">
        <v>24956.95</v>
      </c>
      <c r="E781" s="2">
        <v>24752.799999999999</v>
      </c>
      <c r="F781" s="2">
        <v>24936</v>
      </c>
      <c r="G781" s="2">
        <v>24953.55</v>
      </c>
      <c r="H781" s="2">
        <v>24955.200000000001</v>
      </c>
      <c r="I781" s="2">
        <v>88974</v>
      </c>
      <c r="J781" s="2">
        <v>884973.91</v>
      </c>
      <c r="K781" s="2">
        <v>913720</v>
      </c>
      <c r="L781" s="2">
        <v>-766240</v>
      </c>
      <c r="M781" s="2" t="s">
        <v>36</v>
      </c>
    </row>
    <row r="782" spans="1:13">
      <c r="A782" s="9">
        <v>43154</v>
      </c>
      <c r="B782" s="9">
        <v>43187</v>
      </c>
      <c r="C782" s="2">
        <v>25002</v>
      </c>
      <c r="D782" s="2">
        <v>25409.95</v>
      </c>
      <c r="E782" s="2">
        <v>24950</v>
      </c>
      <c r="F782" s="2">
        <v>25381.55</v>
      </c>
      <c r="G782" s="2">
        <v>25404.7</v>
      </c>
      <c r="H782" s="2">
        <v>25381.55</v>
      </c>
      <c r="I782" s="2">
        <v>84492</v>
      </c>
      <c r="J782" s="2">
        <v>854022.71</v>
      </c>
      <c r="K782" s="2">
        <v>1773640</v>
      </c>
      <c r="L782" s="2">
        <v>80320</v>
      </c>
      <c r="M782" s="2" t="s">
        <v>36</v>
      </c>
    </row>
    <row r="783" spans="1:13">
      <c r="A783" s="9">
        <v>43157</v>
      </c>
      <c r="B783" s="9">
        <v>43187</v>
      </c>
      <c r="C783" s="2">
        <v>25530</v>
      </c>
      <c r="D783" s="2">
        <v>25777.95</v>
      </c>
      <c r="E783" s="2">
        <v>25452</v>
      </c>
      <c r="F783" s="2">
        <v>25739.15</v>
      </c>
      <c r="G783" s="2">
        <v>25714.15</v>
      </c>
      <c r="H783" s="2">
        <v>25739.15</v>
      </c>
      <c r="I783" s="2">
        <v>69700</v>
      </c>
      <c r="J783" s="2">
        <v>714710.45</v>
      </c>
      <c r="K783" s="2">
        <v>1817880</v>
      </c>
      <c r="L783" s="2">
        <v>44240</v>
      </c>
      <c r="M783" s="2" t="s">
        <v>36</v>
      </c>
    </row>
    <row r="784" spans="1:13">
      <c r="A784" s="9">
        <v>43158</v>
      </c>
      <c r="B784" s="9">
        <v>43187</v>
      </c>
      <c r="C784" s="2">
        <v>25700</v>
      </c>
      <c r="D784" s="2">
        <v>25780</v>
      </c>
      <c r="E784" s="2">
        <v>25385</v>
      </c>
      <c r="F784" s="2">
        <v>25412.1</v>
      </c>
      <c r="G784" s="2">
        <v>25411.599999999999</v>
      </c>
      <c r="H784" s="2">
        <v>25412.1</v>
      </c>
      <c r="I784" s="2">
        <v>92219</v>
      </c>
      <c r="J784" s="2">
        <v>941739.15</v>
      </c>
      <c r="K784" s="2">
        <v>1724600</v>
      </c>
      <c r="L784" s="2">
        <v>-93280</v>
      </c>
      <c r="M784" s="2" t="s">
        <v>36</v>
      </c>
    </row>
    <row r="785" spans="1:13">
      <c r="A785" s="9">
        <v>43159</v>
      </c>
      <c r="B785" s="9">
        <v>43187</v>
      </c>
      <c r="C785" s="2">
        <v>24600</v>
      </c>
      <c r="D785" s="2">
        <v>25270</v>
      </c>
      <c r="E785" s="2">
        <v>24600</v>
      </c>
      <c r="F785" s="2">
        <v>25170.05</v>
      </c>
      <c r="G785" s="2">
        <v>25178.55</v>
      </c>
      <c r="H785" s="2">
        <v>25170.05</v>
      </c>
      <c r="I785" s="2">
        <v>112097</v>
      </c>
      <c r="J785" s="2">
        <v>1126215.96</v>
      </c>
      <c r="K785" s="2">
        <v>1749200</v>
      </c>
      <c r="L785" s="2">
        <v>24600</v>
      </c>
      <c r="M785" s="2">
        <v>25107.4</v>
      </c>
    </row>
    <row r="786" spans="1:13">
      <c r="A786" s="9">
        <v>43160</v>
      </c>
      <c r="B786" s="9">
        <v>43187</v>
      </c>
      <c r="C786" s="2">
        <v>25069.4</v>
      </c>
      <c r="D786" s="2">
        <v>25280</v>
      </c>
      <c r="E786" s="2">
        <v>24870</v>
      </c>
      <c r="F786" s="2">
        <v>24938.45</v>
      </c>
      <c r="G786" s="2">
        <v>24870.05</v>
      </c>
      <c r="H786" s="2">
        <v>24938.45</v>
      </c>
      <c r="I786" s="2">
        <v>102305</v>
      </c>
      <c r="J786" s="2">
        <v>1027127.15</v>
      </c>
      <c r="K786" s="2">
        <v>1710760</v>
      </c>
      <c r="L786" s="2">
        <v>-38440</v>
      </c>
      <c r="M786" s="2" t="s">
        <v>36</v>
      </c>
    </row>
    <row r="787" spans="1:13">
      <c r="A787" s="9">
        <v>43164</v>
      </c>
      <c r="B787" s="9">
        <v>43187</v>
      </c>
      <c r="C787" s="2">
        <v>24749.65</v>
      </c>
      <c r="D787" s="2">
        <v>24905</v>
      </c>
      <c r="E787" s="2">
        <v>24683.1</v>
      </c>
      <c r="F787" s="2">
        <v>24866.35</v>
      </c>
      <c r="G787" s="2">
        <v>24868.2</v>
      </c>
      <c r="H787" s="2">
        <v>24866.35</v>
      </c>
      <c r="I787" s="2">
        <v>91087</v>
      </c>
      <c r="J787" s="2">
        <v>903680.2</v>
      </c>
      <c r="K787" s="2">
        <v>1713200</v>
      </c>
      <c r="L787" s="2">
        <v>2440</v>
      </c>
      <c r="M787" s="2" t="s">
        <v>36</v>
      </c>
    </row>
    <row r="788" spans="1:13">
      <c r="A788" s="9">
        <v>43165</v>
      </c>
      <c r="B788" s="9">
        <v>43187</v>
      </c>
      <c r="C788" s="2">
        <v>24990</v>
      </c>
      <c r="D788" s="2">
        <v>25085</v>
      </c>
      <c r="E788" s="2">
        <v>24412</v>
      </c>
      <c r="F788" s="2">
        <v>24504.15</v>
      </c>
      <c r="G788" s="2">
        <v>24429.7</v>
      </c>
      <c r="H788" s="2">
        <v>24504.15</v>
      </c>
      <c r="I788" s="2">
        <v>121148</v>
      </c>
      <c r="J788" s="2">
        <v>1202102.07</v>
      </c>
      <c r="K788" s="2">
        <v>1851680</v>
      </c>
      <c r="L788" s="2">
        <v>138480</v>
      </c>
      <c r="M788" s="2" t="s">
        <v>36</v>
      </c>
    </row>
    <row r="789" spans="1:13">
      <c r="A789" s="9">
        <v>43166</v>
      </c>
      <c r="B789" s="9">
        <v>43187</v>
      </c>
      <c r="C789" s="2">
        <v>24370</v>
      </c>
      <c r="D789" s="2">
        <v>24439</v>
      </c>
      <c r="E789" s="2">
        <v>24160.6</v>
      </c>
      <c r="F789" s="2">
        <v>24214.2</v>
      </c>
      <c r="G789" s="2">
        <v>24237.65</v>
      </c>
      <c r="H789" s="2">
        <v>24214.2</v>
      </c>
      <c r="I789" s="2">
        <v>123053</v>
      </c>
      <c r="J789" s="2">
        <v>1195562.79</v>
      </c>
      <c r="K789" s="2">
        <v>1815760</v>
      </c>
      <c r="L789" s="2">
        <v>-35920</v>
      </c>
      <c r="M789" s="2">
        <v>24134.1</v>
      </c>
    </row>
    <row r="790" spans="1:13">
      <c r="A790" s="9">
        <v>43167</v>
      </c>
      <c r="B790" s="9">
        <v>43187</v>
      </c>
      <c r="C790" s="2">
        <v>24364</v>
      </c>
      <c r="D790" s="2">
        <v>24570</v>
      </c>
      <c r="E790" s="2">
        <v>24085.7</v>
      </c>
      <c r="F790" s="2">
        <v>24508.05</v>
      </c>
      <c r="G790" s="2">
        <v>24499</v>
      </c>
      <c r="H790" s="2">
        <v>24508.05</v>
      </c>
      <c r="I790" s="2">
        <v>137249</v>
      </c>
      <c r="J790" s="2">
        <v>1335467.23</v>
      </c>
      <c r="K790" s="2">
        <v>1756000</v>
      </c>
      <c r="L790" s="2">
        <v>-59760</v>
      </c>
      <c r="M790" s="2" t="s">
        <v>36</v>
      </c>
    </row>
    <row r="791" spans="1:13">
      <c r="A791" s="9">
        <v>43168</v>
      </c>
      <c r="B791" s="9">
        <v>43187</v>
      </c>
      <c r="C791" s="2">
        <v>24549.8</v>
      </c>
      <c r="D791" s="2">
        <v>24580</v>
      </c>
      <c r="E791" s="2">
        <v>24285.15</v>
      </c>
      <c r="F791" s="2">
        <v>24313.25</v>
      </c>
      <c r="G791" s="2">
        <v>24315.4</v>
      </c>
      <c r="H791" s="2">
        <v>24313.25</v>
      </c>
      <c r="I791" s="2">
        <v>95552</v>
      </c>
      <c r="J791" s="2">
        <v>933707.09</v>
      </c>
      <c r="K791" s="2">
        <v>1746240</v>
      </c>
      <c r="L791" s="2">
        <v>-9760</v>
      </c>
      <c r="M791" s="2" t="s">
        <v>36</v>
      </c>
    </row>
    <row r="792" spans="1:13">
      <c r="A792" s="9">
        <v>43171</v>
      </c>
      <c r="B792" s="9">
        <v>43187</v>
      </c>
      <c r="C792" s="2">
        <v>24505.65</v>
      </c>
      <c r="D792" s="2">
        <v>24798</v>
      </c>
      <c r="E792" s="2">
        <v>24402</v>
      </c>
      <c r="F792" s="2">
        <v>24747.75</v>
      </c>
      <c r="G792" s="2">
        <v>24760</v>
      </c>
      <c r="H792" s="2">
        <v>24747.75</v>
      </c>
      <c r="I792" s="2">
        <v>98476</v>
      </c>
      <c r="J792" s="2">
        <v>967762.09</v>
      </c>
      <c r="K792" s="2">
        <v>1821240</v>
      </c>
      <c r="L792" s="2">
        <v>75000</v>
      </c>
      <c r="M792" s="2" t="s">
        <v>36</v>
      </c>
    </row>
    <row r="793" spans="1:13">
      <c r="A793" s="9">
        <v>43172</v>
      </c>
      <c r="B793" s="9">
        <v>43187</v>
      </c>
      <c r="C793" s="2">
        <v>24710</v>
      </c>
      <c r="D793" s="2">
        <v>25090</v>
      </c>
      <c r="E793" s="2">
        <v>24636</v>
      </c>
      <c r="F793" s="2">
        <v>24816.1</v>
      </c>
      <c r="G793" s="2">
        <v>24810</v>
      </c>
      <c r="H793" s="2">
        <v>24816.1</v>
      </c>
      <c r="I793" s="2">
        <v>153500</v>
      </c>
      <c r="J793" s="2">
        <v>1526928.05</v>
      </c>
      <c r="K793" s="2">
        <v>1732840</v>
      </c>
      <c r="L793" s="2">
        <v>-88400</v>
      </c>
      <c r="M793" s="2">
        <v>24738.65</v>
      </c>
    </row>
    <row r="794" spans="1:13">
      <c r="A794" s="9">
        <v>43173</v>
      </c>
      <c r="B794" s="9">
        <v>43187</v>
      </c>
      <c r="C794" s="2">
        <v>24690</v>
      </c>
      <c r="D794" s="2">
        <v>24970</v>
      </c>
      <c r="E794" s="2">
        <v>24551.1</v>
      </c>
      <c r="F794" s="2">
        <v>24933.25</v>
      </c>
      <c r="G794" s="2">
        <v>24960.45</v>
      </c>
      <c r="H794" s="2">
        <v>24933.25</v>
      </c>
      <c r="I794" s="2">
        <v>121499</v>
      </c>
      <c r="J794" s="2">
        <v>1202160.83</v>
      </c>
      <c r="K794" s="2">
        <v>1838440</v>
      </c>
      <c r="L794" s="2">
        <v>105600</v>
      </c>
      <c r="M794" s="2">
        <v>24851.65</v>
      </c>
    </row>
    <row r="795" spans="1:13">
      <c r="A795" s="9">
        <v>43174</v>
      </c>
      <c r="B795" s="9">
        <v>43187</v>
      </c>
      <c r="C795" s="2">
        <v>24922.05</v>
      </c>
      <c r="D795" s="2">
        <v>25007.95</v>
      </c>
      <c r="E795" s="2">
        <v>24791</v>
      </c>
      <c r="F795" s="2">
        <v>24843.05</v>
      </c>
      <c r="G795" s="2">
        <v>24795</v>
      </c>
      <c r="H795" s="2">
        <v>24843.05</v>
      </c>
      <c r="I795" s="2">
        <v>106926</v>
      </c>
      <c r="J795" s="2">
        <v>1064780.1200000001</v>
      </c>
      <c r="K795" s="2">
        <v>1750680</v>
      </c>
      <c r="L795" s="2">
        <v>-87760</v>
      </c>
      <c r="M795" s="2" t="s">
        <v>36</v>
      </c>
    </row>
    <row r="796" spans="1:13">
      <c r="A796" s="9">
        <v>43175</v>
      </c>
      <c r="B796" s="9">
        <v>43187</v>
      </c>
      <c r="C796" s="2">
        <v>24750.85</v>
      </c>
      <c r="D796" s="2">
        <v>24869.9</v>
      </c>
      <c r="E796" s="2">
        <v>24566</v>
      </c>
      <c r="F796" s="2">
        <v>24607.5</v>
      </c>
      <c r="G796" s="2">
        <v>24635</v>
      </c>
      <c r="H796" s="2">
        <v>24607.5</v>
      </c>
      <c r="I796" s="2">
        <v>112318</v>
      </c>
      <c r="J796" s="2">
        <v>1111516.26</v>
      </c>
      <c r="K796" s="2">
        <v>1958200</v>
      </c>
      <c r="L796" s="2">
        <v>207520</v>
      </c>
      <c r="M796" s="2" t="s">
        <v>36</v>
      </c>
    </row>
    <row r="797" spans="1:13">
      <c r="A797" s="9">
        <v>43178</v>
      </c>
      <c r="B797" s="9">
        <v>43187</v>
      </c>
      <c r="C797" s="2">
        <v>24630</v>
      </c>
      <c r="D797" s="2">
        <v>24670</v>
      </c>
      <c r="E797" s="2">
        <v>24256.55</v>
      </c>
      <c r="F797" s="2">
        <v>24336.9</v>
      </c>
      <c r="G797" s="2">
        <v>24339.5</v>
      </c>
      <c r="H797" s="2">
        <v>24336.9</v>
      </c>
      <c r="I797" s="2">
        <v>106707</v>
      </c>
      <c r="J797" s="2">
        <v>1042393.35</v>
      </c>
      <c r="K797" s="2">
        <v>2047320</v>
      </c>
      <c r="L797" s="2">
        <v>89120</v>
      </c>
      <c r="M797" s="2" t="s">
        <v>36</v>
      </c>
    </row>
    <row r="798" spans="1:13">
      <c r="A798" s="9">
        <v>43179</v>
      </c>
      <c r="B798" s="9">
        <v>43187</v>
      </c>
      <c r="C798" s="2">
        <v>24210</v>
      </c>
      <c r="D798" s="2">
        <v>24430</v>
      </c>
      <c r="E798" s="2">
        <v>24135.3</v>
      </c>
      <c r="F798" s="2">
        <v>24224.5</v>
      </c>
      <c r="G798" s="2">
        <v>24280</v>
      </c>
      <c r="H798" s="2">
        <v>24224.5</v>
      </c>
      <c r="I798" s="2">
        <v>103610</v>
      </c>
      <c r="J798" s="2">
        <v>1006022.67</v>
      </c>
      <c r="K798" s="2">
        <v>1936560</v>
      </c>
      <c r="L798" s="2">
        <v>-110760</v>
      </c>
      <c r="M798" s="2" t="s">
        <v>36</v>
      </c>
    </row>
    <row r="799" spans="1:13">
      <c r="A799" s="9">
        <v>43180</v>
      </c>
      <c r="B799" s="9">
        <v>43187</v>
      </c>
      <c r="C799" s="2">
        <v>24375.05</v>
      </c>
      <c r="D799" s="2">
        <v>24528</v>
      </c>
      <c r="E799" s="2">
        <v>24251</v>
      </c>
      <c r="F799" s="2">
        <v>24325.85</v>
      </c>
      <c r="G799" s="2">
        <v>24340</v>
      </c>
      <c r="H799" s="2">
        <v>24325.85</v>
      </c>
      <c r="I799" s="2">
        <v>101134</v>
      </c>
      <c r="J799" s="2">
        <v>986695.63</v>
      </c>
      <c r="K799" s="2">
        <v>1857720</v>
      </c>
      <c r="L799" s="2">
        <v>-78840</v>
      </c>
      <c r="M799" s="2">
        <v>24255.599999999999</v>
      </c>
    </row>
    <row r="800" spans="1:13">
      <c r="A800" s="9">
        <v>43181</v>
      </c>
      <c r="B800" s="9">
        <v>43187</v>
      </c>
      <c r="C800" s="2">
        <v>24352.35</v>
      </c>
      <c r="D800" s="2">
        <v>24368.55</v>
      </c>
      <c r="E800" s="2">
        <v>24110.1</v>
      </c>
      <c r="F800" s="2">
        <v>24171.7</v>
      </c>
      <c r="G800" s="2">
        <v>24123.7</v>
      </c>
      <c r="H800" s="2">
        <v>24171.7</v>
      </c>
      <c r="I800" s="2">
        <v>98511</v>
      </c>
      <c r="J800" s="2">
        <v>956019.78</v>
      </c>
      <c r="K800" s="2">
        <v>1987640</v>
      </c>
      <c r="L800" s="2">
        <v>129920</v>
      </c>
      <c r="M800" s="2" t="s">
        <v>36</v>
      </c>
    </row>
    <row r="801" spans="1:13">
      <c r="A801" s="9">
        <v>43182</v>
      </c>
      <c r="B801" s="9">
        <v>43187</v>
      </c>
      <c r="C801" s="2">
        <v>23832</v>
      </c>
      <c r="D801" s="2">
        <v>23860</v>
      </c>
      <c r="E801" s="2">
        <v>23631.200000000001</v>
      </c>
      <c r="F801" s="2">
        <v>23710.15</v>
      </c>
      <c r="G801" s="2">
        <v>23680</v>
      </c>
      <c r="H801" s="2">
        <v>23710.15</v>
      </c>
      <c r="I801" s="2">
        <v>100671</v>
      </c>
      <c r="J801" s="2">
        <v>955254.41</v>
      </c>
      <c r="K801" s="2">
        <v>1890800</v>
      </c>
      <c r="L801" s="2">
        <v>-96840</v>
      </c>
      <c r="M801" s="2">
        <v>23670.400000000001</v>
      </c>
    </row>
    <row r="802" spans="1:13">
      <c r="A802" s="9">
        <v>43185</v>
      </c>
      <c r="B802" s="9">
        <v>43187</v>
      </c>
      <c r="C802" s="2">
        <v>23670</v>
      </c>
      <c r="D802" s="2">
        <v>24320</v>
      </c>
      <c r="E802" s="2">
        <v>23668.45</v>
      </c>
      <c r="F802" s="2">
        <v>24280.85</v>
      </c>
      <c r="G802" s="2">
        <v>24303.200000000001</v>
      </c>
      <c r="H802" s="2">
        <v>24280.85</v>
      </c>
      <c r="I802" s="2">
        <v>105959</v>
      </c>
      <c r="J802" s="2">
        <v>1015768.25</v>
      </c>
      <c r="K802" s="2">
        <v>1627680</v>
      </c>
      <c r="L802" s="2">
        <v>-263120</v>
      </c>
      <c r="M802" s="2" t="s">
        <v>36</v>
      </c>
    </row>
    <row r="803" spans="1:13">
      <c r="A803" s="9">
        <v>43186</v>
      </c>
      <c r="B803" s="9">
        <v>43187</v>
      </c>
      <c r="C803" s="2">
        <v>24424</v>
      </c>
      <c r="D803" s="2">
        <v>24518.6</v>
      </c>
      <c r="E803" s="2">
        <v>24280.25</v>
      </c>
      <c r="F803" s="2">
        <v>24400.2</v>
      </c>
      <c r="G803" s="2">
        <v>24407</v>
      </c>
      <c r="H803" s="2">
        <v>24400.2</v>
      </c>
      <c r="I803" s="2">
        <v>117632</v>
      </c>
      <c r="J803" s="2">
        <v>1148696.82</v>
      </c>
      <c r="K803" s="2">
        <v>1021960</v>
      </c>
      <c r="L803" s="2">
        <v>-605720</v>
      </c>
      <c r="M803" s="2">
        <v>24434.15</v>
      </c>
    </row>
    <row r="804" spans="1:13">
      <c r="A804" s="9">
        <v>43187</v>
      </c>
      <c r="B804" s="9">
        <v>43187</v>
      </c>
      <c r="C804" s="2">
        <v>24300</v>
      </c>
      <c r="D804" s="2">
        <v>24375</v>
      </c>
      <c r="E804" s="2">
        <v>24226</v>
      </c>
      <c r="F804" s="2">
        <v>24274.9</v>
      </c>
      <c r="G804" s="2">
        <v>24262.95</v>
      </c>
      <c r="H804" s="2">
        <v>24263.35</v>
      </c>
      <c r="I804" s="2">
        <v>86559</v>
      </c>
      <c r="J804" s="2">
        <v>840904.85</v>
      </c>
      <c r="K804" s="2">
        <v>534320</v>
      </c>
      <c r="L804" s="2">
        <v>-487640</v>
      </c>
      <c r="M804" s="2" t="s">
        <v>36</v>
      </c>
    </row>
    <row r="805" spans="1:13">
      <c r="A805" s="9">
        <v>43192</v>
      </c>
      <c r="B805" s="9">
        <v>43216</v>
      </c>
      <c r="C805" s="2">
        <v>24355.5</v>
      </c>
      <c r="D805" s="2">
        <v>24465</v>
      </c>
      <c r="E805" s="2">
        <v>24155</v>
      </c>
      <c r="F805" s="2">
        <v>24431.25</v>
      </c>
      <c r="G805" s="2">
        <v>24432.1</v>
      </c>
      <c r="H805" s="2">
        <v>24431.25</v>
      </c>
      <c r="I805" s="2">
        <v>77088</v>
      </c>
      <c r="J805" s="2">
        <v>749713.3</v>
      </c>
      <c r="K805" s="2">
        <v>1596480</v>
      </c>
      <c r="L805" s="2">
        <v>118760</v>
      </c>
      <c r="M805" s="2" t="s">
        <v>36</v>
      </c>
    </row>
    <row r="806" spans="1:13">
      <c r="A806" s="9">
        <v>43193</v>
      </c>
      <c r="B806" s="9">
        <v>43216</v>
      </c>
      <c r="C806" s="2">
        <v>24380</v>
      </c>
      <c r="D806" s="2">
        <v>24621.75</v>
      </c>
      <c r="E806" s="2">
        <v>24355</v>
      </c>
      <c r="F806" s="2">
        <v>24598.25</v>
      </c>
      <c r="G806" s="2">
        <v>24597.05</v>
      </c>
      <c r="H806" s="2">
        <v>24598.25</v>
      </c>
      <c r="I806" s="2">
        <v>70310</v>
      </c>
      <c r="J806" s="2">
        <v>689137.89</v>
      </c>
      <c r="K806" s="2">
        <v>1616520</v>
      </c>
      <c r="L806" s="2">
        <v>20040</v>
      </c>
      <c r="M806" s="2">
        <v>24510.6</v>
      </c>
    </row>
    <row r="807" spans="1:13">
      <c r="A807" s="9">
        <v>43194</v>
      </c>
      <c r="B807" s="9">
        <v>43216</v>
      </c>
      <c r="C807" s="2">
        <v>24621.75</v>
      </c>
      <c r="D807" s="2">
        <v>24699</v>
      </c>
      <c r="E807" s="2">
        <v>24115.75</v>
      </c>
      <c r="F807" s="2">
        <v>24148.6</v>
      </c>
      <c r="G807" s="2">
        <v>24125</v>
      </c>
      <c r="H807" s="2">
        <v>24148.6</v>
      </c>
      <c r="I807" s="2">
        <v>125599</v>
      </c>
      <c r="J807" s="2">
        <v>1226009.55</v>
      </c>
      <c r="K807" s="2">
        <v>1867600</v>
      </c>
      <c r="L807" s="2">
        <v>251080</v>
      </c>
      <c r="M807" s="2">
        <v>24129.5</v>
      </c>
    </row>
    <row r="808" spans="1:13">
      <c r="A808" s="9">
        <v>43195</v>
      </c>
      <c r="B808" s="9">
        <v>43216</v>
      </c>
      <c r="C808" s="2">
        <v>24422</v>
      </c>
      <c r="D808" s="2">
        <v>24878.400000000001</v>
      </c>
      <c r="E808" s="2">
        <v>24410</v>
      </c>
      <c r="F808" s="2">
        <v>24808.9</v>
      </c>
      <c r="G808" s="2">
        <v>24842.25</v>
      </c>
      <c r="H808" s="2">
        <v>24808.9</v>
      </c>
      <c r="I808" s="2">
        <v>121866</v>
      </c>
      <c r="J808" s="2">
        <v>1199088.98</v>
      </c>
      <c r="K808" s="2">
        <v>1637960</v>
      </c>
      <c r="L808" s="2">
        <v>-229640</v>
      </c>
      <c r="M808" s="2" t="s">
        <v>36</v>
      </c>
    </row>
    <row r="809" spans="1:13">
      <c r="A809" s="9">
        <v>43196</v>
      </c>
      <c r="B809" s="9">
        <v>43216</v>
      </c>
      <c r="C809" s="2">
        <v>24820.1</v>
      </c>
      <c r="D809" s="2">
        <v>24974</v>
      </c>
      <c r="E809" s="2">
        <v>24675.35</v>
      </c>
      <c r="F809" s="2">
        <v>24906.15</v>
      </c>
      <c r="G809" s="2">
        <v>24864.400000000001</v>
      </c>
      <c r="H809" s="2">
        <v>24906.15</v>
      </c>
      <c r="I809" s="2">
        <v>87225</v>
      </c>
      <c r="J809" s="2">
        <v>865749.14</v>
      </c>
      <c r="K809" s="2">
        <v>1599240</v>
      </c>
      <c r="L809" s="2">
        <v>-38720</v>
      </c>
      <c r="M809" s="2" t="s">
        <v>36</v>
      </c>
    </row>
    <row r="810" spans="1:13">
      <c r="A810" s="9">
        <v>43199</v>
      </c>
      <c r="B810" s="9">
        <v>43216</v>
      </c>
      <c r="C810" s="2">
        <v>24860</v>
      </c>
      <c r="D810" s="2">
        <v>25164</v>
      </c>
      <c r="E810" s="2">
        <v>24860</v>
      </c>
      <c r="F810" s="2">
        <v>25091.65</v>
      </c>
      <c r="G810" s="2">
        <v>25079.95</v>
      </c>
      <c r="H810" s="2">
        <v>25091.65</v>
      </c>
      <c r="I810" s="2">
        <v>87316</v>
      </c>
      <c r="J810" s="2">
        <v>875548.25</v>
      </c>
      <c r="K810" s="2">
        <v>1571400</v>
      </c>
      <c r="L810" s="2">
        <v>-27840</v>
      </c>
      <c r="M810" s="2" t="s">
        <v>36</v>
      </c>
    </row>
    <row r="811" spans="1:13">
      <c r="A811" s="9">
        <v>43200</v>
      </c>
      <c r="B811" s="9">
        <v>43216</v>
      </c>
      <c r="C811" s="2">
        <v>25149</v>
      </c>
      <c r="D811" s="2">
        <v>25258.400000000001</v>
      </c>
      <c r="E811" s="2">
        <v>25102</v>
      </c>
      <c r="F811" s="2">
        <v>25203.5</v>
      </c>
      <c r="G811" s="2">
        <v>25216.799999999999</v>
      </c>
      <c r="H811" s="2">
        <v>25203.5</v>
      </c>
      <c r="I811" s="2">
        <v>82135</v>
      </c>
      <c r="J811" s="2">
        <v>827673.55</v>
      </c>
      <c r="K811" s="2">
        <v>1795680</v>
      </c>
      <c r="L811" s="2">
        <v>224280</v>
      </c>
      <c r="M811" s="2" t="s">
        <v>36</v>
      </c>
    </row>
    <row r="812" spans="1:13">
      <c r="A812" s="9">
        <v>43201</v>
      </c>
      <c r="B812" s="9">
        <v>43216</v>
      </c>
      <c r="C812" s="2">
        <v>25201.200000000001</v>
      </c>
      <c r="D812" s="2">
        <v>25209.7</v>
      </c>
      <c r="E812" s="2">
        <v>24933.85</v>
      </c>
      <c r="F812" s="2">
        <v>25096.9</v>
      </c>
      <c r="G812" s="2">
        <v>25092.3</v>
      </c>
      <c r="H812" s="2">
        <v>25096.9</v>
      </c>
      <c r="I812" s="2">
        <v>88743</v>
      </c>
      <c r="J812" s="2">
        <v>889356.24</v>
      </c>
      <c r="K812" s="2">
        <v>1748920</v>
      </c>
      <c r="L812" s="2">
        <v>-46760</v>
      </c>
      <c r="M812" s="2">
        <v>25098.25</v>
      </c>
    </row>
    <row r="813" spans="1:13">
      <c r="A813" s="9">
        <v>43202</v>
      </c>
      <c r="B813" s="9">
        <v>43216</v>
      </c>
      <c r="C813" s="2">
        <v>25099.65</v>
      </c>
      <c r="D813" s="2">
        <v>25230</v>
      </c>
      <c r="E813" s="2">
        <v>24956.05</v>
      </c>
      <c r="F813" s="2">
        <v>25184.3</v>
      </c>
      <c r="G813" s="2">
        <v>25174.95</v>
      </c>
      <c r="H813" s="2">
        <v>25184.3</v>
      </c>
      <c r="I813" s="2">
        <v>88002</v>
      </c>
      <c r="J813" s="2">
        <v>883680.34</v>
      </c>
      <c r="K813" s="2">
        <v>1832840</v>
      </c>
      <c r="L813" s="2">
        <v>83920</v>
      </c>
      <c r="M813" s="2">
        <v>25195.1</v>
      </c>
    </row>
    <row r="814" spans="1:13">
      <c r="A814" s="9">
        <v>43203</v>
      </c>
      <c r="B814" s="9">
        <v>43216</v>
      </c>
      <c r="C814" s="2">
        <v>25249.65</v>
      </c>
      <c r="D814" s="2">
        <v>25394.95</v>
      </c>
      <c r="E814" s="2">
        <v>25075</v>
      </c>
      <c r="F814" s="2">
        <v>25219.1</v>
      </c>
      <c r="G814" s="2">
        <v>25235</v>
      </c>
      <c r="H814" s="2">
        <v>25219.1</v>
      </c>
      <c r="I814" s="2">
        <v>101763</v>
      </c>
      <c r="J814" s="2">
        <v>1027518.74</v>
      </c>
      <c r="K814" s="2">
        <v>1748320</v>
      </c>
      <c r="L814" s="2">
        <v>-84520</v>
      </c>
      <c r="M814" s="2">
        <v>25200.6</v>
      </c>
    </row>
    <row r="815" spans="1:13">
      <c r="A815" s="9">
        <v>43206</v>
      </c>
      <c r="B815" s="9">
        <v>43216</v>
      </c>
      <c r="C815" s="2">
        <v>25098.6</v>
      </c>
      <c r="D815" s="2">
        <v>25347.9</v>
      </c>
      <c r="E815" s="2">
        <v>25050.2</v>
      </c>
      <c r="F815" s="2">
        <v>25330.6</v>
      </c>
      <c r="G815" s="2">
        <v>25339.4</v>
      </c>
      <c r="H815" s="2">
        <v>25330.6</v>
      </c>
      <c r="I815" s="2">
        <v>72869</v>
      </c>
      <c r="J815" s="2">
        <v>735601.17</v>
      </c>
      <c r="K815" s="2">
        <v>1815400</v>
      </c>
      <c r="L815" s="2">
        <v>67080</v>
      </c>
      <c r="M815" s="2">
        <v>25320.85</v>
      </c>
    </row>
    <row r="816" spans="1:13">
      <c r="A816" s="9">
        <v>43207</v>
      </c>
      <c r="B816" s="9">
        <v>43216</v>
      </c>
      <c r="C816" s="2">
        <v>25385.05</v>
      </c>
      <c r="D816" s="2">
        <v>25422</v>
      </c>
      <c r="E816" s="2">
        <v>25210</v>
      </c>
      <c r="F816" s="2">
        <v>25334.5</v>
      </c>
      <c r="G816" s="2">
        <v>25333.35</v>
      </c>
      <c r="H816" s="2">
        <v>25334.5</v>
      </c>
      <c r="I816" s="2">
        <v>76483</v>
      </c>
      <c r="J816" s="2">
        <v>774374.52</v>
      </c>
      <c r="K816" s="2">
        <v>1907680</v>
      </c>
      <c r="L816" s="2">
        <v>92280</v>
      </c>
      <c r="M816" s="2">
        <v>25334.45</v>
      </c>
    </row>
    <row r="817" spans="1:13">
      <c r="A817" s="9">
        <v>43208</v>
      </c>
      <c r="B817" s="9">
        <v>43216</v>
      </c>
      <c r="C817" s="2">
        <v>25410.1</v>
      </c>
      <c r="D817" s="2">
        <v>25448.5</v>
      </c>
      <c r="E817" s="2">
        <v>25080</v>
      </c>
      <c r="F817" s="2">
        <v>25124.85</v>
      </c>
      <c r="G817" s="2">
        <v>25142.85</v>
      </c>
      <c r="H817" s="2">
        <v>25124.85</v>
      </c>
      <c r="I817" s="2">
        <v>90744</v>
      </c>
      <c r="J817" s="2">
        <v>916814.99</v>
      </c>
      <c r="K817" s="2">
        <v>1815880</v>
      </c>
      <c r="L817" s="2">
        <v>-91800</v>
      </c>
      <c r="M817" s="2">
        <v>25102.3</v>
      </c>
    </row>
    <row r="818" spans="1:13">
      <c r="A818" s="9">
        <v>43209</v>
      </c>
      <c r="B818" s="9">
        <v>43216</v>
      </c>
      <c r="C818" s="2">
        <v>25199.9</v>
      </c>
      <c r="D818" s="2">
        <v>25199.9</v>
      </c>
      <c r="E818" s="2">
        <v>25041.45</v>
      </c>
      <c r="F818" s="2">
        <v>25148.400000000001</v>
      </c>
      <c r="G818" s="2">
        <v>25175</v>
      </c>
      <c r="H818" s="2">
        <v>25148.400000000001</v>
      </c>
      <c r="I818" s="2">
        <v>73695</v>
      </c>
      <c r="J818" s="2">
        <v>740757.04</v>
      </c>
      <c r="K818" s="2">
        <v>1826600</v>
      </c>
      <c r="L818" s="2">
        <v>10720</v>
      </c>
      <c r="M818" s="2">
        <v>25126.15</v>
      </c>
    </row>
    <row r="819" spans="1:13">
      <c r="A819" s="9">
        <v>43210</v>
      </c>
      <c r="B819" s="9">
        <v>43216</v>
      </c>
      <c r="C819" s="2">
        <v>25111.05</v>
      </c>
      <c r="D819" s="2">
        <v>25111.05</v>
      </c>
      <c r="E819" s="2">
        <v>24862.55</v>
      </c>
      <c r="F819" s="2">
        <v>25006.1</v>
      </c>
      <c r="G819" s="2">
        <v>25050.5</v>
      </c>
      <c r="H819" s="2">
        <v>25006.1</v>
      </c>
      <c r="I819" s="2">
        <v>82527</v>
      </c>
      <c r="J819" s="2">
        <v>823912.25</v>
      </c>
      <c r="K819" s="2">
        <v>1837040</v>
      </c>
      <c r="L819" s="2">
        <v>10440</v>
      </c>
      <c r="M819" s="2">
        <v>24943.85</v>
      </c>
    </row>
    <row r="820" spans="1:13">
      <c r="A820" s="9">
        <v>43213</v>
      </c>
      <c r="B820" s="9">
        <v>43216</v>
      </c>
      <c r="C820" s="2">
        <v>25135</v>
      </c>
      <c r="D820" s="2">
        <v>25148.15</v>
      </c>
      <c r="E820" s="2">
        <v>24811.7</v>
      </c>
      <c r="F820" s="2">
        <v>24947.200000000001</v>
      </c>
      <c r="G820" s="2">
        <v>24955.9</v>
      </c>
      <c r="H820" s="2">
        <v>24947.200000000001</v>
      </c>
      <c r="I820" s="2">
        <v>71842</v>
      </c>
      <c r="J820" s="2">
        <v>716734.72</v>
      </c>
      <c r="K820" s="2">
        <v>1839480</v>
      </c>
      <c r="L820" s="2">
        <v>2440</v>
      </c>
      <c r="M820" s="2">
        <v>24960.65</v>
      </c>
    </row>
    <row r="821" spans="1:13">
      <c r="A821" s="9">
        <v>43214</v>
      </c>
      <c r="B821" s="9">
        <v>43216</v>
      </c>
      <c r="C821" s="2">
        <v>24963</v>
      </c>
      <c r="D821" s="2">
        <v>25085.95</v>
      </c>
      <c r="E821" s="2">
        <v>24904.6</v>
      </c>
      <c r="F821" s="2">
        <v>25013.85</v>
      </c>
      <c r="G821" s="2">
        <v>25019</v>
      </c>
      <c r="H821" s="2">
        <v>25013.85</v>
      </c>
      <c r="I821" s="2">
        <v>68392</v>
      </c>
      <c r="J821" s="2">
        <v>684148.28</v>
      </c>
      <c r="K821" s="2">
        <v>1569320</v>
      </c>
      <c r="L821" s="2">
        <v>-270160</v>
      </c>
      <c r="M821" s="2">
        <v>25042.1</v>
      </c>
    </row>
    <row r="822" spans="1:13">
      <c r="A822" s="9">
        <v>43215</v>
      </c>
      <c r="B822" s="9">
        <v>43216</v>
      </c>
      <c r="C822" s="2">
        <v>24949.8</v>
      </c>
      <c r="D822" s="2">
        <v>24975.8</v>
      </c>
      <c r="E822" s="2">
        <v>24705</v>
      </c>
      <c r="F822" s="2">
        <v>24779.95</v>
      </c>
      <c r="G822" s="2">
        <v>24785.1</v>
      </c>
      <c r="H822" s="2">
        <v>24779.95</v>
      </c>
      <c r="I822" s="2">
        <v>81907</v>
      </c>
      <c r="J822" s="2">
        <v>814180.34</v>
      </c>
      <c r="K822" s="2">
        <v>1231240</v>
      </c>
      <c r="L822" s="2">
        <v>-338080</v>
      </c>
      <c r="M822" s="2">
        <v>24814.400000000001</v>
      </c>
    </row>
    <row r="823" spans="1:13">
      <c r="A823" s="9">
        <v>43216</v>
      </c>
      <c r="B823" s="9">
        <v>43216</v>
      </c>
      <c r="C823" s="2">
        <v>24801.05</v>
      </c>
      <c r="D823" s="2">
        <v>25021.05</v>
      </c>
      <c r="E823" s="2">
        <v>24753.25</v>
      </c>
      <c r="F823" s="2">
        <v>24990.3</v>
      </c>
      <c r="G823" s="2">
        <v>25014.75</v>
      </c>
      <c r="H823" s="2">
        <v>25010.9</v>
      </c>
      <c r="I823" s="2">
        <v>88716</v>
      </c>
      <c r="J823" s="2">
        <v>882145</v>
      </c>
      <c r="K823" s="2">
        <v>443880</v>
      </c>
      <c r="L823" s="2">
        <v>-787360</v>
      </c>
      <c r="M823" s="2">
        <v>25010.9</v>
      </c>
    </row>
    <row r="824" spans="1:13">
      <c r="A824" s="9">
        <v>43217</v>
      </c>
      <c r="B824" s="9">
        <v>43251</v>
      </c>
      <c r="C824" s="2">
        <v>25040.65</v>
      </c>
      <c r="D824" s="2">
        <v>25477.85</v>
      </c>
      <c r="E824" s="2">
        <v>25035.1</v>
      </c>
      <c r="F824" s="2">
        <v>25445.200000000001</v>
      </c>
      <c r="G824" s="2">
        <v>25468</v>
      </c>
      <c r="H824" s="2">
        <v>25445.200000000001</v>
      </c>
      <c r="I824" s="2">
        <v>91036</v>
      </c>
      <c r="J824" s="2">
        <v>922592.67</v>
      </c>
      <c r="K824" s="2">
        <v>2475760</v>
      </c>
      <c r="L824" s="2">
        <v>398160</v>
      </c>
      <c r="M824" s="2">
        <v>25394.6</v>
      </c>
    </row>
    <row r="825" spans="1:13">
      <c r="A825" s="9">
        <v>43220</v>
      </c>
      <c r="B825" s="9">
        <v>43251</v>
      </c>
      <c r="C825" s="2">
        <v>25401</v>
      </c>
      <c r="D825" s="2">
        <v>25678</v>
      </c>
      <c r="E825" s="2">
        <v>25401</v>
      </c>
      <c r="F825" s="2">
        <v>25635.85</v>
      </c>
      <c r="G825" s="2">
        <v>25644.6</v>
      </c>
      <c r="H825" s="2">
        <v>25635.85</v>
      </c>
      <c r="I825" s="2">
        <v>51982</v>
      </c>
      <c r="J825" s="2">
        <v>532481.01</v>
      </c>
      <c r="K825" s="2">
        <v>2390600</v>
      </c>
      <c r="L825" s="2">
        <v>-85160</v>
      </c>
      <c r="M825" s="2">
        <v>25531.599999999999</v>
      </c>
    </row>
    <row r="826" spans="1:13">
      <c r="A826" s="9">
        <v>43222</v>
      </c>
      <c r="B826" s="9">
        <v>43251</v>
      </c>
      <c r="C826" s="2">
        <v>25675</v>
      </c>
      <c r="D826" s="2">
        <v>25744</v>
      </c>
      <c r="E826" s="2">
        <v>25561</v>
      </c>
      <c r="F826" s="2">
        <v>25643.7</v>
      </c>
      <c r="G826" s="2">
        <v>25658</v>
      </c>
      <c r="H826" s="2">
        <v>25643.7</v>
      </c>
      <c r="I826" s="2">
        <v>72175</v>
      </c>
      <c r="J826" s="2">
        <v>740340.09</v>
      </c>
      <c r="K826" s="2">
        <v>2424960</v>
      </c>
      <c r="L826" s="2">
        <v>34360</v>
      </c>
      <c r="M826" s="2">
        <v>25568.3</v>
      </c>
    </row>
    <row r="827" spans="1:13">
      <c r="A827" s="9">
        <v>43223</v>
      </c>
      <c r="B827" s="9">
        <v>43251</v>
      </c>
      <c r="C827" s="2">
        <v>25611.05</v>
      </c>
      <c r="D827" s="2">
        <v>25753.7</v>
      </c>
      <c r="E827" s="2">
        <v>25523</v>
      </c>
      <c r="F827" s="2">
        <v>25711.75</v>
      </c>
      <c r="G827" s="2">
        <v>25704.25</v>
      </c>
      <c r="H827" s="2">
        <v>25711.75</v>
      </c>
      <c r="I827" s="2">
        <v>69654</v>
      </c>
      <c r="J827" s="2">
        <v>714229.9</v>
      </c>
      <c r="K827" s="2">
        <v>2461400</v>
      </c>
      <c r="L827" s="2">
        <v>36440</v>
      </c>
      <c r="M827" s="2">
        <v>25605.25</v>
      </c>
    </row>
    <row r="828" spans="1:13">
      <c r="A828" s="9">
        <v>43224</v>
      </c>
      <c r="B828" s="9">
        <v>43251</v>
      </c>
      <c r="C828" s="2">
        <v>25679.25</v>
      </c>
      <c r="D828" s="2">
        <v>25737.95</v>
      </c>
      <c r="E828" s="2">
        <v>25602</v>
      </c>
      <c r="F828" s="2">
        <v>25701.15</v>
      </c>
      <c r="G828" s="2">
        <v>25724.799999999999</v>
      </c>
      <c r="H828" s="2">
        <v>25701.15</v>
      </c>
      <c r="I828" s="2">
        <v>55764</v>
      </c>
      <c r="J828" s="2">
        <v>572685.23</v>
      </c>
      <c r="K828" s="2">
        <v>2460120</v>
      </c>
      <c r="L828" s="2">
        <v>-1280</v>
      </c>
      <c r="M828" s="2">
        <v>25645.4</v>
      </c>
    </row>
    <row r="829" spans="1:13">
      <c r="A829" s="9">
        <v>43227</v>
      </c>
      <c r="B829" s="9">
        <v>43251</v>
      </c>
      <c r="C829" s="2">
        <v>25760</v>
      </c>
      <c r="D829" s="2">
        <v>25900</v>
      </c>
      <c r="E829" s="2">
        <v>25737.1</v>
      </c>
      <c r="F829" s="2">
        <v>25846.35</v>
      </c>
      <c r="G829" s="2">
        <v>25895.4</v>
      </c>
      <c r="H829" s="2">
        <v>25846.35</v>
      </c>
      <c r="I829" s="2">
        <v>52974</v>
      </c>
      <c r="J829" s="2">
        <v>547035.63</v>
      </c>
      <c r="K829" s="2">
        <v>2798160</v>
      </c>
      <c r="L829" s="2">
        <v>338040</v>
      </c>
      <c r="M829" s="2">
        <v>25852.05</v>
      </c>
    </row>
    <row r="830" spans="1:13">
      <c r="A830" s="9">
        <v>43228</v>
      </c>
      <c r="B830" s="9">
        <v>43251</v>
      </c>
      <c r="C830" s="2">
        <v>26035</v>
      </c>
      <c r="D830" s="2">
        <v>26070</v>
      </c>
      <c r="E830" s="2">
        <v>25933</v>
      </c>
      <c r="F830" s="2">
        <v>26043</v>
      </c>
      <c r="G830" s="2">
        <v>26032.1</v>
      </c>
      <c r="H830" s="2">
        <v>26043</v>
      </c>
      <c r="I830" s="2">
        <v>70533</v>
      </c>
      <c r="J830" s="2">
        <v>733499.33</v>
      </c>
      <c r="K830" s="2">
        <v>3194520</v>
      </c>
      <c r="L830" s="2">
        <v>396360</v>
      </c>
      <c r="M830" s="2">
        <v>26090.5</v>
      </c>
    </row>
    <row r="831" spans="1:13">
      <c r="A831" s="9">
        <v>43229</v>
      </c>
      <c r="B831" s="9">
        <v>43251</v>
      </c>
      <c r="C831" s="2">
        <v>25967.85</v>
      </c>
      <c r="D831" s="2">
        <v>26186.6</v>
      </c>
      <c r="E831" s="2">
        <v>25956.3</v>
      </c>
      <c r="F831" s="2">
        <v>26128.45</v>
      </c>
      <c r="G831" s="2">
        <v>26137</v>
      </c>
      <c r="H831" s="2">
        <v>26128.45</v>
      </c>
      <c r="I831" s="2">
        <v>61723</v>
      </c>
      <c r="J831" s="2">
        <v>644181.80000000005</v>
      </c>
      <c r="K831" s="2">
        <v>3305600</v>
      </c>
      <c r="L831" s="2">
        <v>111080</v>
      </c>
      <c r="M831" s="2">
        <v>26154.45</v>
      </c>
    </row>
    <row r="832" spans="1:13">
      <c r="A832" s="9">
        <v>43230</v>
      </c>
      <c r="B832" s="9">
        <v>43251</v>
      </c>
      <c r="C832" s="2">
        <v>26133.05</v>
      </c>
      <c r="D832" s="2">
        <v>26220</v>
      </c>
      <c r="E832" s="2">
        <v>26031</v>
      </c>
      <c r="F832" s="2">
        <v>26072.9</v>
      </c>
      <c r="G832" s="2">
        <v>26055</v>
      </c>
      <c r="H832" s="2">
        <v>26072.9</v>
      </c>
      <c r="I832" s="2">
        <v>65468</v>
      </c>
      <c r="J832" s="2">
        <v>684510.86</v>
      </c>
      <c r="K832" s="2">
        <v>3067240</v>
      </c>
      <c r="L832" s="2">
        <v>-238360</v>
      </c>
      <c r="M832" s="2" t="s">
        <v>36</v>
      </c>
    </row>
    <row r="833" spans="1:13">
      <c r="A833" s="9">
        <v>43231</v>
      </c>
      <c r="B833" s="9">
        <v>43251</v>
      </c>
      <c r="C833" s="2">
        <v>26115</v>
      </c>
      <c r="D833" s="2">
        <v>26429.9</v>
      </c>
      <c r="E833" s="2">
        <v>26060.35</v>
      </c>
      <c r="F833" s="2">
        <v>26400.35</v>
      </c>
      <c r="G833" s="2">
        <v>26415</v>
      </c>
      <c r="H833" s="2">
        <v>26400.35</v>
      </c>
      <c r="I833" s="2">
        <v>69654</v>
      </c>
      <c r="J833" s="2">
        <v>731264.09</v>
      </c>
      <c r="K833" s="2">
        <v>3254040</v>
      </c>
      <c r="L833" s="2">
        <v>186800</v>
      </c>
      <c r="M833" s="2">
        <v>26413.15</v>
      </c>
    </row>
    <row r="834" spans="1:13">
      <c r="A834" s="9">
        <v>43234</v>
      </c>
      <c r="B834" s="9">
        <v>43251</v>
      </c>
      <c r="C834" s="2">
        <v>26411.95</v>
      </c>
      <c r="D834" s="2">
        <v>26565</v>
      </c>
      <c r="E834" s="2">
        <v>26322.7</v>
      </c>
      <c r="F834" s="2">
        <v>26453.9</v>
      </c>
      <c r="G834" s="2">
        <v>26430</v>
      </c>
      <c r="H834" s="2">
        <v>26453.9</v>
      </c>
      <c r="I834" s="2">
        <v>57158</v>
      </c>
      <c r="J834" s="2">
        <v>604741.64</v>
      </c>
      <c r="K834" s="2">
        <v>3195400</v>
      </c>
      <c r="L834" s="2">
        <v>-58640</v>
      </c>
      <c r="M834" s="2">
        <v>26475.15</v>
      </c>
    </row>
    <row r="835" spans="1:13">
      <c r="A835" s="9">
        <v>43235</v>
      </c>
      <c r="B835" s="9">
        <v>43251</v>
      </c>
      <c r="C835" s="2">
        <v>26470</v>
      </c>
      <c r="D835" s="2">
        <v>26926.65</v>
      </c>
      <c r="E835" s="2">
        <v>26380</v>
      </c>
      <c r="F835" s="2">
        <v>26512.25</v>
      </c>
      <c r="G835" s="2">
        <v>26495.05</v>
      </c>
      <c r="H835" s="2">
        <v>26512.25</v>
      </c>
      <c r="I835" s="2">
        <v>125318</v>
      </c>
      <c r="J835" s="2">
        <v>1336389.71</v>
      </c>
      <c r="K835" s="2">
        <v>3271640</v>
      </c>
      <c r="L835" s="2">
        <v>76240</v>
      </c>
      <c r="M835" s="2">
        <v>26474</v>
      </c>
    </row>
    <row r="836" spans="1:13">
      <c r="A836" s="9">
        <v>43236</v>
      </c>
      <c r="B836" s="9">
        <v>43251</v>
      </c>
      <c r="C836" s="2">
        <v>26319.4</v>
      </c>
      <c r="D836" s="2">
        <v>26462.400000000001</v>
      </c>
      <c r="E836" s="2">
        <v>26136.75</v>
      </c>
      <c r="F836" s="2">
        <v>26218.05</v>
      </c>
      <c r="G836" s="2">
        <v>26217.5</v>
      </c>
      <c r="H836" s="2">
        <v>26218.05</v>
      </c>
      <c r="I836" s="2">
        <v>108650</v>
      </c>
      <c r="J836" s="2">
        <v>1142117.51</v>
      </c>
      <c r="K836" s="2">
        <v>3063560</v>
      </c>
      <c r="L836" s="2">
        <v>-208080</v>
      </c>
      <c r="M836" s="2">
        <v>26182.15</v>
      </c>
    </row>
    <row r="837" spans="1:13">
      <c r="A837" s="9">
        <v>43237</v>
      </c>
      <c r="B837" s="9">
        <v>43251</v>
      </c>
      <c r="C837" s="2">
        <v>26260</v>
      </c>
      <c r="D837" s="2">
        <v>26284.85</v>
      </c>
      <c r="E837" s="2">
        <v>26023</v>
      </c>
      <c r="F837" s="2">
        <v>26072.15</v>
      </c>
      <c r="G837" s="2">
        <v>26069.8</v>
      </c>
      <c r="H837" s="2">
        <v>26072.15</v>
      </c>
      <c r="I837" s="2">
        <v>73603</v>
      </c>
      <c r="J837" s="2">
        <v>769920.72</v>
      </c>
      <c r="K837" s="2">
        <v>3105400</v>
      </c>
      <c r="L837" s="2">
        <v>41840</v>
      </c>
      <c r="M837" s="2">
        <v>26073.8</v>
      </c>
    </row>
    <row r="838" spans="1:13">
      <c r="A838" s="9">
        <v>43238</v>
      </c>
      <c r="B838" s="9">
        <v>43251</v>
      </c>
      <c r="C838" s="2">
        <v>26033.35</v>
      </c>
      <c r="D838" s="2">
        <v>26048</v>
      </c>
      <c r="E838" s="2">
        <v>25810.1</v>
      </c>
      <c r="F838" s="2">
        <v>25878.1</v>
      </c>
      <c r="G838" s="2">
        <v>25920.7</v>
      </c>
      <c r="H838" s="2">
        <v>25878.1</v>
      </c>
      <c r="I838" s="2">
        <v>63633</v>
      </c>
      <c r="J838" s="2">
        <v>659364.52</v>
      </c>
      <c r="K838" s="2">
        <v>2930160</v>
      </c>
      <c r="L838" s="2">
        <v>-175240</v>
      </c>
      <c r="M838" s="2">
        <v>25875.599999999999</v>
      </c>
    </row>
    <row r="839" spans="1:13">
      <c r="A839" s="9">
        <v>43241</v>
      </c>
      <c r="B839" s="9">
        <v>43251</v>
      </c>
      <c r="C839" s="2">
        <v>25952.1</v>
      </c>
      <c r="D839" s="2">
        <v>26070</v>
      </c>
      <c r="E839" s="2">
        <v>25722.45</v>
      </c>
      <c r="F839" s="2">
        <v>25801.95</v>
      </c>
      <c r="G839" s="2">
        <v>25809.95</v>
      </c>
      <c r="H839" s="2">
        <v>25801.95</v>
      </c>
      <c r="I839" s="2">
        <v>74501</v>
      </c>
      <c r="J839" s="2">
        <v>770401.14</v>
      </c>
      <c r="K839" s="2">
        <v>2980520</v>
      </c>
      <c r="L839" s="2">
        <v>50360</v>
      </c>
      <c r="M839" s="2">
        <v>25750.799999999999</v>
      </c>
    </row>
    <row r="840" spans="1:13">
      <c r="A840" s="9">
        <v>43242</v>
      </c>
      <c r="B840" s="9">
        <v>43251</v>
      </c>
      <c r="C840" s="2">
        <v>25775.9</v>
      </c>
      <c r="D840" s="2">
        <v>25958.65</v>
      </c>
      <c r="E840" s="2">
        <v>25740.05</v>
      </c>
      <c r="F840" s="2">
        <v>25817.200000000001</v>
      </c>
      <c r="G840" s="2">
        <v>25837.4</v>
      </c>
      <c r="H840" s="2">
        <v>25817.200000000001</v>
      </c>
      <c r="I840" s="2">
        <v>73457</v>
      </c>
      <c r="J840" s="2">
        <v>759276.7</v>
      </c>
      <c r="K840" s="2">
        <v>2907760</v>
      </c>
      <c r="L840" s="2">
        <v>-72760</v>
      </c>
      <c r="M840" s="2">
        <v>25777.7</v>
      </c>
    </row>
    <row r="841" spans="1:13">
      <c r="A841" s="9">
        <v>43243</v>
      </c>
      <c r="B841" s="9">
        <v>43251</v>
      </c>
      <c r="C841" s="2">
        <v>25770</v>
      </c>
      <c r="D841" s="2">
        <v>25840</v>
      </c>
      <c r="E841" s="2">
        <v>25550</v>
      </c>
      <c r="F841" s="2">
        <v>25601.05</v>
      </c>
      <c r="G841" s="2">
        <v>25553</v>
      </c>
      <c r="H841" s="2">
        <v>25601.05</v>
      </c>
      <c r="I841" s="2">
        <v>77527</v>
      </c>
      <c r="J841" s="2">
        <v>797724.09</v>
      </c>
      <c r="K841" s="2">
        <v>3118680</v>
      </c>
      <c r="L841" s="2">
        <v>210920</v>
      </c>
      <c r="M841" s="2">
        <v>25684.95</v>
      </c>
    </row>
    <row r="842" spans="1:13">
      <c r="A842" s="9">
        <v>43244</v>
      </c>
      <c r="B842" s="9">
        <v>43251</v>
      </c>
      <c r="C842" s="2">
        <v>25640</v>
      </c>
      <c r="D842" s="2">
        <v>25969.95</v>
      </c>
      <c r="E842" s="2">
        <v>25601.15</v>
      </c>
      <c r="F842" s="2">
        <v>25915.7</v>
      </c>
      <c r="G842" s="2">
        <v>25969.95</v>
      </c>
      <c r="H842" s="2">
        <v>25915.7</v>
      </c>
      <c r="I842" s="2">
        <v>83623</v>
      </c>
      <c r="J842" s="2">
        <v>861866.33</v>
      </c>
      <c r="K842" s="2">
        <v>3086880</v>
      </c>
      <c r="L842" s="2">
        <v>-31800</v>
      </c>
      <c r="M842" s="2">
        <v>26016.799999999999</v>
      </c>
    </row>
    <row r="843" spans="1:13">
      <c r="A843" s="9">
        <v>43245</v>
      </c>
      <c r="B843" s="9">
        <v>43251</v>
      </c>
      <c r="C843" s="2">
        <v>25968.95</v>
      </c>
      <c r="D843" s="2">
        <v>26292.9</v>
      </c>
      <c r="E843" s="2">
        <v>25951.200000000001</v>
      </c>
      <c r="F843" s="2">
        <v>26242.35</v>
      </c>
      <c r="G843" s="2">
        <v>26240</v>
      </c>
      <c r="H843" s="2">
        <v>26242.35</v>
      </c>
      <c r="I843" s="2">
        <v>69939</v>
      </c>
      <c r="J843" s="2">
        <v>731690.34</v>
      </c>
      <c r="K843" s="2">
        <v>2812320</v>
      </c>
      <c r="L843" s="2">
        <v>-274560</v>
      </c>
      <c r="M843" s="2">
        <v>26273.55</v>
      </c>
    </row>
    <row r="844" spans="1:13">
      <c r="A844" s="9">
        <v>43248</v>
      </c>
      <c r="B844" s="9">
        <v>43251</v>
      </c>
      <c r="C844" s="2">
        <v>26240</v>
      </c>
      <c r="D844" s="2">
        <v>26635.55</v>
      </c>
      <c r="E844" s="2">
        <v>26239.95</v>
      </c>
      <c r="F844" s="2">
        <v>26542.1</v>
      </c>
      <c r="G844" s="2">
        <v>26508</v>
      </c>
      <c r="H844" s="2">
        <v>26542.1</v>
      </c>
      <c r="I844" s="2">
        <v>63209</v>
      </c>
      <c r="J844" s="2">
        <v>669782.26</v>
      </c>
      <c r="K844" s="2">
        <v>2590880</v>
      </c>
      <c r="L844" s="2">
        <v>-221440</v>
      </c>
      <c r="M844" s="2">
        <v>26614.25</v>
      </c>
    </row>
    <row r="845" spans="1:13">
      <c r="A845" s="9">
        <v>43249</v>
      </c>
      <c r="B845" s="9">
        <v>43251</v>
      </c>
      <c r="C845" s="2">
        <v>26490.05</v>
      </c>
      <c r="D845" s="2">
        <v>26509.8</v>
      </c>
      <c r="E845" s="2">
        <v>26143.8</v>
      </c>
      <c r="F845" s="2">
        <v>26183.75</v>
      </c>
      <c r="G845" s="2">
        <v>26167.15</v>
      </c>
      <c r="H845" s="2">
        <v>26183.75</v>
      </c>
      <c r="I845" s="2">
        <v>84620</v>
      </c>
      <c r="J845" s="2">
        <v>890934.69</v>
      </c>
      <c r="K845" s="2">
        <v>2006320</v>
      </c>
      <c r="L845" s="2">
        <v>-584560</v>
      </c>
      <c r="M845" s="2">
        <v>26254.799999999999</v>
      </c>
    </row>
    <row r="846" spans="1:13">
      <c r="A846" s="9">
        <v>43250</v>
      </c>
      <c r="B846" s="9">
        <v>43251</v>
      </c>
      <c r="C846" s="2">
        <v>25981.55</v>
      </c>
      <c r="D846" s="2">
        <v>26356.75</v>
      </c>
      <c r="E846" s="2">
        <v>25921.05</v>
      </c>
      <c r="F846" s="2">
        <v>26250.75</v>
      </c>
      <c r="G846" s="2">
        <v>26271.95</v>
      </c>
      <c r="H846" s="2">
        <v>26250.75</v>
      </c>
      <c r="I846" s="2">
        <v>119212</v>
      </c>
      <c r="J846" s="2">
        <v>1246105.0900000001</v>
      </c>
      <c r="K846" s="2">
        <v>1418880</v>
      </c>
      <c r="L846" s="2">
        <v>-587440</v>
      </c>
      <c r="M846" s="2">
        <v>26327.8</v>
      </c>
    </row>
    <row r="847" spans="1:13">
      <c r="A847" s="9">
        <v>43251</v>
      </c>
      <c r="B847" s="9">
        <v>43251</v>
      </c>
      <c r="C847" s="2">
        <v>26510.15</v>
      </c>
      <c r="D847" s="2">
        <v>27058.2</v>
      </c>
      <c r="E847" s="2">
        <v>26338</v>
      </c>
      <c r="F847" s="2">
        <v>26932.95</v>
      </c>
      <c r="G847" s="2">
        <v>26953.05</v>
      </c>
      <c r="H847" s="2">
        <v>26956.2</v>
      </c>
      <c r="I847" s="2">
        <v>122972</v>
      </c>
      <c r="J847" s="2">
        <v>1311080.3999999999</v>
      </c>
      <c r="K847" s="2">
        <v>956640</v>
      </c>
      <c r="L847" s="2">
        <v>-462240</v>
      </c>
      <c r="M847" s="2">
        <v>26956.2</v>
      </c>
    </row>
    <row r="848" spans="1:13">
      <c r="A848" s="9">
        <v>43252</v>
      </c>
      <c r="B848" s="9">
        <v>43279</v>
      </c>
      <c r="C848" s="2">
        <v>26726</v>
      </c>
      <c r="D848" s="2">
        <v>26887</v>
      </c>
      <c r="E848" s="2">
        <v>26620</v>
      </c>
      <c r="F848" s="2">
        <v>26669.25</v>
      </c>
      <c r="G848" s="2">
        <v>26645.3</v>
      </c>
      <c r="H848" s="2">
        <v>26669.25</v>
      </c>
      <c r="I848" s="2">
        <v>102617</v>
      </c>
      <c r="J848" s="2">
        <v>1097098.8600000001</v>
      </c>
      <c r="K848" s="2">
        <v>2711760</v>
      </c>
      <c r="L848" s="2">
        <v>-128520</v>
      </c>
      <c r="M848" s="2">
        <v>26692.799999999999</v>
      </c>
    </row>
    <row r="849" spans="1:13">
      <c r="A849" s="9">
        <v>43255</v>
      </c>
      <c r="B849" s="9">
        <v>43279</v>
      </c>
      <c r="C849" s="2">
        <v>26890</v>
      </c>
      <c r="D849" s="2">
        <v>26899</v>
      </c>
      <c r="E849" s="2">
        <v>26136.1</v>
      </c>
      <c r="F849" s="2">
        <v>26190.1</v>
      </c>
      <c r="G849" s="2">
        <v>26215</v>
      </c>
      <c r="H849" s="2">
        <v>26190.1</v>
      </c>
      <c r="I849" s="2">
        <v>120299</v>
      </c>
      <c r="J849" s="2">
        <v>1270713.28</v>
      </c>
      <c r="K849" s="2">
        <v>2608360</v>
      </c>
      <c r="L849" s="2">
        <v>-103400</v>
      </c>
      <c r="M849" s="2" t="s">
        <v>36</v>
      </c>
    </row>
    <row r="850" spans="1:13">
      <c r="A850" s="9">
        <v>43256</v>
      </c>
      <c r="B850" s="9">
        <v>43279</v>
      </c>
      <c r="C850" s="2">
        <v>26140</v>
      </c>
      <c r="D850" s="2">
        <v>26329</v>
      </c>
      <c r="E850" s="2">
        <v>26079.05</v>
      </c>
      <c r="F850" s="2">
        <v>26257.45</v>
      </c>
      <c r="G850" s="2">
        <v>26260.05</v>
      </c>
      <c r="H850" s="2">
        <v>26257.45</v>
      </c>
      <c r="I850" s="2">
        <v>100166</v>
      </c>
      <c r="J850" s="2">
        <v>1050309.04</v>
      </c>
      <c r="K850" s="2">
        <v>2480520</v>
      </c>
      <c r="L850" s="2">
        <v>-127840</v>
      </c>
      <c r="M850" s="2" t="s">
        <v>36</v>
      </c>
    </row>
    <row r="851" spans="1:13">
      <c r="A851" s="9">
        <v>43257</v>
      </c>
      <c r="B851" s="9">
        <v>43279</v>
      </c>
      <c r="C851" s="2">
        <v>26277.95</v>
      </c>
      <c r="D851" s="2">
        <v>26450</v>
      </c>
      <c r="E851" s="2">
        <v>26133.55</v>
      </c>
      <c r="F851" s="2">
        <v>26391.5</v>
      </c>
      <c r="G851" s="2">
        <v>26383.15</v>
      </c>
      <c r="H851" s="2">
        <v>26391.5</v>
      </c>
      <c r="I851" s="2">
        <v>118639</v>
      </c>
      <c r="J851" s="2">
        <v>1248113.56</v>
      </c>
      <c r="K851" s="2">
        <v>2521160</v>
      </c>
      <c r="L851" s="2">
        <v>40640</v>
      </c>
      <c r="M851" s="2">
        <v>26367.599999999999</v>
      </c>
    </row>
    <row r="852" spans="1:13">
      <c r="A852" s="9">
        <v>43258</v>
      </c>
      <c r="B852" s="9">
        <v>43279</v>
      </c>
      <c r="C852" s="2">
        <v>26563</v>
      </c>
      <c r="D852" s="2">
        <v>26798</v>
      </c>
      <c r="E852" s="2">
        <v>26505</v>
      </c>
      <c r="F852" s="2">
        <v>26567.35</v>
      </c>
      <c r="G852" s="2">
        <v>26558.9</v>
      </c>
      <c r="H852" s="2">
        <v>26567.35</v>
      </c>
      <c r="I852" s="2">
        <v>130071</v>
      </c>
      <c r="J852" s="2">
        <v>1386913.19</v>
      </c>
      <c r="K852" s="2">
        <v>2600920</v>
      </c>
      <c r="L852" s="2">
        <v>79760</v>
      </c>
      <c r="M852" s="2" t="s">
        <v>36</v>
      </c>
    </row>
    <row r="853" spans="1:13">
      <c r="A853" s="9">
        <v>43259</v>
      </c>
      <c r="B853" s="9">
        <v>43279</v>
      </c>
      <c r="C853" s="2">
        <v>26481.05</v>
      </c>
      <c r="D853" s="2">
        <v>26488.400000000001</v>
      </c>
      <c r="E853" s="2">
        <v>26282.75</v>
      </c>
      <c r="F853" s="2">
        <v>26438</v>
      </c>
      <c r="G853" s="2">
        <v>26432.6</v>
      </c>
      <c r="H853" s="2">
        <v>26438</v>
      </c>
      <c r="I853" s="2">
        <v>82654</v>
      </c>
      <c r="J853" s="2">
        <v>871914.23</v>
      </c>
      <c r="K853" s="2">
        <v>2550120</v>
      </c>
      <c r="L853" s="2">
        <v>-50800</v>
      </c>
      <c r="M853" s="2">
        <v>26451.35</v>
      </c>
    </row>
    <row r="854" spans="1:13">
      <c r="A854" s="9">
        <v>43262</v>
      </c>
      <c r="B854" s="9">
        <v>43279</v>
      </c>
      <c r="C854" s="2">
        <v>26449.95</v>
      </c>
      <c r="D854" s="2">
        <v>26659.05</v>
      </c>
      <c r="E854" s="2">
        <v>26426.2</v>
      </c>
      <c r="F854" s="2">
        <v>26477</v>
      </c>
      <c r="G854" s="2">
        <v>26489.75</v>
      </c>
      <c r="H854" s="2">
        <v>26477</v>
      </c>
      <c r="I854" s="2">
        <v>73312</v>
      </c>
      <c r="J854" s="2">
        <v>778864.56</v>
      </c>
      <c r="K854" s="2">
        <v>2585400</v>
      </c>
      <c r="L854" s="2">
        <v>35280</v>
      </c>
      <c r="M854" s="2" t="s">
        <v>36</v>
      </c>
    </row>
    <row r="855" spans="1:13">
      <c r="A855" s="9">
        <v>43263</v>
      </c>
      <c r="B855" s="9">
        <v>43279</v>
      </c>
      <c r="C855" s="2">
        <v>26575.55</v>
      </c>
      <c r="D855" s="2">
        <v>26648</v>
      </c>
      <c r="E855" s="2">
        <v>26451</v>
      </c>
      <c r="F855" s="2">
        <v>26616.15</v>
      </c>
      <c r="G855" s="2">
        <v>26636</v>
      </c>
      <c r="H855" s="2">
        <v>26616.15</v>
      </c>
      <c r="I855" s="2">
        <v>77166</v>
      </c>
      <c r="J855" s="2">
        <v>819766.13</v>
      </c>
      <c r="K855" s="2">
        <v>2669480</v>
      </c>
      <c r="L855" s="2">
        <v>84080</v>
      </c>
      <c r="M855" s="2">
        <v>26607.1</v>
      </c>
    </row>
    <row r="856" spans="1:13">
      <c r="A856" s="9">
        <v>43264</v>
      </c>
      <c r="B856" s="9">
        <v>43279</v>
      </c>
      <c r="C856" s="2">
        <v>26700.05</v>
      </c>
      <c r="D856" s="2">
        <v>26732.6</v>
      </c>
      <c r="E856" s="2">
        <v>26573</v>
      </c>
      <c r="F856" s="2">
        <v>26637.3</v>
      </c>
      <c r="G856" s="2">
        <v>26651.200000000001</v>
      </c>
      <c r="H856" s="2">
        <v>26637.3</v>
      </c>
      <c r="I856" s="2">
        <v>71906</v>
      </c>
      <c r="J856" s="2">
        <v>767005.82</v>
      </c>
      <c r="K856" s="2">
        <v>2788360</v>
      </c>
      <c r="L856" s="2">
        <v>118880</v>
      </c>
      <c r="M856" s="2">
        <v>26642.799999999999</v>
      </c>
    </row>
    <row r="857" spans="1:13">
      <c r="A857" s="9">
        <v>43265</v>
      </c>
      <c r="B857" s="9">
        <v>43279</v>
      </c>
      <c r="C857" s="2">
        <v>26600</v>
      </c>
      <c r="D857" s="2">
        <v>26647.55</v>
      </c>
      <c r="E857" s="2">
        <v>26476.400000000001</v>
      </c>
      <c r="F857" s="2">
        <v>26580.9</v>
      </c>
      <c r="G857" s="2">
        <v>26575</v>
      </c>
      <c r="H857" s="2">
        <v>26580.9</v>
      </c>
      <c r="I857" s="2">
        <v>81609</v>
      </c>
      <c r="J857" s="2">
        <v>867089.78</v>
      </c>
      <c r="K857" s="2">
        <v>2758840</v>
      </c>
      <c r="L857" s="2">
        <v>-29520</v>
      </c>
      <c r="M857" s="2" t="s">
        <v>36</v>
      </c>
    </row>
    <row r="858" spans="1:13">
      <c r="A858" s="9">
        <v>43266</v>
      </c>
      <c r="B858" s="9">
        <v>43279</v>
      </c>
      <c r="C858" s="2">
        <v>26545</v>
      </c>
      <c r="D858" s="2">
        <v>26569.45</v>
      </c>
      <c r="E858" s="2">
        <v>26301</v>
      </c>
      <c r="F858" s="2">
        <v>26410.55</v>
      </c>
      <c r="G858" s="2">
        <v>26407.9</v>
      </c>
      <c r="H858" s="2">
        <v>26410.55</v>
      </c>
      <c r="I858" s="2">
        <v>88448</v>
      </c>
      <c r="J858" s="2">
        <v>935137.04</v>
      </c>
      <c r="K858" s="2">
        <v>2676680</v>
      </c>
      <c r="L858" s="2">
        <v>-82160</v>
      </c>
      <c r="M858" s="2" t="s">
        <v>36</v>
      </c>
    </row>
    <row r="859" spans="1:13">
      <c r="A859" s="9">
        <v>43269</v>
      </c>
      <c r="B859" s="9">
        <v>43279</v>
      </c>
      <c r="C859" s="2">
        <v>26339.95</v>
      </c>
      <c r="D859" s="2">
        <v>26436.5</v>
      </c>
      <c r="E859" s="2">
        <v>26293.599999999999</v>
      </c>
      <c r="F859" s="2">
        <v>26386.25</v>
      </c>
      <c r="G859" s="2">
        <v>26391.95</v>
      </c>
      <c r="H859" s="2">
        <v>26386.25</v>
      </c>
      <c r="I859" s="2">
        <v>50972</v>
      </c>
      <c r="J859" s="2">
        <v>537764.54</v>
      </c>
      <c r="K859" s="2">
        <v>2757600</v>
      </c>
      <c r="L859" s="2">
        <v>80920</v>
      </c>
      <c r="M859" s="2" t="s">
        <v>36</v>
      </c>
    </row>
    <row r="860" spans="1:13">
      <c r="A860" s="9">
        <v>43270</v>
      </c>
      <c r="B860" s="9">
        <v>43279</v>
      </c>
      <c r="C860" s="2">
        <v>26349.95</v>
      </c>
      <c r="D860" s="2">
        <v>26349.95</v>
      </c>
      <c r="E860" s="2">
        <v>26205</v>
      </c>
      <c r="F860" s="2">
        <v>26258.400000000001</v>
      </c>
      <c r="G860" s="2">
        <v>26260.799999999999</v>
      </c>
      <c r="H860" s="2">
        <v>26258.400000000001</v>
      </c>
      <c r="I860" s="2">
        <v>80888</v>
      </c>
      <c r="J860" s="2">
        <v>850167.23</v>
      </c>
      <c r="K860" s="2">
        <v>2757200</v>
      </c>
      <c r="L860" s="2">
        <v>-400</v>
      </c>
      <c r="M860" s="2">
        <v>26265.75</v>
      </c>
    </row>
    <row r="861" spans="1:13">
      <c r="A861" s="9">
        <v>43271</v>
      </c>
      <c r="B861" s="9">
        <v>43279</v>
      </c>
      <c r="C861" s="2">
        <v>26286.400000000001</v>
      </c>
      <c r="D861" s="2">
        <v>26622.2</v>
      </c>
      <c r="E861" s="2">
        <v>26281.200000000001</v>
      </c>
      <c r="F861" s="2">
        <v>26597.5</v>
      </c>
      <c r="G861" s="2">
        <v>26612.2</v>
      </c>
      <c r="H861" s="2">
        <v>26597.5</v>
      </c>
      <c r="I861" s="2">
        <v>91980</v>
      </c>
      <c r="J861" s="2">
        <v>974456.21</v>
      </c>
      <c r="K861" s="2">
        <v>2864840</v>
      </c>
      <c r="L861" s="2">
        <v>107640</v>
      </c>
      <c r="M861" s="2">
        <v>26557.7</v>
      </c>
    </row>
    <row r="862" spans="1:13">
      <c r="A862" s="9">
        <v>43272</v>
      </c>
      <c r="B862" s="9">
        <v>43279</v>
      </c>
      <c r="C862" s="2">
        <v>26677.9</v>
      </c>
      <c r="D862" s="2">
        <v>26677.9</v>
      </c>
      <c r="E862" s="2">
        <v>26418.1</v>
      </c>
      <c r="F862" s="2">
        <v>26471.25</v>
      </c>
      <c r="G862" s="2">
        <v>26469.95</v>
      </c>
      <c r="H862" s="2">
        <v>26471.25</v>
      </c>
      <c r="I862" s="2">
        <v>89184</v>
      </c>
      <c r="J862" s="2">
        <v>947416.21</v>
      </c>
      <c r="K862" s="2">
        <v>2631600</v>
      </c>
      <c r="L862" s="2">
        <v>-233240</v>
      </c>
      <c r="M862" s="2">
        <v>26496.95</v>
      </c>
    </row>
    <row r="863" spans="1:13">
      <c r="A863" s="9">
        <v>43273</v>
      </c>
      <c r="B863" s="9">
        <v>43279</v>
      </c>
      <c r="C863" s="2">
        <v>26470</v>
      </c>
      <c r="D863" s="2">
        <v>26830</v>
      </c>
      <c r="E863" s="2">
        <v>26360.15</v>
      </c>
      <c r="F863" s="2">
        <v>26788.5</v>
      </c>
      <c r="G863" s="2">
        <v>26795</v>
      </c>
      <c r="H863" s="2">
        <v>26788.5</v>
      </c>
      <c r="I863" s="2">
        <v>88027</v>
      </c>
      <c r="J863" s="2">
        <v>935910.42</v>
      </c>
      <c r="K863" s="2">
        <v>2798760</v>
      </c>
      <c r="L863" s="2">
        <v>167160</v>
      </c>
      <c r="M863" s="2">
        <v>26766.85</v>
      </c>
    </row>
    <row r="864" spans="1:13">
      <c r="A864" s="9">
        <v>43276</v>
      </c>
      <c r="B864" s="9">
        <v>43279</v>
      </c>
      <c r="C864" s="2">
        <v>26110.799999999999</v>
      </c>
      <c r="D864" s="2">
        <v>26797.7</v>
      </c>
      <c r="E864" s="2">
        <v>26110.799999999999</v>
      </c>
      <c r="F864" s="2">
        <v>26609.75</v>
      </c>
      <c r="G864" s="2">
        <v>26604.2</v>
      </c>
      <c r="H864" s="2">
        <v>26609.75</v>
      </c>
      <c r="I864" s="2">
        <v>69789</v>
      </c>
      <c r="J864" s="2">
        <v>744717.87</v>
      </c>
      <c r="K864" s="2">
        <v>2481720</v>
      </c>
      <c r="L864" s="2">
        <v>-317040</v>
      </c>
      <c r="M864" s="2" t="s">
        <v>36</v>
      </c>
    </row>
    <row r="865" spans="1:13">
      <c r="A865" s="9">
        <v>43277</v>
      </c>
      <c r="B865" s="9">
        <v>43279</v>
      </c>
      <c r="C865" s="2">
        <v>26511.1</v>
      </c>
      <c r="D865" s="2">
        <v>26709</v>
      </c>
      <c r="E865" s="2">
        <v>26484.799999999999</v>
      </c>
      <c r="F865" s="2">
        <v>26603.65</v>
      </c>
      <c r="G865" s="2">
        <v>26600</v>
      </c>
      <c r="H865" s="2">
        <v>26603.65</v>
      </c>
      <c r="I865" s="2">
        <v>75396</v>
      </c>
      <c r="J865" s="2">
        <v>802089.53</v>
      </c>
      <c r="K865" s="2">
        <v>2144200</v>
      </c>
      <c r="L865" s="2">
        <v>-337520</v>
      </c>
      <c r="M865" s="2">
        <v>26601.7</v>
      </c>
    </row>
    <row r="866" spans="1:13">
      <c r="A866" s="9">
        <v>43278</v>
      </c>
      <c r="B866" s="9">
        <v>43279</v>
      </c>
      <c r="C866" s="2">
        <v>26593.35</v>
      </c>
      <c r="D866" s="2">
        <v>26597.85</v>
      </c>
      <c r="E866" s="2">
        <v>26321</v>
      </c>
      <c r="F866" s="2">
        <v>26428.95</v>
      </c>
      <c r="G866" s="2">
        <v>26428.75</v>
      </c>
      <c r="H866" s="2">
        <v>26428.95</v>
      </c>
      <c r="I866" s="2">
        <v>108027</v>
      </c>
      <c r="J866" s="2">
        <v>1142852.3400000001</v>
      </c>
      <c r="K866" s="2">
        <v>1199520</v>
      </c>
      <c r="L866" s="2">
        <v>-944680</v>
      </c>
      <c r="M866" s="2">
        <v>26423.4</v>
      </c>
    </row>
    <row r="867" spans="1:13">
      <c r="A867" s="9">
        <v>43279</v>
      </c>
      <c r="B867" s="9">
        <v>43279</v>
      </c>
      <c r="C867" s="2">
        <v>26417.599999999999</v>
      </c>
      <c r="D867" s="2">
        <v>26474.9</v>
      </c>
      <c r="E867" s="2">
        <v>26141.05</v>
      </c>
      <c r="F867" s="2">
        <v>26320.9</v>
      </c>
      <c r="G867" s="2">
        <v>26323.5</v>
      </c>
      <c r="H867" s="2">
        <v>26324.6</v>
      </c>
      <c r="I867" s="2">
        <v>107457</v>
      </c>
      <c r="J867" s="2">
        <v>1131766.8999999999</v>
      </c>
      <c r="K867" s="2">
        <v>770560</v>
      </c>
      <c r="L867" s="2">
        <v>-428960</v>
      </c>
      <c r="M867" s="2">
        <v>26324.6</v>
      </c>
    </row>
    <row r="868" spans="1:13">
      <c r="A868" s="9">
        <v>43280</v>
      </c>
      <c r="B868" s="9">
        <v>43307</v>
      </c>
      <c r="C868" s="2">
        <v>26255.599999999999</v>
      </c>
      <c r="D868" s="2">
        <v>26437</v>
      </c>
      <c r="E868" s="2">
        <v>26255.599999999999</v>
      </c>
      <c r="F868" s="2">
        <v>26349.65</v>
      </c>
      <c r="G868" s="2">
        <v>26335</v>
      </c>
      <c r="H868" s="2">
        <v>26349.65</v>
      </c>
      <c r="I868" s="2">
        <v>75314</v>
      </c>
      <c r="J868" s="2">
        <v>794444.05</v>
      </c>
      <c r="K868" s="2">
        <v>1929640</v>
      </c>
      <c r="L868" s="2">
        <v>-2360</v>
      </c>
      <c r="M868" s="2">
        <v>26364.2</v>
      </c>
    </row>
    <row r="869" spans="1:13">
      <c r="A869" s="9">
        <v>43283</v>
      </c>
      <c r="B869" s="9">
        <v>43307</v>
      </c>
      <c r="C869" s="2">
        <v>26349.95</v>
      </c>
      <c r="D869" s="2">
        <v>26349.95</v>
      </c>
      <c r="E869" s="2">
        <v>26065.35</v>
      </c>
      <c r="F869" s="2">
        <v>26237.25</v>
      </c>
      <c r="G869" s="2">
        <v>26240</v>
      </c>
      <c r="H869" s="2">
        <v>26237.25</v>
      </c>
      <c r="I869" s="2">
        <v>80393</v>
      </c>
      <c r="J869" s="2">
        <v>842493.29</v>
      </c>
      <c r="K869" s="2">
        <v>2018440</v>
      </c>
      <c r="L869" s="2">
        <v>88800</v>
      </c>
      <c r="M869" s="2">
        <v>26230.3</v>
      </c>
    </row>
    <row r="870" spans="1:13">
      <c r="A870" s="9">
        <v>43284</v>
      </c>
      <c r="B870" s="9">
        <v>43307</v>
      </c>
      <c r="C870" s="2">
        <v>26181</v>
      </c>
      <c r="D870" s="2">
        <v>26344.5</v>
      </c>
      <c r="E870" s="2">
        <v>26165.200000000001</v>
      </c>
      <c r="F870" s="2">
        <v>26254.95</v>
      </c>
      <c r="G870" s="2">
        <v>26274</v>
      </c>
      <c r="H870" s="2">
        <v>26254.95</v>
      </c>
      <c r="I870" s="2">
        <v>77652</v>
      </c>
      <c r="J870" s="2">
        <v>815763.44</v>
      </c>
      <c r="K870" s="2">
        <v>2123400</v>
      </c>
      <c r="L870" s="2">
        <v>104960</v>
      </c>
      <c r="M870" s="2">
        <v>26204.1</v>
      </c>
    </row>
    <row r="871" spans="1:13">
      <c r="A871" s="9">
        <v>43285</v>
      </c>
      <c r="B871" s="9">
        <v>43307</v>
      </c>
      <c r="C871" s="2">
        <v>26244.95</v>
      </c>
      <c r="D871" s="2">
        <v>26467</v>
      </c>
      <c r="E871" s="2">
        <v>26121</v>
      </c>
      <c r="F871" s="2">
        <v>26437.5</v>
      </c>
      <c r="G871" s="2">
        <v>26425</v>
      </c>
      <c r="H871" s="2">
        <v>26437.5</v>
      </c>
      <c r="I871" s="2">
        <v>94156</v>
      </c>
      <c r="J871" s="2">
        <v>990267.11</v>
      </c>
      <c r="K871" s="2">
        <v>2238760</v>
      </c>
      <c r="L871" s="2">
        <v>115360</v>
      </c>
      <c r="M871" s="2">
        <v>26433.95</v>
      </c>
    </row>
    <row r="872" spans="1:13">
      <c r="A872" s="9">
        <v>43286</v>
      </c>
      <c r="B872" s="9">
        <v>43307</v>
      </c>
      <c r="C872" s="2">
        <v>26436.55</v>
      </c>
      <c r="D872" s="2">
        <v>26596</v>
      </c>
      <c r="E872" s="2">
        <v>26403</v>
      </c>
      <c r="F872" s="2">
        <v>26484.5</v>
      </c>
      <c r="G872" s="2">
        <v>26483.9</v>
      </c>
      <c r="H872" s="2">
        <v>26484.5</v>
      </c>
      <c r="I872" s="2">
        <v>83451</v>
      </c>
      <c r="J872" s="2">
        <v>884821.08</v>
      </c>
      <c r="K872" s="2">
        <v>2150840</v>
      </c>
      <c r="L872" s="2">
        <v>-87920</v>
      </c>
      <c r="M872" s="2" t="s">
        <v>36</v>
      </c>
    </row>
    <row r="873" spans="1:13">
      <c r="A873" s="9">
        <v>43287</v>
      </c>
      <c r="B873" s="9">
        <v>43307</v>
      </c>
      <c r="C873" s="2">
        <v>26427.85</v>
      </c>
      <c r="D873" s="2">
        <v>26583.95</v>
      </c>
      <c r="E873" s="2">
        <v>26402.15</v>
      </c>
      <c r="F873" s="2">
        <v>26500.400000000001</v>
      </c>
      <c r="G873" s="2">
        <v>26485.1</v>
      </c>
      <c r="H873" s="2">
        <v>26500.400000000001</v>
      </c>
      <c r="I873" s="2">
        <v>57762</v>
      </c>
      <c r="J873" s="2">
        <v>612697.93000000005</v>
      </c>
      <c r="K873" s="2">
        <v>2109360</v>
      </c>
      <c r="L873" s="2">
        <v>-41480</v>
      </c>
      <c r="M873" s="2">
        <v>26493.85</v>
      </c>
    </row>
    <row r="874" spans="1:13">
      <c r="A874" s="9">
        <v>43290</v>
      </c>
      <c r="B874" s="9">
        <v>43307</v>
      </c>
      <c r="C874" s="2">
        <v>26620</v>
      </c>
      <c r="D874" s="2">
        <v>26740.05</v>
      </c>
      <c r="E874" s="2">
        <v>26606.1</v>
      </c>
      <c r="F874" s="2">
        <v>26713.4</v>
      </c>
      <c r="G874" s="2">
        <v>26710</v>
      </c>
      <c r="H874" s="2">
        <v>26713.4</v>
      </c>
      <c r="I874" s="2">
        <v>60977</v>
      </c>
      <c r="J874" s="2">
        <v>650965.43999999994</v>
      </c>
      <c r="K874" s="2">
        <v>2326640</v>
      </c>
      <c r="L874" s="2">
        <v>217280</v>
      </c>
      <c r="M874" s="2">
        <v>26753.3</v>
      </c>
    </row>
    <row r="875" spans="1:13">
      <c r="A875" s="9">
        <v>43291</v>
      </c>
      <c r="B875" s="9">
        <v>43307</v>
      </c>
      <c r="C875" s="2">
        <v>26775.05</v>
      </c>
      <c r="D875" s="2">
        <v>26925</v>
      </c>
      <c r="E875" s="2">
        <v>26756.75</v>
      </c>
      <c r="F875" s="2">
        <v>26882.75</v>
      </c>
      <c r="G875" s="2">
        <v>26879</v>
      </c>
      <c r="H875" s="2">
        <v>26882.75</v>
      </c>
      <c r="I875" s="2">
        <v>57723</v>
      </c>
      <c r="J875" s="2">
        <v>620240.48</v>
      </c>
      <c r="K875" s="2">
        <v>2557800</v>
      </c>
      <c r="L875" s="2">
        <v>231160</v>
      </c>
      <c r="M875" s="2" t="s">
        <v>36</v>
      </c>
    </row>
    <row r="876" spans="1:13">
      <c r="A876" s="9">
        <v>43292</v>
      </c>
      <c r="B876" s="9">
        <v>43307</v>
      </c>
      <c r="C876" s="2">
        <v>26870</v>
      </c>
      <c r="D876" s="2">
        <v>26888.400000000001</v>
      </c>
      <c r="E876" s="2">
        <v>26733.4</v>
      </c>
      <c r="F876" s="2">
        <v>26781.45</v>
      </c>
      <c r="G876" s="2">
        <v>26781</v>
      </c>
      <c r="H876" s="2">
        <v>26781.45</v>
      </c>
      <c r="I876" s="2">
        <v>66340</v>
      </c>
      <c r="J876" s="2">
        <v>711231.55</v>
      </c>
      <c r="K876" s="2">
        <v>2380360</v>
      </c>
      <c r="L876" s="2">
        <v>-177440</v>
      </c>
      <c r="M876" s="2">
        <v>26816.2</v>
      </c>
    </row>
    <row r="877" spans="1:13">
      <c r="A877" s="9">
        <v>43293</v>
      </c>
      <c r="B877" s="9">
        <v>43307</v>
      </c>
      <c r="C877" s="2">
        <v>26879.95</v>
      </c>
      <c r="D877" s="2">
        <v>27153.1</v>
      </c>
      <c r="E877" s="2">
        <v>26873.05</v>
      </c>
      <c r="F877" s="2">
        <v>27013.9</v>
      </c>
      <c r="G877" s="2">
        <v>26995</v>
      </c>
      <c r="H877" s="2">
        <v>27013.9</v>
      </c>
      <c r="I877" s="2">
        <v>95060</v>
      </c>
      <c r="J877" s="2">
        <v>1028901.46</v>
      </c>
      <c r="K877" s="2">
        <v>2377520</v>
      </c>
      <c r="L877" s="2">
        <v>-2840</v>
      </c>
      <c r="M877" s="2" t="s">
        <v>36</v>
      </c>
    </row>
    <row r="878" spans="1:13">
      <c r="A878" s="9">
        <v>43294</v>
      </c>
      <c r="B878" s="9">
        <v>43307</v>
      </c>
      <c r="C878" s="2">
        <v>27039.95</v>
      </c>
      <c r="D878" s="2">
        <v>27069.9</v>
      </c>
      <c r="E878" s="2">
        <v>26920</v>
      </c>
      <c r="F878" s="2">
        <v>26962.95</v>
      </c>
      <c r="G878" s="2">
        <v>26962.05</v>
      </c>
      <c r="H878" s="2">
        <v>26962.95</v>
      </c>
      <c r="I878" s="2">
        <v>64513</v>
      </c>
      <c r="J878" s="2">
        <v>696164.28</v>
      </c>
      <c r="K878" s="2">
        <v>2295600</v>
      </c>
      <c r="L878" s="2">
        <v>-81920</v>
      </c>
      <c r="M878" s="2" t="s">
        <v>36</v>
      </c>
    </row>
    <row r="879" spans="1:13">
      <c r="A879" s="9">
        <v>43297</v>
      </c>
      <c r="B879" s="9">
        <v>43307</v>
      </c>
      <c r="C879" s="2">
        <v>26912.7</v>
      </c>
      <c r="D879" s="2">
        <v>26949.95</v>
      </c>
      <c r="E879" s="2">
        <v>26705</v>
      </c>
      <c r="F879" s="2">
        <v>26740.65</v>
      </c>
      <c r="G879" s="2">
        <v>26724</v>
      </c>
      <c r="H879" s="2">
        <v>26740.65</v>
      </c>
      <c r="I879" s="2">
        <v>70135</v>
      </c>
      <c r="J879" s="2">
        <v>751951.84</v>
      </c>
      <c r="K879" s="2">
        <v>2157880</v>
      </c>
      <c r="L879" s="2">
        <v>-137720</v>
      </c>
      <c r="M879" s="2">
        <v>26679.8</v>
      </c>
    </row>
    <row r="880" spans="1:13">
      <c r="A880" s="9">
        <v>43298</v>
      </c>
      <c r="B880" s="9">
        <v>43307</v>
      </c>
      <c r="C880" s="2">
        <v>26689.95</v>
      </c>
      <c r="D880" s="2">
        <v>27113.95</v>
      </c>
      <c r="E880" s="2">
        <v>26689.95</v>
      </c>
      <c r="F880" s="2">
        <v>27088.05</v>
      </c>
      <c r="G880" s="2">
        <v>27063.599999999999</v>
      </c>
      <c r="H880" s="2">
        <v>27088.05</v>
      </c>
      <c r="I880" s="2">
        <v>81805</v>
      </c>
      <c r="J880" s="2">
        <v>880882.15</v>
      </c>
      <c r="K880" s="2">
        <v>2233520</v>
      </c>
      <c r="L880" s="2">
        <v>75640</v>
      </c>
      <c r="M880" s="2" t="s">
        <v>36</v>
      </c>
    </row>
    <row r="881" spans="1:13">
      <c r="A881" s="9">
        <v>43299</v>
      </c>
      <c r="B881" s="9">
        <v>43307</v>
      </c>
      <c r="C881" s="2">
        <v>27149.95</v>
      </c>
      <c r="D881" s="2">
        <v>27233</v>
      </c>
      <c r="E881" s="2">
        <v>26886</v>
      </c>
      <c r="F881" s="2">
        <v>26930.75</v>
      </c>
      <c r="G881" s="2">
        <v>26967.9</v>
      </c>
      <c r="H881" s="2">
        <v>26930.75</v>
      </c>
      <c r="I881" s="2">
        <v>110779</v>
      </c>
      <c r="J881" s="2">
        <v>1199503.52</v>
      </c>
      <c r="K881" s="2">
        <v>2179600</v>
      </c>
      <c r="L881" s="2">
        <v>-53920</v>
      </c>
      <c r="M881" s="2">
        <v>26880.9</v>
      </c>
    </row>
    <row r="882" spans="1:13">
      <c r="A882" s="9">
        <v>43300</v>
      </c>
      <c r="B882" s="9">
        <v>43307</v>
      </c>
      <c r="C882" s="2">
        <v>26967.95</v>
      </c>
      <c r="D882" s="2">
        <v>27064.05</v>
      </c>
      <c r="E882" s="2">
        <v>26800.15</v>
      </c>
      <c r="F882" s="2">
        <v>26841.3</v>
      </c>
      <c r="G882" s="2">
        <v>26852.85</v>
      </c>
      <c r="H882" s="2">
        <v>26841.3</v>
      </c>
      <c r="I882" s="2">
        <v>88876</v>
      </c>
      <c r="J882" s="2">
        <v>957207.9</v>
      </c>
      <c r="K882" s="2">
        <v>2153280</v>
      </c>
      <c r="L882" s="2">
        <v>-26320</v>
      </c>
      <c r="M882" s="2">
        <v>26789.65</v>
      </c>
    </row>
    <row r="883" spans="1:13">
      <c r="A883" s="9">
        <v>43301</v>
      </c>
      <c r="B883" s="9">
        <v>43307</v>
      </c>
      <c r="C883" s="2">
        <v>26825.05</v>
      </c>
      <c r="D883" s="2">
        <v>26992.25</v>
      </c>
      <c r="E883" s="2">
        <v>26763.1</v>
      </c>
      <c r="F883" s="2">
        <v>26928.9</v>
      </c>
      <c r="G883" s="2">
        <v>26930.05</v>
      </c>
      <c r="H883" s="2">
        <v>26928.9</v>
      </c>
      <c r="I883" s="2">
        <v>58614</v>
      </c>
      <c r="J883" s="2">
        <v>630703.35</v>
      </c>
      <c r="K883" s="2">
        <v>2122280</v>
      </c>
      <c r="L883" s="2">
        <v>-31000</v>
      </c>
      <c r="M883" s="2" t="s">
        <v>36</v>
      </c>
    </row>
    <row r="884" spans="1:13">
      <c r="A884" s="9">
        <v>43304</v>
      </c>
      <c r="B884" s="9">
        <v>43307</v>
      </c>
      <c r="C884" s="2">
        <v>26805.15</v>
      </c>
      <c r="D884" s="2">
        <v>27098.95</v>
      </c>
      <c r="E884" s="2">
        <v>26766</v>
      </c>
      <c r="F884" s="2">
        <v>27072.9</v>
      </c>
      <c r="G884" s="2">
        <v>27055.8</v>
      </c>
      <c r="H884" s="2">
        <v>27072.9</v>
      </c>
      <c r="I884" s="2">
        <v>69942</v>
      </c>
      <c r="J884" s="2">
        <v>754270.3</v>
      </c>
      <c r="K884" s="2">
        <v>1873160</v>
      </c>
      <c r="L884" s="2">
        <v>-249120</v>
      </c>
      <c r="M884" s="2" t="s">
        <v>36</v>
      </c>
    </row>
    <row r="885" spans="1:13">
      <c r="A885" s="9">
        <v>43305</v>
      </c>
      <c r="B885" s="9">
        <v>43307</v>
      </c>
      <c r="C885" s="2">
        <v>27053.05</v>
      </c>
      <c r="D885" s="2">
        <v>27173</v>
      </c>
      <c r="E885" s="2">
        <v>26910.5</v>
      </c>
      <c r="F885" s="2">
        <v>27031.05</v>
      </c>
      <c r="G885" s="2">
        <v>27016</v>
      </c>
      <c r="H885" s="2">
        <v>27031.05</v>
      </c>
      <c r="I885" s="2">
        <v>76624</v>
      </c>
      <c r="J885" s="2">
        <v>829356.86</v>
      </c>
      <c r="K885" s="2">
        <v>1549080</v>
      </c>
      <c r="L885" s="2">
        <v>-324080</v>
      </c>
      <c r="M885" s="2" t="s">
        <v>36</v>
      </c>
    </row>
    <row r="886" spans="1:13">
      <c r="A886" s="9">
        <v>43306</v>
      </c>
      <c r="B886" s="9">
        <v>43307</v>
      </c>
      <c r="C886" s="2">
        <v>27077.7</v>
      </c>
      <c r="D886" s="2">
        <v>27121.1</v>
      </c>
      <c r="E886" s="2">
        <v>26980.25</v>
      </c>
      <c r="F886" s="2">
        <v>27057.7</v>
      </c>
      <c r="G886" s="2">
        <v>27034.5</v>
      </c>
      <c r="H886" s="2">
        <v>27057.7</v>
      </c>
      <c r="I886" s="2">
        <v>54803</v>
      </c>
      <c r="J886" s="2">
        <v>593043.11</v>
      </c>
      <c r="K886" s="2">
        <v>1124160</v>
      </c>
      <c r="L886" s="2">
        <v>-424920</v>
      </c>
      <c r="M886" s="2">
        <v>27031.3</v>
      </c>
    </row>
    <row r="887" spans="1:13">
      <c r="A887" s="9">
        <v>43307</v>
      </c>
      <c r="B887" s="9">
        <v>43307</v>
      </c>
      <c r="C887" s="2">
        <v>27090</v>
      </c>
      <c r="D887" s="2">
        <v>27407.55</v>
      </c>
      <c r="E887" s="2">
        <v>27062.05</v>
      </c>
      <c r="F887" s="2">
        <v>27382.75</v>
      </c>
      <c r="G887" s="2">
        <v>27405.599999999999</v>
      </c>
      <c r="H887" s="2">
        <v>27406.400000000001</v>
      </c>
      <c r="I887" s="2">
        <v>84955</v>
      </c>
      <c r="J887" s="2">
        <v>926609.36</v>
      </c>
      <c r="K887" s="2">
        <v>665120</v>
      </c>
      <c r="L887" s="2">
        <v>-459040</v>
      </c>
      <c r="M887" s="2" t="s">
        <v>36</v>
      </c>
    </row>
    <row r="888" spans="1:13">
      <c r="A888" s="9">
        <v>43308</v>
      </c>
      <c r="B888" s="9">
        <v>43342</v>
      </c>
      <c r="C888" s="2">
        <v>27503.3</v>
      </c>
      <c r="D888" s="2">
        <v>27660</v>
      </c>
      <c r="E888" s="2">
        <v>27475</v>
      </c>
      <c r="F888" s="2">
        <v>27639.45</v>
      </c>
      <c r="G888" s="2">
        <v>27627</v>
      </c>
      <c r="H888" s="2">
        <v>27639.45</v>
      </c>
      <c r="I888" s="2">
        <v>57266</v>
      </c>
      <c r="J888" s="2">
        <v>631948.31999999995</v>
      </c>
      <c r="K888" s="2">
        <v>2533600</v>
      </c>
      <c r="L888" s="2">
        <v>243440</v>
      </c>
      <c r="M888" s="2">
        <v>27634.400000000001</v>
      </c>
    </row>
    <row r="889" spans="1:13">
      <c r="A889" s="9">
        <v>43311</v>
      </c>
      <c r="B889" s="9">
        <v>43342</v>
      </c>
      <c r="C889" s="2">
        <v>27724.799999999999</v>
      </c>
      <c r="D889" s="2">
        <v>27872.05</v>
      </c>
      <c r="E889" s="2">
        <v>27615.25</v>
      </c>
      <c r="F889" s="2">
        <v>27854.799999999999</v>
      </c>
      <c r="G889" s="2">
        <v>27854.6</v>
      </c>
      <c r="H889" s="2">
        <v>27854.799999999999</v>
      </c>
      <c r="I889" s="2">
        <v>67445</v>
      </c>
      <c r="J889" s="2">
        <v>748603.65</v>
      </c>
      <c r="K889" s="2">
        <v>2715680</v>
      </c>
      <c r="L889" s="2">
        <v>182080</v>
      </c>
      <c r="M889" s="2" t="s">
        <v>36</v>
      </c>
    </row>
    <row r="890" spans="1:13">
      <c r="A890" s="9">
        <v>43312</v>
      </c>
      <c r="B890" s="9">
        <v>43342</v>
      </c>
      <c r="C890" s="2">
        <v>27814.85</v>
      </c>
      <c r="D890" s="2">
        <v>27839.75</v>
      </c>
      <c r="E890" s="2">
        <v>27725</v>
      </c>
      <c r="F890" s="2">
        <v>27811.65</v>
      </c>
      <c r="G890" s="2">
        <v>27810.65</v>
      </c>
      <c r="H890" s="2">
        <v>27811.65</v>
      </c>
      <c r="I890" s="2">
        <v>57996</v>
      </c>
      <c r="J890" s="2">
        <v>644474.65</v>
      </c>
      <c r="K890" s="2">
        <v>2429080</v>
      </c>
      <c r="L890" s="2">
        <v>-286600</v>
      </c>
      <c r="M890" s="2" t="s">
        <v>36</v>
      </c>
    </row>
    <row r="891" spans="1:13">
      <c r="A891" s="9">
        <v>43313</v>
      </c>
      <c r="B891" s="9">
        <v>43342</v>
      </c>
      <c r="C891" s="2">
        <v>27778.7</v>
      </c>
      <c r="D891" s="2">
        <v>27843.05</v>
      </c>
      <c r="E891" s="2">
        <v>27552.400000000001</v>
      </c>
      <c r="F891" s="2">
        <v>27672.2</v>
      </c>
      <c r="G891" s="2">
        <v>27570</v>
      </c>
      <c r="H891" s="2">
        <v>27672.2</v>
      </c>
      <c r="I891" s="2">
        <v>91851</v>
      </c>
      <c r="J891" s="2">
        <v>1017790.01</v>
      </c>
      <c r="K891" s="2">
        <v>2154240</v>
      </c>
      <c r="L891" s="2">
        <v>-274840</v>
      </c>
      <c r="M891" s="2">
        <v>27596.6</v>
      </c>
    </row>
    <row r="892" spans="1:13">
      <c r="A892" s="9">
        <v>43314</v>
      </c>
      <c r="B892" s="9">
        <v>43342</v>
      </c>
      <c r="C892" s="2">
        <v>27510.15</v>
      </c>
      <c r="D892" s="2">
        <v>27550</v>
      </c>
      <c r="E892" s="2">
        <v>27415.3</v>
      </c>
      <c r="F892" s="2">
        <v>27450.1</v>
      </c>
      <c r="G892" s="2">
        <v>27437</v>
      </c>
      <c r="H892" s="2">
        <v>27450.1</v>
      </c>
      <c r="I892" s="2">
        <v>71236</v>
      </c>
      <c r="J892" s="2">
        <v>782876.57</v>
      </c>
      <c r="K892" s="2">
        <v>2104360</v>
      </c>
      <c r="L892" s="2">
        <v>-49880</v>
      </c>
      <c r="M892" s="2" t="s">
        <v>36</v>
      </c>
    </row>
    <row r="893" spans="1:13">
      <c r="A893" s="9">
        <v>43315</v>
      </c>
      <c r="B893" s="9">
        <v>43342</v>
      </c>
      <c r="C893" s="2">
        <v>27510</v>
      </c>
      <c r="D893" s="2">
        <v>27800</v>
      </c>
      <c r="E893" s="2">
        <v>27475.25</v>
      </c>
      <c r="F893" s="2">
        <v>27776.85</v>
      </c>
      <c r="G893" s="2">
        <v>27786.1</v>
      </c>
      <c r="H893" s="2">
        <v>27776.85</v>
      </c>
      <c r="I893" s="2">
        <v>64923</v>
      </c>
      <c r="J893" s="2">
        <v>718545.45</v>
      </c>
      <c r="K893" s="2">
        <v>2417920</v>
      </c>
      <c r="L893" s="2">
        <v>313560</v>
      </c>
      <c r="M893" s="2" t="s">
        <v>36</v>
      </c>
    </row>
    <row r="894" spans="1:13">
      <c r="A894" s="9">
        <v>43318</v>
      </c>
      <c r="B894" s="9">
        <v>43342</v>
      </c>
      <c r="C894" s="2">
        <v>27825.599999999999</v>
      </c>
      <c r="D894" s="2">
        <v>28019.95</v>
      </c>
      <c r="E894" s="2">
        <v>27825.05</v>
      </c>
      <c r="F894" s="2">
        <v>27960.15</v>
      </c>
      <c r="G894" s="2">
        <v>27956</v>
      </c>
      <c r="H894" s="2">
        <v>27960.15</v>
      </c>
      <c r="I894" s="2">
        <v>57670</v>
      </c>
      <c r="J894" s="2">
        <v>645021.72</v>
      </c>
      <c r="K894" s="2">
        <v>2701560</v>
      </c>
      <c r="L894" s="2">
        <v>283640</v>
      </c>
      <c r="M894" s="2" t="s">
        <v>36</v>
      </c>
    </row>
    <row r="895" spans="1:13">
      <c r="A895" s="9">
        <v>43319</v>
      </c>
      <c r="B895" s="9">
        <v>43342</v>
      </c>
      <c r="C895" s="2">
        <v>27979</v>
      </c>
      <c r="D895" s="2">
        <v>28010.799999999999</v>
      </c>
      <c r="E895" s="2">
        <v>27873.7</v>
      </c>
      <c r="F895" s="2">
        <v>27947.9</v>
      </c>
      <c r="G895" s="2">
        <v>27967.5</v>
      </c>
      <c r="H895" s="2">
        <v>27947.9</v>
      </c>
      <c r="I895" s="2">
        <v>47980</v>
      </c>
      <c r="J895" s="2">
        <v>536056.26</v>
      </c>
      <c r="K895" s="2">
        <v>2781720</v>
      </c>
      <c r="L895" s="2">
        <v>80160</v>
      </c>
      <c r="M895" s="2" t="s">
        <v>36</v>
      </c>
    </row>
    <row r="896" spans="1:13">
      <c r="A896" s="9">
        <v>43320</v>
      </c>
      <c r="B896" s="9">
        <v>43342</v>
      </c>
      <c r="C896" s="2">
        <v>27975</v>
      </c>
      <c r="D896" s="2">
        <v>28159.95</v>
      </c>
      <c r="E896" s="2">
        <v>27914.65</v>
      </c>
      <c r="F896" s="2">
        <v>28127.45</v>
      </c>
      <c r="G896" s="2">
        <v>28140.400000000001</v>
      </c>
      <c r="H896" s="2">
        <v>28127.45</v>
      </c>
      <c r="I896" s="2">
        <v>74792</v>
      </c>
      <c r="J896" s="2">
        <v>839728.61</v>
      </c>
      <c r="K896" s="2">
        <v>2722720</v>
      </c>
      <c r="L896" s="2">
        <v>-59000</v>
      </c>
      <c r="M896" s="2">
        <v>28062.45</v>
      </c>
    </row>
    <row r="897" spans="1:13">
      <c r="A897" s="9">
        <v>43321</v>
      </c>
      <c r="B897" s="9">
        <v>43342</v>
      </c>
      <c r="C897" s="2">
        <v>28224.85</v>
      </c>
      <c r="D897" s="2">
        <v>28386</v>
      </c>
      <c r="E897" s="2">
        <v>28177.85</v>
      </c>
      <c r="F897" s="2">
        <v>28351.7</v>
      </c>
      <c r="G897" s="2">
        <v>28345</v>
      </c>
      <c r="H897" s="2">
        <v>28351.7</v>
      </c>
      <c r="I897" s="2">
        <v>74735</v>
      </c>
      <c r="J897" s="2">
        <v>845799.13</v>
      </c>
      <c r="K897" s="2">
        <v>2899200</v>
      </c>
      <c r="L897" s="2">
        <v>176480</v>
      </c>
      <c r="M897" s="2" t="s">
        <v>36</v>
      </c>
    </row>
    <row r="898" spans="1:13">
      <c r="A898" s="9">
        <v>43322</v>
      </c>
      <c r="B898" s="9">
        <v>43342</v>
      </c>
      <c r="C898" s="2">
        <v>28342.95</v>
      </c>
      <c r="D898" s="2">
        <v>28380</v>
      </c>
      <c r="E898" s="2">
        <v>28150.05</v>
      </c>
      <c r="F898" s="2">
        <v>28166.55</v>
      </c>
      <c r="G898" s="2">
        <v>28154.7</v>
      </c>
      <c r="H898" s="2">
        <v>28166.55</v>
      </c>
      <c r="I898" s="2">
        <v>69417</v>
      </c>
      <c r="J898" s="2">
        <v>784439.06</v>
      </c>
      <c r="K898" s="2">
        <v>2742840</v>
      </c>
      <c r="L898" s="2">
        <v>-156360</v>
      </c>
      <c r="M898" s="2">
        <v>28124.25</v>
      </c>
    </row>
    <row r="899" spans="1:13">
      <c r="A899" s="9">
        <v>43325</v>
      </c>
      <c r="B899" s="9">
        <v>43342</v>
      </c>
      <c r="C899" s="2">
        <v>27890</v>
      </c>
      <c r="D899" s="2">
        <v>27990.55</v>
      </c>
      <c r="E899" s="2">
        <v>27827</v>
      </c>
      <c r="F899" s="2">
        <v>27870.65</v>
      </c>
      <c r="G899" s="2">
        <v>27884</v>
      </c>
      <c r="H899" s="2">
        <v>27870.65</v>
      </c>
      <c r="I899" s="2">
        <v>77119</v>
      </c>
      <c r="J899" s="2">
        <v>860459.72</v>
      </c>
      <c r="K899" s="2">
        <v>2541480</v>
      </c>
      <c r="L899" s="2">
        <v>-201360</v>
      </c>
      <c r="M899" s="2" t="s">
        <v>36</v>
      </c>
    </row>
    <row r="900" spans="1:13">
      <c r="A900" s="9">
        <v>43326</v>
      </c>
      <c r="B900" s="9">
        <v>43342</v>
      </c>
      <c r="C900" s="2">
        <v>27905</v>
      </c>
      <c r="D900" s="2">
        <v>28097.85</v>
      </c>
      <c r="E900" s="2">
        <v>27904.3</v>
      </c>
      <c r="F900" s="2">
        <v>28077.5</v>
      </c>
      <c r="G900" s="2">
        <v>28082.85</v>
      </c>
      <c r="H900" s="2">
        <v>28077.5</v>
      </c>
      <c r="I900" s="2">
        <v>62420</v>
      </c>
      <c r="J900" s="2">
        <v>700150.89</v>
      </c>
      <c r="K900" s="2">
        <v>2525000</v>
      </c>
      <c r="L900" s="2">
        <v>-16480</v>
      </c>
      <c r="M900" s="2">
        <v>28021.7</v>
      </c>
    </row>
    <row r="901" spans="1:13">
      <c r="A901" s="9">
        <v>43328</v>
      </c>
      <c r="B901" s="9">
        <v>43342</v>
      </c>
      <c r="C901" s="2">
        <v>27889.55</v>
      </c>
      <c r="D901" s="2">
        <v>28049.3</v>
      </c>
      <c r="E901" s="2">
        <v>27836.799999999999</v>
      </c>
      <c r="F901" s="2">
        <v>27907.200000000001</v>
      </c>
      <c r="G901" s="2">
        <v>27936</v>
      </c>
      <c r="H901" s="2">
        <v>27907.200000000001</v>
      </c>
      <c r="I901" s="2">
        <v>80124</v>
      </c>
      <c r="J901" s="2">
        <v>895236.57</v>
      </c>
      <c r="K901" s="2">
        <v>2389200</v>
      </c>
      <c r="L901" s="2">
        <v>-135800</v>
      </c>
      <c r="M901" s="2">
        <v>27826.55</v>
      </c>
    </row>
    <row r="902" spans="1:13">
      <c r="A902" s="9">
        <v>43329</v>
      </c>
      <c r="B902" s="9">
        <v>43342</v>
      </c>
      <c r="C902" s="2">
        <v>28011.35</v>
      </c>
      <c r="D902" s="2">
        <v>28209.9</v>
      </c>
      <c r="E902" s="2">
        <v>28005.05</v>
      </c>
      <c r="F902" s="2">
        <v>28169.5</v>
      </c>
      <c r="G902" s="2">
        <v>28173</v>
      </c>
      <c r="H902" s="2">
        <v>28169.5</v>
      </c>
      <c r="I902" s="2">
        <v>66326</v>
      </c>
      <c r="J902" s="2">
        <v>746101.64</v>
      </c>
      <c r="K902" s="2">
        <v>2452880</v>
      </c>
      <c r="L902" s="2">
        <v>63680</v>
      </c>
      <c r="M902" s="2">
        <v>28128.55</v>
      </c>
    </row>
    <row r="903" spans="1:13">
      <c r="A903" s="9">
        <v>43332</v>
      </c>
      <c r="B903" s="9">
        <v>43342</v>
      </c>
      <c r="C903" s="2">
        <v>28290</v>
      </c>
      <c r="D903" s="2">
        <v>28377.599999999999</v>
      </c>
      <c r="E903" s="2">
        <v>28220.400000000001</v>
      </c>
      <c r="F903" s="2">
        <v>28331.45</v>
      </c>
      <c r="G903" s="2">
        <v>28320.7</v>
      </c>
      <c r="H903" s="2">
        <v>28331.45</v>
      </c>
      <c r="I903" s="2">
        <v>43763</v>
      </c>
      <c r="J903" s="2">
        <v>496069.44</v>
      </c>
      <c r="K903" s="2">
        <v>2464400</v>
      </c>
      <c r="L903" s="2">
        <v>11520</v>
      </c>
      <c r="M903" s="2" t="s">
        <v>36</v>
      </c>
    </row>
    <row r="904" spans="1:13">
      <c r="A904" s="9">
        <v>43333</v>
      </c>
      <c r="B904" s="9">
        <v>43342</v>
      </c>
      <c r="C904" s="2">
        <v>28340.2</v>
      </c>
      <c r="D904" s="2">
        <v>28360.65</v>
      </c>
      <c r="E904" s="2">
        <v>28189.5</v>
      </c>
      <c r="F904" s="2">
        <v>28279.35</v>
      </c>
      <c r="G904" s="2">
        <v>28289</v>
      </c>
      <c r="H904" s="2">
        <v>28279.35</v>
      </c>
      <c r="I904" s="2">
        <v>50728</v>
      </c>
      <c r="J904" s="2">
        <v>573401.21</v>
      </c>
      <c r="K904" s="2">
        <v>2370680</v>
      </c>
      <c r="L904" s="2">
        <v>-93720</v>
      </c>
      <c r="M904" s="2">
        <v>28257.9</v>
      </c>
    </row>
    <row r="905" spans="1:13">
      <c r="A905" s="9">
        <v>43335</v>
      </c>
      <c r="B905" s="9">
        <v>43342</v>
      </c>
      <c r="C905" s="2">
        <v>28336.400000000001</v>
      </c>
      <c r="D905" s="2">
        <v>28336.400000000001</v>
      </c>
      <c r="E905" s="2">
        <v>28016</v>
      </c>
      <c r="F905" s="2">
        <v>28099.05</v>
      </c>
      <c r="G905" s="2">
        <v>28112</v>
      </c>
      <c r="H905" s="2">
        <v>28099.05</v>
      </c>
      <c r="I905" s="2">
        <v>80534</v>
      </c>
      <c r="J905" s="2">
        <v>905932.29</v>
      </c>
      <c r="K905" s="2">
        <v>2030640</v>
      </c>
      <c r="L905" s="2">
        <v>-340040</v>
      </c>
      <c r="M905" s="2" t="s">
        <v>36</v>
      </c>
    </row>
    <row r="906" spans="1:13">
      <c r="A906" s="9">
        <v>43336</v>
      </c>
      <c r="B906" s="9">
        <v>43342</v>
      </c>
      <c r="C906" s="2">
        <v>28010.400000000001</v>
      </c>
      <c r="D906" s="2">
        <v>28176</v>
      </c>
      <c r="E906" s="2">
        <v>27861.25</v>
      </c>
      <c r="F906" s="2">
        <v>27908.799999999999</v>
      </c>
      <c r="G906" s="2">
        <v>27912</v>
      </c>
      <c r="H906" s="2">
        <v>27908.799999999999</v>
      </c>
      <c r="I906" s="2">
        <v>69091</v>
      </c>
      <c r="J906" s="2">
        <v>773336.81</v>
      </c>
      <c r="K906" s="2">
        <v>2012760</v>
      </c>
      <c r="L906" s="2">
        <v>-17880</v>
      </c>
      <c r="M906" s="2" t="s">
        <v>36</v>
      </c>
    </row>
    <row r="907" spans="1:13">
      <c r="A907" s="9">
        <v>43339</v>
      </c>
      <c r="B907" s="9">
        <v>43342</v>
      </c>
      <c r="C907" s="2">
        <v>28034.75</v>
      </c>
      <c r="D907" s="2">
        <v>28290.9</v>
      </c>
      <c r="E907" s="2">
        <v>28025.25</v>
      </c>
      <c r="F907" s="2">
        <v>28268.95</v>
      </c>
      <c r="G907" s="2">
        <v>28279</v>
      </c>
      <c r="H907" s="2">
        <v>28268.95</v>
      </c>
      <c r="I907" s="2">
        <v>68166</v>
      </c>
      <c r="J907" s="2">
        <v>769593.73</v>
      </c>
      <c r="K907" s="2">
        <v>1794280</v>
      </c>
      <c r="L907" s="2">
        <v>-218480</v>
      </c>
      <c r="M907" s="2" t="s">
        <v>36</v>
      </c>
    </row>
    <row r="908" spans="1:13">
      <c r="A908" s="9">
        <v>43340</v>
      </c>
      <c r="B908" s="9">
        <v>43342</v>
      </c>
      <c r="C908" s="2">
        <v>28360.55</v>
      </c>
      <c r="D908" s="2">
        <v>28408.799999999999</v>
      </c>
      <c r="E908" s="2">
        <v>28160</v>
      </c>
      <c r="F908" s="2">
        <v>28312.25</v>
      </c>
      <c r="G908" s="2">
        <v>28313.25</v>
      </c>
      <c r="H908" s="2">
        <v>28312.25</v>
      </c>
      <c r="I908" s="2">
        <v>75208</v>
      </c>
      <c r="J908" s="2">
        <v>850011.96</v>
      </c>
      <c r="K908" s="2">
        <v>1503400</v>
      </c>
      <c r="L908" s="2">
        <v>-290880</v>
      </c>
      <c r="M908" s="2">
        <v>28269.65</v>
      </c>
    </row>
    <row r="909" spans="1:13">
      <c r="A909" s="9">
        <v>43341</v>
      </c>
      <c r="B909" s="9">
        <v>43342</v>
      </c>
      <c r="C909" s="2">
        <v>28249.95</v>
      </c>
      <c r="D909" s="2">
        <v>28397.7</v>
      </c>
      <c r="E909" s="2">
        <v>28190.3</v>
      </c>
      <c r="F909" s="2">
        <v>28250.55</v>
      </c>
      <c r="G909" s="2">
        <v>28226.2</v>
      </c>
      <c r="H909" s="2">
        <v>28250.55</v>
      </c>
      <c r="I909" s="2">
        <v>66000</v>
      </c>
      <c r="J909" s="2">
        <v>747187.95</v>
      </c>
      <c r="K909" s="2">
        <v>1320800</v>
      </c>
      <c r="L909" s="2">
        <v>-182600</v>
      </c>
      <c r="M909" s="2">
        <v>28224.1</v>
      </c>
    </row>
    <row r="910" spans="1:13">
      <c r="A910" s="9">
        <v>43342</v>
      </c>
      <c r="B910" s="9">
        <v>43342</v>
      </c>
      <c r="C910" s="2">
        <v>28233.3</v>
      </c>
      <c r="D910" s="2">
        <v>28233.3</v>
      </c>
      <c r="E910" s="2">
        <v>27966.45</v>
      </c>
      <c r="F910" s="2">
        <v>28094.15</v>
      </c>
      <c r="G910" s="2">
        <v>28105.5</v>
      </c>
      <c r="H910" s="2">
        <v>28103.25</v>
      </c>
      <c r="I910" s="2">
        <v>81487</v>
      </c>
      <c r="J910" s="2">
        <v>914658.71</v>
      </c>
      <c r="K910" s="2">
        <v>862440</v>
      </c>
      <c r="L910" s="2">
        <v>-458360</v>
      </c>
      <c r="M910" s="2" t="s">
        <v>36</v>
      </c>
    </row>
    <row r="911" spans="1:13">
      <c r="A911" s="9">
        <v>43343</v>
      </c>
      <c r="B911" s="9">
        <v>43370</v>
      </c>
      <c r="C911" s="2">
        <v>28160</v>
      </c>
      <c r="D911" s="2">
        <v>28309.15</v>
      </c>
      <c r="E911" s="2">
        <v>28107.95</v>
      </c>
      <c r="F911" s="2">
        <v>28216.7</v>
      </c>
      <c r="G911" s="2">
        <v>28218.25</v>
      </c>
      <c r="H911" s="2">
        <v>28216.7</v>
      </c>
      <c r="I911" s="2">
        <v>72565</v>
      </c>
      <c r="J911" s="2">
        <v>818563.3</v>
      </c>
      <c r="K911" s="2">
        <v>1599720</v>
      </c>
      <c r="L911" s="2">
        <v>-47000</v>
      </c>
      <c r="M911" s="2">
        <v>28061.75</v>
      </c>
    </row>
    <row r="912" spans="1:13">
      <c r="A912" s="9">
        <v>43346</v>
      </c>
      <c r="B912" s="9">
        <v>43370</v>
      </c>
      <c r="C912" s="2">
        <v>28285.15</v>
      </c>
      <c r="D912" s="2">
        <v>28299.95</v>
      </c>
      <c r="E912" s="2">
        <v>27961.55</v>
      </c>
      <c r="F912" s="2">
        <v>28014.55</v>
      </c>
      <c r="G912" s="2">
        <v>27962.6</v>
      </c>
      <c r="H912" s="2">
        <v>28014.55</v>
      </c>
      <c r="I912" s="2">
        <v>64073</v>
      </c>
      <c r="J912" s="2">
        <v>720865.57</v>
      </c>
      <c r="K912" s="2">
        <v>1670040</v>
      </c>
      <c r="L912" s="2">
        <v>70320</v>
      </c>
      <c r="M912" s="2" t="s">
        <v>36</v>
      </c>
    </row>
    <row r="913" spans="1:13">
      <c r="A913" s="9">
        <v>43347</v>
      </c>
      <c r="B913" s="9">
        <v>43370</v>
      </c>
      <c r="C913" s="2">
        <v>27969</v>
      </c>
      <c r="D913" s="2">
        <v>28039</v>
      </c>
      <c r="E913" s="2">
        <v>27550.1</v>
      </c>
      <c r="F913" s="2">
        <v>27615.45</v>
      </c>
      <c r="G913" s="2">
        <v>27637.95</v>
      </c>
      <c r="H913" s="2">
        <v>27615.45</v>
      </c>
      <c r="I913" s="2">
        <v>102943</v>
      </c>
      <c r="J913" s="2">
        <v>1142786.8500000001</v>
      </c>
      <c r="K913" s="2">
        <v>1727600</v>
      </c>
      <c r="L913" s="2">
        <v>57560</v>
      </c>
      <c r="M913" s="2">
        <v>27430.75</v>
      </c>
    </row>
    <row r="914" spans="1:13">
      <c r="A914" s="9">
        <v>43348</v>
      </c>
      <c r="B914" s="9">
        <v>43370</v>
      </c>
      <c r="C914" s="2">
        <v>27594.95</v>
      </c>
      <c r="D914" s="2">
        <v>27649.75</v>
      </c>
      <c r="E914" s="2">
        <v>27307.3</v>
      </c>
      <c r="F914" s="2">
        <v>27534.7</v>
      </c>
      <c r="G914" s="2">
        <v>27501</v>
      </c>
      <c r="H914" s="2">
        <v>27534.7</v>
      </c>
      <c r="I914" s="2">
        <v>105613</v>
      </c>
      <c r="J914" s="2">
        <v>1160488</v>
      </c>
      <c r="K914" s="2">
        <v>1607480</v>
      </c>
      <c r="L914" s="2">
        <v>-120120</v>
      </c>
      <c r="M914" s="2">
        <v>27376.05</v>
      </c>
    </row>
    <row r="915" spans="1:13">
      <c r="A915" s="9">
        <v>43349</v>
      </c>
      <c r="B915" s="9">
        <v>43370</v>
      </c>
      <c r="C915" s="2">
        <v>27555.05</v>
      </c>
      <c r="D915" s="2">
        <v>27669.85</v>
      </c>
      <c r="E915" s="2">
        <v>27384.95</v>
      </c>
      <c r="F915" s="2">
        <v>27578.15</v>
      </c>
      <c r="G915" s="2">
        <v>27544.799999999999</v>
      </c>
      <c r="H915" s="2">
        <v>27578.15</v>
      </c>
      <c r="I915" s="2">
        <v>111678</v>
      </c>
      <c r="J915" s="2">
        <v>1230181.8600000001</v>
      </c>
      <c r="K915" s="2">
        <v>1478960</v>
      </c>
      <c r="L915" s="2">
        <v>-128520</v>
      </c>
      <c r="M915" s="2">
        <v>27468.7</v>
      </c>
    </row>
    <row r="916" spans="1:13">
      <c r="A916" s="9">
        <v>43350</v>
      </c>
      <c r="B916" s="9">
        <v>43370</v>
      </c>
      <c r="C916" s="2">
        <v>27560.05</v>
      </c>
      <c r="D916" s="2">
        <v>27636</v>
      </c>
      <c r="E916" s="2">
        <v>27338.3</v>
      </c>
      <c r="F916" s="2">
        <v>27593.05</v>
      </c>
      <c r="G916" s="2">
        <v>27570</v>
      </c>
      <c r="H916" s="2">
        <v>27593.05</v>
      </c>
      <c r="I916" s="2">
        <v>84125</v>
      </c>
      <c r="J916" s="2">
        <v>925126.05</v>
      </c>
      <c r="K916" s="2">
        <v>1476920</v>
      </c>
      <c r="L916" s="2">
        <v>-2040</v>
      </c>
      <c r="M916" s="2" t="s">
        <v>36</v>
      </c>
    </row>
    <row r="917" spans="1:13">
      <c r="A917" s="9">
        <v>43353</v>
      </c>
      <c r="B917" s="9">
        <v>43370</v>
      </c>
      <c r="C917" s="2">
        <v>27485</v>
      </c>
      <c r="D917" s="2">
        <v>27494.400000000001</v>
      </c>
      <c r="E917" s="2">
        <v>27270</v>
      </c>
      <c r="F917" s="2">
        <v>27338.2</v>
      </c>
      <c r="G917" s="2">
        <v>27340</v>
      </c>
      <c r="H917" s="2">
        <v>27338.2</v>
      </c>
      <c r="I917" s="2">
        <v>91272</v>
      </c>
      <c r="J917" s="2">
        <v>998934.51</v>
      </c>
      <c r="K917" s="2">
        <v>1649400</v>
      </c>
      <c r="L917" s="2">
        <v>172480</v>
      </c>
      <c r="M917" s="2">
        <v>27201.75</v>
      </c>
    </row>
    <row r="918" spans="1:13">
      <c r="A918" s="9">
        <v>43354</v>
      </c>
      <c r="B918" s="9">
        <v>43370</v>
      </c>
      <c r="C918" s="2">
        <v>27365.55</v>
      </c>
      <c r="D918" s="2">
        <v>27444.05</v>
      </c>
      <c r="E918" s="2">
        <v>26914.7</v>
      </c>
      <c r="F918" s="2">
        <v>26950.6</v>
      </c>
      <c r="G918" s="2">
        <v>26930.2</v>
      </c>
      <c r="H918" s="2">
        <v>26950.6</v>
      </c>
      <c r="I918" s="2">
        <v>108643</v>
      </c>
      <c r="J918" s="2">
        <v>1182934.3400000001</v>
      </c>
      <c r="K918" s="2">
        <v>1798200</v>
      </c>
      <c r="L918" s="2">
        <v>148800</v>
      </c>
      <c r="M918" s="2">
        <v>26807.5</v>
      </c>
    </row>
    <row r="919" spans="1:13">
      <c r="A919" s="9">
        <v>43355</v>
      </c>
      <c r="B919" s="9">
        <v>43370</v>
      </c>
      <c r="C919" s="2">
        <v>26980.05</v>
      </c>
      <c r="D919" s="2">
        <v>27028.45</v>
      </c>
      <c r="E919" s="2">
        <v>26706.05</v>
      </c>
      <c r="F919" s="2">
        <v>26978.799999999999</v>
      </c>
      <c r="G919" s="2">
        <v>27000</v>
      </c>
      <c r="H919" s="2">
        <v>26978.799999999999</v>
      </c>
      <c r="I919" s="2">
        <v>127561</v>
      </c>
      <c r="J919" s="2">
        <v>1370748.92</v>
      </c>
      <c r="K919" s="2">
        <v>1806360</v>
      </c>
      <c r="L919" s="2">
        <v>8160</v>
      </c>
      <c r="M919" s="2">
        <v>26819.200000000001</v>
      </c>
    </row>
    <row r="920" spans="1:13">
      <c r="A920" s="9">
        <v>43357</v>
      </c>
      <c r="B920" s="9">
        <v>43370</v>
      </c>
      <c r="C920" s="2">
        <v>27202</v>
      </c>
      <c r="D920" s="2">
        <v>27290</v>
      </c>
      <c r="E920" s="2">
        <v>27063.200000000001</v>
      </c>
      <c r="F920" s="2">
        <v>27238.65</v>
      </c>
      <c r="G920" s="2">
        <v>27202.1</v>
      </c>
      <c r="H920" s="2">
        <v>27238.65</v>
      </c>
      <c r="I920" s="2">
        <v>72660</v>
      </c>
      <c r="J920" s="2">
        <v>790109.46</v>
      </c>
      <c r="K920" s="2">
        <v>1497760</v>
      </c>
      <c r="L920" s="2">
        <v>-308600</v>
      </c>
      <c r="M920" s="2" t="s">
        <v>36</v>
      </c>
    </row>
    <row r="921" spans="1:13">
      <c r="A921" s="9">
        <v>43360</v>
      </c>
      <c r="B921" s="9">
        <v>43370</v>
      </c>
      <c r="C921" s="2">
        <v>27049.75</v>
      </c>
      <c r="D921" s="2">
        <v>27050</v>
      </c>
      <c r="E921" s="2">
        <v>26809</v>
      </c>
      <c r="F921" s="2">
        <v>26906.7</v>
      </c>
      <c r="G921" s="2">
        <v>26879</v>
      </c>
      <c r="H921" s="2">
        <v>26906.7</v>
      </c>
      <c r="I921" s="2">
        <v>84747</v>
      </c>
      <c r="J921" s="2">
        <v>912145.96</v>
      </c>
      <c r="K921" s="2">
        <v>1565760</v>
      </c>
      <c r="L921" s="2">
        <v>68000</v>
      </c>
      <c r="M921" s="2">
        <v>26820.3</v>
      </c>
    </row>
    <row r="922" spans="1:13">
      <c r="A922" s="9">
        <v>43361</v>
      </c>
      <c r="B922" s="9">
        <v>43370</v>
      </c>
      <c r="C922" s="2">
        <v>26819.9</v>
      </c>
      <c r="D922" s="2">
        <v>26998</v>
      </c>
      <c r="E922" s="2">
        <v>26514</v>
      </c>
      <c r="F922" s="2">
        <v>26553.1</v>
      </c>
      <c r="G922" s="2">
        <v>26544</v>
      </c>
      <c r="H922" s="2">
        <v>26553.1</v>
      </c>
      <c r="I922" s="2">
        <v>114202</v>
      </c>
      <c r="J922" s="2">
        <v>1221655.48</v>
      </c>
      <c r="K922" s="2">
        <v>1956640</v>
      </c>
      <c r="L922" s="2">
        <v>390880</v>
      </c>
      <c r="M922" s="2">
        <v>26441.45</v>
      </c>
    </row>
    <row r="923" spans="1:13">
      <c r="A923" s="9">
        <v>43362</v>
      </c>
      <c r="B923" s="9">
        <v>43370</v>
      </c>
      <c r="C923" s="2">
        <v>26585.05</v>
      </c>
      <c r="D923" s="2">
        <v>26670</v>
      </c>
      <c r="E923" s="2">
        <v>26333.35</v>
      </c>
      <c r="F923" s="2">
        <v>26380.2</v>
      </c>
      <c r="G923" s="2">
        <v>26389.25</v>
      </c>
      <c r="H923" s="2">
        <v>26380.2</v>
      </c>
      <c r="I923" s="2">
        <v>107544</v>
      </c>
      <c r="J923" s="2">
        <v>1140529.03</v>
      </c>
      <c r="K923" s="2">
        <v>2041200</v>
      </c>
      <c r="L923" s="2">
        <v>84560</v>
      </c>
      <c r="M923" s="2" t="s">
        <v>36</v>
      </c>
    </row>
    <row r="924" spans="1:13">
      <c r="A924" s="9">
        <v>43364</v>
      </c>
      <c r="B924" s="9">
        <v>43370</v>
      </c>
      <c r="C924" s="2">
        <v>26442.95</v>
      </c>
      <c r="D924" s="2">
        <v>26710.400000000001</v>
      </c>
      <c r="E924" s="2">
        <v>25228.05</v>
      </c>
      <c r="F924" s="2">
        <v>25660</v>
      </c>
      <c r="G924" s="2">
        <v>25674.9</v>
      </c>
      <c r="H924" s="2">
        <v>25660</v>
      </c>
      <c r="I924" s="2">
        <v>187449</v>
      </c>
      <c r="J924" s="2">
        <v>1948881.53</v>
      </c>
      <c r="K924" s="2">
        <v>2177760</v>
      </c>
      <c r="L924" s="2">
        <v>136560</v>
      </c>
      <c r="M924" s="2" t="s">
        <v>36</v>
      </c>
    </row>
    <row r="925" spans="1:13">
      <c r="A925" s="9">
        <v>43367</v>
      </c>
      <c r="B925" s="9">
        <v>43370</v>
      </c>
      <c r="C925" s="2">
        <v>25749.9</v>
      </c>
      <c r="D925" s="2">
        <v>25749.95</v>
      </c>
      <c r="E925" s="2">
        <v>24941</v>
      </c>
      <c r="F925" s="2">
        <v>25016.799999999999</v>
      </c>
      <c r="G925" s="2">
        <v>24977.55</v>
      </c>
      <c r="H925" s="2">
        <v>25016.799999999999</v>
      </c>
      <c r="I925" s="2">
        <v>143130</v>
      </c>
      <c r="J925" s="2">
        <v>1444633.32</v>
      </c>
      <c r="K925" s="2">
        <v>2000960</v>
      </c>
      <c r="L925" s="2">
        <v>-176800</v>
      </c>
      <c r="M925" s="2" t="s">
        <v>36</v>
      </c>
    </row>
    <row r="926" spans="1:13">
      <c r="A926" s="9">
        <v>43368</v>
      </c>
      <c r="B926" s="9">
        <v>43370</v>
      </c>
      <c r="C926" s="2">
        <v>24952.400000000001</v>
      </c>
      <c r="D926" s="2">
        <v>25429.95</v>
      </c>
      <c r="E926" s="2">
        <v>24706.75</v>
      </c>
      <c r="F926" s="2">
        <v>25343.45</v>
      </c>
      <c r="G926" s="2">
        <v>25390</v>
      </c>
      <c r="H926" s="2">
        <v>25343.45</v>
      </c>
      <c r="I926" s="2">
        <v>218323</v>
      </c>
      <c r="J926" s="2">
        <v>2186151.46</v>
      </c>
      <c r="K926" s="2">
        <v>1536080</v>
      </c>
      <c r="L926" s="2">
        <v>-464880</v>
      </c>
      <c r="M926" s="2" t="s">
        <v>36</v>
      </c>
    </row>
    <row r="927" spans="1:13">
      <c r="A927" s="9">
        <v>43369</v>
      </c>
      <c r="B927" s="9">
        <v>43370</v>
      </c>
      <c r="C927" s="2">
        <v>25619.95</v>
      </c>
      <c r="D927" s="2">
        <v>25619.95</v>
      </c>
      <c r="E927" s="2">
        <v>25200.45</v>
      </c>
      <c r="F927" s="2">
        <v>25367.4</v>
      </c>
      <c r="G927" s="2">
        <v>25351.3</v>
      </c>
      <c r="H927" s="2">
        <v>25367.4</v>
      </c>
      <c r="I927" s="2">
        <v>118278</v>
      </c>
      <c r="J927" s="2">
        <v>1200779.6299999999</v>
      </c>
      <c r="K927" s="2">
        <v>1221600</v>
      </c>
      <c r="L927" s="2">
        <v>-314480</v>
      </c>
      <c r="M927" s="2">
        <v>25376.3</v>
      </c>
    </row>
    <row r="928" spans="1:13">
      <c r="A928" s="9">
        <v>43370</v>
      </c>
      <c r="B928" s="9">
        <v>43370</v>
      </c>
      <c r="C928" s="2">
        <v>25155.55</v>
      </c>
      <c r="D928" s="2">
        <v>25444</v>
      </c>
      <c r="E928" s="2">
        <v>25000</v>
      </c>
      <c r="F928" s="2">
        <v>25029.85</v>
      </c>
      <c r="G928" s="2">
        <v>25044.95</v>
      </c>
      <c r="H928" s="2">
        <v>25042.15</v>
      </c>
      <c r="I928" s="2">
        <v>104331</v>
      </c>
      <c r="J928" s="2">
        <v>1049913.32</v>
      </c>
      <c r="K928" s="2">
        <v>719560</v>
      </c>
      <c r="L928" s="2">
        <v>-502040</v>
      </c>
      <c r="M928" s="2" t="s">
        <v>36</v>
      </c>
    </row>
    <row r="929" spans="1:13">
      <c r="A929" s="9">
        <v>43371</v>
      </c>
      <c r="B929" s="9">
        <v>43398</v>
      </c>
      <c r="C929" s="2">
        <v>25325.200000000001</v>
      </c>
      <c r="D929" s="2">
        <v>25530.55</v>
      </c>
      <c r="E929" s="2">
        <v>25050.15</v>
      </c>
      <c r="F929" s="2">
        <v>25214.7</v>
      </c>
      <c r="G929" s="2">
        <v>25235</v>
      </c>
      <c r="H929" s="2">
        <v>25214.7</v>
      </c>
      <c r="I929" s="2">
        <v>150183</v>
      </c>
      <c r="J929" s="2">
        <v>1517997.45</v>
      </c>
      <c r="K929" s="2">
        <v>1572840</v>
      </c>
      <c r="L929" s="2">
        <v>231680</v>
      </c>
      <c r="M929" s="2" t="s">
        <v>36</v>
      </c>
    </row>
    <row r="930" spans="1:13">
      <c r="A930" s="9">
        <v>43374</v>
      </c>
      <c r="B930" s="9">
        <v>43398</v>
      </c>
      <c r="C930" s="2">
        <v>25085</v>
      </c>
      <c r="D930" s="2">
        <v>25560.15</v>
      </c>
      <c r="E930" s="2">
        <v>24861.35</v>
      </c>
      <c r="F930" s="2">
        <v>25508.85</v>
      </c>
      <c r="G930" s="2">
        <v>25520</v>
      </c>
      <c r="H930" s="2">
        <v>25508.85</v>
      </c>
      <c r="I930" s="2">
        <v>143184</v>
      </c>
      <c r="J930" s="2">
        <v>1440976.86</v>
      </c>
      <c r="K930" s="2">
        <v>1853000</v>
      </c>
      <c r="L930" s="2">
        <v>280160</v>
      </c>
      <c r="M930" s="2" t="s">
        <v>36</v>
      </c>
    </row>
    <row r="931" spans="1:13">
      <c r="A931" s="9">
        <v>43376</v>
      </c>
      <c r="B931" s="9">
        <v>43398</v>
      </c>
      <c r="C931" s="2">
        <v>25400</v>
      </c>
      <c r="D931" s="2">
        <v>25577</v>
      </c>
      <c r="E931" s="2">
        <v>25109.85</v>
      </c>
      <c r="F931" s="2">
        <v>25163.65</v>
      </c>
      <c r="G931" s="2">
        <v>25145.35</v>
      </c>
      <c r="H931" s="2">
        <v>25163.65</v>
      </c>
      <c r="I931" s="2">
        <v>133308</v>
      </c>
      <c r="J931" s="2">
        <v>1351337.28</v>
      </c>
      <c r="K931" s="2">
        <v>1890480</v>
      </c>
      <c r="L931" s="2">
        <v>37480</v>
      </c>
      <c r="M931" s="2">
        <v>25069.9</v>
      </c>
    </row>
    <row r="932" spans="1:13">
      <c r="A932" s="9">
        <v>43377</v>
      </c>
      <c r="B932" s="9">
        <v>43398</v>
      </c>
      <c r="C932" s="2">
        <v>24780</v>
      </c>
      <c r="D932" s="2">
        <v>24967</v>
      </c>
      <c r="E932" s="2">
        <v>24620.05</v>
      </c>
      <c r="F932" s="2">
        <v>24862.2</v>
      </c>
      <c r="G932" s="2">
        <v>24737.15</v>
      </c>
      <c r="H932" s="2">
        <v>24862.2</v>
      </c>
      <c r="I932" s="2">
        <v>162327</v>
      </c>
      <c r="J932" s="2">
        <v>1611950.04</v>
      </c>
      <c r="K932" s="2">
        <v>1635880</v>
      </c>
      <c r="L932" s="2">
        <v>-254600</v>
      </c>
      <c r="M932" s="2" t="s">
        <v>36</v>
      </c>
    </row>
    <row r="933" spans="1:13">
      <c r="A933" s="9">
        <v>43378</v>
      </c>
      <c r="B933" s="9">
        <v>43398</v>
      </c>
      <c r="C933" s="2">
        <v>24700</v>
      </c>
      <c r="D933" s="2">
        <v>25150</v>
      </c>
      <c r="E933" s="2">
        <v>24272.400000000001</v>
      </c>
      <c r="F933" s="2">
        <v>24519.7</v>
      </c>
      <c r="G933" s="2">
        <v>24364.95</v>
      </c>
      <c r="H933" s="2">
        <v>24519.7</v>
      </c>
      <c r="I933" s="2">
        <v>162451</v>
      </c>
      <c r="J933" s="2">
        <v>1612189.46</v>
      </c>
      <c r="K933" s="2">
        <v>1505640</v>
      </c>
      <c r="L933" s="2">
        <v>-130240</v>
      </c>
      <c r="M933" s="2" t="s">
        <v>36</v>
      </c>
    </row>
    <row r="934" spans="1:13">
      <c r="A934" s="9">
        <v>43381</v>
      </c>
      <c r="B934" s="9">
        <v>43398</v>
      </c>
      <c r="C934" s="2">
        <v>24444.7</v>
      </c>
      <c r="D934" s="2">
        <v>24816.799999999999</v>
      </c>
      <c r="E934" s="2">
        <v>24285</v>
      </c>
      <c r="F934" s="2">
        <v>24712.65</v>
      </c>
      <c r="G934" s="2">
        <v>24708.65</v>
      </c>
      <c r="H934" s="2">
        <v>24712.65</v>
      </c>
      <c r="I934" s="2">
        <v>134919</v>
      </c>
      <c r="J934" s="2">
        <v>1325245.25</v>
      </c>
      <c r="K934" s="2">
        <v>1443200</v>
      </c>
      <c r="L934" s="2">
        <v>-62440</v>
      </c>
      <c r="M934" s="2" t="s">
        <v>36</v>
      </c>
    </row>
    <row r="935" spans="1:13">
      <c r="A935" s="9">
        <v>43382</v>
      </c>
      <c r="B935" s="9">
        <v>43398</v>
      </c>
      <c r="C935" s="2">
        <v>24762.400000000001</v>
      </c>
      <c r="D935" s="2">
        <v>24842</v>
      </c>
      <c r="E935" s="2">
        <v>24510</v>
      </c>
      <c r="F935" s="2">
        <v>24563.5</v>
      </c>
      <c r="G935" s="2">
        <v>24575</v>
      </c>
      <c r="H935" s="2">
        <v>24563.5</v>
      </c>
      <c r="I935" s="2">
        <v>101538</v>
      </c>
      <c r="J935" s="2">
        <v>1001813.18</v>
      </c>
      <c r="K935" s="2">
        <v>1339120</v>
      </c>
      <c r="L935" s="2">
        <v>-104080</v>
      </c>
      <c r="M935" s="2" t="s">
        <v>36</v>
      </c>
    </row>
    <row r="936" spans="1:13">
      <c r="A936" s="9">
        <v>43383</v>
      </c>
      <c r="B936" s="9">
        <v>43398</v>
      </c>
      <c r="C936" s="2">
        <v>24609.95</v>
      </c>
      <c r="D936" s="2">
        <v>25361.25</v>
      </c>
      <c r="E936" s="2">
        <v>24586</v>
      </c>
      <c r="F936" s="2">
        <v>25305.5</v>
      </c>
      <c r="G936" s="2">
        <v>25309.5</v>
      </c>
      <c r="H936" s="2">
        <v>25305.5</v>
      </c>
      <c r="I936" s="2">
        <v>154108</v>
      </c>
      <c r="J936" s="2">
        <v>1545951.78</v>
      </c>
      <c r="K936" s="2">
        <v>1729480</v>
      </c>
      <c r="L936" s="2">
        <v>390360</v>
      </c>
      <c r="M936" s="2">
        <v>25321.7</v>
      </c>
    </row>
    <row r="937" spans="1:13">
      <c r="A937" s="9">
        <v>43384</v>
      </c>
      <c r="B937" s="9">
        <v>43398</v>
      </c>
      <c r="C937" s="2">
        <v>24600.35</v>
      </c>
      <c r="D937" s="2">
        <v>24997.200000000001</v>
      </c>
      <c r="E937" s="2">
        <v>24510</v>
      </c>
      <c r="F937" s="2">
        <v>24827.4</v>
      </c>
      <c r="G937" s="2">
        <v>24850</v>
      </c>
      <c r="H937" s="2">
        <v>24827.4</v>
      </c>
      <c r="I937" s="2">
        <v>161711</v>
      </c>
      <c r="J937" s="2">
        <v>1601217.59</v>
      </c>
      <c r="K937" s="2">
        <v>1382040</v>
      </c>
      <c r="L937" s="2">
        <v>-347440</v>
      </c>
      <c r="M937" s="2" t="s">
        <v>36</v>
      </c>
    </row>
    <row r="938" spans="1:13">
      <c r="A938" s="9">
        <v>43385</v>
      </c>
      <c r="B938" s="9">
        <v>43398</v>
      </c>
      <c r="C938" s="2">
        <v>25037</v>
      </c>
      <c r="D938" s="2">
        <v>25514.55</v>
      </c>
      <c r="E938" s="2">
        <v>25000.05</v>
      </c>
      <c r="F938" s="2">
        <v>25406.95</v>
      </c>
      <c r="G938" s="2">
        <v>25354.95</v>
      </c>
      <c r="H938" s="2">
        <v>25406.95</v>
      </c>
      <c r="I938" s="2">
        <v>110231</v>
      </c>
      <c r="J938" s="2">
        <v>1118838.06</v>
      </c>
      <c r="K938" s="2">
        <v>1437000</v>
      </c>
      <c r="L938" s="2">
        <v>54960</v>
      </c>
      <c r="M938" s="2">
        <v>25395.85</v>
      </c>
    </row>
    <row r="939" spans="1:13">
      <c r="A939" s="9">
        <v>43388</v>
      </c>
      <c r="B939" s="9">
        <v>43398</v>
      </c>
      <c r="C939" s="2">
        <v>25399</v>
      </c>
      <c r="D939" s="2">
        <v>25446</v>
      </c>
      <c r="E939" s="2">
        <v>25130.55</v>
      </c>
      <c r="F939" s="2">
        <v>25366.25</v>
      </c>
      <c r="G939" s="2">
        <v>25376.05</v>
      </c>
      <c r="H939" s="2">
        <v>25366.25</v>
      </c>
      <c r="I939" s="2">
        <v>97149</v>
      </c>
      <c r="J939" s="2">
        <v>982072.71</v>
      </c>
      <c r="K939" s="2">
        <v>1453640</v>
      </c>
      <c r="L939" s="2">
        <v>16640</v>
      </c>
      <c r="M939" s="2" t="s">
        <v>36</v>
      </c>
    </row>
    <row r="940" spans="1:13">
      <c r="A940" s="9">
        <v>43389</v>
      </c>
      <c r="B940" s="9">
        <v>43398</v>
      </c>
      <c r="C940" s="2">
        <v>25356.25</v>
      </c>
      <c r="D940" s="2">
        <v>25704.75</v>
      </c>
      <c r="E940" s="2">
        <v>25317.65</v>
      </c>
      <c r="F940" s="2">
        <v>25622.5</v>
      </c>
      <c r="G940" s="2">
        <v>25601</v>
      </c>
      <c r="H940" s="2">
        <v>25622.5</v>
      </c>
      <c r="I940" s="2">
        <v>92359</v>
      </c>
      <c r="J940" s="2">
        <v>945947.51</v>
      </c>
      <c r="K940" s="2">
        <v>1428560</v>
      </c>
      <c r="L940" s="2">
        <v>-25080</v>
      </c>
      <c r="M940" s="2">
        <v>25589.65</v>
      </c>
    </row>
    <row r="941" spans="1:13">
      <c r="A941" s="9">
        <v>43390</v>
      </c>
      <c r="B941" s="9">
        <v>43398</v>
      </c>
      <c r="C941" s="2">
        <v>25875</v>
      </c>
      <c r="D941" s="2">
        <v>25892.9</v>
      </c>
      <c r="E941" s="2">
        <v>25080.400000000001</v>
      </c>
      <c r="F941" s="2">
        <v>25177.5</v>
      </c>
      <c r="G941" s="2">
        <v>25147.1</v>
      </c>
      <c r="H941" s="2">
        <v>25177.5</v>
      </c>
      <c r="I941" s="2">
        <v>128479</v>
      </c>
      <c r="J941" s="2">
        <v>1312147.5</v>
      </c>
      <c r="K941" s="2">
        <v>1247080</v>
      </c>
      <c r="L941" s="2">
        <v>-181480</v>
      </c>
      <c r="M941" s="2" t="s">
        <v>36</v>
      </c>
    </row>
    <row r="942" spans="1:13">
      <c r="A942" s="9">
        <v>43392</v>
      </c>
      <c r="B942" s="9">
        <v>43398</v>
      </c>
      <c r="C942" s="2">
        <v>24960.25</v>
      </c>
      <c r="D942" s="2">
        <v>25319.7</v>
      </c>
      <c r="E942" s="2">
        <v>24860.1</v>
      </c>
      <c r="F942" s="2">
        <v>25076.75</v>
      </c>
      <c r="G942" s="2">
        <v>25085</v>
      </c>
      <c r="H942" s="2">
        <v>25076.75</v>
      </c>
      <c r="I942" s="2">
        <v>121421</v>
      </c>
      <c r="J942" s="2">
        <v>1218139.22</v>
      </c>
      <c r="K942" s="2">
        <v>1441240</v>
      </c>
      <c r="L942" s="2">
        <v>194160</v>
      </c>
      <c r="M942" s="2" t="s">
        <v>36</v>
      </c>
    </row>
    <row r="943" spans="1:13">
      <c r="A943" s="9">
        <v>43395</v>
      </c>
      <c r="B943" s="9">
        <v>43398</v>
      </c>
      <c r="C943" s="2">
        <v>25475</v>
      </c>
      <c r="D943" s="2">
        <v>25495.3</v>
      </c>
      <c r="E943" s="2">
        <v>24966.7</v>
      </c>
      <c r="F943" s="2">
        <v>25031.25</v>
      </c>
      <c r="G943" s="2">
        <v>25057.200000000001</v>
      </c>
      <c r="H943" s="2">
        <v>25031.25</v>
      </c>
      <c r="I943" s="2">
        <v>116483</v>
      </c>
      <c r="J943" s="2">
        <v>1175165.21</v>
      </c>
      <c r="K943" s="2">
        <v>1283880</v>
      </c>
      <c r="L943" s="2">
        <v>-157360</v>
      </c>
      <c r="M943" s="2" t="s">
        <v>36</v>
      </c>
    </row>
    <row r="944" spans="1:13">
      <c r="A944" s="9">
        <v>43396</v>
      </c>
      <c r="B944" s="9">
        <v>43398</v>
      </c>
      <c r="C944" s="2">
        <v>24799.8</v>
      </c>
      <c r="D944" s="2">
        <v>25069.9</v>
      </c>
      <c r="E944" s="2">
        <v>24770</v>
      </c>
      <c r="F944" s="2">
        <v>24978.5</v>
      </c>
      <c r="G944" s="2">
        <v>25062</v>
      </c>
      <c r="H944" s="2">
        <v>24978.5</v>
      </c>
      <c r="I944" s="2">
        <v>106184</v>
      </c>
      <c r="J944" s="2">
        <v>1059042.77</v>
      </c>
      <c r="K944" s="2">
        <v>1231520</v>
      </c>
      <c r="L944" s="2">
        <v>-52360</v>
      </c>
      <c r="M944" s="2">
        <v>24972.45</v>
      </c>
    </row>
    <row r="945" spans="1:13">
      <c r="A945" s="9">
        <v>43397</v>
      </c>
      <c r="B945" s="9">
        <v>43398</v>
      </c>
      <c r="C945" s="2">
        <v>25350.05</v>
      </c>
      <c r="D945" s="2">
        <v>25350.05</v>
      </c>
      <c r="E945" s="2">
        <v>24840</v>
      </c>
      <c r="F945" s="2">
        <v>25095.85</v>
      </c>
      <c r="G945" s="2">
        <v>25105.1</v>
      </c>
      <c r="H945" s="2">
        <v>25095.85</v>
      </c>
      <c r="I945" s="2">
        <v>126091</v>
      </c>
      <c r="J945" s="2">
        <v>1265884.6200000001</v>
      </c>
      <c r="K945" s="2">
        <v>882120</v>
      </c>
      <c r="L945" s="2">
        <v>-349400</v>
      </c>
      <c r="M945" s="2">
        <v>25064.2</v>
      </c>
    </row>
    <row r="946" spans="1:13">
      <c r="A946" s="9">
        <v>43398</v>
      </c>
      <c r="B946" s="9">
        <v>43398</v>
      </c>
      <c r="C946" s="2">
        <v>24860</v>
      </c>
      <c r="D946" s="2">
        <v>25011.200000000001</v>
      </c>
      <c r="E946" s="2">
        <v>24686</v>
      </c>
      <c r="F946" s="2">
        <v>24802.05</v>
      </c>
      <c r="G946" s="2">
        <v>24818</v>
      </c>
      <c r="H946" s="2">
        <v>24817.45</v>
      </c>
      <c r="I946" s="2">
        <v>103436</v>
      </c>
      <c r="J946" s="2">
        <v>1026936.65</v>
      </c>
      <c r="K946" s="2">
        <v>459920</v>
      </c>
      <c r="L946" s="2">
        <v>-422200</v>
      </c>
      <c r="M946" s="2" t="s">
        <v>36</v>
      </c>
    </row>
    <row r="947" spans="1:13">
      <c r="A947" s="9">
        <v>43399</v>
      </c>
      <c r="B947" s="9">
        <v>43433</v>
      </c>
      <c r="C947" s="2">
        <v>24875</v>
      </c>
      <c r="D947" s="2">
        <v>24906.2</v>
      </c>
      <c r="E947" s="2">
        <v>24444</v>
      </c>
      <c r="F947" s="2">
        <v>24502.45</v>
      </c>
      <c r="G947" s="2">
        <v>24464.95</v>
      </c>
      <c r="H947" s="2">
        <v>24502.45</v>
      </c>
      <c r="I947" s="2">
        <v>204204</v>
      </c>
      <c r="J947" s="2">
        <v>1008645.2</v>
      </c>
      <c r="K947" s="2">
        <v>1764820</v>
      </c>
      <c r="L947" s="2">
        <v>103140</v>
      </c>
      <c r="M947" s="2">
        <v>24421.05</v>
      </c>
    </row>
    <row r="948" spans="1:13">
      <c r="A948" s="9">
        <v>43402</v>
      </c>
      <c r="B948" s="9">
        <v>43433</v>
      </c>
      <c r="C948" s="2">
        <v>24683.65</v>
      </c>
      <c r="D948" s="2">
        <v>25089</v>
      </c>
      <c r="E948" s="2">
        <v>24471.25</v>
      </c>
      <c r="F948" s="2">
        <v>25043.200000000001</v>
      </c>
      <c r="G948" s="2">
        <v>25085.55</v>
      </c>
      <c r="H948" s="2">
        <v>25043.200000000001</v>
      </c>
      <c r="I948" s="2">
        <v>209806</v>
      </c>
      <c r="J948" s="2">
        <v>1039975.2</v>
      </c>
      <c r="K948" s="2">
        <v>1665580</v>
      </c>
      <c r="L948" s="2">
        <v>-99240</v>
      </c>
      <c r="M948" s="2">
        <v>24959.7</v>
      </c>
    </row>
    <row r="949" spans="1:13">
      <c r="A949" s="9">
        <v>43403</v>
      </c>
      <c r="B949" s="9">
        <v>43433</v>
      </c>
      <c r="C949" s="2">
        <v>25050.35</v>
      </c>
      <c r="D949" s="2">
        <v>25214</v>
      </c>
      <c r="E949" s="2">
        <v>24767.35</v>
      </c>
      <c r="F949" s="2">
        <v>24912.9</v>
      </c>
      <c r="G949" s="2">
        <v>24911</v>
      </c>
      <c r="H949" s="2">
        <v>24912.9</v>
      </c>
      <c r="I949" s="2">
        <v>197603</v>
      </c>
      <c r="J949" s="2">
        <v>988340.32</v>
      </c>
      <c r="K949" s="2">
        <v>1577120</v>
      </c>
      <c r="L949" s="2">
        <v>-88460</v>
      </c>
      <c r="M949" s="2" t="s">
        <v>36</v>
      </c>
    </row>
    <row r="950" spans="1:13">
      <c r="A950" s="9">
        <v>43404</v>
      </c>
      <c r="B950" s="9">
        <v>43433</v>
      </c>
      <c r="C950" s="2">
        <v>24874.95</v>
      </c>
      <c r="D950" s="2">
        <v>25258.05</v>
      </c>
      <c r="E950" s="2">
        <v>24625</v>
      </c>
      <c r="F950" s="2">
        <v>25208.400000000001</v>
      </c>
      <c r="G950" s="2">
        <v>25148.400000000001</v>
      </c>
      <c r="H950" s="2">
        <v>25208.400000000001</v>
      </c>
      <c r="I950" s="2">
        <v>253328</v>
      </c>
      <c r="J950" s="2">
        <v>1262653.6499999999</v>
      </c>
      <c r="K950" s="2">
        <v>1604380</v>
      </c>
      <c r="L950" s="2">
        <v>27260</v>
      </c>
      <c r="M950" s="2">
        <v>25153.25</v>
      </c>
    </row>
    <row r="951" spans="1:13">
      <c r="A951" s="9">
        <v>43405</v>
      </c>
      <c r="B951" s="9">
        <v>43433</v>
      </c>
      <c r="C951" s="2">
        <v>25249.95</v>
      </c>
      <c r="D951" s="2">
        <v>25450</v>
      </c>
      <c r="E951" s="2">
        <v>25178.95</v>
      </c>
      <c r="F951" s="2">
        <v>25377.7</v>
      </c>
      <c r="G951" s="2">
        <v>25384.7</v>
      </c>
      <c r="H951" s="2">
        <v>25377.7</v>
      </c>
      <c r="I951" s="2">
        <v>196754</v>
      </c>
      <c r="J951" s="2">
        <v>995975.49</v>
      </c>
      <c r="K951" s="2">
        <v>1490780</v>
      </c>
      <c r="L951" s="2">
        <v>-113600</v>
      </c>
      <c r="M951" s="2" t="s">
        <v>36</v>
      </c>
    </row>
    <row r="952" spans="1:13">
      <c r="A952" s="9">
        <v>43406</v>
      </c>
      <c r="B952" s="9">
        <v>43433</v>
      </c>
      <c r="C952" s="2">
        <v>25548</v>
      </c>
      <c r="D952" s="2">
        <v>25898</v>
      </c>
      <c r="E952" s="2">
        <v>25515.4</v>
      </c>
      <c r="F952" s="2">
        <v>25750.400000000001</v>
      </c>
      <c r="G952" s="2">
        <v>25780</v>
      </c>
      <c r="H952" s="2">
        <v>25750.400000000001</v>
      </c>
      <c r="I952" s="2">
        <v>202707</v>
      </c>
      <c r="J952" s="2">
        <v>1043589.95</v>
      </c>
      <c r="K952" s="2">
        <v>1674240</v>
      </c>
      <c r="L952" s="2">
        <v>183460</v>
      </c>
      <c r="M952" s="2">
        <v>25701.65</v>
      </c>
    </row>
    <row r="953" spans="1:13">
      <c r="A953" s="9">
        <v>43409</v>
      </c>
      <c r="B953" s="9">
        <v>43433</v>
      </c>
      <c r="C953" s="2">
        <v>25700.2</v>
      </c>
      <c r="D953" s="2">
        <v>25873</v>
      </c>
      <c r="E953" s="2">
        <v>25573</v>
      </c>
      <c r="F953" s="2">
        <v>25805.8</v>
      </c>
      <c r="G953" s="2">
        <v>25822</v>
      </c>
      <c r="H953" s="2">
        <v>25805.8</v>
      </c>
      <c r="I953" s="2">
        <v>145717</v>
      </c>
      <c r="J953" s="2">
        <v>749351.07</v>
      </c>
      <c r="K953" s="2">
        <v>1682460</v>
      </c>
      <c r="L953" s="2">
        <v>8220</v>
      </c>
      <c r="M953" s="2">
        <v>25732.2</v>
      </c>
    </row>
    <row r="954" spans="1:13">
      <c r="A954" s="9">
        <v>43410</v>
      </c>
      <c r="B954" s="9">
        <v>43433</v>
      </c>
      <c r="C954" s="2">
        <v>25824.7</v>
      </c>
      <c r="D954" s="2">
        <v>25939.65</v>
      </c>
      <c r="E954" s="2">
        <v>25616.9</v>
      </c>
      <c r="F954" s="2">
        <v>25683.200000000001</v>
      </c>
      <c r="G954" s="2">
        <v>25708.9</v>
      </c>
      <c r="H954" s="2">
        <v>25683.200000000001</v>
      </c>
      <c r="I954" s="2">
        <v>166259</v>
      </c>
      <c r="J954" s="2">
        <v>857744.76</v>
      </c>
      <c r="K954" s="2">
        <v>1381000</v>
      </c>
      <c r="L954" s="2">
        <v>-301460</v>
      </c>
      <c r="M954" s="2">
        <v>25598</v>
      </c>
    </row>
    <row r="955" spans="1:13">
      <c r="A955" s="9">
        <v>43411</v>
      </c>
      <c r="B955" s="9">
        <v>43433</v>
      </c>
      <c r="C955" s="2">
        <v>25880</v>
      </c>
      <c r="D955" s="2">
        <v>25880</v>
      </c>
      <c r="E955" s="2">
        <v>25732.2</v>
      </c>
      <c r="F955" s="2">
        <v>25762.2</v>
      </c>
      <c r="G955" s="2">
        <v>25762.3</v>
      </c>
      <c r="H955" s="2">
        <v>25762.2</v>
      </c>
      <c r="I955" s="2">
        <v>23750</v>
      </c>
      <c r="J955" s="2">
        <v>122382.92</v>
      </c>
      <c r="K955" s="2">
        <v>1397860</v>
      </c>
      <c r="L955" s="2">
        <v>16860</v>
      </c>
      <c r="M955" s="2" t="s">
        <v>36</v>
      </c>
    </row>
    <row r="956" spans="1:13">
      <c r="A956" s="9">
        <v>43413</v>
      </c>
      <c r="B956" s="9">
        <v>43433</v>
      </c>
      <c r="C956" s="2">
        <v>25730</v>
      </c>
      <c r="D956" s="2">
        <v>25880</v>
      </c>
      <c r="E956" s="2">
        <v>25630.1</v>
      </c>
      <c r="F956" s="2">
        <v>25848.799999999999</v>
      </c>
      <c r="G956" s="2">
        <v>25845.55</v>
      </c>
      <c r="H956" s="2">
        <v>25848.799999999999</v>
      </c>
      <c r="I956" s="2">
        <v>107918</v>
      </c>
      <c r="J956" s="2">
        <v>556712.93999999994</v>
      </c>
      <c r="K956" s="2">
        <v>1504580</v>
      </c>
      <c r="L956" s="2">
        <v>106720</v>
      </c>
      <c r="M956" s="2" t="s">
        <v>36</v>
      </c>
    </row>
    <row r="957" spans="1:13">
      <c r="A957" s="9">
        <v>43416</v>
      </c>
      <c r="B957" s="9">
        <v>43433</v>
      </c>
      <c r="C957" s="2">
        <v>25850.25</v>
      </c>
      <c r="D957" s="2">
        <v>25980</v>
      </c>
      <c r="E957" s="2">
        <v>25567.55</v>
      </c>
      <c r="F957" s="2">
        <v>25599.5</v>
      </c>
      <c r="G957" s="2">
        <v>25585</v>
      </c>
      <c r="H957" s="2">
        <v>25599.5</v>
      </c>
      <c r="I957" s="2">
        <v>146491</v>
      </c>
      <c r="J957" s="2">
        <v>754387.18</v>
      </c>
      <c r="K957" s="2">
        <v>1294820</v>
      </c>
      <c r="L957" s="2">
        <v>-209760</v>
      </c>
      <c r="M957" s="2" t="s">
        <v>36</v>
      </c>
    </row>
    <row r="958" spans="1:13">
      <c r="A958" s="9">
        <v>43417</v>
      </c>
      <c r="B958" s="9">
        <v>43433</v>
      </c>
      <c r="C958" s="2">
        <v>25479.95</v>
      </c>
      <c r="D958" s="2">
        <v>25855.1</v>
      </c>
      <c r="E958" s="2">
        <v>25429.15</v>
      </c>
      <c r="F958" s="2">
        <v>25830.75</v>
      </c>
      <c r="G958" s="2">
        <v>25836.05</v>
      </c>
      <c r="H958" s="2">
        <v>25830.75</v>
      </c>
      <c r="I958" s="2">
        <v>187466</v>
      </c>
      <c r="J958" s="2">
        <v>961163.82</v>
      </c>
      <c r="K958" s="2">
        <v>1335120</v>
      </c>
      <c r="L958" s="2">
        <v>40300</v>
      </c>
      <c r="M958" s="2">
        <v>25768.6</v>
      </c>
    </row>
    <row r="959" spans="1:13">
      <c r="A959" s="9">
        <v>43418</v>
      </c>
      <c r="B959" s="9">
        <v>43433</v>
      </c>
      <c r="C959" s="2">
        <v>25984.5</v>
      </c>
      <c r="D959" s="2">
        <v>26080</v>
      </c>
      <c r="E959" s="2">
        <v>25811.200000000001</v>
      </c>
      <c r="F959" s="2">
        <v>25981.45</v>
      </c>
      <c r="G959" s="2">
        <v>25952.799999999999</v>
      </c>
      <c r="H959" s="2">
        <v>25981.45</v>
      </c>
      <c r="I959" s="2">
        <v>223494</v>
      </c>
      <c r="J959" s="2">
        <v>1160705.8600000001</v>
      </c>
      <c r="K959" s="2">
        <v>1410560</v>
      </c>
      <c r="L959" s="2">
        <v>75440</v>
      </c>
      <c r="M959" s="2">
        <v>25930.15</v>
      </c>
    </row>
    <row r="960" spans="1:13">
      <c r="A960" s="9">
        <v>43419</v>
      </c>
      <c r="B960" s="9">
        <v>43433</v>
      </c>
      <c r="C960" s="2">
        <v>25960</v>
      </c>
      <c r="D960" s="2">
        <v>26255.95</v>
      </c>
      <c r="E960" s="2">
        <v>25905.5</v>
      </c>
      <c r="F960" s="2">
        <v>26195.8</v>
      </c>
      <c r="G960" s="2">
        <v>26178</v>
      </c>
      <c r="H960" s="2">
        <v>26195.8</v>
      </c>
      <c r="I960" s="2">
        <v>179195</v>
      </c>
      <c r="J960" s="2">
        <v>935465.44</v>
      </c>
      <c r="K960" s="2">
        <v>1565820</v>
      </c>
      <c r="L960" s="2">
        <v>155260</v>
      </c>
      <c r="M960" s="2">
        <v>26154.75</v>
      </c>
    </row>
    <row r="961" spans="1:13">
      <c r="A961" s="9">
        <v>43420</v>
      </c>
      <c r="B961" s="9">
        <v>43433</v>
      </c>
      <c r="C961" s="2">
        <v>26202.15</v>
      </c>
      <c r="D961" s="2">
        <v>26333.7</v>
      </c>
      <c r="E961" s="2">
        <v>26145</v>
      </c>
      <c r="F961" s="2">
        <v>26253.9</v>
      </c>
      <c r="G961" s="2">
        <v>26256.95</v>
      </c>
      <c r="H961" s="2">
        <v>26253.9</v>
      </c>
      <c r="I961" s="2">
        <v>155658</v>
      </c>
      <c r="J961" s="2">
        <v>816942.16</v>
      </c>
      <c r="K961" s="2">
        <v>1527660</v>
      </c>
      <c r="L961" s="2">
        <v>-38160</v>
      </c>
      <c r="M961" s="2">
        <v>26245.55</v>
      </c>
    </row>
    <row r="962" spans="1:13">
      <c r="A962" s="9">
        <v>43423</v>
      </c>
      <c r="B962" s="9">
        <v>43433</v>
      </c>
      <c r="C962" s="2">
        <v>26355.1</v>
      </c>
      <c r="D962" s="2">
        <v>26395</v>
      </c>
      <c r="E962" s="2">
        <v>26207.7</v>
      </c>
      <c r="F962" s="2">
        <v>26319</v>
      </c>
      <c r="G962" s="2">
        <v>26345.15</v>
      </c>
      <c r="H962" s="2">
        <v>26319</v>
      </c>
      <c r="I962" s="2">
        <v>128199</v>
      </c>
      <c r="J962" s="2">
        <v>674196.86</v>
      </c>
      <c r="K962" s="2">
        <v>1558300</v>
      </c>
      <c r="L962" s="2">
        <v>30640</v>
      </c>
      <c r="M962" s="2" t="s">
        <v>36</v>
      </c>
    </row>
    <row r="963" spans="1:13">
      <c r="A963" s="9">
        <v>43424</v>
      </c>
      <c r="B963" s="9">
        <v>43433</v>
      </c>
      <c r="C963" s="2">
        <v>26240</v>
      </c>
      <c r="D963" s="2">
        <v>26262.799999999999</v>
      </c>
      <c r="E963" s="2">
        <v>26080.75</v>
      </c>
      <c r="F963" s="2">
        <v>26157.9</v>
      </c>
      <c r="G963" s="2">
        <v>26125.3</v>
      </c>
      <c r="H963" s="2">
        <v>26157.9</v>
      </c>
      <c r="I963" s="2">
        <v>143267</v>
      </c>
      <c r="J963" s="2">
        <v>750172.02</v>
      </c>
      <c r="K963" s="2">
        <v>1548420</v>
      </c>
      <c r="L963" s="2">
        <v>-9880</v>
      </c>
      <c r="M963" s="2">
        <v>26113.35</v>
      </c>
    </row>
    <row r="964" spans="1:13">
      <c r="A964" s="9">
        <v>43425</v>
      </c>
      <c r="B964" s="9">
        <v>43433</v>
      </c>
      <c r="C964" s="2">
        <v>26050</v>
      </c>
      <c r="D964" s="2">
        <v>26409.7</v>
      </c>
      <c r="E964" s="2">
        <v>26050</v>
      </c>
      <c r="F964" s="2">
        <v>26332.3</v>
      </c>
      <c r="G964" s="2">
        <v>26339.75</v>
      </c>
      <c r="H964" s="2">
        <v>26332.3</v>
      </c>
      <c r="I964" s="2">
        <v>167148</v>
      </c>
      <c r="J964" s="2">
        <v>877990.44</v>
      </c>
      <c r="K964" s="2">
        <v>1663680</v>
      </c>
      <c r="L964" s="2">
        <v>115260</v>
      </c>
      <c r="M964" s="2">
        <v>26262.05</v>
      </c>
    </row>
    <row r="965" spans="1:13">
      <c r="A965" s="9">
        <v>43426</v>
      </c>
      <c r="B965" s="9">
        <v>43433</v>
      </c>
      <c r="C965" s="2">
        <v>26310.1</v>
      </c>
      <c r="D965" s="2">
        <v>26339.25</v>
      </c>
      <c r="E965" s="2">
        <v>25956.9</v>
      </c>
      <c r="F965" s="2">
        <v>26003.45</v>
      </c>
      <c r="G965" s="2">
        <v>25998.35</v>
      </c>
      <c r="H965" s="2">
        <v>26003.45</v>
      </c>
      <c r="I965" s="2">
        <v>187137</v>
      </c>
      <c r="J965" s="2">
        <v>979850.08</v>
      </c>
      <c r="K965" s="2">
        <v>1195280</v>
      </c>
      <c r="L965" s="2">
        <v>-468400</v>
      </c>
      <c r="M965" s="2">
        <v>25999.45</v>
      </c>
    </row>
    <row r="966" spans="1:13">
      <c r="A966" s="9">
        <v>43430</v>
      </c>
      <c r="B966" s="9">
        <v>43433</v>
      </c>
      <c r="C966" s="2">
        <v>26075</v>
      </c>
      <c r="D966" s="2">
        <v>26385.95</v>
      </c>
      <c r="E966" s="2">
        <v>26025.05</v>
      </c>
      <c r="F966" s="2">
        <v>26363.75</v>
      </c>
      <c r="G966" s="2">
        <v>26384.6</v>
      </c>
      <c r="H966" s="2">
        <v>26363.75</v>
      </c>
      <c r="I966" s="2">
        <v>168801</v>
      </c>
      <c r="J966" s="2">
        <v>884672.48</v>
      </c>
      <c r="K966" s="2">
        <v>1349840</v>
      </c>
      <c r="L966" s="2">
        <v>154560</v>
      </c>
      <c r="M966" s="2">
        <v>26365.599999999999</v>
      </c>
    </row>
    <row r="967" spans="1:13">
      <c r="A967" s="9">
        <v>43431</v>
      </c>
      <c r="B967" s="9">
        <v>43433</v>
      </c>
      <c r="C967" s="2">
        <v>26300.2</v>
      </c>
      <c r="D967" s="2">
        <v>26469.9</v>
      </c>
      <c r="E967" s="2">
        <v>26239.75</v>
      </c>
      <c r="F967" s="2">
        <v>26426.75</v>
      </c>
      <c r="G967" s="2">
        <v>26420</v>
      </c>
      <c r="H967" s="2">
        <v>26426.75</v>
      </c>
      <c r="I967" s="2">
        <v>171127</v>
      </c>
      <c r="J967" s="2">
        <v>902428.48</v>
      </c>
      <c r="K967" s="2">
        <v>1301340</v>
      </c>
      <c r="L967" s="2">
        <v>-48500</v>
      </c>
      <c r="M967" s="2">
        <v>26443.1</v>
      </c>
    </row>
    <row r="968" spans="1:13">
      <c r="A968" s="9">
        <v>43432</v>
      </c>
      <c r="B968" s="9">
        <v>43433</v>
      </c>
      <c r="C968" s="2">
        <v>26467.8</v>
      </c>
      <c r="D968" s="2">
        <v>26548</v>
      </c>
      <c r="E968" s="2">
        <v>26381</v>
      </c>
      <c r="F968" s="2">
        <v>26420.400000000001</v>
      </c>
      <c r="G968" s="2">
        <v>26408</v>
      </c>
      <c r="H968" s="2">
        <v>26420.400000000001</v>
      </c>
      <c r="I968" s="2">
        <v>133493</v>
      </c>
      <c r="J968" s="2">
        <v>706770.03</v>
      </c>
      <c r="K968" s="2">
        <v>1180220</v>
      </c>
      <c r="L968" s="2">
        <v>-121120</v>
      </c>
      <c r="M968" s="2">
        <v>26457.95</v>
      </c>
    </row>
    <row r="969" spans="1:13">
      <c r="A969" s="9">
        <v>43433</v>
      </c>
      <c r="B969" s="9">
        <v>43433</v>
      </c>
      <c r="C969" s="2">
        <v>26602.05</v>
      </c>
      <c r="D969" s="2">
        <v>27009.1</v>
      </c>
      <c r="E969" s="2">
        <v>26530.9</v>
      </c>
      <c r="F969" s="2">
        <v>26922.75</v>
      </c>
      <c r="G969" s="2">
        <v>26940</v>
      </c>
      <c r="H969" s="2">
        <v>26939.599999999999</v>
      </c>
      <c r="I969" s="2">
        <v>188039</v>
      </c>
      <c r="J969" s="2">
        <v>1007361.91</v>
      </c>
      <c r="K969" s="2">
        <v>752680</v>
      </c>
      <c r="L969" s="2">
        <v>-427540</v>
      </c>
      <c r="M969" s="2" t="s">
        <v>36</v>
      </c>
    </row>
    <row r="970" spans="1:13">
      <c r="A970" s="9">
        <v>43434</v>
      </c>
      <c r="B970" s="9">
        <v>43461</v>
      </c>
      <c r="C970" s="2">
        <v>26957.45</v>
      </c>
      <c r="D970" s="2">
        <v>27034.1</v>
      </c>
      <c r="E970" s="2">
        <v>26841</v>
      </c>
      <c r="F970" s="2">
        <v>26918.45</v>
      </c>
      <c r="G970" s="2">
        <v>26914</v>
      </c>
      <c r="H970" s="2">
        <v>26918.45</v>
      </c>
      <c r="I970" s="2">
        <v>121486</v>
      </c>
      <c r="J970" s="2">
        <v>654279.67000000004</v>
      </c>
      <c r="K970" s="2">
        <v>1735640</v>
      </c>
      <c r="L970" s="2">
        <v>-188220</v>
      </c>
      <c r="M970" s="2">
        <v>26862.95</v>
      </c>
    </row>
    <row r="971" spans="1:13">
      <c r="A971" s="9">
        <v>43437</v>
      </c>
      <c r="B971" s="9">
        <v>43461</v>
      </c>
      <c r="C971" s="2">
        <v>27055.5</v>
      </c>
      <c r="D971" s="2">
        <v>27065.5</v>
      </c>
      <c r="E971" s="2">
        <v>26883.4</v>
      </c>
      <c r="F971" s="2">
        <v>26960.400000000001</v>
      </c>
      <c r="G971" s="2">
        <v>26963.3</v>
      </c>
      <c r="H971" s="2">
        <v>26960.400000000001</v>
      </c>
      <c r="I971" s="2">
        <v>98965</v>
      </c>
      <c r="J971" s="2">
        <v>533532.98</v>
      </c>
      <c r="K971" s="2">
        <v>1699740</v>
      </c>
      <c r="L971" s="2">
        <v>-35900</v>
      </c>
      <c r="M971" s="2" t="s">
        <v>36</v>
      </c>
    </row>
    <row r="972" spans="1:13">
      <c r="A972" s="9">
        <v>43438</v>
      </c>
      <c r="B972" s="9">
        <v>43461</v>
      </c>
      <c r="C972" s="2">
        <v>26903</v>
      </c>
      <c r="D972" s="2">
        <v>26924.95</v>
      </c>
      <c r="E972" s="2">
        <v>26751.25</v>
      </c>
      <c r="F972" s="2">
        <v>26813.3</v>
      </c>
      <c r="G972" s="2">
        <v>26818</v>
      </c>
      <c r="H972" s="2">
        <v>26813.3</v>
      </c>
      <c r="I972" s="2">
        <v>105015</v>
      </c>
      <c r="J972" s="2">
        <v>563338.09</v>
      </c>
      <c r="K972" s="2">
        <v>1591380</v>
      </c>
      <c r="L972" s="2">
        <v>-108360</v>
      </c>
      <c r="M972" s="2" t="s">
        <v>36</v>
      </c>
    </row>
    <row r="973" spans="1:13">
      <c r="A973" s="9">
        <v>43439</v>
      </c>
      <c r="B973" s="9">
        <v>43461</v>
      </c>
      <c r="C973" s="2">
        <v>26670</v>
      </c>
      <c r="D973" s="2">
        <v>26745</v>
      </c>
      <c r="E973" s="2">
        <v>26561.3</v>
      </c>
      <c r="F973" s="2">
        <v>26643.8</v>
      </c>
      <c r="G973" s="2">
        <v>26647</v>
      </c>
      <c r="H973" s="2">
        <v>26643.8</v>
      </c>
      <c r="I973" s="2">
        <v>134007</v>
      </c>
      <c r="J973" s="2">
        <v>714419.51</v>
      </c>
      <c r="K973" s="2">
        <v>1666400</v>
      </c>
      <c r="L973" s="2">
        <v>75020</v>
      </c>
      <c r="M973" s="2">
        <v>26519.599999999999</v>
      </c>
    </row>
    <row r="974" spans="1:13">
      <c r="A974" s="9">
        <v>43440</v>
      </c>
      <c r="B974" s="9">
        <v>43461</v>
      </c>
      <c r="C974" s="2">
        <v>26485.5</v>
      </c>
      <c r="D974" s="2">
        <v>26494.400000000001</v>
      </c>
      <c r="E974" s="2">
        <v>26234.1</v>
      </c>
      <c r="F974" s="2">
        <v>26284.65</v>
      </c>
      <c r="G974" s="2">
        <v>26288.25</v>
      </c>
      <c r="H974" s="2">
        <v>26284.65</v>
      </c>
      <c r="I974" s="2">
        <v>161778</v>
      </c>
      <c r="J974" s="2">
        <v>851812.81</v>
      </c>
      <c r="K974" s="2">
        <v>1498900</v>
      </c>
      <c r="L974" s="2">
        <v>-167500</v>
      </c>
      <c r="M974" s="2" t="s">
        <v>36</v>
      </c>
    </row>
    <row r="975" spans="1:13">
      <c r="A975" s="9">
        <v>43441</v>
      </c>
      <c r="B975" s="9">
        <v>43461</v>
      </c>
      <c r="C975" s="2">
        <v>26380</v>
      </c>
      <c r="D975" s="2">
        <v>26735.9</v>
      </c>
      <c r="E975" s="2">
        <v>26335.15</v>
      </c>
      <c r="F975" s="2">
        <v>26660</v>
      </c>
      <c r="G975" s="2">
        <v>26726.65</v>
      </c>
      <c r="H975" s="2">
        <v>26660</v>
      </c>
      <c r="I975" s="2">
        <v>152949</v>
      </c>
      <c r="J975" s="2">
        <v>810670.72</v>
      </c>
      <c r="K975" s="2">
        <v>1671780</v>
      </c>
      <c r="L975" s="2">
        <v>172880</v>
      </c>
      <c r="M975" s="2">
        <v>26594.3</v>
      </c>
    </row>
    <row r="976" spans="1:13">
      <c r="A976" s="9">
        <v>43444</v>
      </c>
      <c r="B976" s="9">
        <v>43461</v>
      </c>
      <c r="C976" s="2">
        <v>26251.25</v>
      </c>
      <c r="D976" s="2">
        <v>26453.5</v>
      </c>
      <c r="E976" s="2">
        <v>26180.1</v>
      </c>
      <c r="F976" s="2">
        <v>26211</v>
      </c>
      <c r="G976" s="2">
        <v>26199.95</v>
      </c>
      <c r="H976" s="2">
        <v>26211</v>
      </c>
      <c r="I976" s="2">
        <v>124781</v>
      </c>
      <c r="J976" s="2">
        <v>656106.48</v>
      </c>
      <c r="K976" s="2">
        <v>1343960</v>
      </c>
      <c r="L976" s="2">
        <v>-327820</v>
      </c>
      <c r="M976" s="2" t="s">
        <v>36</v>
      </c>
    </row>
    <row r="977" spans="1:13">
      <c r="A977" s="9">
        <v>43445</v>
      </c>
      <c r="B977" s="9">
        <v>43461</v>
      </c>
      <c r="C977" s="2">
        <v>25800</v>
      </c>
      <c r="D977" s="2">
        <v>26295</v>
      </c>
      <c r="E977" s="2">
        <v>25706.400000000001</v>
      </c>
      <c r="F977" s="2">
        <v>26231.1</v>
      </c>
      <c r="G977" s="2">
        <v>26273</v>
      </c>
      <c r="H977" s="2">
        <v>26231.1</v>
      </c>
      <c r="I977" s="2">
        <v>250860</v>
      </c>
      <c r="J977" s="2">
        <v>1304953.3</v>
      </c>
      <c r="K977" s="2">
        <v>1425340</v>
      </c>
      <c r="L977" s="2">
        <v>81380</v>
      </c>
      <c r="M977" s="2">
        <v>26163.4</v>
      </c>
    </row>
    <row r="978" spans="1:13">
      <c r="A978" s="9">
        <v>43446</v>
      </c>
      <c r="B978" s="9">
        <v>43461</v>
      </c>
      <c r="C978" s="2">
        <v>26349.85</v>
      </c>
      <c r="D978" s="2">
        <v>26779.45</v>
      </c>
      <c r="E978" s="2">
        <v>26297</v>
      </c>
      <c r="F978" s="2">
        <v>26758.3</v>
      </c>
      <c r="G978" s="2">
        <v>26743.8</v>
      </c>
      <c r="H978" s="2">
        <v>26758.3</v>
      </c>
      <c r="I978" s="2">
        <v>156123</v>
      </c>
      <c r="J978" s="2">
        <v>829483.76</v>
      </c>
      <c r="K978" s="2">
        <v>1576680</v>
      </c>
      <c r="L978" s="2">
        <v>151340</v>
      </c>
      <c r="M978" s="2">
        <v>26643.85</v>
      </c>
    </row>
    <row r="979" spans="1:13">
      <c r="A979" s="9">
        <v>43447</v>
      </c>
      <c r="B979" s="9">
        <v>43461</v>
      </c>
      <c r="C979" s="2">
        <v>26867.65</v>
      </c>
      <c r="D979" s="2">
        <v>27029</v>
      </c>
      <c r="E979" s="2">
        <v>26785.75</v>
      </c>
      <c r="F979" s="2">
        <v>26883.05</v>
      </c>
      <c r="G979" s="2">
        <v>26902.9</v>
      </c>
      <c r="H979" s="2">
        <v>26883.05</v>
      </c>
      <c r="I979" s="2">
        <v>149449</v>
      </c>
      <c r="J979" s="2">
        <v>804720.26</v>
      </c>
      <c r="K979" s="2">
        <v>1441260</v>
      </c>
      <c r="L979" s="2">
        <v>-135420</v>
      </c>
      <c r="M979" s="2">
        <v>26816.35</v>
      </c>
    </row>
    <row r="980" spans="1:13">
      <c r="A980" s="9">
        <v>43448</v>
      </c>
      <c r="B980" s="9">
        <v>43461</v>
      </c>
      <c r="C980" s="2">
        <v>26853</v>
      </c>
      <c r="D980" s="2">
        <v>26948</v>
      </c>
      <c r="E980" s="2">
        <v>26770</v>
      </c>
      <c r="F980" s="2">
        <v>26879.85</v>
      </c>
      <c r="G980" s="2">
        <v>26862.25</v>
      </c>
      <c r="H980" s="2">
        <v>26879.85</v>
      </c>
      <c r="I980" s="2">
        <v>96200</v>
      </c>
      <c r="J980" s="2">
        <v>516839.27</v>
      </c>
      <c r="K980" s="2">
        <v>1429720</v>
      </c>
      <c r="L980" s="2">
        <v>-11540</v>
      </c>
      <c r="M980" s="2" t="s">
        <v>36</v>
      </c>
    </row>
    <row r="981" spans="1:13">
      <c r="A981" s="9">
        <v>43451</v>
      </c>
      <c r="B981" s="9">
        <v>43461</v>
      </c>
      <c r="C981" s="2">
        <v>26988.799999999999</v>
      </c>
      <c r="D981" s="2">
        <v>27129.15</v>
      </c>
      <c r="E981" s="2">
        <v>26912.15</v>
      </c>
      <c r="F981" s="2">
        <v>27091</v>
      </c>
      <c r="G981" s="2">
        <v>27085</v>
      </c>
      <c r="H981" s="2">
        <v>27091</v>
      </c>
      <c r="I981" s="2">
        <v>93171</v>
      </c>
      <c r="J981" s="2">
        <v>504289.88</v>
      </c>
      <c r="K981" s="2">
        <v>1484200</v>
      </c>
      <c r="L981" s="2">
        <v>54480</v>
      </c>
      <c r="M981" s="2">
        <v>27015.8</v>
      </c>
    </row>
    <row r="982" spans="1:13">
      <c r="A982" s="9">
        <v>43452</v>
      </c>
      <c r="B982" s="9">
        <v>43461</v>
      </c>
      <c r="C982" s="2">
        <v>26950</v>
      </c>
      <c r="D982" s="2">
        <v>27278.799999999999</v>
      </c>
      <c r="E982" s="2">
        <v>26926.35</v>
      </c>
      <c r="F982" s="2">
        <v>27252.9</v>
      </c>
      <c r="G982" s="2">
        <v>27265</v>
      </c>
      <c r="H982" s="2">
        <v>27252.9</v>
      </c>
      <c r="I982" s="2">
        <v>119643</v>
      </c>
      <c r="J982" s="2">
        <v>648185.51</v>
      </c>
      <c r="K982" s="2">
        <v>1541200</v>
      </c>
      <c r="L982" s="2">
        <v>57000</v>
      </c>
      <c r="M982" s="2" t="s">
        <v>36</v>
      </c>
    </row>
    <row r="983" spans="1:13">
      <c r="A983" s="9">
        <v>43453</v>
      </c>
      <c r="B983" s="9">
        <v>43461</v>
      </c>
      <c r="C983" s="2">
        <v>27301</v>
      </c>
      <c r="D983" s="2">
        <v>27425</v>
      </c>
      <c r="E983" s="2">
        <v>27271</v>
      </c>
      <c r="F983" s="2">
        <v>27358.15</v>
      </c>
      <c r="G983" s="2">
        <v>27334</v>
      </c>
      <c r="H983" s="2">
        <v>27358.15</v>
      </c>
      <c r="I983" s="2">
        <v>104808</v>
      </c>
      <c r="J983" s="2">
        <v>573631.98</v>
      </c>
      <c r="K983" s="2">
        <v>1596600</v>
      </c>
      <c r="L983" s="2">
        <v>55400</v>
      </c>
      <c r="M983" s="2">
        <v>27298.400000000001</v>
      </c>
    </row>
    <row r="984" spans="1:13">
      <c r="A984" s="9">
        <v>43454</v>
      </c>
      <c r="B984" s="9">
        <v>43461</v>
      </c>
      <c r="C984" s="2">
        <v>27189.4</v>
      </c>
      <c r="D984" s="2">
        <v>27371.55</v>
      </c>
      <c r="E984" s="2">
        <v>27155</v>
      </c>
      <c r="F984" s="2">
        <v>27340.5</v>
      </c>
      <c r="G984" s="2">
        <v>27363.15</v>
      </c>
      <c r="H984" s="2">
        <v>27340.5</v>
      </c>
      <c r="I984" s="2">
        <v>130469</v>
      </c>
      <c r="J984" s="2">
        <v>711329.03</v>
      </c>
      <c r="K984" s="2">
        <v>1562680</v>
      </c>
      <c r="L984" s="2">
        <v>-33920</v>
      </c>
      <c r="M984" s="2" t="s">
        <v>36</v>
      </c>
    </row>
    <row r="985" spans="1:13">
      <c r="A985" s="9">
        <v>43455</v>
      </c>
      <c r="B985" s="9">
        <v>43461</v>
      </c>
      <c r="C985" s="2">
        <v>27300</v>
      </c>
      <c r="D985" s="2">
        <v>27399</v>
      </c>
      <c r="E985" s="2">
        <v>26888.6</v>
      </c>
      <c r="F985" s="2">
        <v>26942.7</v>
      </c>
      <c r="G985" s="2">
        <v>26971.8</v>
      </c>
      <c r="H985" s="2">
        <v>26942.7</v>
      </c>
      <c r="I985" s="2">
        <v>165846</v>
      </c>
      <c r="J985" s="2">
        <v>899339.43</v>
      </c>
      <c r="K985" s="2">
        <v>1499220</v>
      </c>
      <c r="L985" s="2">
        <v>-63460</v>
      </c>
      <c r="M985" s="2" t="s">
        <v>36</v>
      </c>
    </row>
    <row r="986" spans="1:13">
      <c r="A986" s="9">
        <v>43458</v>
      </c>
      <c r="B986" s="9">
        <v>43461</v>
      </c>
      <c r="C986" s="2">
        <v>26925</v>
      </c>
      <c r="D986" s="2">
        <v>26982.6</v>
      </c>
      <c r="E986" s="2">
        <v>26737.1</v>
      </c>
      <c r="F986" s="2">
        <v>26791.200000000001</v>
      </c>
      <c r="G986" s="2">
        <v>26810</v>
      </c>
      <c r="H986" s="2">
        <v>26791.200000000001</v>
      </c>
      <c r="I986" s="2">
        <v>109559</v>
      </c>
      <c r="J986" s="2">
        <v>588358.1</v>
      </c>
      <c r="K986" s="2">
        <v>1386480</v>
      </c>
      <c r="L986" s="2">
        <v>-112740</v>
      </c>
      <c r="M986" s="2" t="s">
        <v>36</v>
      </c>
    </row>
    <row r="987" spans="1:13">
      <c r="A987" s="9">
        <v>43460</v>
      </c>
      <c r="B987" s="9">
        <v>43461</v>
      </c>
      <c r="C987" s="2">
        <v>26700</v>
      </c>
      <c r="D987" s="2">
        <v>27070</v>
      </c>
      <c r="E987" s="2">
        <v>26439.599999999999</v>
      </c>
      <c r="F987" s="2">
        <v>27031.7</v>
      </c>
      <c r="G987" s="2">
        <v>27067.8</v>
      </c>
      <c r="H987" s="2">
        <v>27031.7</v>
      </c>
      <c r="I987" s="2">
        <v>184099</v>
      </c>
      <c r="J987" s="2">
        <v>983744.25</v>
      </c>
      <c r="K987" s="2">
        <v>1045960</v>
      </c>
      <c r="L987" s="2">
        <v>-340520</v>
      </c>
      <c r="M987" s="2">
        <v>26986.799999999999</v>
      </c>
    </row>
    <row r="988" spans="1:13">
      <c r="A988" s="9">
        <v>43461</v>
      </c>
      <c r="B988" s="9">
        <v>43461</v>
      </c>
      <c r="C988" s="2">
        <v>27198</v>
      </c>
      <c r="D988" s="2">
        <v>27260</v>
      </c>
      <c r="E988" s="2">
        <v>26860</v>
      </c>
      <c r="F988" s="2">
        <v>26887.200000000001</v>
      </c>
      <c r="G988" s="2">
        <v>26877.599999999999</v>
      </c>
      <c r="H988" s="2">
        <v>26878.55</v>
      </c>
      <c r="I988" s="2">
        <v>171954</v>
      </c>
      <c r="J988" s="2">
        <v>930049.94</v>
      </c>
      <c r="K988" s="2">
        <v>642780</v>
      </c>
      <c r="L988" s="2">
        <v>-403180</v>
      </c>
      <c r="M988" s="2" t="s">
        <v>36</v>
      </c>
    </row>
    <row r="989" spans="1:13">
      <c r="A989" s="9">
        <v>43462</v>
      </c>
      <c r="B989" s="9">
        <v>43496</v>
      </c>
      <c r="C989" s="2">
        <v>27155</v>
      </c>
      <c r="D989" s="2">
        <v>27350</v>
      </c>
      <c r="E989" s="2">
        <v>27051.05</v>
      </c>
      <c r="F989" s="2">
        <v>27278.65</v>
      </c>
      <c r="G989" s="2">
        <v>27290</v>
      </c>
      <c r="H989" s="2">
        <v>27278.65</v>
      </c>
      <c r="I989" s="2">
        <v>107132</v>
      </c>
      <c r="J989" s="2">
        <v>584472.07999999996</v>
      </c>
      <c r="K989" s="2">
        <v>1307100</v>
      </c>
      <c r="L989" s="2">
        <v>179640</v>
      </c>
      <c r="M989" s="2" t="s">
        <v>36</v>
      </c>
    </row>
    <row r="990" spans="1:13">
      <c r="A990" s="9">
        <v>43465</v>
      </c>
      <c r="B990" s="9">
        <v>43496</v>
      </c>
      <c r="C990" s="2">
        <v>27400</v>
      </c>
      <c r="D990" s="2">
        <v>27429.5</v>
      </c>
      <c r="E990" s="2">
        <v>27242.1</v>
      </c>
      <c r="F990" s="2">
        <v>27318.1</v>
      </c>
      <c r="G990" s="2">
        <v>27318</v>
      </c>
      <c r="H990" s="2">
        <v>27318.1</v>
      </c>
      <c r="I990" s="2">
        <v>72792</v>
      </c>
      <c r="J990" s="2">
        <v>397751.31</v>
      </c>
      <c r="K990" s="2">
        <v>1409700</v>
      </c>
      <c r="L990" s="2">
        <v>102600</v>
      </c>
      <c r="M990" s="2">
        <v>27160.2</v>
      </c>
    </row>
    <row r="991" spans="1:13">
      <c r="A991" s="9">
        <v>43466</v>
      </c>
      <c r="B991" s="9">
        <v>43496</v>
      </c>
      <c r="C991" s="2">
        <v>27300.2</v>
      </c>
      <c r="D991" s="2">
        <v>27532</v>
      </c>
      <c r="E991" s="2">
        <v>27135</v>
      </c>
      <c r="F991" s="2">
        <v>27505.65</v>
      </c>
      <c r="G991" s="2">
        <v>27526</v>
      </c>
      <c r="H991" s="2">
        <v>27505.65</v>
      </c>
      <c r="I991" s="2">
        <v>116461</v>
      </c>
      <c r="J991" s="2">
        <v>636537.67000000004</v>
      </c>
      <c r="K991" s="2">
        <v>1600160</v>
      </c>
      <c r="L991" s="2">
        <v>190460</v>
      </c>
      <c r="M991" s="2">
        <v>27392.400000000001</v>
      </c>
    </row>
    <row r="992" spans="1:13">
      <c r="A992" s="9">
        <v>43467</v>
      </c>
      <c r="B992" s="9">
        <v>43496</v>
      </c>
      <c r="C992" s="2">
        <v>27410.3</v>
      </c>
      <c r="D992" s="2">
        <v>27523</v>
      </c>
      <c r="E992" s="2">
        <v>27175.1</v>
      </c>
      <c r="F992" s="2">
        <v>27268.5</v>
      </c>
      <c r="G992" s="2">
        <v>27275.3</v>
      </c>
      <c r="H992" s="2">
        <v>27268.5</v>
      </c>
      <c r="I992" s="2">
        <v>169415</v>
      </c>
      <c r="J992" s="2">
        <v>926319.27</v>
      </c>
      <c r="K992" s="2">
        <v>1505340</v>
      </c>
      <c r="L992" s="2">
        <v>-94820</v>
      </c>
      <c r="M992" s="2">
        <v>27174.7</v>
      </c>
    </row>
    <row r="993" spans="1:13">
      <c r="A993" s="9">
        <v>43468</v>
      </c>
      <c r="B993" s="9">
        <v>43496</v>
      </c>
      <c r="C993" s="2">
        <v>27260</v>
      </c>
      <c r="D993" s="2">
        <v>27319.4</v>
      </c>
      <c r="E993" s="2">
        <v>27062.3</v>
      </c>
      <c r="F993" s="2">
        <v>27097.45</v>
      </c>
      <c r="G993" s="2">
        <v>27076</v>
      </c>
      <c r="H993" s="2">
        <v>27097.45</v>
      </c>
      <c r="I993" s="2">
        <v>138865</v>
      </c>
      <c r="J993" s="2">
        <v>754592.63</v>
      </c>
      <c r="K993" s="2">
        <v>1371280</v>
      </c>
      <c r="L993" s="2">
        <v>-134060</v>
      </c>
      <c r="M993" s="2">
        <v>26959.85</v>
      </c>
    </row>
    <row r="994" spans="1:13">
      <c r="A994" s="9">
        <v>43469</v>
      </c>
      <c r="B994" s="9">
        <v>43496</v>
      </c>
      <c r="C994" s="2">
        <v>27169</v>
      </c>
      <c r="D994" s="2">
        <v>27431</v>
      </c>
      <c r="E994" s="2">
        <v>27058</v>
      </c>
      <c r="F994" s="2">
        <v>27361.7</v>
      </c>
      <c r="G994" s="2">
        <v>27376</v>
      </c>
      <c r="H994" s="2">
        <v>27361.7</v>
      </c>
      <c r="I994" s="2">
        <v>189614</v>
      </c>
      <c r="J994" s="2">
        <v>1034199.75</v>
      </c>
      <c r="K994" s="2">
        <v>1549920</v>
      </c>
      <c r="L994" s="2">
        <v>178640</v>
      </c>
      <c r="M994" s="2">
        <v>27195</v>
      </c>
    </row>
    <row r="995" spans="1:13">
      <c r="A995" s="9">
        <v>43472</v>
      </c>
      <c r="B995" s="9">
        <v>43496</v>
      </c>
      <c r="C995" s="2">
        <v>27555</v>
      </c>
      <c r="D995" s="2">
        <v>27586.75</v>
      </c>
      <c r="E995" s="2">
        <v>27375</v>
      </c>
      <c r="F995" s="2">
        <v>27402.95</v>
      </c>
      <c r="G995" s="2">
        <v>27382.2</v>
      </c>
      <c r="H995" s="2">
        <v>27402.95</v>
      </c>
      <c r="I995" s="2">
        <v>105516</v>
      </c>
      <c r="J995" s="2">
        <v>580264.4</v>
      </c>
      <c r="K995" s="2">
        <v>1533320</v>
      </c>
      <c r="L995" s="2">
        <v>-16600</v>
      </c>
      <c r="M995" s="2" t="s">
        <v>36</v>
      </c>
    </row>
    <row r="996" spans="1:13">
      <c r="A996" s="9">
        <v>43473</v>
      </c>
      <c r="B996" s="9">
        <v>43496</v>
      </c>
      <c r="C996" s="2">
        <v>27388.400000000001</v>
      </c>
      <c r="D996" s="2">
        <v>27632.65</v>
      </c>
      <c r="E996" s="2">
        <v>27292</v>
      </c>
      <c r="F996" s="2">
        <v>27602.6</v>
      </c>
      <c r="G996" s="2">
        <v>27610.2</v>
      </c>
      <c r="H996" s="2">
        <v>27602.6</v>
      </c>
      <c r="I996" s="2">
        <v>141495</v>
      </c>
      <c r="J996" s="2">
        <v>777184.81</v>
      </c>
      <c r="K996" s="2">
        <v>1971240</v>
      </c>
      <c r="L996" s="2">
        <v>437920</v>
      </c>
      <c r="M996" s="2" t="s">
        <v>36</v>
      </c>
    </row>
    <row r="997" spans="1:13">
      <c r="A997" s="9">
        <v>43474</v>
      </c>
      <c r="B997" s="9">
        <v>43496</v>
      </c>
      <c r="C997" s="2">
        <v>27752.2</v>
      </c>
      <c r="D997" s="2">
        <v>27784.400000000001</v>
      </c>
      <c r="E997" s="2">
        <v>27451.4</v>
      </c>
      <c r="F997" s="2">
        <v>27751.55</v>
      </c>
      <c r="G997" s="2">
        <v>27752</v>
      </c>
      <c r="H997" s="2">
        <v>27751.55</v>
      </c>
      <c r="I997" s="2">
        <v>182538</v>
      </c>
      <c r="J997" s="2">
        <v>1009767.91</v>
      </c>
      <c r="K997" s="2">
        <v>2086900</v>
      </c>
      <c r="L997" s="2">
        <v>115660</v>
      </c>
      <c r="M997" s="2">
        <v>27720.400000000001</v>
      </c>
    </row>
    <row r="998" spans="1:13">
      <c r="A998" s="9">
        <v>43475</v>
      </c>
      <c r="B998" s="9">
        <v>43496</v>
      </c>
      <c r="C998" s="2">
        <v>27720.3</v>
      </c>
      <c r="D998" s="2">
        <v>27740</v>
      </c>
      <c r="E998" s="2">
        <v>27587.1</v>
      </c>
      <c r="F998" s="2">
        <v>27641.35</v>
      </c>
      <c r="G998" s="2">
        <v>27630.05</v>
      </c>
      <c r="H998" s="2">
        <v>27641.35</v>
      </c>
      <c r="I998" s="2">
        <v>113732</v>
      </c>
      <c r="J998" s="2">
        <v>629072.56000000006</v>
      </c>
      <c r="K998" s="2">
        <v>2037000</v>
      </c>
      <c r="L998" s="2">
        <v>-49900</v>
      </c>
      <c r="M998" s="2">
        <v>27528.55</v>
      </c>
    </row>
    <row r="999" spans="1:13">
      <c r="A999" s="9">
        <v>43476</v>
      </c>
      <c r="B999" s="9">
        <v>43496</v>
      </c>
      <c r="C999" s="2">
        <v>27675</v>
      </c>
      <c r="D999" s="2">
        <v>27700</v>
      </c>
      <c r="E999" s="2">
        <v>27502.55</v>
      </c>
      <c r="F999" s="2">
        <v>27561.5</v>
      </c>
      <c r="G999" s="2">
        <v>27533</v>
      </c>
      <c r="H999" s="2">
        <v>27561.5</v>
      </c>
      <c r="I999" s="2">
        <v>111210</v>
      </c>
      <c r="J999" s="2">
        <v>613429.68999999994</v>
      </c>
      <c r="K999" s="2">
        <v>1964080</v>
      </c>
      <c r="L999" s="2">
        <v>-72920</v>
      </c>
      <c r="M999" s="2">
        <v>27453.9</v>
      </c>
    </row>
    <row r="1000" spans="1:13">
      <c r="A1000" s="9">
        <v>43479</v>
      </c>
      <c r="B1000" s="9">
        <v>43496</v>
      </c>
      <c r="C1000" s="2">
        <v>27465</v>
      </c>
      <c r="D1000" s="2">
        <v>27489.95</v>
      </c>
      <c r="E1000" s="2">
        <v>27300.95</v>
      </c>
      <c r="F1000" s="2">
        <v>27356.75</v>
      </c>
      <c r="G1000" s="2">
        <v>27347.599999999999</v>
      </c>
      <c r="H1000" s="2">
        <v>27356.75</v>
      </c>
      <c r="I1000" s="2">
        <v>99532</v>
      </c>
      <c r="J1000" s="2">
        <v>544703.06999999995</v>
      </c>
      <c r="K1000" s="2">
        <v>1943920</v>
      </c>
      <c r="L1000" s="2">
        <v>-20160</v>
      </c>
      <c r="M1000" s="2">
        <v>27248.25</v>
      </c>
    </row>
    <row r="1001" spans="1:13">
      <c r="A1001" s="9">
        <v>43480</v>
      </c>
      <c r="B1001" s="9">
        <v>43496</v>
      </c>
      <c r="C1001" s="2">
        <v>27410.6</v>
      </c>
      <c r="D1001" s="2">
        <v>27539</v>
      </c>
      <c r="E1001" s="2">
        <v>27392.1</v>
      </c>
      <c r="F1001" s="2">
        <v>27518.9</v>
      </c>
      <c r="G1001" s="2">
        <v>27520</v>
      </c>
      <c r="H1001" s="2">
        <v>27518.9</v>
      </c>
      <c r="I1001" s="2">
        <v>103505</v>
      </c>
      <c r="J1001" s="2">
        <v>569011.64</v>
      </c>
      <c r="K1001" s="2">
        <v>1977060</v>
      </c>
      <c r="L1001" s="2">
        <v>33140</v>
      </c>
      <c r="M1001" s="2" t="s">
        <v>36</v>
      </c>
    </row>
    <row r="1002" spans="1:13">
      <c r="A1002" s="9">
        <v>43481</v>
      </c>
      <c r="B1002" s="9">
        <v>43496</v>
      </c>
      <c r="C1002" s="2">
        <v>27534</v>
      </c>
      <c r="D1002" s="2">
        <v>27640</v>
      </c>
      <c r="E1002" s="2">
        <v>27502.5</v>
      </c>
      <c r="F1002" s="2">
        <v>27556.6</v>
      </c>
      <c r="G1002" s="2">
        <v>27530</v>
      </c>
      <c r="H1002" s="2">
        <v>27556.6</v>
      </c>
      <c r="I1002" s="2">
        <v>88715</v>
      </c>
      <c r="J1002" s="2">
        <v>489541.3</v>
      </c>
      <c r="K1002" s="2">
        <v>2048740</v>
      </c>
      <c r="L1002" s="2">
        <v>71680</v>
      </c>
      <c r="M1002" s="2">
        <v>27483.7</v>
      </c>
    </row>
    <row r="1003" spans="1:13">
      <c r="A1003" s="9">
        <v>43482</v>
      </c>
      <c r="B1003" s="9">
        <v>43496</v>
      </c>
      <c r="C1003" s="2">
        <v>27562.3</v>
      </c>
      <c r="D1003" s="2">
        <v>27667.35</v>
      </c>
      <c r="E1003" s="2">
        <v>27377</v>
      </c>
      <c r="F1003" s="2">
        <v>27588.15</v>
      </c>
      <c r="G1003" s="2">
        <v>27571</v>
      </c>
      <c r="H1003" s="2">
        <v>27588.15</v>
      </c>
      <c r="I1003" s="2">
        <v>138222</v>
      </c>
      <c r="J1003" s="2">
        <v>761228.92</v>
      </c>
      <c r="K1003" s="2">
        <v>2108860</v>
      </c>
      <c r="L1003" s="2">
        <v>60120</v>
      </c>
      <c r="M1003" s="2">
        <v>27528.75</v>
      </c>
    </row>
    <row r="1004" spans="1:13">
      <c r="A1004" s="9">
        <v>43483</v>
      </c>
      <c r="B1004" s="9">
        <v>43496</v>
      </c>
      <c r="C1004" s="2">
        <v>27649.9</v>
      </c>
      <c r="D1004" s="2">
        <v>27676</v>
      </c>
      <c r="E1004" s="2">
        <v>27505</v>
      </c>
      <c r="F1004" s="2">
        <v>27547.9</v>
      </c>
      <c r="G1004" s="2">
        <v>27560</v>
      </c>
      <c r="H1004" s="2">
        <v>27547.9</v>
      </c>
      <c r="I1004" s="2">
        <v>92578</v>
      </c>
      <c r="J1004" s="2">
        <v>510350.25</v>
      </c>
      <c r="K1004" s="2">
        <v>2000120</v>
      </c>
      <c r="L1004" s="2">
        <v>-108740</v>
      </c>
      <c r="M1004" s="2" t="s">
        <v>36</v>
      </c>
    </row>
    <row r="1005" spans="1:13">
      <c r="A1005" s="9">
        <v>43486</v>
      </c>
      <c r="B1005" s="9">
        <v>43496</v>
      </c>
      <c r="C1005" s="2">
        <v>27560.05</v>
      </c>
      <c r="D1005" s="2">
        <v>27674.95</v>
      </c>
      <c r="E1005" s="2">
        <v>27449.05</v>
      </c>
      <c r="F1005" s="2">
        <v>27573</v>
      </c>
      <c r="G1005" s="2">
        <v>27565</v>
      </c>
      <c r="H1005" s="2">
        <v>27573</v>
      </c>
      <c r="I1005" s="2">
        <v>90256</v>
      </c>
      <c r="J1005" s="2">
        <v>497930.51</v>
      </c>
      <c r="K1005" s="2">
        <v>2013100</v>
      </c>
      <c r="L1005" s="2">
        <v>12980</v>
      </c>
      <c r="M1005" s="2" t="s">
        <v>36</v>
      </c>
    </row>
    <row r="1006" spans="1:13">
      <c r="A1006" s="9">
        <v>43487</v>
      </c>
      <c r="B1006" s="9">
        <v>43496</v>
      </c>
      <c r="C1006" s="2">
        <v>27521.25</v>
      </c>
      <c r="D1006" s="2">
        <v>27560</v>
      </c>
      <c r="E1006" s="2">
        <v>27435.35</v>
      </c>
      <c r="F1006" s="2">
        <v>27518.95</v>
      </c>
      <c r="G1006" s="2">
        <v>27513.4</v>
      </c>
      <c r="H1006" s="2">
        <v>27518.95</v>
      </c>
      <c r="I1006" s="2">
        <v>83307</v>
      </c>
      <c r="J1006" s="2">
        <v>458154.45</v>
      </c>
      <c r="K1006" s="2">
        <v>1964220</v>
      </c>
      <c r="L1006" s="2">
        <v>-48880</v>
      </c>
      <c r="M1006" s="2">
        <v>27482.25</v>
      </c>
    </row>
    <row r="1007" spans="1:13">
      <c r="A1007" s="9">
        <v>43488</v>
      </c>
      <c r="B1007" s="9">
        <v>43496</v>
      </c>
      <c r="C1007" s="2">
        <v>27462</v>
      </c>
      <c r="D1007" s="2">
        <v>27610.85</v>
      </c>
      <c r="E1007" s="2">
        <v>27274.45</v>
      </c>
      <c r="F1007" s="2">
        <v>27320.400000000001</v>
      </c>
      <c r="G1007" s="2">
        <v>27298.2</v>
      </c>
      <c r="H1007" s="2">
        <v>27320.400000000001</v>
      </c>
      <c r="I1007" s="2">
        <v>114620</v>
      </c>
      <c r="J1007" s="2">
        <v>629564.35</v>
      </c>
      <c r="K1007" s="2">
        <v>1953800</v>
      </c>
      <c r="L1007" s="2">
        <v>-10420</v>
      </c>
      <c r="M1007" s="2">
        <v>27250.75</v>
      </c>
    </row>
    <row r="1008" spans="1:13">
      <c r="A1008" s="9">
        <v>43489</v>
      </c>
      <c r="B1008" s="9">
        <v>43496</v>
      </c>
      <c r="C1008" s="2">
        <v>27300</v>
      </c>
      <c r="D1008" s="2">
        <v>27375.1</v>
      </c>
      <c r="E1008" s="2">
        <v>27186.2</v>
      </c>
      <c r="F1008" s="2">
        <v>27317.8</v>
      </c>
      <c r="G1008" s="2">
        <v>27348.05</v>
      </c>
      <c r="H1008" s="2">
        <v>27317.8</v>
      </c>
      <c r="I1008" s="2">
        <v>118377</v>
      </c>
      <c r="J1008" s="2">
        <v>645725.01</v>
      </c>
      <c r="K1008" s="2">
        <v>1779160</v>
      </c>
      <c r="L1008" s="2">
        <v>-174640</v>
      </c>
      <c r="M1008" s="2">
        <v>27266.400000000001</v>
      </c>
    </row>
    <row r="1009" spans="1:13">
      <c r="A1009" s="9">
        <v>43490</v>
      </c>
      <c r="B1009" s="9">
        <v>43496</v>
      </c>
      <c r="C1009" s="2">
        <v>27378</v>
      </c>
      <c r="D1009" s="2">
        <v>27480</v>
      </c>
      <c r="E1009" s="2">
        <v>27067</v>
      </c>
      <c r="F1009" s="2">
        <v>27143.8</v>
      </c>
      <c r="G1009" s="2">
        <v>27158.95</v>
      </c>
      <c r="H1009" s="2">
        <v>27143.8</v>
      </c>
      <c r="I1009" s="2">
        <v>120513</v>
      </c>
      <c r="J1009" s="2">
        <v>658214.79</v>
      </c>
      <c r="K1009" s="2">
        <v>1754340</v>
      </c>
      <c r="L1009" s="2">
        <v>-24820</v>
      </c>
      <c r="M1009" s="2">
        <v>27115.3</v>
      </c>
    </row>
    <row r="1010" spans="1:13">
      <c r="A1010" s="9">
        <v>43493</v>
      </c>
      <c r="B1010" s="9">
        <v>43496</v>
      </c>
      <c r="C1010" s="2">
        <v>27090</v>
      </c>
      <c r="D1010" s="2">
        <v>27177</v>
      </c>
      <c r="E1010" s="2">
        <v>26646.9</v>
      </c>
      <c r="F1010" s="2">
        <v>26711.15</v>
      </c>
      <c r="G1010" s="2">
        <v>26760</v>
      </c>
      <c r="H1010" s="2">
        <v>26711.15</v>
      </c>
      <c r="I1010" s="2">
        <v>156941</v>
      </c>
      <c r="J1010" s="2">
        <v>842664.71</v>
      </c>
      <c r="K1010" s="2">
        <v>1426960</v>
      </c>
      <c r="L1010" s="2">
        <v>-327380</v>
      </c>
      <c r="M1010" s="2" t="s">
        <v>36</v>
      </c>
    </row>
    <row r="1011" spans="1:13">
      <c r="A1011" s="9">
        <v>43494</v>
      </c>
      <c r="B1011" s="9">
        <v>43496</v>
      </c>
      <c r="C1011" s="2">
        <v>26620.25</v>
      </c>
      <c r="D1011" s="2">
        <v>26849</v>
      </c>
      <c r="E1011" s="2">
        <v>26520</v>
      </c>
      <c r="F1011" s="2">
        <v>26659.05</v>
      </c>
      <c r="G1011" s="2">
        <v>26740</v>
      </c>
      <c r="H1011" s="2">
        <v>26659.05</v>
      </c>
      <c r="I1011" s="2">
        <v>137861</v>
      </c>
      <c r="J1011" s="2">
        <v>735335.86</v>
      </c>
      <c r="K1011" s="2">
        <v>1230860</v>
      </c>
      <c r="L1011" s="2">
        <v>-196100</v>
      </c>
      <c r="M1011" s="2">
        <v>26573.4</v>
      </c>
    </row>
    <row r="1012" spans="1:13">
      <c r="A1012" s="9">
        <v>43495</v>
      </c>
      <c r="B1012" s="9">
        <v>43496</v>
      </c>
      <c r="C1012" s="2">
        <v>26888</v>
      </c>
      <c r="D1012" s="2">
        <v>26917.5</v>
      </c>
      <c r="E1012" s="2">
        <v>26686.5</v>
      </c>
      <c r="F1012" s="2">
        <v>26820.9</v>
      </c>
      <c r="G1012" s="2">
        <v>26817</v>
      </c>
      <c r="H1012" s="2">
        <v>26820.9</v>
      </c>
      <c r="I1012" s="2">
        <v>132446</v>
      </c>
      <c r="J1012" s="2">
        <v>709647.22</v>
      </c>
      <c r="K1012" s="2">
        <v>945380</v>
      </c>
      <c r="L1012" s="2">
        <v>-285480</v>
      </c>
      <c r="M1012" s="2">
        <v>26825.5</v>
      </c>
    </row>
    <row r="1013" spans="1:13">
      <c r="A1013" s="9">
        <v>43496</v>
      </c>
      <c r="B1013" s="9">
        <v>43496</v>
      </c>
      <c r="C1013" s="2">
        <v>26972</v>
      </c>
      <c r="D1013" s="2">
        <v>27314.9</v>
      </c>
      <c r="E1013" s="2">
        <v>26873.65</v>
      </c>
      <c r="F1013" s="2">
        <v>27297.45</v>
      </c>
      <c r="G1013" s="2">
        <v>27293.55</v>
      </c>
      <c r="H1013" s="2">
        <v>27295.45</v>
      </c>
      <c r="I1013" s="2">
        <v>148785</v>
      </c>
      <c r="J1013" s="2">
        <v>806709.71</v>
      </c>
      <c r="K1013" s="2">
        <v>438200</v>
      </c>
      <c r="L1013" s="2">
        <v>-507180</v>
      </c>
      <c r="M1013" s="2">
        <v>27295.45</v>
      </c>
    </row>
    <row r="1014" spans="1:13">
      <c r="A1014" s="9">
        <v>43497</v>
      </c>
      <c r="B1014" s="9">
        <v>43524</v>
      </c>
      <c r="C1014" s="2">
        <v>27331</v>
      </c>
      <c r="D1014" s="2">
        <v>27599.95</v>
      </c>
      <c r="E1014" s="2">
        <v>26950</v>
      </c>
      <c r="F1014" s="2">
        <v>27144.65</v>
      </c>
      <c r="G1014" s="2">
        <v>27126.6</v>
      </c>
      <c r="H1014" s="2">
        <v>27144.65</v>
      </c>
      <c r="I1014" s="2">
        <v>216385</v>
      </c>
      <c r="J1014" s="2">
        <v>1181914.1599999999</v>
      </c>
      <c r="K1014" s="2">
        <v>1422200</v>
      </c>
      <c r="L1014" s="2">
        <v>-900</v>
      </c>
      <c r="M1014" s="2" t="s">
        <v>36</v>
      </c>
    </row>
    <row r="1015" spans="1:13">
      <c r="A1015" s="9">
        <v>43500</v>
      </c>
      <c r="B1015" s="9">
        <v>43524</v>
      </c>
      <c r="C1015" s="2">
        <v>26991</v>
      </c>
      <c r="D1015" s="2">
        <v>27318.1</v>
      </c>
      <c r="E1015" s="2">
        <v>26885.45</v>
      </c>
      <c r="F1015" s="2">
        <v>27273.599999999999</v>
      </c>
      <c r="G1015" s="2">
        <v>27264.05</v>
      </c>
      <c r="H1015" s="2">
        <v>27273.599999999999</v>
      </c>
      <c r="I1015" s="2">
        <v>121871</v>
      </c>
      <c r="J1015" s="2">
        <v>660164.47</v>
      </c>
      <c r="K1015" s="2">
        <v>1442120</v>
      </c>
      <c r="L1015" s="2">
        <v>19920</v>
      </c>
      <c r="M1015" s="2" t="s">
        <v>36</v>
      </c>
    </row>
    <row r="1016" spans="1:13">
      <c r="A1016" s="9">
        <v>43501</v>
      </c>
      <c r="B1016" s="9">
        <v>43524</v>
      </c>
      <c r="C1016" s="2">
        <v>27270.1</v>
      </c>
      <c r="D1016" s="2">
        <v>27407.45</v>
      </c>
      <c r="E1016" s="2">
        <v>27236.3</v>
      </c>
      <c r="F1016" s="2">
        <v>27340.15</v>
      </c>
      <c r="G1016" s="2">
        <v>27335</v>
      </c>
      <c r="H1016" s="2">
        <v>27340.15</v>
      </c>
      <c r="I1016" s="2">
        <v>88473</v>
      </c>
      <c r="J1016" s="2">
        <v>483568.33</v>
      </c>
      <c r="K1016" s="2">
        <v>1544820</v>
      </c>
      <c r="L1016" s="2">
        <v>102700</v>
      </c>
      <c r="M1016" s="2" t="s">
        <v>36</v>
      </c>
    </row>
    <row r="1017" spans="1:13">
      <c r="A1017" s="9">
        <v>43502</v>
      </c>
      <c r="B1017" s="9">
        <v>43524</v>
      </c>
      <c r="C1017" s="2">
        <v>27400.05</v>
      </c>
      <c r="D1017" s="2">
        <v>27480</v>
      </c>
      <c r="E1017" s="2">
        <v>27353.9</v>
      </c>
      <c r="F1017" s="2">
        <v>27452.15</v>
      </c>
      <c r="G1017" s="2">
        <v>27466</v>
      </c>
      <c r="H1017" s="2">
        <v>27452.15</v>
      </c>
      <c r="I1017" s="2">
        <v>91490</v>
      </c>
      <c r="J1017" s="2">
        <v>501895.42</v>
      </c>
      <c r="K1017" s="2">
        <v>1700780</v>
      </c>
      <c r="L1017" s="2">
        <v>155960</v>
      </c>
      <c r="M1017" s="2">
        <v>27402.35</v>
      </c>
    </row>
    <row r="1018" spans="1:13">
      <c r="A1018" s="9">
        <v>43503</v>
      </c>
      <c r="B1018" s="9">
        <v>43524</v>
      </c>
      <c r="C1018" s="2">
        <v>27350</v>
      </c>
      <c r="D1018" s="2">
        <v>27646.95</v>
      </c>
      <c r="E1018" s="2">
        <v>27300</v>
      </c>
      <c r="F1018" s="2">
        <v>27449.85</v>
      </c>
      <c r="G1018" s="2">
        <v>27416.25</v>
      </c>
      <c r="H1018" s="2">
        <v>27449.85</v>
      </c>
      <c r="I1018" s="2">
        <v>145645</v>
      </c>
      <c r="J1018" s="2">
        <v>801325.71</v>
      </c>
      <c r="K1018" s="2">
        <v>1719180</v>
      </c>
      <c r="L1018" s="2">
        <v>18400</v>
      </c>
      <c r="M1018" s="2">
        <v>27387.15</v>
      </c>
    </row>
    <row r="1019" spans="1:13">
      <c r="A1019" s="9">
        <v>43504</v>
      </c>
      <c r="B1019" s="9">
        <v>43524</v>
      </c>
      <c r="C1019" s="2">
        <v>27376.6</v>
      </c>
      <c r="D1019" s="2">
        <v>27535.45</v>
      </c>
      <c r="E1019" s="2">
        <v>27267.55</v>
      </c>
      <c r="F1019" s="2">
        <v>27336.85</v>
      </c>
      <c r="G1019" s="2">
        <v>27309.95</v>
      </c>
      <c r="H1019" s="2">
        <v>27336.85</v>
      </c>
      <c r="I1019" s="2">
        <v>128780</v>
      </c>
      <c r="J1019" s="2">
        <v>705077.94</v>
      </c>
      <c r="K1019" s="2">
        <v>1715020</v>
      </c>
      <c r="L1019" s="2">
        <v>-4160</v>
      </c>
      <c r="M1019" s="2" t="s">
        <v>36</v>
      </c>
    </row>
    <row r="1020" spans="1:13">
      <c r="A1020" s="9">
        <v>43507</v>
      </c>
      <c r="B1020" s="9">
        <v>43524</v>
      </c>
      <c r="C1020" s="2">
        <v>27300.05</v>
      </c>
      <c r="D1020" s="2">
        <v>27349.95</v>
      </c>
      <c r="E1020" s="2">
        <v>27208.2</v>
      </c>
      <c r="F1020" s="2">
        <v>27295.9</v>
      </c>
      <c r="G1020" s="2">
        <v>27320.9</v>
      </c>
      <c r="H1020" s="2">
        <v>27295.9</v>
      </c>
      <c r="I1020" s="2">
        <v>90701</v>
      </c>
      <c r="J1020" s="2">
        <v>494750.25</v>
      </c>
      <c r="K1020" s="2">
        <v>1667060</v>
      </c>
      <c r="L1020" s="2">
        <v>-47960</v>
      </c>
      <c r="M1020" s="2" t="s">
        <v>36</v>
      </c>
    </row>
    <row r="1021" spans="1:13">
      <c r="A1021" s="9">
        <v>43508</v>
      </c>
      <c r="B1021" s="9">
        <v>43524</v>
      </c>
      <c r="C1021" s="2">
        <v>27238.7</v>
      </c>
      <c r="D1021" s="2">
        <v>27383.7</v>
      </c>
      <c r="E1021" s="2">
        <v>27086</v>
      </c>
      <c r="F1021" s="2">
        <v>27116.6</v>
      </c>
      <c r="G1021" s="2">
        <v>27110</v>
      </c>
      <c r="H1021" s="2">
        <v>27116.6</v>
      </c>
      <c r="I1021" s="2">
        <v>117704</v>
      </c>
      <c r="J1021" s="2">
        <v>641484.14</v>
      </c>
      <c r="K1021" s="2">
        <v>1649720</v>
      </c>
      <c r="L1021" s="2">
        <v>-17340</v>
      </c>
      <c r="M1021" s="2" t="s">
        <v>36</v>
      </c>
    </row>
    <row r="1022" spans="1:13">
      <c r="A1022" s="9">
        <v>43509</v>
      </c>
      <c r="B1022" s="9">
        <v>43524</v>
      </c>
      <c r="C1022" s="2">
        <v>27200</v>
      </c>
      <c r="D1022" s="2">
        <v>27273.75</v>
      </c>
      <c r="E1022" s="2">
        <v>26950</v>
      </c>
      <c r="F1022" s="2">
        <v>26991.9</v>
      </c>
      <c r="G1022" s="2">
        <v>26958</v>
      </c>
      <c r="H1022" s="2">
        <v>26991.9</v>
      </c>
      <c r="I1022" s="2">
        <v>101663</v>
      </c>
      <c r="J1022" s="2">
        <v>550831.28</v>
      </c>
      <c r="K1022" s="2">
        <v>1648400</v>
      </c>
      <c r="L1022" s="2">
        <v>-1320</v>
      </c>
      <c r="M1022" s="2">
        <v>26885.4</v>
      </c>
    </row>
    <row r="1023" spans="1:13">
      <c r="A1023" s="9">
        <v>43510</v>
      </c>
      <c r="B1023" s="9">
        <v>43524</v>
      </c>
      <c r="C1023" s="2">
        <v>26967.5</v>
      </c>
      <c r="D1023" s="2">
        <v>27146.7</v>
      </c>
      <c r="E1023" s="2">
        <v>26912</v>
      </c>
      <c r="F1023" s="2">
        <v>27066.5</v>
      </c>
      <c r="G1023" s="2">
        <v>27090</v>
      </c>
      <c r="H1023" s="2">
        <v>27066.5</v>
      </c>
      <c r="I1023" s="2">
        <v>108502</v>
      </c>
      <c r="J1023" s="2">
        <v>586455.89</v>
      </c>
      <c r="K1023" s="2">
        <v>1454900</v>
      </c>
      <c r="L1023" s="2">
        <v>-193500</v>
      </c>
      <c r="M1023" s="2" t="s">
        <v>36</v>
      </c>
    </row>
    <row r="1024" spans="1:13">
      <c r="A1024" s="9">
        <v>43511</v>
      </c>
      <c r="B1024" s="9">
        <v>43524</v>
      </c>
      <c r="C1024" s="2">
        <v>27070.05</v>
      </c>
      <c r="D1024" s="2">
        <v>27089.75</v>
      </c>
      <c r="E1024" s="2">
        <v>26721</v>
      </c>
      <c r="F1024" s="2">
        <v>26867.3</v>
      </c>
      <c r="G1024" s="2">
        <v>26840</v>
      </c>
      <c r="H1024" s="2">
        <v>26867.3</v>
      </c>
      <c r="I1024" s="2">
        <v>138700</v>
      </c>
      <c r="J1024" s="2">
        <v>744977.1</v>
      </c>
      <c r="K1024" s="2">
        <v>1584760</v>
      </c>
      <c r="L1024" s="2">
        <v>129860</v>
      </c>
      <c r="M1024" s="2" t="s">
        <v>36</v>
      </c>
    </row>
    <row r="1025" spans="1:13">
      <c r="A1025" s="9">
        <v>43514</v>
      </c>
      <c r="B1025" s="9">
        <v>43524</v>
      </c>
      <c r="C1025" s="2">
        <v>26780</v>
      </c>
      <c r="D1025" s="2">
        <v>26907.55</v>
      </c>
      <c r="E1025" s="2">
        <v>26722</v>
      </c>
      <c r="F1025" s="2">
        <v>26757.200000000001</v>
      </c>
      <c r="G1025" s="2">
        <v>26722</v>
      </c>
      <c r="H1025" s="2">
        <v>26757.200000000001</v>
      </c>
      <c r="I1025" s="2">
        <v>77988</v>
      </c>
      <c r="J1025" s="2">
        <v>418370.71</v>
      </c>
      <c r="K1025" s="2">
        <v>1621400</v>
      </c>
      <c r="L1025" s="2">
        <v>36640</v>
      </c>
      <c r="M1025" s="2">
        <v>26654.25</v>
      </c>
    </row>
    <row r="1026" spans="1:13">
      <c r="A1026" s="9">
        <v>43515</v>
      </c>
      <c r="B1026" s="9">
        <v>43524</v>
      </c>
      <c r="C1026" s="2">
        <v>26750</v>
      </c>
      <c r="D1026" s="2">
        <v>27083.95</v>
      </c>
      <c r="E1026" s="2">
        <v>26700</v>
      </c>
      <c r="F1026" s="2">
        <v>26739.3</v>
      </c>
      <c r="G1026" s="2">
        <v>26709</v>
      </c>
      <c r="H1026" s="2">
        <v>26739.3</v>
      </c>
      <c r="I1026" s="2">
        <v>145838</v>
      </c>
      <c r="J1026" s="2">
        <v>784480.29</v>
      </c>
      <c r="K1026" s="2">
        <v>1539200</v>
      </c>
      <c r="L1026" s="2">
        <v>-82200</v>
      </c>
      <c r="M1026" s="2">
        <v>26684.85</v>
      </c>
    </row>
    <row r="1027" spans="1:13">
      <c r="A1027" s="9">
        <v>43516</v>
      </c>
      <c r="B1027" s="9">
        <v>43524</v>
      </c>
      <c r="C1027" s="2">
        <v>26804</v>
      </c>
      <c r="D1027" s="2">
        <v>27052.35</v>
      </c>
      <c r="E1027" s="2">
        <v>26730.15</v>
      </c>
      <c r="F1027" s="2">
        <v>27017.95</v>
      </c>
      <c r="G1027" s="2">
        <v>27024.9</v>
      </c>
      <c r="H1027" s="2">
        <v>27017.95</v>
      </c>
      <c r="I1027" s="2">
        <v>105662</v>
      </c>
      <c r="J1027" s="2">
        <v>569061.26</v>
      </c>
      <c r="K1027" s="2">
        <v>1397520</v>
      </c>
      <c r="L1027" s="2">
        <v>-141680</v>
      </c>
      <c r="M1027" s="2">
        <v>26955.5</v>
      </c>
    </row>
    <row r="1028" spans="1:13">
      <c r="A1028" s="9">
        <v>43517</v>
      </c>
      <c r="B1028" s="9">
        <v>43524</v>
      </c>
      <c r="C1028" s="2">
        <v>27059.9</v>
      </c>
      <c r="D1028" s="2">
        <v>27169.9</v>
      </c>
      <c r="E1028" s="2">
        <v>27038.45</v>
      </c>
      <c r="F1028" s="2">
        <v>27107.15</v>
      </c>
      <c r="G1028" s="2">
        <v>27115</v>
      </c>
      <c r="H1028" s="2">
        <v>27107.15</v>
      </c>
      <c r="I1028" s="2">
        <v>94036</v>
      </c>
      <c r="J1028" s="2">
        <v>509760.82</v>
      </c>
      <c r="K1028" s="2">
        <v>1238420</v>
      </c>
      <c r="L1028" s="2">
        <v>-159100</v>
      </c>
      <c r="M1028" s="2">
        <v>27052.400000000001</v>
      </c>
    </row>
    <row r="1029" spans="1:13">
      <c r="A1029" s="9">
        <v>43518</v>
      </c>
      <c r="B1029" s="9">
        <v>43524</v>
      </c>
      <c r="C1029" s="2">
        <v>27049.9</v>
      </c>
      <c r="D1029" s="2">
        <v>27074.1</v>
      </c>
      <c r="E1029" s="2">
        <v>26915.05</v>
      </c>
      <c r="F1029" s="2">
        <v>26937.15</v>
      </c>
      <c r="G1029" s="2">
        <v>26928</v>
      </c>
      <c r="H1029" s="2">
        <v>26937.15</v>
      </c>
      <c r="I1029" s="2">
        <v>87951</v>
      </c>
      <c r="J1029" s="2">
        <v>474585.57</v>
      </c>
      <c r="K1029" s="2">
        <v>1284760</v>
      </c>
      <c r="L1029" s="2">
        <v>46340</v>
      </c>
      <c r="M1029" s="2">
        <v>26867.55</v>
      </c>
    </row>
    <row r="1030" spans="1:13">
      <c r="A1030" s="9">
        <v>43521</v>
      </c>
      <c r="B1030" s="9">
        <v>43524</v>
      </c>
      <c r="C1030" s="2">
        <v>26975.3</v>
      </c>
      <c r="D1030" s="2">
        <v>27208.9</v>
      </c>
      <c r="E1030" s="2">
        <v>26950.1</v>
      </c>
      <c r="F1030" s="2">
        <v>27171.55</v>
      </c>
      <c r="G1030" s="2">
        <v>27162</v>
      </c>
      <c r="H1030" s="2">
        <v>27171.55</v>
      </c>
      <c r="I1030" s="2">
        <v>88252</v>
      </c>
      <c r="J1030" s="2">
        <v>478151.55</v>
      </c>
      <c r="K1030" s="2">
        <v>1146900</v>
      </c>
      <c r="L1030" s="2">
        <v>-137860</v>
      </c>
      <c r="M1030" s="2">
        <v>27159.25</v>
      </c>
    </row>
    <row r="1031" spans="1:13">
      <c r="A1031" s="9">
        <v>43522</v>
      </c>
      <c r="B1031" s="9">
        <v>43524</v>
      </c>
      <c r="C1031" s="2">
        <v>26830</v>
      </c>
      <c r="D1031" s="2">
        <v>27144</v>
      </c>
      <c r="E1031" s="2">
        <v>26740</v>
      </c>
      <c r="F1031" s="2">
        <v>26956.2</v>
      </c>
      <c r="G1031" s="2">
        <v>26960.95</v>
      </c>
      <c r="H1031" s="2">
        <v>26956.2</v>
      </c>
      <c r="I1031" s="2">
        <v>169823</v>
      </c>
      <c r="J1031" s="2">
        <v>914800.04</v>
      </c>
      <c r="K1031" s="2">
        <v>940360</v>
      </c>
      <c r="L1031" s="2">
        <v>-206540</v>
      </c>
      <c r="M1031" s="2" t="s">
        <v>36</v>
      </c>
    </row>
    <row r="1032" spans="1:13">
      <c r="A1032" s="9">
        <v>43523</v>
      </c>
      <c r="B1032" s="9">
        <v>43524</v>
      </c>
      <c r="C1032" s="2">
        <v>27049.85</v>
      </c>
      <c r="D1032" s="2">
        <v>27195</v>
      </c>
      <c r="E1032" s="2">
        <v>26723.35</v>
      </c>
      <c r="F1032" s="2">
        <v>26817.15</v>
      </c>
      <c r="G1032" s="2">
        <v>26797.4</v>
      </c>
      <c r="H1032" s="2">
        <v>26817.15</v>
      </c>
      <c r="I1032" s="2">
        <v>154818</v>
      </c>
      <c r="J1032" s="2">
        <v>834395.32</v>
      </c>
      <c r="K1032" s="2">
        <v>782780</v>
      </c>
      <c r="L1032" s="2">
        <v>-157580</v>
      </c>
      <c r="M1032" s="2">
        <v>26799.3</v>
      </c>
    </row>
    <row r="1033" spans="1:13">
      <c r="A1033" s="9">
        <v>43524</v>
      </c>
      <c r="B1033" s="9">
        <v>43524</v>
      </c>
      <c r="C1033" s="2">
        <v>26884</v>
      </c>
      <c r="D1033" s="2">
        <v>26932.55</v>
      </c>
      <c r="E1033" s="2">
        <v>26751</v>
      </c>
      <c r="F1033" s="2">
        <v>26783.5</v>
      </c>
      <c r="G1033" s="2">
        <v>26793.9</v>
      </c>
      <c r="H1033" s="2">
        <v>26789.9</v>
      </c>
      <c r="I1033" s="2">
        <v>96631</v>
      </c>
      <c r="J1033" s="2">
        <v>518823.56</v>
      </c>
      <c r="K1033" s="2">
        <v>377180</v>
      </c>
      <c r="L1033" s="2">
        <v>-405600</v>
      </c>
      <c r="M1033" s="2" t="s">
        <v>36</v>
      </c>
    </row>
    <row r="1034" spans="1:13">
      <c r="A1034" s="9">
        <v>43525</v>
      </c>
      <c r="B1034" s="9">
        <v>43552</v>
      </c>
      <c r="C1034" s="2">
        <v>27061.05</v>
      </c>
      <c r="D1034" s="2">
        <v>27248.9</v>
      </c>
      <c r="E1034" s="2">
        <v>27051</v>
      </c>
      <c r="F1034" s="2">
        <v>27201.3</v>
      </c>
      <c r="G1034" s="2">
        <v>27189.8</v>
      </c>
      <c r="H1034" s="2">
        <v>27201.3</v>
      </c>
      <c r="I1034" s="2">
        <v>89906</v>
      </c>
      <c r="J1034" s="2">
        <v>488256.77</v>
      </c>
      <c r="K1034" s="2">
        <v>1420100</v>
      </c>
      <c r="L1034" s="2">
        <v>256980</v>
      </c>
      <c r="M1034" s="2" t="s">
        <v>36</v>
      </c>
    </row>
    <row r="1035" spans="1:13">
      <c r="A1035" s="9">
        <v>43529</v>
      </c>
      <c r="B1035" s="9">
        <v>43552</v>
      </c>
      <c r="C1035" s="2">
        <v>27053.25</v>
      </c>
      <c r="D1035" s="2">
        <v>27674.55</v>
      </c>
      <c r="E1035" s="2">
        <v>27053.25</v>
      </c>
      <c r="F1035" s="2">
        <v>27645.5</v>
      </c>
      <c r="G1035" s="2">
        <v>27634</v>
      </c>
      <c r="H1035" s="2">
        <v>27645.5</v>
      </c>
      <c r="I1035" s="2">
        <v>119766</v>
      </c>
      <c r="J1035" s="2">
        <v>656301.01</v>
      </c>
      <c r="K1035" s="2">
        <v>1759940</v>
      </c>
      <c r="L1035" s="2">
        <v>339840</v>
      </c>
      <c r="M1035" s="2">
        <v>27554.05</v>
      </c>
    </row>
    <row r="1036" spans="1:13">
      <c r="A1036" s="9">
        <v>43530</v>
      </c>
      <c r="B1036" s="9">
        <v>43552</v>
      </c>
      <c r="C1036" s="2">
        <v>27655.55</v>
      </c>
      <c r="D1036" s="2">
        <v>27760</v>
      </c>
      <c r="E1036" s="2">
        <v>27560.25</v>
      </c>
      <c r="F1036" s="2">
        <v>27692.400000000001</v>
      </c>
      <c r="G1036" s="2">
        <v>27700</v>
      </c>
      <c r="H1036" s="2">
        <v>27692.400000000001</v>
      </c>
      <c r="I1036" s="2">
        <v>109430</v>
      </c>
      <c r="J1036" s="2">
        <v>605489.89</v>
      </c>
      <c r="K1036" s="2">
        <v>1823400</v>
      </c>
      <c r="L1036" s="2">
        <v>63460</v>
      </c>
      <c r="M1036" s="2">
        <v>27625.65</v>
      </c>
    </row>
    <row r="1037" spans="1:13">
      <c r="A1037" s="9">
        <v>43531</v>
      </c>
      <c r="B1037" s="9">
        <v>43552</v>
      </c>
      <c r="C1037" s="2">
        <v>27740</v>
      </c>
      <c r="D1037" s="2">
        <v>27879.599999999999</v>
      </c>
      <c r="E1037" s="2">
        <v>27626</v>
      </c>
      <c r="F1037" s="2">
        <v>27833.85</v>
      </c>
      <c r="G1037" s="2">
        <v>27820.15</v>
      </c>
      <c r="H1037" s="2">
        <v>27833.85</v>
      </c>
      <c r="I1037" s="2">
        <v>112314</v>
      </c>
      <c r="J1037" s="2">
        <v>623390.31999999995</v>
      </c>
      <c r="K1037" s="2">
        <v>2053220</v>
      </c>
      <c r="L1037" s="2">
        <v>229820</v>
      </c>
      <c r="M1037" s="2">
        <v>27764.6</v>
      </c>
    </row>
    <row r="1038" spans="1:13">
      <c r="A1038" s="9">
        <v>43532</v>
      </c>
      <c r="B1038" s="9">
        <v>43552</v>
      </c>
      <c r="C1038" s="2">
        <v>27774.9</v>
      </c>
      <c r="D1038" s="2">
        <v>27920</v>
      </c>
      <c r="E1038" s="2">
        <v>27710</v>
      </c>
      <c r="F1038" s="2">
        <v>27883.15</v>
      </c>
      <c r="G1038" s="2">
        <v>27885.1</v>
      </c>
      <c r="H1038" s="2">
        <v>27883.15</v>
      </c>
      <c r="I1038" s="2">
        <v>94934</v>
      </c>
      <c r="J1038" s="2">
        <v>528156.71</v>
      </c>
      <c r="K1038" s="2">
        <v>2065660</v>
      </c>
      <c r="L1038" s="2">
        <v>12440</v>
      </c>
      <c r="M1038" s="2" t="s">
        <v>36</v>
      </c>
    </row>
    <row r="1039" spans="1:13">
      <c r="A1039" s="9">
        <v>43535</v>
      </c>
      <c r="B1039" s="9">
        <v>43552</v>
      </c>
      <c r="C1039" s="2">
        <v>28018.5</v>
      </c>
      <c r="D1039" s="2">
        <v>28146.1</v>
      </c>
      <c r="E1039" s="2">
        <v>27891.200000000001</v>
      </c>
      <c r="F1039" s="2">
        <v>28080.7</v>
      </c>
      <c r="G1039" s="2">
        <v>28080</v>
      </c>
      <c r="H1039" s="2">
        <v>28080.7</v>
      </c>
      <c r="I1039" s="2">
        <v>80162</v>
      </c>
      <c r="J1039" s="2">
        <v>450078.1</v>
      </c>
      <c r="K1039" s="2">
        <v>2073900</v>
      </c>
      <c r="L1039" s="2">
        <v>8240</v>
      </c>
      <c r="M1039" s="2">
        <v>27966.65</v>
      </c>
    </row>
    <row r="1040" spans="1:13">
      <c r="A1040" s="9">
        <v>43536</v>
      </c>
      <c r="B1040" s="9">
        <v>43552</v>
      </c>
      <c r="C1040" s="2">
        <v>28240</v>
      </c>
      <c r="D1040" s="2">
        <v>28578.2</v>
      </c>
      <c r="E1040" s="2">
        <v>28210.6</v>
      </c>
      <c r="F1040" s="2">
        <v>28528.1</v>
      </c>
      <c r="G1040" s="2">
        <v>28500</v>
      </c>
      <c r="H1040" s="2">
        <v>28528.1</v>
      </c>
      <c r="I1040" s="2">
        <v>138239</v>
      </c>
      <c r="J1040" s="2">
        <v>784804.24</v>
      </c>
      <c r="K1040" s="2">
        <v>2459820</v>
      </c>
      <c r="L1040" s="2">
        <v>385920</v>
      </c>
      <c r="M1040" s="2" t="s">
        <v>36</v>
      </c>
    </row>
    <row r="1041" spans="1:13">
      <c r="A1041" s="9">
        <v>43537</v>
      </c>
      <c r="B1041" s="9">
        <v>43552</v>
      </c>
      <c r="C1041" s="2">
        <v>28511.5</v>
      </c>
      <c r="D1041" s="2">
        <v>28998.1</v>
      </c>
      <c r="E1041" s="2">
        <v>28436</v>
      </c>
      <c r="F1041" s="2">
        <v>28938.799999999999</v>
      </c>
      <c r="G1041" s="2">
        <v>28949.65</v>
      </c>
      <c r="H1041" s="2">
        <v>28938.799999999999</v>
      </c>
      <c r="I1041" s="2">
        <v>189394</v>
      </c>
      <c r="J1041" s="2">
        <v>1089409.04</v>
      </c>
      <c r="K1041" s="2">
        <v>2483200</v>
      </c>
      <c r="L1041" s="2">
        <v>23380</v>
      </c>
      <c r="M1041" s="2">
        <v>28884.3</v>
      </c>
    </row>
    <row r="1042" spans="1:13">
      <c r="A1042" s="9">
        <v>43538</v>
      </c>
      <c r="B1042" s="9">
        <v>43552</v>
      </c>
      <c r="C1042" s="2">
        <v>29055.55</v>
      </c>
      <c r="D1042" s="2">
        <v>29134.7</v>
      </c>
      <c r="E1042" s="2">
        <v>28862.25</v>
      </c>
      <c r="F1042" s="2">
        <v>29012.25</v>
      </c>
      <c r="G1042" s="2">
        <v>29024</v>
      </c>
      <c r="H1042" s="2">
        <v>29012.25</v>
      </c>
      <c r="I1042" s="2">
        <v>135483</v>
      </c>
      <c r="J1042" s="2">
        <v>785857.52</v>
      </c>
      <c r="K1042" s="2">
        <v>2445260</v>
      </c>
      <c r="L1042" s="2">
        <v>-37940</v>
      </c>
      <c r="M1042" s="2">
        <v>28923.1</v>
      </c>
    </row>
    <row r="1043" spans="1:13">
      <c r="A1043" s="9">
        <v>43539</v>
      </c>
      <c r="B1043" s="9">
        <v>43552</v>
      </c>
      <c r="C1043" s="2">
        <v>29078.75</v>
      </c>
      <c r="D1043" s="2">
        <v>29658.3</v>
      </c>
      <c r="E1043" s="2">
        <v>29040.25</v>
      </c>
      <c r="F1043" s="2">
        <v>29465.5</v>
      </c>
      <c r="G1043" s="2">
        <v>29502.5</v>
      </c>
      <c r="H1043" s="2">
        <v>29465.5</v>
      </c>
      <c r="I1043" s="2">
        <v>186004</v>
      </c>
      <c r="J1043" s="2">
        <v>1094685.51</v>
      </c>
      <c r="K1043" s="2">
        <v>2595880</v>
      </c>
      <c r="L1043" s="2">
        <v>150620</v>
      </c>
      <c r="M1043" s="2">
        <v>29381.45</v>
      </c>
    </row>
    <row r="1044" spans="1:13">
      <c r="A1044" s="9">
        <v>43542</v>
      </c>
      <c r="B1044" s="9">
        <v>43552</v>
      </c>
      <c r="C1044" s="2">
        <v>29605.05</v>
      </c>
      <c r="D1044" s="2">
        <v>29863.65</v>
      </c>
      <c r="E1044" s="2">
        <v>29371.9</v>
      </c>
      <c r="F1044" s="2">
        <v>29660.35</v>
      </c>
      <c r="G1044" s="2">
        <v>29736</v>
      </c>
      <c r="H1044" s="2">
        <v>29660.35</v>
      </c>
      <c r="I1044" s="2">
        <v>176527</v>
      </c>
      <c r="J1044" s="2">
        <v>1045583.05</v>
      </c>
      <c r="K1044" s="2">
        <v>2611020</v>
      </c>
      <c r="L1044" s="2">
        <v>15140</v>
      </c>
      <c r="M1044" s="2">
        <v>29596.1</v>
      </c>
    </row>
    <row r="1045" spans="1:13">
      <c r="A1045" s="9">
        <v>43543</v>
      </c>
      <c r="B1045" s="9">
        <v>43552</v>
      </c>
      <c r="C1045" s="2">
        <v>29800</v>
      </c>
      <c r="D1045" s="2">
        <v>29898.799999999999</v>
      </c>
      <c r="E1045" s="2">
        <v>29502.9</v>
      </c>
      <c r="F1045" s="2">
        <v>29858.1</v>
      </c>
      <c r="G1045" s="2">
        <v>29850</v>
      </c>
      <c r="H1045" s="2">
        <v>29858.1</v>
      </c>
      <c r="I1045" s="2">
        <v>121611</v>
      </c>
      <c r="J1045" s="2">
        <v>723958.43</v>
      </c>
      <c r="K1045" s="2">
        <v>2643300</v>
      </c>
      <c r="L1045" s="2">
        <v>32280</v>
      </c>
      <c r="M1045" s="2">
        <v>29767.85</v>
      </c>
    </row>
    <row r="1046" spans="1:13">
      <c r="A1046" s="9">
        <v>43544</v>
      </c>
      <c r="B1046" s="9">
        <v>43552</v>
      </c>
      <c r="C1046" s="2">
        <v>29819.95</v>
      </c>
      <c r="D1046" s="2">
        <v>29986.45</v>
      </c>
      <c r="E1046" s="2">
        <v>29704</v>
      </c>
      <c r="F1046" s="2">
        <v>29931.3</v>
      </c>
      <c r="G1046" s="2">
        <v>29960.799999999999</v>
      </c>
      <c r="H1046" s="2">
        <v>29931.3</v>
      </c>
      <c r="I1046" s="2">
        <v>122809</v>
      </c>
      <c r="J1046" s="2">
        <v>732989.68</v>
      </c>
      <c r="K1046" s="2">
        <v>2447280</v>
      </c>
      <c r="L1046" s="2">
        <v>-196020</v>
      </c>
      <c r="M1046" s="2">
        <v>29832.2</v>
      </c>
    </row>
    <row r="1047" spans="1:13">
      <c r="A1047" s="9">
        <v>43546</v>
      </c>
      <c r="B1047" s="9">
        <v>43552</v>
      </c>
      <c r="C1047" s="2">
        <v>30000.400000000001</v>
      </c>
      <c r="D1047" s="2">
        <v>30092</v>
      </c>
      <c r="E1047" s="2">
        <v>29572</v>
      </c>
      <c r="F1047" s="2">
        <v>29638.55</v>
      </c>
      <c r="G1047" s="2">
        <v>29660</v>
      </c>
      <c r="H1047" s="2">
        <v>29638.55</v>
      </c>
      <c r="I1047" s="2">
        <v>171428</v>
      </c>
      <c r="J1047" s="2">
        <v>1022387.86</v>
      </c>
      <c r="K1047" s="2">
        <v>2178560</v>
      </c>
      <c r="L1047" s="2">
        <v>-268720</v>
      </c>
      <c r="M1047" s="2">
        <v>29582.5</v>
      </c>
    </row>
    <row r="1048" spans="1:13">
      <c r="A1048" s="9">
        <v>43549</v>
      </c>
      <c r="B1048" s="9">
        <v>43552</v>
      </c>
      <c r="C1048" s="2">
        <v>29410</v>
      </c>
      <c r="D1048" s="2">
        <v>29419.85</v>
      </c>
      <c r="E1048" s="2">
        <v>29211.3</v>
      </c>
      <c r="F1048" s="2">
        <v>29312</v>
      </c>
      <c r="G1048" s="2">
        <v>29320</v>
      </c>
      <c r="H1048" s="2">
        <v>29312</v>
      </c>
      <c r="I1048" s="2">
        <v>113719</v>
      </c>
      <c r="J1048" s="2">
        <v>666685.54</v>
      </c>
      <c r="K1048" s="2">
        <v>1961060</v>
      </c>
      <c r="L1048" s="2">
        <v>-217500</v>
      </c>
      <c r="M1048" s="2">
        <v>29281.200000000001</v>
      </c>
    </row>
    <row r="1049" spans="1:13">
      <c r="A1049" s="9">
        <v>43550</v>
      </c>
      <c r="B1049" s="9">
        <v>43552</v>
      </c>
      <c r="C1049" s="2">
        <v>29321</v>
      </c>
      <c r="D1049" s="2">
        <v>30025</v>
      </c>
      <c r="E1049" s="2">
        <v>29300</v>
      </c>
      <c r="F1049" s="2">
        <v>29969.7</v>
      </c>
      <c r="G1049" s="2">
        <v>30020</v>
      </c>
      <c r="H1049" s="2">
        <v>29969.7</v>
      </c>
      <c r="I1049" s="2">
        <v>163286</v>
      </c>
      <c r="J1049" s="2">
        <v>968380.24</v>
      </c>
      <c r="K1049" s="2">
        <v>1865600</v>
      </c>
      <c r="L1049" s="2">
        <v>-95460</v>
      </c>
      <c r="M1049" s="2" t="s">
        <v>36</v>
      </c>
    </row>
    <row r="1050" spans="1:13">
      <c r="A1050" s="9">
        <v>43551</v>
      </c>
      <c r="B1050" s="9">
        <v>43552</v>
      </c>
      <c r="C1050" s="2">
        <v>30109.95</v>
      </c>
      <c r="D1050" s="2">
        <v>30275</v>
      </c>
      <c r="E1050" s="2">
        <v>29780.55</v>
      </c>
      <c r="F1050" s="2">
        <v>30040.9</v>
      </c>
      <c r="G1050" s="2">
        <v>30027.45</v>
      </c>
      <c r="H1050" s="2">
        <v>30040.9</v>
      </c>
      <c r="I1050" s="2">
        <v>213348</v>
      </c>
      <c r="J1050" s="2">
        <v>1284310.18</v>
      </c>
      <c r="K1050" s="2">
        <v>1349600</v>
      </c>
      <c r="L1050" s="2">
        <v>-516000</v>
      </c>
      <c r="M1050" s="2">
        <v>30019.8</v>
      </c>
    </row>
    <row r="1051" spans="1:13">
      <c r="A1051" s="9">
        <v>43552</v>
      </c>
      <c r="B1051" s="9">
        <v>43552</v>
      </c>
      <c r="C1051" s="2">
        <v>30055</v>
      </c>
      <c r="D1051" s="2">
        <v>30493</v>
      </c>
      <c r="E1051" s="2">
        <v>29928.85</v>
      </c>
      <c r="F1051" s="2">
        <v>30431.4</v>
      </c>
      <c r="G1051" s="2">
        <v>30424.9</v>
      </c>
      <c r="H1051" s="2">
        <v>30420.55</v>
      </c>
      <c r="I1051" s="2">
        <v>176981</v>
      </c>
      <c r="J1051" s="2">
        <v>1071125.48</v>
      </c>
      <c r="K1051" s="2">
        <v>919240</v>
      </c>
      <c r="L1051" s="2">
        <v>-430360</v>
      </c>
      <c r="M1051" s="2" t="s">
        <v>36</v>
      </c>
    </row>
    <row r="1052" spans="1:13">
      <c r="A1052" s="9">
        <v>43553</v>
      </c>
      <c r="B1052" s="9">
        <v>43580</v>
      </c>
      <c r="C1052" s="2">
        <v>30600</v>
      </c>
      <c r="D1052" s="2">
        <v>30915.65</v>
      </c>
      <c r="E1052" s="2">
        <v>30408.55</v>
      </c>
      <c r="F1052" s="2">
        <v>30525.85</v>
      </c>
      <c r="G1052" s="2">
        <v>30500.05</v>
      </c>
      <c r="H1052" s="2">
        <v>30525.85</v>
      </c>
      <c r="I1052" s="2">
        <v>118591</v>
      </c>
      <c r="J1052" s="2">
        <v>723919.23</v>
      </c>
      <c r="K1052" s="2">
        <v>2067100</v>
      </c>
      <c r="L1052" s="2">
        <v>-15260</v>
      </c>
      <c r="M1052" s="2">
        <v>30426.799999999999</v>
      </c>
    </row>
    <row r="1053" spans="1:13">
      <c r="A1053" s="9">
        <v>43556</v>
      </c>
      <c r="B1053" s="9">
        <v>43580</v>
      </c>
      <c r="C1053" s="2">
        <v>30594.9</v>
      </c>
      <c r="D1053" s="2">
        <v>30811.95</v>
      </c>
      <c r="E1053" s="2">
        <v>30380</v>
      </c>
      <c r="F1053" s="2">
        <v>30504.15</v>
      </c>
      <c r="G1053" s="2">
        <v>30395.25</v>
      </c>
      <c r="H1053" s="2">
        <v>30504.15</v>
      </c>
      <c r="I1053" s="2">
        <v>121951</v>
      </c>
      <c r="J1053" s="2">
        <v>747715.02</v>
      </c>
      <c r="K1053" s="2">
        <v>2012320</v>
      </c>
      <c r="L1053" s="2">
        <v>-54780</v>
      </c>
      <c r="M1053" s="2" t="s">
        <v>36</v>
      </c>
    </row>
    <row r="1054" spans="1:13">
      <c r="A1054" s="9">
        <v>43557</v>
      </c>
      <c r="B1054" s="9">
        <v>43580</v>
      </c>
      <c r="C1054" s="2">
        <v>30501.1</v>
      </c>
      <c r="D1054" s="2">
        <v>30638.55</v>
      </c>
      <c r="E1054" s="2">
        <v>30285.15</v>
      </c>
      <c r="F1054" s="2">
        <v>30564.75</v>
      </c>
      <c r="G1054" s="2">
        <v>30617.75</v>
      </c>
      <c r="H1054" s="2">
        <v>30564.75</v>
      </c>
      <c r="I1054" s="2">
        <v>132422</v>
      </c>
      <c r="J1054" s="2">
        <v>806263.51</v>
      </c>
      <c r="K1054" s="2">
        <v>2059700</v>
      </c>
      <c r="L1054" s="2">
        <v>47380</v>
      </c>
      <c r="M1054" s="2">
        <v>30354.25</v>
      </c>
    </row>
    <row r="1055" spans="1:13">
      <c r="A1055" s="9">
        <v>43558</v>
      </c>
      <c r="B1055" s="9">
        <v>43580</v>
      </c>
      <c r="C1055" s="2">
        <v>30626.35</v>
      </c>
      <c r="D1055" s="2">
        <v>30729</v>
      </c>
      <c r="E1055" s="2">
        <v>30260.75</v>
      </c>
      <c r="F1055" s="2">
        <v>30330.9</v>
      </c>
      <c r="G1055" s="2">
        <v>30319.5</v>
      </c>
      <c r="H1055" s="2">
        <v>30330.9</v>
      </c>
      <c r="I1055" s="2">
        <v>126534</v>
      </c>
      <c r="J1055" s="2">
        <v>772876.6</v>
      </c>
      <c r="K1055" s="2">
        <v>1994060</v>
      </c>
      <c r="L1055" s="2">
        <v>-65640</v>
      </c>
      <c r="M1055" s="2">
        <v>30093.3</v>
      </c>
    </row>
    <row r="1056" spans="1:13">
      <c r="A1056" s="9">
        <v>43559</v>
      </c>
      <c r="B1056" s="9">
        <v>43580</v>
      </c>
      <c r="C1056" s="2">
        <v>30349.95</v>
      </c>
      <c r="D1056" s="2">
        <v>30494</v>
      </c>
      <c r="E1056" s="2">
        <v>30028.9</v>
      </c>
      <c r="F1056" s="2">
        <v>30155</v>
      </c>
      <c r="G1056" s="2">
        <v>30176</v>
      </c>
      <c r="H1056" s="2">
        <v>30155</v>
      </c>
      <c r="I1056" s="2">
        <v>179323</v>
      </c>
      <c r="J1056" s="2">
        <v>1085532.58</v>
      </c>
      <c r="K1056" s="2">
        <v>1959520</v>
      </c>
      <c r="L1056" s="2">
        <v>-34540</v>
      </c>
      <c r="M1056" s="2">
        <v>29904.9</v>
      </c>
    </row>
    <row r="1057" spans="1:13">
      <c r="A1057" s="9">
        <v>43560</v>
      </c>
      <c r="B1057" s="9">
        <v>43580</v>
      </c>
      <c r="C1057" s="2">
        <v>30205.25</v>
      </c>
      <c r="D1057" s="2">
        <v>30402</v>
      </c>
      <c r="E1057" s="2">
        <v>30055</v>
      </c>
      <c r="F1057" s="2">
        <v>30316.5</v>
      </c>
      <c r="G1057" s="2">
        <v>30370</v>
      </c>
      <c r="H1057" s="2">
        <v>30316.5</v>
      </c>
      <c r="I1057" s="2">
        <v>112439</v>
      </c>
      <c r="J1057" s="2">
        <v>679537.6</v>
      </c>
      <c r="K1057" s="2">
        <v>1932920</v>
      </c>
      <c r="L1057" s="2">
        <v>-26600</v>
      </c>
      <c r="M1057" s="2" t="s">
        <v>36</v>
      </c>
    </row>
    <row r="1058" spans="1:13">
      <c r="A1058" s="9">
        <v>43563</v>
      </c>
      <c r="B1058" s="9">
        <v>43580</v>
      </c>
      <c r="C1058" s="2">
        <v>30405.85</v>
      </c>
      <c r="D1058" s="2">
        <v>30434.65</v>
      </c>
      <c r="E1058" s="2">
        <v>29875.45</v>
      </c>
      <c r="F1058" s="2">
        <v>30010.95</v>
      </c>
      <c r="G1058" s="2">
        <v>30021.9</v>
      </c>
      <c r="H1058" s="2">
        <v>30010.95</v>
      </c>
      <c r="I1058" s="2">
        <v>118820</v>
      </c>
      <c r="J1058" s="2">
        <v>715856.76</v>
      </c>
      <c r="K1058" s="2">
        <v>1969260</v>
      </c>
      <c r="L1058" s="2">
        <v>36340</v>
      </c>
      <c r="M1058" s="2" t="s">
        <v>36</v>
      </c>
    </row>
    <row r="1059" spans="1:13">
      <c r="A1059" s="9">
        <v>43564</v>
      </c>
      <c r="B1059" s="9">
        <v>43580</v>
      </c>
      <c r="C1059" s="2">
        <v>30030.05</v>
      </c>
      <c r="D1059" s="2">
        <v>30359.25</v>
      </c>
      <c r="E1059" s="2">
        <v>29890.1</v>
      </c>
      <c r="F1059" s="2">
        <v>30314.85</v>
      </c>
      <c r="G1059" s="2">
        <v>30359.25</v>
      </c>
      <c r="H1059" s="2">
        <v>30314.85</v>
      </c>
      <c r="I1059" s="2">
        <v>135969</v>
      </c>
      <c r="J1059" s="2">
        <v>818899.33</v>
      </c>
      <c r="K1059" s="2">
        <v>1971440</v>
      </c>
      <c r="L1059" s="2">
        <v>2180</v>
      </c>
      <c r="M1059" s="2">
        <v>30113.85</v>
      </c>
    </row>
    <row r="1060" spans="1:13">
      <c r="A1060" s="9">
        <v>43565</v>
      </c>
      <c r="B1060" s="9">
        <v>43580</v>
      </c>
      <c r="C1060" s="2">
        <v>30200.35</v>
      </c>
      <c r="D1060" s="2">
        <v>30335</v>
      </c>
      <c r="E1060" s="2">
        <v>29919.25</v>
      </c>
      <c r="F1060" s="2">
        <v>29979.25</v>
      </c>
      <c r="G1060" s="2">
        <v>29968.3</v>
      </c>
      <c r="H1060" s="2">
        <v>29979.25</v>
      </c>
      <c r="I1060" s="2">
        <v>150555</v>
      </c>
      <c r="J1060" s="2">
        <v>907412.26</v>
      </c>
      <c r="K1060" s="2">
        <v>1948080</v>
      </c>
      <c r="L1060" s="2">
        <v>-23360</v>
      </c>
      <c r="M1060" s="2">
        <v>29803.5</v>
      </c>
    </row>
    <row r="1061" spans="1:13">
      <c r="A1061" s="9">
        <v>43566</v>
      </c>
      <c r="B1061" s="9">
        <v>43580</v>
      </c>
      <c r="C1061" s="2">
        <v>29948.85</v>
      </c>
      <c r="D1061" s="2">
        <v>30009</v>
      </c>
      <c r="E1061" s="2">
        <v>29772</v>
      </c>
      <c r="F1061" s="2">
        <v>29945.05</v>
      </c>
      <c r="G1061" s="2">
        <v>29956</v>
      </c>
      <c r="H1061" s="2">
        <v>29945.05</v>
      </c>
      <c r="I1061" s="2">
        <v>124592</v>
      </c>
      <c r="J1061" s="2">
        <v>744968.51</v>
      </c>
      <c r="K1061" s="2">
        <v>1779240</v>
      </c>
      <c r="L1061" s="2">
        <v>-168840</v>
      </c>
      <c r="M1061" s="2">
        <v>29786.1</v>
      </c>
    </row>
    <row r="1062" spans="1:13">
      <c r="A1062" s="9">
        <v>43567</v>
      </c>
      <c r="B1062" s="9">
        <v>43580</v>
      </c>
      <c r="C1062" s="2">
        <v>29925</v>
      </c>
      <c r="D1062" s="2">
        <v>30150</v>
      </c>
      <c r="E1062" s="2">
        <v>29833.55</v>
      </c>
      <c r="F1062" s="2">
        <v>30063.05</v>
      </c>
      <c r="G1062" s="2">
        <v>30037.5</v>
      </c>
      <c r="H1062" s="2">
        <v>30063.05</v>
      </c>
      <c r="I1062" s="2">
        <v>106854</v>
      </c>
      <c r="J1062" s="2">
        <v>640945.43000000005</v>
      </c>
      <c r="K1062" s="2">
        <v>1928180</v>
      </c>
      <c r="L1062" s="2">
        <v>148940</v>
      </c>
      <c r="M1062" s="2" t="s">
        <v>36</v>
      </c>
    </row>
    <row r="1063" spans="1:13">
      <c r="A1063" s="9">
        <v>43570</v>
      </c>
      <c r="B1063" s="9">
        <v>43580</v>
      </c>
      <c r="C1063" s="2">
        <v>30098.1</v>
      </c>
      <c r="D1063" s="2">
        <v>30249</v>
      </c>
      <c r="E1063" s="2">
        <v>30043.1</v>
      </c>
      <c r="F1063" s="2">
        <v>30187.55</v>
      </c>
      <c r="G1063" s="2">
        <v>30185</v>
      </c>
      <c r="H1063" s="2">
        <v>30187.55</v>
      </c>
      <c r="I1063" s="2">
        <v>85902</v>
      </c>
      <c r="J1063" s="2">
        <v>518394.75</v>
      </c>
      <c r="K1063" s="2">
        <v>1962620</v>
      </c>
      <c r="L1063" s="2">
        <v>34440</v>
      </c>
      <c r="M1063" s="2" t="s">
        <v>36</v>
      </c>
    </row>
    <row r="1064" spans="1:13">
      <c r="A1064" s="9">
        <v>43571</v>
      </c>
      <c r="B1064" s="9">
        <v>43580</v>
      </c>
      <c r="C1064" s="2">
        <v>30300.75</v>
      </c>
      <c r="D1064" s="2">
        <v>30678</v>
      </c>
      <c r="E1064" s="2">
        <v>30278.1</v>
      </c>
      <c r="F1064" s="2">
        <v>30605.55</v>
      </c>
      <c r="G1064" s="2">
        <v>30623.1</v>
      </c>
      <c r="H1064" s="2">
        <v>30605.55</v>
      </c>
      <c r="I1064" s="2">
        <v>124059</v>
      </c>
      <c r="J1064" s="2">
        <v>757195.83</v>
      </c>
      <c r="K1064" s="2">
        <v>2068800</v>
      </c>
      <c r="L1064" s="2">
        <v>106180</v>
      </c>
      <c r="M1064" s="2">
        <v>30531.35</v>
      </c>
    </row>
    <row r="1065" spans="1:13">
      <c r="A1065" s="9">
        <v>43573</v>
      </c>
      <c r="B1065" s="9">
        <v>43580</v>
      </c>
      <c r="C1065" s="2">
        <v>30675</v>
      </c>
      <c r="D1065" s="2">
        <v>30722.25</v>
      </c>
      <c r="E1065" s="2">
        <v>30210</v>
      </c>
      <c r="F1065" s="2">
        <v>30266.35</v>
      </c>
      <c r="G1065" s="2">
        <v>30230</v>
      </c>
      <c r="H1065" s="2">
        <v>30266.35</v>
      </c>
      <c r="I1065" s="2">
        <v>156743</v>
      </c>
      <c r="J1065" s="2">
        <v>953228.36</v>
      </c>
      <c r="K1065" s="2">
        <v>1912180</v>
      </c>
      <c r="L1065" s="2">
        <v>-156620</v>
      </c>
      <c r="M1065" s="2">
        <v>30223.4</v>
      </c>
    </row>
    <row r="1066" spans="1:13">
      <c r="A1066" s="9">
        <v>43577</v>
      </c>
      <c r="B1066" s="9">
        <v>43580</v>
      </c>
      <c r="C1066" s="2">
        <v>30200</v>
      </c>
      <c r="D1066" s="2">
        <v>30244.9</v>
      </c>
      <c r="E1066" s="2">
        <v>29715.3</v>
      </c>
      <c r="F1066" s="2">
        <v>29758.5</v>
      </c>
      <c r="G1066" s="2">
        <v>29724.85</v>
      </c>
      <c r="H1066" s="2">
        <v>29758.5</v>
      </c>
      <c r="I1066" s="2">
        <v>143926</v>
      </c>
      <c r="J1066" s="2">
        <v>861057.04</v>
      </c>
      <c r="K1066" s="2">
        <v>1555800</v>
      </c>
      <c r="L1066" s="2">
        <v>-356380</v>
      </c>
      <c r="M1066" s="2" t="s">
        <v>36</v>
      </c>
    </row>
    <row r="1067" spans="1:13">
      <c r="A1067" s="9">
        <v>43578</v>
      </c>
      <c r="B1067" s="9">
        <v>43580</v>
      </c>
      <c r="C1067" s="2">
        <v>29784.9</v>
      </c>
      <c r="D1067" s="2">
        <v>29928</v>
      </c>
      <c r="E1067" s="2">
        <v>29492</v>
      </c>
      <c r="F1067" s="2">
        <v>29525.25</v>
      </c>
      <c r="G1067" s="2">
        <v>29549.55</v>
      </c>
      <c r="H1067" s="2">
        <v>29525.25</v>
      </c>
      <c r="I1067" s="2">
        <v>152808</v>
      </c>
      <c r="J1067" s="2">
        <v>908755.14</v>
      </c>
      <c r="K1067" s="2">
        <v>1223440</v>
      </c>
      <c r="L1067" s="2">
        <v>-332360</v>
      </c>
      <c r="M1067" s="2" t="s">
        <v>36</v>
      </c>
    </row>
    <row r="1068" spans="1:13">
      <c r="A1068" s="9">
        <v>43579</v>
      </c>
      <c r="B1068" s="9">
        <v>43580</v>
      </c>
      <c r="C1068" s="2">
        <v>29549.4</v>
      </c>
      <c r="D1068" s="2">
        <v>29958</v>
      </c>
      <c r="E1068" s="2">
        <v>29426.6</v>
      </c>
      <c r="F1068" s="2">
        <v>29890.35</v>
      </c>
      <c r="G1068" s="2">
        <v>29875.3</v>
      </c>
      <c r="H1068" s="2">
        <v>29890.35</v>
      </c>
      <c r="I1068" s="2">
        <v>155201</v>
      </c>
      <c r="J1068" s="2">
        <v>920628.17</v>
      </c>
      <c r="K1068" s="2">
        <v>1053520</v>
      </c>
      <c r="L1068" s="2">
        <v>-169920</v>
      </c>
      <c r="M1068" s="2">
        <v>29860.799999999999</v>
      </c>
    </row>
    <row r="1069" spans="1:13">
      <c r="A1069" s="9">
        <v>43580</v>
      </c>
      <c r="B1069" s="9">
        <v>43580</v>
      </c>
      <c r="C1069" s="2">
        <v>29889.95</v>
      </c>
      <c r="D1069" s="2">
        <v>30060</v>
      </c>
      <c r="E1069" s="2">
        <v>29511</v>
      </c>
      <c r="F1069" s="2">
        <v>29575.5</v>
      </c>
      <c r="G1069" s="2">
        <v>29561.35</v>
      </c>
      <c r="H1069" s="2">
        <v>29561.35</v>
      </c>
      <c r="I1069" s="2">
        <v>159046</v>
      </c>
      <c r="J1069" s="2">
        <v>949246.1</v>
      </c>
      <c r="K1069" s="2">
        <v>589260</v>
      </c>
      <c r="L1069" s="2">
        <v>-464260</v>
      </c>
      <c r="M1069" s="2">
        <v>29561.35</v>
      </c>
    </row>
    <row r="1070" spans="1:13">
      <c r="A1070" s="9">
        <v>43581</v>
      </c>
      <c r="B1070" s="9">
        <v>43615</v>
      </c>
      <c r="C1070" s="2">
        <v>29851.1</v>
      </c>
      <c r="D1070" s="2">
        <v>30229.7</v>
      </c>
      <c r="E1070" s="2">
        <v>29734.9</v>
      </c>
      <c r="F1070" s="2">
        <v>30177.9</v>
      </c>
      <c r="G1070" s="2">
        <v>30145.15</v>
      </c>
      <c r="H1070" s="2">
        <v>30177.9</v>
      </c>
      <c r="I1070" s="2">
        <v>143702</v>
      </c>
      <c r="J1070" s="2">
        <v>861188.44</v>
      </c>
      <c r="K1070" s="2">
        <v>1905520</v>
      </c>
      <c r="L1070" s="2">
        <v>182460</v>
      </c>
      <c r="M1070" s="2" t="s">
        <v>36</v>
      </c>
    </row>
    <row r="1071" spans="1:13">
      <c r="A1071" s="9">
        <v>43585</v>
      </c>
      <c r="B1071" s="9">
        <v>43615</v>
      </c>
      <c r="C1071" s="2">
        <v>30049.95</v>
      </c>
      <c r="D1071" s="2">
        <v>30062</v>
      </c>
      <c r="E1071" s="2">
        <v>29662.799999999999</v>
      </c>
      <c r="F1071" s="2">
        <v>29891.7</v>
      </c>
      <c r="G1071" s="2">
        <v>29850.1</v>
      </c>
      <c r="H1071" s="2">
        <v>29891.7</v>
      </c>
      <c r="I1071" s="2">
        <v>151965</v>
      </c>
      <c r="J1071" s="2">
        <v>907165.5</v>
      </c>
      <c r="K1071" s="2">
        <v>1737260</v>
      </c>
      <c r="L1071" s="2">
        <v>-168260</v>
      </c>
      <c r="M1071" s="2" t="s">
        <v>36</v>
      </c>
    </row>
    <row r="1072" spans="1:13">
      <c r="A1072" s="9">
        <v>43587</v>
      </c>
      <c r="B1072" s="9">
        <v>43615</v>
      </c>
      <c r="C1072" s="2">
        <v>29785</v>
      </c>
      <c r="D1072" s="2">
        <v>30047.1</v>
      </c>
      <c r="E1072" s="2">
        <v>29730.05</v>
      </c>
      <c r="F1072" s="2">
        <v>29799.35</v>
      </c>
      <c r="G1072" s="2">
        <v>29810</v>
      </c>
      <c r="H1072" s="2">
        <v>29799.35</v>
      </c>
      <c r="I1072" s="2">
        <v>129268</v>
      </c>
      <c r="J1072" s="2">
        <v>772734.3</v>
      </c>
      <c r="K1072" s="2">
        <v>1654800</v>
      </c>
      <c r="L1072" s="2">
        <v>-82460</v>
      </c>
      <c r="M1072" s="2" t="s">
        <v>36</v>
      </c>
    </row>
    <row r="1073" spans="1:13">
      <c r="A1073" s="9">
        <v>43588</v>
      </c>
      <c r="B1073" s="9">
        <v>43615</v>
      </c>
      <c r="C1073" s="2">
        <v>29878.75</v>
      </c>
      <c r="D1073" s="2">
        <v>30237</v>
      </c>
      <c r="E1073" s="2">
        <v>29810</v>
      </c>
      <c r="F1073" s="2">
        <v>30060.75</v>
      </c>
      <c r="G1073" s="2">
        <v>30060.3</v>
      </c>
      <c r="H1073" s="2">
        <v>30060.75</v>
      </c>
      <c r="I1073" s="2">
        <v>117678</v>
      </c>
      <c r="J1073" s="2">
        <v>707367.54</v>
      </c>
      <c r="K1073" s="2">
        <v>1700620</v>
      </c>
      <c r="L1073" s="2">
        <v>45820</v>
      </c>
      <c r="M1073" s="2" t="s">
        <v>36</v>
      </c>
    </row>
    <row r="1074" spans="1:13">
      <c r="A1074" s="9">
        <v>43591</v>
      </c>
      <c r="B1074" s="9">
        <v>43615</v>
      </c>
      <c r="C1074" s="2">
        <v>29689.4</v>
      </c>
      <c r="D1074" s="2">
        <v>29880</v>
      </c>
      <c r="E1074" s="2">
        <v>29649</v>
      </c>
      <c r="F1074" s="2">
        <v>29808.7</v>
      </c>
      <c r="G1074" s="2">
        <v>29805</v>
      </c>
      <c r="H1074" s="2">
        <v>29808.7</v>
      </c>
      <c r="I1074" s="2">
        <v>100227</v>
      </c>
      <c r="J1074" s="2">
        <v>597162.21</v>
      </c>
      <c r="K1074" s="2">
        <v>1735860</v>
      </c>
      <c r="L1074" s="2">
        <v>35240</v>
      </c>
      <c r="M1074" s="2" t="s">
        <v>36</v>
      </c>
    </row>
    <row r="1075" spans="1:13">
      <c r="A1075" s="9">
        <v>43592</v>
      </c>
      <c r="B1075" s="9">
        <v>43615</v>
      </c>
      <c r="C1075" s="2">
        <v>29915</v>
      </c>
      <c r="D1075" s="2">
        <v>29945.85</v>
      </c>
      <c r="E1075" s="2">
        <v>29370</v>
      </c>
      <c r="F1075" s="2">
        <v>29418.45</v>
      </c>
      <c r="G1075" s="2">
        <v>29405.05</v>
      </c>
      <c r="H1075" s="2">
        <v>29418.45</v>
      </c>
      <c r="I1075" s="2">
        <v>145202</v>
      </c>
      <c r="J1075" s="2">
        <v>862934.77</v>
      </c>
      <c r="K1075" s="2">
        <v>1840320</v>
      </c>
      <c r="L1075" s="2">
        <v>104460</v>
      </c>
      <c r="M1075" s="2">
        <v>29288.2</v>
      </c>
    </row>
    <row r="1076" spans="1:13">
      <c r="A1076" s="9">
        <v>43593</v>
      </c>
      <c r="B1076" s="9">
        <v>43615</v>
      </c>
      <c r="C1076" s="2">
        <v>29349.85</v>
      </c>
      <c r="D1076" s="2">
        <v>29418.6</v>
      </c>
      <c r="E1076" s="2">
        <v>29115</v>
      </c>
      <c r="F1076" s="2">
        <v>29145.7</v>
      </c>
      <c r="G1076" s="2">
        <v>29145.05</v>
      </c>
      <c r="H1076" s="2">
        <v>29145.7</v>
      </c>
      <c r="I1076" s="2">
        <v>133832</v>
      </c>
      <c r="J1076" s="2">
        <v>783266.13</v>
      </c>
      <c r="K1076" s="2">
        <v>1821920</v>
      </c>
      <c r="L1076" s="2">
        <v>-18400</v>
      </c>
      <c r="M1076" s="2">
        <v>28994.400000000001</v>
      </c>
    </row>
    <row r="1077" spans="1:13">
      <c r="A1077" s="9">
        <v>43594</v>
      </c>
      <c r="B1077" s="9">
        <v>43615</v>
      </c>
      <c r="C1077" s="2">
        <v>29030</v>
      </c>
      <c r="D1077" s="2">
        <v>29153.95</v>
      </c>
      <c r="E1077" s="2">
        <v>28902</v>
      </c>
      <c r="F1077" s="2">
        <v>28995.25</v>
      </c>
      <c r="G1077" s="2">
        <v>28990</v>
      </c>
      <c r="H1077" s="2">
        <v>28995.25</v>
      </c>
      <c r="I1077" s="2">
        <v>131506</v>
      </c>
      <c r="J1077" s="2">
        <v>763516.3</v>
      </c>
      <c r="K1077" s="2">
        <v>1733680</v>
      </c>
      <c r="L1077" s="2">
        <v>-88240</v>
      </c>
      <c r="M1077" s="2" t="s">
        <v>36</v>
      </c>
    </row>
    <row r="1078" spans="1:13">
      <c r="A1078" s="9">
        <v>43595</v>
      </c>
      <c r="B1078" s="9">
        <v>43615</v>
      </c>
      <c r="C1078" s="2">
        <v>28975</v>
      </c>
      <c r="D1078" s="2">
        <v>29258.799999999999</v>
      </c>
      <c r="E1078" s="2">
        <v>28946.55</v>
      </c>
      <c r="F1078" s="2">
        <v>29088.15</v>
      </c>
      <c r="G1078" s="2">
        <v>29040.3</v>
      </c>
      <c r="H1078" s="2">
        <v>29088.15</v>
      </c>
      <c r="I1078" s="2">
        <v>158704</v>
      </c>
      <c r="J1078" s="2">
        <v>924477.32</v>
      </c>
      <c r="K1078" s="2">
        <v>1577900</v>
      </c>
      <c r="L1078" s="2">
        <v>-155780</v>
      </c>
      <c r="M1078" s="2">
        <v>29040.5</v>
      </c>
    </row>
    <row r="1079" spans="1:13">
      <c r="A1079" s="9">
        <v>43598</v>
      </c>
      <c r="B1079" s="9">
        <v>43615</v>
      </c>
      <c r="C1079" s="2">
        <v>29029.9</v>
      </c>
      <c r="D1079" s="2">
        <v>29080</v>
      </c>
      <c r="E1079" s="2">
        <v>28712.400000000001</v>
      </c>
      <c r="F1079" s="2">
        <v>28773.05</v>
      </c>
      <c r="G1079" s="2">
        <v>28768</v>
      </c>
      <c r="H1079" s="2">
        <v>28773.05</v>
      </c>
      <c r="I1079" s="2">
        <v>121607</v>
      </c>
      <c r="J1079" s="2">
        <v>704004.04</v>
      </c>
      <c r="K1079" s="2">
        <v>1550260</v>
      </c>
      <c r="L1079" s="2">
        <v>-27640</v>
      </c>
      <c r="M1079" s="2">
        <v>28659.95</v>
      </c>
    </row>
    <row r="1080" spans="1:13">
      <c r="A1080" s="9">
        <v>43599</v>
      </c>
      <c r="B1080" s="9">
        <v>43615</v>
      </c>
      <c r="C1080" s="2">
        <v>28751</v>
      </c>
      <c r="D1080" s="2">
        <v>29198</v>
      </c>
      <c r="E1080" s="2">
        <v>28700</v>
      </c>
      <c r="F1080" s="2">
        <v>28917.85</v>
      </c>
      <c r="G1080" s="2">
        <v>28990</v>
      </c>
      <c r="H1080" s="2">
        <v>28917.85</v>
      </c>
      <c r="I1080" s="2">
        <v>158540</v>
      </c>
      <c r="J1080" s="2">
        <v>917256.73</v>
      </c>
      <c r="K1080" s="2">
        <v>1502380</v>
      </c>
      <c r="L1080" s="2">
        <v>-47880</v>
      </c>
      <c r="M1080" s="2" t="s">
        <v>36</v>
      </c>
    </row>
    <row r="1081" spans="1:13">
      <c r="A1081" s="9">
        <v>43600</v>
      </c>
      <c r="B1081" s="9">
        <v>43615</v>
      </c>
      <c r="C1081" s="2">
        <v>29060.05</v>
      </c>
      <c r="D1081" s="2">
        <v>29079</v>
      </c>
      <c r="E1081" s="2">
        <v>28594.65</v>
      </c>
      <c r="F1081" s="2">
        <v>28666.799999999999</v>
      </c>
      <c r="G1081" s="2">
        <v>28605.95</v>
      </c>
      <c r="H1081" s="2">
        <v>28666.799999999999</v>
      </c>
      <c r="I1081" s="2">
        <v>134536</v>
      </c>
      <c r="J1081" s="2">
        <v>776741.15</v>
      </c>
      <c r="K1081" s="2">
        <v>1494440</v>
      </c>
      <c r="L1081" s="2">
        <v>-7940</v>
      </c>
      <c r="M1081" s="2">
        <v>28616.45</v>
      </c>
    </row>
    <row r="1082" spans="1:13">
      <c r="A1082" s="9">
        <v>43601</v>
      </c>
      <c r="B1082" s="9">
        <v>43615</v>
      </c>
      <c r="C1082" s="2">
        <v>28639.95</v>
      </c>
      <c r="D1082" s="2">
        <v>29050</v>
      </c>
      <c r="E1082" s="2">
        <v>28571</v>
      </c>
      <c r="F1082" s="2">
        <v>28959.75</v>
      </c>
      <c r="G1082" s="2">
        <v>28980.05</v>
      </c>
      <c r="H1082" s="2">
        <v>28959.75</v>
      </c>
      <c r="I1082" s="2">
        <v>141701</v>
      </c>
      <c r="J1082" s="2">
        <v>814909.03</v>
      </c>
      <c r="K1082" s="2">
        <v>1297240</v>
      </c>
      <c r="L1082" s="2">
        <v>-197200</v>
      </c>
      <c r="M1082" s="2" t="s">
        <v>36</v>
      </c>
    </row>
    <row r="1083" spans="1:13">
      <c r="A1083" s="9">
        <v>43602</v>
      </c>
      <c r="B1083" s="9">
        <v>43615</v>
      </c>
      <c r="C1083" s="2">
        <v>28934.95</v>
      </c>
      <c r="D1083" s="2">
        <v>29590</v>
      </c>
      <c r="E1083" s="2">
        <v>28880.1</v>
      </c>
      <c r="F1083" s="2">
        <v>29483.45</v>
      </c>
      <c r="G1083" s="2">
        <v>29565</v>
      </c>
      <c r="H1083" s="2">
        <v>29483.45</v>
      </c>
      <c r="I1083" s="2">
        <v>166596</v>
      </c>
      <c r="J1083" s="2">
        <v>974092.81</v>
      </c>
      <c r="K1083" s="2">
        <v>1246920</v>
      </c>
      <c r="L1083" s="2">
        <v>-50320</v>
      </c>
      <c r="M1083" s="2" t="s">
        <v>36</v>
      </c>
    </row>
    <row r="1084" spans="1:13">
      <c r="A1084" s="9">
        <v>43605</v>
      </c>
      <c r="B1084" s="9">
        <v>43615</v>
      </c>
      <c r="C1084" s="2">
        <v>30185.05</v>
      </c>
      <c r="D1084" s="2">
        <v>30885.45</v>
      </c>
      <c r="E1084" s="2">
        <v>30060.5</v>
      </c>
      <c r="F1084" s="2">
        <v>30815.65</v>
      </c>
      <c r="G1084" s="2">
        <v>30795.9</v>
      </c>
      <c r="H1084" s="2">
        <v>30815.65</v>
      </c>
      <c r="I1084" s="2">
        <v>210140</v>
      </c>
      <c r="J1084" s="2">
        <v>1282486.83</v>
      </c>
      <c r="K1084" s="2">
        <v>1519320</v>
      </c>
      <c r="L1084" s="2">
        <v>272400</v>
      </c>
      <c r="M1084" s="2" t="s">
        <v>36</v>
      </c>
    </row>
    <row r="1085" spans="1:13">
      <c r="A1085" s="9">
        <v>43606</v>
      </c>
      <c r="B1085" s="9">
        <v>43615</v>
      </c>
      <c r="C1085" s="2">
        <v>30860</v>
      </c>
      <c r="D1085" s="2">
        <v>30970.3</v>
      </c>
      <c r="E1085" s="2">
        <v>30315.1</v>
      </c>
      <c r="F1085" s="2">
        <v>30388.95</v>
      </c>
      <c r="G1085" s="2">
        <v>30404.35</v>
      </c>
      <c r="H1085" s="2">
        <v>30388.95</v>
      </c>
      <c r="I1085" s="2">
        <v>166924</v>
      </c>
      <c r="J1085" s="2">
        <v>1021859.55</v>
      </c>
      <c r="K1085" s="2">
        <v>1448140</v>
      </c>
      <c r="L1085" s="2">
        <v>-71180</v>
      </c>
      <c r="M1085" s="2" t="s">
        <v>36</v>
      </c>
    </row>
    <row r="1086" spans="1:13">
      <c r="A1086" s="9">
        <v>43607</v>
      </c>
      <c r="B1086" s="9">
        <v>43615</v>
      </c>
      <c r="C1086" s="2">
        <v>30425.05</v>
      </c>
      <c r="D1086" s="2">
        <v>30769.9</v>
      </c>
      <c r="E1086" s="2">
        <v>30350</v>
      </c>
      <c r="F1086" s="2">
        <v>30606.05</v>
      </c>
      <c r="G1086" s="2">
        <v>30685.95</v>
      </c>
      <c r="H1086" s="2">
        <v>30606.05</v>
      </c>
      <c r="I1086" s="2">
        <v>150977</v>
      </c>
      <c r="J1086" s="2">
        <v>922610.79</v>
      </c>
      <c r="K1086" s="2">
        <v>1488660</v>
      </c>
      <c r="L1086" s="2">
        <v>40520</v>
      </c>
      <c r="M1086" s="2">
        <v>30526.799999999999</v>
      </c>
    </row>
    <row r="1087" spans="1:13">
      <c r="A1087" s="9">
        <v>43608</v>
      </c>
      <c r="B1087" s="9">
        <v>43615</v>
      </c>
      <c r="C1087" s="2">
        <v>30900</v>
      </c>
      <c r="D1087" s="2">
        <v>31780</v>
      </c>
      <c r="E1087" s="2">
        <v>30332.75</v>
      </c>
      <c r="F1087" s="2">
        <v>30477.9</v>
      </c>
      <c r="G1087" s="2">
        <v>30614.95</v>
      </c>
      <c r="H1087" s="2">
        <v>30477.9</v>
      </c>
      <c r="I1087" s="2">
        <v>382149</v>
      </c>
      <c r="J1087" s="2">
        <v>2375121.4900000002</v>
      </c>
      <c r="K1087" s="2">
        <v>1603380</v>
      </c>
      <c r="L1087" s="2">
        <v>114720</v>
      </c>
      <c r="M1087" s="2">
        <v>30409.1</v>
      </c>
    </row>
    <row r="1088" spans="1:13">
      <c r="A1088" s="9">
        <v>43609</v>
      </c>
      <c r="B1088" s="9">
        <v>43615</v>
      </c>
      <c r="C1088" s="2">
        <v>30750.05</v>
      </c>
      <c r="D1088" s="2">
        <v>31315</v>
      </c>
      <c r="E1088" s="2">
        <v>30580.05</v>
      </c>
      <c r="F1088" s="2">
        <v>31222.799999999999</v>
      </c>
      <c r="G1088" s="2">
        <v>31215</v>
      </c>
      <c r="H1088" s="2">
        <v>31222.799999999999</v>
      </c>
      <c r="I1088" s="2">
        <v>205358</v>
      </c>
      <c r="J1088" s="2">
        <v>1271002.58</v>
      </c>
      <c r="K1088" s="2">
        <v>1827940</v>
      </c>
      <c r="L1088" s="2">
        <v>224560</v>
      </c>
      <c r="M1088" s="2" t="s">
        <v>36</v>
      </c>
    </row>
    <row r="1089" spans="1:13">
      <c r="A1089" s="9">
        <v>43612</v>
      </c>
      <c r="B1089" s="9">
        <v>43615</v>
      </c>
      <c r="C1089" s="2">
        <v>31229.95</v>
      </c>
      <c r="D1089" s="2">
        <v>31649.95</v>
      </c>
      <c r="E1089" s="2">
        <v>31175.1</v>
      </c>
      <c r="F1089" s="2">
        <v>31595.25</v>
      </c>
      <c r="G1089" s="2">
        <v>31579</v>
      </c>
      <c r="H1089" s="2">
        <v>31595.25</v>
      </c>
      <c r="I1089" s="2">
        <v>151338</v>
      </c>
      <c r="J1089" s="2">
        <v>952604.73</v>
      </c>
      <c r="K1089" s="2">
        <v>1848220</v>
      </c>
      <c r="L1089" s="2">
        <v>20280</v>
      </c>
      <c r="M1089" s="2" t="s">
        <v>36</v>
      </c>
    </row>
    <row r="1090" spans="1:13">
      <c r="A1090" s="9">
        <v>43613</v>
      </c>
      <c r="B1090" s="9">
        <v>43615</v>
      </c>
      <c r="C1090" s="2">
        <v>31676.75</v>
      </c>
      <c r="D1090" s="2">
        <v>31699.15</v>
      </c>
      <c r="E1090" s="2">
        <v>31319</v>
      </c>
      <c r="F1090" s="2">
        <v>31629.35</v>
      </c>
      <c r="G1090" s="2">
        <v>31693.3</v>
      </c>
      <c r="H1090" s="2">
        <v>31629.35</v>
      </c>
      <c r="I1090" s="2">
        <v>169086</v>
      </c>
      <c r="J1090" s="2">
        <v>1065476.53</v>
      </c>
      <c r="K1090" s="2">
        <v>1343860</v>
      </c>
      <c r="L1090" s="2">
        <v>-504360</v>
      </c>
      <c r="M1090" s="2" t="s">
        <v>36</v>
      </c>
    </row>
    <row r="1091" spans="1:13">
      <c r="A1091" s="9">
        <v>43614</v>
      </c>
      <c r="B1091" s="9">
        <v>43615</v>
      </c>
      <c r="C1091" s="2">
        <v>31565.05</v>
      </c>
      <c r="D1091" s="2">
        <v>31578.5</v>
      </c>
      <c r="E1091" s="2">
        <v>31276.55</v>
      </c>
      <c r="F1091" s="2">
        <v>31317.25</v>
      </c>
      <c r="G1091" s="2">
        <v>31314</v>
      </c>
      <c r="H1091" s="2">
        <v>31317.25</v>
      </c>
      <c r="I1091" s="2">
        <v>120926</v>
      </c>
      <c r="J1091" s="2">
        <v>759678.15</v>
      </c>
      <c r="K1091" s="2">
        <v>977800</v>
      </c>
      <c r="L1091" s="2">
        <v>-366060</v>
      </c>
      <c r="M1091" s="2">
        <v>31295.55</v>
      </c>
    </row>
    <row r="1092" spans="1:13">
      <c r="A1092" s="9">
        <v>43615</v>
      </c>
      <c r="B1092" s="9">
        <v>43615</v>
      </c>
      <c r="C1092" s="2">
        <v>31280</v>
      </c>
      <c r="D1092" s="2">
        <v>31642</v>
      </c>
      <c r="E1092" s="2">
        <v>31250</v>
      </c>
      <c r="F1092" s="2">
        <v>31520.799999999999</v>
      </c>
      <c r="G1092" s="2">
        <v>31536.25</v>
      </c>
      <c r="H1092" s="2">
        <v>31537.1</v>
      </c>
      <c r="I1092" s="2">
        <v>135346</v>
      </c>
      <c r="J1092" s="2">
        <v>852323.97</v>
      </c>
      <c r="K1092" s="2">
        <v>385840</v>
      </c>
      <c r="L1092" s="2">
        <v>-591960</v>
      </c>
      <c r="M1092" s="2" t="s">
        <v>36</v>
      </c>
    </row>
    <row r="1093" spans="1:13">
      <c r="A1093" s="9">
        <v>43616</v>
      </c>
      <c r="B1093" s="9">
        <v>43643</v>
      </c>
      <c r="C1093" s="2">
        <v>31710.05</v>
      </c>
      <c r="D1093" s="2">
        <v>31815.45</v>
      </c>
      <c r="E1093" s="2">
        <v>30562.1</v>
      </c>
      <c r="F1093" s="2">
        <v>31324.75</v>
      </c>
      <c r="G1093" s="2">
        <v>31326.95</v>
      </c>
      <c r="H1093" s="2">
        <v>31324.75</v>
      </c>
      <c r="I1093" s="2">
        <v>222895</v>
      </c>
      <c r="J1093" s="2">
        <v>1398941.07</v>
      </c>
      <c r="K1093" s="2">
        <v>1832620</v>
      </c>
      <c r="L1093" s="2">
        <v>-20000</v>
      </c>
      <c r="M1093" s="2" t="s">
        <v>36</v>
      </c>
    </row>
    <row r="1094" spans="1:13">
      <c r="A1094" s="9">
        <v>43619</v>
      </c>
      <c r="B1094" s="9">
        <v>43643</v>
      </c>
      <c r="C1094" s="2">
        <v>31326.85</v>
      </c>
      <c r="D1094" s="2">
        <v>31718.75</v>
      </c>
      <c r="E1094" s="2">
        <v>31250</v>
      </c>
      <c r="F1094" s="2">
        <v>31679.95</v>
      </c>
      <c r="G1094" s="2">
        <v>31688.35</v>
      </c>
      <c r="H1094" s="2">
        <v>31679.95</v>
      </c>
      <c r="I1094" s="2">
        <v>136494</v>
      </c>
      <c r="J1094" s="2">
        <v>860318.25</v>
      </c>
      <c r="K1094" s="2">
        <v>1999940</v>
      </c>
      <c r="L1094" s="2">
        <v>167320</v>
      </c>
      <c r="M1094" s="2" t="s">
        <v>36</v>
      </c>
    </row>
    <row r="1095" spans="1:13">
      <c r="A1095" s="9">
        <v>43620</v>
      </c>
      <c r="B1095" s="9">
        <v>43643</v>
      </c>
      <c r="C1095" s="2">
        <v>31597.95</v>
      </c>
      <c r="D1095" s="2">
        <v>31793.95</v>
      </c>
      <c r="E1095" s="2">
        <v>31571</v>
      </c>
      <c r="F1095" s="2">
        <v>31640.6</v>
      </c>
      <c r="G1095" s="2">
        <v>31683.55</v>
      </c>
      <c r="H1095" s="2">
        <v>31640.6</v>
      </c>
      <c r="I1095" s="2">
        <v>121716</v>
      </c>
      <c r="J1095" s="2">
        <v>771199.71</v>
      </c>
      <c r="K1095" s="2">
        <v>2065360</v>
      </c>
      <c r="L1095" s="2">
        <v>65420</v>
      </c>
      <c r="M1095" s="2">
        <v>31589.05</v>
      </c>
    </row>
    <row r="1096" spans="1:13">
      <c r="A1096" s="9">
        <v>43622</v>
      </c>
      <c r="B1096" s="9">
        <v>43643</v>
      </c>
      <c r="C1096" s="2">
        <v>31599.95</v>
      </c>
      <c r="D1096" s="2">
        <v>31599.95</v>
      </c>
      <c r="E1096" s="2">
        <v>30883</v>
      </c>
      <c r="F1096" s="2">
        <v>30939.25</v>
      </c>
      <c r="G1096" s="2">
        <v>30985</v>
      </c>
      <c r="H1096" s="2">
        <v>30939.25</v>
      </c>
      <c r="I1096" s="2">
        <v>195679</v>
      </c>
      <c r="J1096" s="2">
        <v>1222215.76</v>
      </c>
      <c r="K1096" s="2">
        <v>2052120</v>
      </c>
      <c r="L1096" s="2">
        <v>-13240</v>
      </c>
      <c r="M1096" s="2" t="s">
        <v>36</v>
      </c>
    </row>
    <row r="1097" spans="1:13">
      <c r="A1097" s="9">
        <v>43623</v>
      </c>
      <c r="B1097" s="9">
        <v>43643</v>
      </c>
      <c r="C1097" s="2">
        <v>31018</v>
      </c>
      <c r="D1097" s="2">
        <v>31187.95</v>
      </c>
      <c r="E1097" s="2">
        <v>30670.35</v>
      </c>
      <c r="F1097" s="2">
        <v>31115.05</v>
      </c>
      <c r="G1097" s="2">
        <v>31099</v>
      </c>
      <c r="H1097" s="2">
        <v>31115.05</v>
      </c>
      <c r="I1097" s="2">
        <v>182191</v>
      </c>
      <c r="J1097" s="2">
        <v>1129060.03</v>
      </c>
      <c r="K1097" s="2">
        <v>2027820</v>
      </c>
      <c r="L1097" s="2">
        <v>-24300</v>
      </c>
      <c r="M1097" s="2" t="s">
        <v>36</v>
      </c>
    </row>
    <row r="1098" spans="1:13">
      <c r="A1098" s="9">
        <v>43626</v>
      </c>
      <c r="B1098" s="9">
        <v>43643</v>
      </c>
      <c r="C1098" s="2">
        <v>31296.3</v>
      </c>
      <c r="D1098" s="2">
        <v>31391.65</v>
      </c>
      <c r="E1098" s="2">
        <v>30866</v>
      </c>
      <c r="F1098" s="2">
        <v>31044.7</v>
      </c>
      <c r="G1098" s="2">
        <v>31075</v>
      </c>
      <c r="H1098" s="2">
        <v>31044.7</v>
      </c>
      <c r="I1098" s="2">
        <v>143854</v>
      </c>
      <c r="J1098" s="2">
        <v>894261.55</v>
      </c>
      <c r="K1098" s="2">
        <v>2020040</v>
      </c>
      <c r="L1098" s="2">
        <v>-7780</v>
      </c>
      <c r="M1098" s="2">
        <v>31034</v>
      </c>
    </row>
    <row r="1099" spans="1:13">
      <c r="A1099" s="9">
        <v>43627</v>
      </c>
      <c r="B1099" s="9">
        <v>43643</v>
      </c>
      <c r="C1099" s="2">
        <v>31200</v>
      </c>
      <c r="D1099" s="2">
        <v>31374.9</v>
      </c>
      <c r="E1099" s="2">
        <v>30974.9</v>
      </c>
      <c r="F1099" s="2">
        <v>31246.9</v>
      </c>
      <c r="G1099" s="2">
        <v>31245.35</v>
      </c>
      <c r="H1099" s="2">
        <v>31246.9</v>
      </c>
      <c r="I1099" s="2">
        <v>134530</v>
      </c>
      <c r="J1099" s="2">
        <v>839621.15</v>
      </c>
      <c r="K1099" s="2">
        <v>1996900</v>
      </c>
      <c r="L1099" s="2">
        <v>-23140</v>
      </c>
      <c r="M1099" s="2">
        <v>31265.45</v>
      </c>
    </row>
    <row r="1100" spans="1:13">
      <c r="A1100" s="9">
        <v>43628</v>
      </c>
      <c r="B1100" s="9">
        <v>43643</v>
      </c>
      <c r="C1100" s="2">
        <v>31220</v>
      </c>
      <c r="D1100" s="2">
        <v>31240</v>
      </c>
      <c r="E1100" s="2">
        <v>30906.2</v>
      </c>
      <c r="F1100" s="2">
        <v>31005.5</v>
      </c>
      <c r="G1100" s="2">
        <v>31030</v>
      </c>
      <c r="H1100" s="2">
        <v>31005.5</v>
      </c>
      <c r="I1100" s="2">
        <v>113086</v>
      </c>
      <c r="J1100" s="2">
        <v>701428.65</v>
      </c>
      <c r="K1100" s="2">
        <v>1959020</v>
      </c>
      <c r="L1100" s="2">
        <v>-37880</v>
      </c>
      <c r="M1100" s="2">
        <v>30965.7</v>
      </c>
    </row>
    <row r="1101" spans="1:13">
      <c r="A1101" s="9">
        <v>43629</v>
      </c>
      <c r="B1101" s="9">
        <v>43643</v>
      </c>
      <c r="C1101" s="2">
        <v>30888</v>
      </c>
      <c r="D1101" s="2">
        <v>31090.7</v>
      </c>
      <c r="E1101" s="2">
        <v>30665</v>
      </c>
      <c r="F1101" s="2">
        <v>31025.25</v>
      </c>
      <c r="G1101" s="2">
        <v>31012.3</v>
      </c>
      <c r="H1101" s="2">
        <v>31025.25</v>
      </c>
      <c r="I1101" s="2">
        <v>153898</v>
      </c>
      <c r="J1101" s="2">
        <v>949920.53</v>
      </c>
      <c r="K1101" s="2">
        <v>1754380</v>
      </c>
      <c r="L1101" s="2">
        <v>-204640</v>
      </c>
      <c r="M1101" s="2" t="s">
        <v>36</v>
      </c>
    </row>
    <row r="1102" spans="1:13">
      <c r="A1102" s="9">
        <v>43630</v>
      </c>
      <c r="B1102" s="9">
        <v>43643</v>
      </c>
      <c r="C1102" s="2">
        <v>30955.1</v>
      </c>
      <c r="D1102" s="2">
        <v>31042</v>
      </c>
      <c r="E1102" s="2">
        <v>30503.15</v>
      </c>
      <c r="F1102" s="2">
        <v>30611.4</v>
      </c>
      <c r="G1102" s="2">
        <v>30582.35</v>
      </c>
      <c r="H1102" s="2">
        <v>30611.4</v>
      </c>
      <c r="I1102" s="2">
        <v>147775</v>
      </c>
      <c r="J1102" s="2">
        <v>908982.26</v>
      </c>
      <c r="K1102" s="2">
        <v>1826660</v>
      </c>
      <c r="L1102" s="2">
        <v>72280</v>
      </c>
      <c r="M1102" s="2">
        <v>30614.35</v>
      </c>
    </row>
    <row r="1103" spans="1:13">
      <c r="A1103" s="9">
        <v>43633</v>
      </c>
      <c r="B1103" s="9">
        <v>43643</v>
      </c>
      <c r="C1103" s="2">
        <v>30599</v>
      </c>
      <c r="D1103" s="2">
        <v>30614.45</v>
      </c>
      <c r="E1103" s="2">
        <v>30306</v>
      </c>
      <c r="F1103" s="2">
        <v>30325.95</v>
      </c>
      <c r="G1103" s="2">
        <v>30360</v>
      </c>
      <c r="H1103" s="2">
        <v>30325.95</v>
      </c>
      <c r="I1103" s="2">
        <v>112503</v>
      </c>
      <c r="J1103" s="2">
        <v>684422.17</v>
      </c>
      <c r="K1103" s="2">
        <v>1649440</v>
      </c>
      <c r="L1103" s="2">
        <v>-177220</v>
      </c>
      <c r="M1103" s="2">
        <v>30273.25</v>
      </c>
    </row>
    <row r="1104" spans="1:13">
      <c r="A1104" s="9">
        <v>43634</v>
      </c>
      <c r="B1104" s="9">
        <v>43643</v>
      </c>
      <c r="C1104" s="2">
        <v>30349.95</v>
      </c>
      <c r="D1104" s="2">
        <v>30584</v>
      </c>
      <c r="E1104" s="2">
        <v>30200</v>
      </c>
      <c r="F1104" s="2">
        <v>30331</v>
      </c>
      <c r="G1104" s="2">
        <v>30362</v>
      </c>
      <c r="H1104" s="2">
        <v>30331</v>
      </c>
      <c r="I1104" s="2">
        <v>173508</v>
      </c>
      <c r="J1104" s="2">
        <v>1054724.02</v>
      </c>
      <c r="K1104" s="2">
        <v>1561020</v>
      </c>
      <c r="L1104" s="2">
        <v>-88420</v>
      </c>
      <c r="M1104" s="2" t="s">
        <v>36</v>
      </c>
    </row>
    <row r="1105" spans="1:13">
      <c r="A1105" s="9">
        <v>43635</v>
      </c>
      <c r="B1105" s="9">
        <v>43643</v>
      </c>
      <c r="C1105" s="2">
        <v>30506.35</v>
      </c>
      <c r="D1105" s="2">
        <v>30663.05</v>
      </c>
      <c r="E1105" s="2">
        <v>30213.9</v>
      </c>
      <c r="F1105" s="2">
        <v>30350.2</v>
      </c>
      <c r="G1105" s="2">
        <v>30403.05</v>
      </c>
      <c r="H1105" s="2">
        <v>30350.2</v>
      </c>
      <c r="I1105" s="2">
        <v>166877</v>
      </c>
      <c r="J1105" s="2">
        <v>1017266.78</v>
      </c>
      <c r="K1105" s="2">
        <v>1637380</v>
      </c>
      <c r="L1105" s="2">
        <v>76360</v>
      </c>
      <c r="M1105" s="2">
        <v>30362.1</v>
      </c>
    </row>
    <row r="1106" spans="1:13">
      <c r="A1106" s="9">
        <v>43636</v>
      </c>
      <c r="B1106" s="9">
        <v>43643</v>
      </c>
      <c r="C1106" s="2">
        <v>30377.85</v>
      </c>
      <c r="D1106" s="2">
        <v>30809</v>
      </c>
      <c r="E1106" s="2">
        <v>30276</v>
      </c>
      <c r="F1106" s="2">
        <v>30768.05</v>
      </c>
      <c r="G1106" s="2">
        <v>30774</v>
      </c>
      <c r="H1106" s="2">
        <v>30768.05</v>
      </c>
      <c r="I1106" s="2">
        <v>169441</v>
      </c>
      <c r="J1106" s="2">
        <v>1036024.09</v>
      </c>
      <c r="K1106" s="2">
        <v>1876360</v>
      </c>
      <c r="L1106" s="2">
        <v>238980</v>
      </c>
      <c r="M1106" s="2" t="s">
        <v>36</v>
      </c>
    </row>
    <row r="1107" spans="1:13">
      <c r="A1107" s="9">
        <v>43637</v>
      </c>
      <c r="B1107" s="9">
        <v>43643</v>
      </c>
      <c r="C1107" s="2">
        <v>30699.95</v>
      </c>
      <c r="D1107" s="2">
        <v>30799.9</v>
      </c>
      <c r="E1107" s="2">
        <v>30515</v>
      </c>
      <c r="F1107" s="2">
        <v>30638.1</v>
      </c>
      <c r="G1107" s="2">
        <v>30660</v>
      </c>
      <c r="H1107" s="2">
        <v>30638.1</v>
      </c>
      <c r="I1107" s="2">
        <v>132396</v>
      </c>
      <c r="J1107" s="2">
        <v>811239.04</v>
      </c>
      <c r="K1107" s="2">
        <v>1928500</v>
      </c>
      <c r="L1107" s="2">
        <v>52140</v>
      </c>
      <c r="M1107" s="2" t="s">
        <v>36</v>
      </c>
    </row>
    <row r="1108" spans="1:13">
      <c r="A1108" s="9">
        <v>43640</v>
      </c>
      <c r="B1108" s="9">
        <v>43643</v>
      </c>
      <c r="C1108" s="2">
        <v>30675.05</v>
      </c>
      <c r="D1108" s="2">
        <v>30768</v>
      </c>
      <c r="E1108" s="2">
        <v>30533.65</v>
      </c>
      <c r="F1108" s="2">
        <v>30631.25</v>
      </c>
      <c r="G1108" s="2">
        <v>30666.05</v>
      </c>
      <c r="H1108" s="2">
        <v>30631.25</v>
      </c>
      <c r="I1108" s="2">
        <v>99305</v>
      </c>
      <c r="J1108" s="2">
        <v>608748.78</v>
      </c>
      <c r="K1108" s="2">
        <v>1776960</v>
      </c>
      <c r="L1108" s="2">
        <v>-151540</v>
      </c>
      <c r="M1108" s="2" t="s">
        <v>36</v>
      </c>
    </row>
    <row r="1109" spans="1:13">
      <c r="A1109" s="9">
        <v>43641</v>
      </c>
      <c r="B1109" s="9">
        <v>43643</v>
      </c>
      <c r="C1109" s="2">
        <v>30589.95</v>
      </c>
      <c r="D1109" s="2">
        <v>30950</v>
      </c>
      <c r="E1109" s="2">
        <v>30480</v>
      </c>
      <c r="F1109" s="2">
        <v>30878.6</v>
      </c>
      <c r="G1109" s="2">
        <v>30855.7</v>
      </c>
      <c r="H1109" s="2">
        <v>30878.6</v>
      </c>
      <c r="I1109" s="2">
        <v>145600</v>
      </c>
      <c r="J1109" s="2">
        <v>894430.46</v>
      </c>
      <c r="K1109" s="2">
        <v>1506840</v>
      </c>
      <c r="L1109" s="2">
        <v>-270120</v>
      </c>
      <c r="M1109" s="2">
        <v>30847.05</v>
      </c>
    </row>
    <row r="1110" spans="1:13">
      <c r="A1110" s="9">
        <v>43642</v>
      </c>
      <c r="B1110" s="9">
        <v>43643</v>
      </c>
      <c r="C1110" s="2">
        <v>30790</v>
      </c>
      <c r="D1110" s="2">
        <v>31209.15</v>
      </c>
      <c r="E1110" s="2">
        <v>30779.35</v>
      </c>
      <c r="F1110" s="2">
        <v>31172.6</v>
      </c>
      <c r="G1110" s="2">
        <v>31171.95</v>
      </c>
      <c r="H1110" s="2">
        <v>31172.6</v>
      </c>
      <c r="I1110" s="2">
        <v>120941</v>
      </c>
      <c r="J1110" s="2">
        <v>750485.36</v>
      </c>
      <c r="K1110" s="2">
        <v>1196820</v>
      </c>
      <c r="L1110" s="2">
        <v>-310020</v>
      </c>
      <c r="M1110" s="2">
        <v>31162.35</v>
      </c>
    </row>
    <row r="1111" spans="1:13">
      <c r="A1111" s="9">
        <v>43643</v>
      </c>
      <c r="B1111" s="9">
        <v>43643</v>
      </c>
      <c r="C1111" s="2">
        <v>31250.05</v>
      </c>
      <c r="D1111" s="2">
        <v>31480</v>
      </c>
      <c r="E1111" s="2">
        <v>31139.25</v>
      </c>
      <c r="F1111" s="2">
        <v>31274.75</v>
      </c>
      <c r="G1111" s="2">
        <v>31270</v>
      </c>
      <c r="H1111" s="2">
        <v>31269.5</v>
      </c>
      <c r="I1111" s="2">
        <v>161620</v>
      </c>
      <c r="J1111" s="2">
        <v>1012544.81</v>
      </c>
      <c r="K1111" s="2">
        <v>416360</v>
      </c>
      <c r="L1111" s="2">
        <v>-780460</v>
      </c>
      <c r="M1111" s="2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111"/>
  <sheetViews>
    <sheetView workbookViewId="0">
      <pane ySplit="1" topLeftCell="A1082" activePane="bottomLeft" state="frozen"/>
      <selection pane="bottomLeft" activeCell="Q15" sqref="Q15:Q1111"/>
    </sheetView>
  </sheetViews>
  <sheetFormatPr defaultRowHeight="15"/>
  <cols>
    <col min="1" max="2" width="10.140625" bestFit="1" customWidth="1"/>
    <col min="7" max="7" width="11.140625" customWidth="1"/>
    <col min="8" max="8" width="10.28515625" customWidth="1"/>
    <col min="9" max="9" width="15.28515625" customWidth="1"/>
    <col min="10" max="10" width="8.7109375" customWidth="1"/>
    <col min="11" max="11" width="12.140625" customWidth="1"/>
    <col min="12" max="12" width="10.85546875" customWidth="1"/>
    <col min="13" max="14" width="9.140625" customWidth="1"/>
    <col min="15" max="15" width="10.140625" customWidth="1"/>
    <col min="16" max="16" width="8" bestFit="1" customWidth="1"/>
    <col min="17" max="17" width="6.140625" style="1" bestFit="1" customWidth="1"/>
    <col min="20" max="20" width="10.42578125" customWidth="1"/>
    <col min="22" max="22" width="19.140625" bestFit="1" customWidth="1"/>
  </cols>
  <sheetData>
    <row r="1" spans="1:22" s="2" customFormat="1">
      <c r="A1" s="3" t="s">
        <v>0</v>
      </c>
      <c r="B1" s="3" t="s">
        <v>1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30</v>
      </c>
      <c r="H1" s="4" t="s">
        <v>3</v>
      </c>
      <c r="I1" s="4" t="s">
        <v>38</v>
      </c>
      <c r="J1" s="4" t="s">
        <v>2</v>
      </c>
      <c r="K1" s="4" t="s">
        <v>37</v>
      </c>
      <c r="L1" s="4" t="s">
        <v>39</v>
      </c>
      <c r="M1" s="8" t="s">
        <v>4</v>
      </c>
      <c r="N1" s="8" t="s">
        <v>41</v>
      </c>
      <c r="O1" s="8" t="s">
        <v>42</v>
      </c>
      <c r="P1" s="8" t="s">
        <v>6</v>
      </c>
      <c r="Q1" s="8" t="s">
        <v>5</v>
      </c>
      <c r="R1" s="8" t="s">
        <v>23</v>
      </c>
      <c r="S1" s="8" t="s">
        <v>7</v>
      </c>
      <c r="T1" s="8" t="s">
        <v>24</v>
      </c>
    </row>
    <row r="2" spans="1:22">
      <c r="A2" s="9">
        <v>42005</v>
      </c>
      <c r="B2" s="9">
        <v>42033</v>
      </c>
      <c r="C2" s="2">
        <v>18861.349999999999</v>
      </c>
      <c r="D2" s="7">
        <v>18929.95</v>
      </c>
      <c r="E2" s="6">
        <v>18775</v>
      </c>
      <c r="F2" s="5">
        <v>18904.2</v>
      </c>
      <c r="G2" s="2">
        <v>18904.2</v>
      </c>
      <c r="H2" s="2">
        <v>45538</v>
      </c>
      <c r="I2" s="2">
        <v>214767.7</v>
      </c>
      <c r="J2" s="2">
        <v>1960450</v>
      </c>
      <c r="K2" s="2">
        <v>-3300</v>
      </c>
      <c r="L2" s="2">
        <v>18750.45</v>
      </c>
      <c r="M2" s="47" t="str">
        <f>+IF(B2=B1,F2-F1,"")</f>
        <v/>
      </c>
      <c r="N2" s="11">
        <v>0</v>
      </c>
      <c r="O2" s="14">
        <f>+N2</f>
        <v>0</v>
      </c>
      <c r="P2">
        <f>+D2-E2</f>
        <v>154.95000000000073</v>
      </c>
      <c r="Q2" s="2" t="str">
        <f>+IF(M2="","",IF(B2&lt;&gt;B3,0,IF(M2&lt;&gt;"",IF(F2&gt;F1,1,IF(F2&lt;F1,-1,0)))))</f>
        <v/>
      </c>
      <c r="R2" s="2" t="str">
        <f>+IF(AND(Q1=1,E2&lt;E1),22,IF(AND(Q1=-1,D2&gt;D1),11,""))</f>
        <v/>
      </c>
      <c r="S2" t="str">
        <f>+IF(R2=11,(F1-D1)/F1-2*('Daily stats'!$I$12),IF(R2=22,(E1-F1)/F1-2*('Daily stats'!$I$12),""))</f>
        <v/>
      </c>
      <c r="T2" s="11">
        <f>IF(OR(Q1="",Q2=""),0,IF(S2&lt;&gt;"",S2,IF(AND(Q1=Q2,Q1&lt;&gt;0),ABS((F1-F2)/F1),IF(AND(Q1+Q2=0,Q1&lt;&gt;0),(-1*ABS(F2-F1))/F1-2*('Daily stats'!$I$12),IF(AND(Q1=-1,Q2=0),(F1-F2)/F1-2*('Daily stats'!$I$12),IF(AND(Q1=1,Q2=0),(F2-F1)/F1-2*('Daily stats'!$I$12),0))))))</f>
        <v>0</v>
      </c>
    </row>
    <row r="3" spans="1:22">
      <c r="A3" s="9">
        <v>42006</v>
      </c>
      <c r="B3" s="9">
        <v>42033</v>
      </c>
      <c r="C3" s="2">
        <v>18940</v>
      </c>
      <c r="D3" s="7">
        <v>19284</v>
      </c>
      <c r="E3" s="6">
        <v>18917</v>
      </c>
      <c r="F3" s="5">
        <v>19217.7</v>
      </c>
      <c r="G3" s="2">
        <v>19217.7</v>
      </c>
      <c r="H3" s="2">
        <v>110103</v>
      </c>
      <c r="I3" s="2">
        <v>527447.86</v>
      </c>
      <c r="J3" s="2">
        <v>2010575</v>
      </c>
      <c r="K3" s="2">
        <v>50125</v>
      </c>
      <c r="L3" s="2">
        <v>19057.8</v>
      </c>
      <c r="M3" s="47">
        <f t="shared" ref="M3:M66" si="0">+IF(B3=B2,F3-F2,"")</f>
        <v>313.5</v>
      </c>
      <c r="N3" s="11">
        <f>(F3-F2)/F2</f>
        <v>1.6583616339226202E-2</v>
      </c>
      <c r="O3" s="14">
        <f>+O2+N3</f>
        <v>1.6583616339226202E-2</v>
      </c>
      <c r="P3">
        <f t="shared" ref="P3:P66" si="1">+D3-E3</f>
        <v>367</v>
      </c>
      <c r="Q3" s="27">
        <f t="shared" ref="Q3" si="2">+IF(M3="","",IF(B3&lt;&gt;B4,0,IF(M3&lt;&gt;"",IF(F3&gt;F2,1,IF(F3&lt;F2,-1,0)))))</f>
        <v>1</v>
      </c>
      <c r="R3" s="2" t="str">
        <f t="shared" ref="R3:R66" si="3">+IF(AND(Q2=1,E3&lt;E2),22,IF(AND(Q2=-1,D3&gt;D2),11,""))</f>
        <v/>
      </c>
      <c r="S3" t="str">
        <f>+IF(R3=11,(F2-D2)/F2-2*('Daily stats'!$I$12),IF(R3=22,(E2-F2)/F2-2*('Daily stats'!$I$12),""))</f>
        <v/>
      </c>
      <c r="T3" s="11">
        <f>IF(OR(Q2="",Q3=""),0,IF(S3&lt;&gt;"",S3,IF(AND(Q2=Q3,Q2&lt;&gt;0),ABS((F2-F3)/F2),IF(AND(Q2+Q3=0,Q2&lt;&gt;0),(-1*ABS(F3-F2))/F2-2*('Daily stats'!$I$12),IF(AND(Q2=-1,Q3=0),(F2-F3)/F2-2*('Daily stats'!$I$12),IF(AND(Q2=1,Q3=0),(F3-F2)/F2-2*('Daily stats'!$I$12),0))))))</f>
        <v>0</v>
      </c>
      <c r="V3" s="28" t="s">
        <v>44</v>
      </c>
    </row>
    <row r="4" spans="1:22">
      <c r="A4" s="9">
        <v>42009</v>
      </c>
      <c r="B4" s="9">
        <v>42033</v>
      </c>
      <c r="C4" s="2">
        <v>19270.05</v>
      </c>
      <c r="D4" s="7">
        <v>19281</v>
      </c>
      <c r="E4" s="6">
        <v>19110</v>
      </c>
      <c r="F4" s="5">
        <v>19150.150000000001</v>
      </c>
      <c r="G4" s="2">
        <v>19150.150000000001</v>
      </c>
      <c r="H4" s="2">
        <v>84356</v>
      </c>
      <c r="I4" s="2">
        <v>404482.6</v>
      </c>
      <c r="J4" s="2">
        <v>2013850</v>
      </c>
      <c r="K4" s="2">
        <v>3275</v>
      </c>
      <c r="L4" s="2">
        <v>19017.400000000001</v>
      </c>
      <c r="M4" s="47">
        <f t="shared" si="0"/>
        <v>-67.549999999999272</v>
      </c>
      <c r="N4" s="11">
        <f t="shared" ref="N4:N67" si="4">(F4-F3)/F3</f>
        <v>-3.5149887863791854E-3</v>
      </c>
      <c r="O4" s="14">
        <f t="shared" ref="O4:O67" si="5">+O3+N4</f>
        <v>1.3068627552847016E-2</v>
      </c>
      <c r="P4">
        <f t="shared" si="1"/>
        <v>171</v>
      </c>
      <c r="Q4" s="29">
        <f>+IF(M4="","",IF(B4&lt;&gt;B5,0,IF(M4&lt;&gt;"",IF(F4&gt;D3,1,IF(F4&lt;E3,-1,0)))))</f>
        <v>0</v>
      </c>
      <c r="R4" s="2" t="str">
        <f t="shared" si="3"/>
        <v/>
      </c>
      <c r="S4" t="str">
        <f>+IF(R4=11,(F3-D3)/F3-2*('Daily stats'!$I$12),IF(R4=22,(E3-F3)/F3-2*('Daily stats'!$I$12),""))</f>
        <v/>
      </c>
      <c r="T4" s="11">
        <f>IF(OR(Q3="",Q4=""),0,IF(S4&lt;&gt;"",S4,IF(AND(Q3=Q4,Q3&lt;&gt;0),ABS((F3-F4)/F3),IF(AND(Q3+Q4=0,Q3&lt;&gt;0),(-1*ABS(F4-F3))/F3-2*('Daily stats'!$I$12),IF(AND(Q3=-1,Q4=0),(F3-F4)/F3-2*('Daily stats'!$I$12),IF(AND(Q3=1,Q4=0),(F4-F3)/F3-2*('Daily stats'!$I$12),0))))))</f>
        <v>-4.514988786379185E-3</v>
      </c>
      <c r="V4" s="30" t="s">
        <v>45</v>
      </c>
    </row>
    <row r="5" spans="1:22">
      <c r="A5" s="9">
        <v>42010</v>
      </c>
      <c r="B5" s="9">
        <v>42033</v>
      </c>
      <c r="C5" s="2">
        <v>19017.349999999999</v>
      </c>
      <c r="D5" s="7">
        <v>19025</v>
      </c>
      <c r="E5" s="6">
        <v>18475.95</v>
      </c>
      <c r="F5" s="5">
        <v>18521.55</v>
      </c>
      <c r="G5" s="2">
        <v>18521.55</v>
      </c>
      <c r="H5" s="2">
        <v>182493</v>
      </c>
      <c r="I5" s="2">
        <v>854835.14</v>
      </c>
      <c r="J5" s="2">
        <v>2197825</v>
      </c>
      <c r="K5" s="2">
        <v>183975</v>
      </c>
      <c r="L5" s="2">
        <v>18430.75</v>
      </c>
      <c r="M5" s="47">
        <f t="shared" si="0"/>
        <v>-628.60000000000218</v>
      </c>
      <c r="N5" s="11">
        <f t="shared" si="4"/>
        <v>-3.2824808160771698E-2</v>
      </c>
      <c r="O5" s="14">
        <f t="shared" si="5"/>
        <v>-1.9756180607924681E-2</v>
      </c>
      <c r="P5">
        <f t="shared" si="1"/>
        <v>549.04999999999927</v>
      </c>
      <c r="Q5" s="31">
        <f>+IF(M5="","",IF(B5&lt;&gt;B6,0,IF(M5&lt;&gt;"",IF((D5-F5)&lt;(F5-E5),1,IF((D5-F5)&gt;(F5-E5),-1,0)))))</f>
        <v>-1</v>
      </c>
      <c r="R5" s="2" t="str">
        <f t="shared" si="3"/>
        <v/>
      </c>
      <c r="S5" t="str">
        <f>+IF(R5=11,(F4-D4)/F4-2*('Daily stats'!$I$12),IF(R5=22,(E4-F4)/F4-2*('Daily stats'!$I$12),""))</f>
        <v/>
      </c>
      <c r="T5" s="11">
        <f>IF(OR(Q4="",Q5=""),0,IF(S5&lt;&gt;"",S5,IF(AND(Q4=Q5,Q4&lt;&gt;0),ABS((F4-F5)/F4),IF(AND(Q4+Q5=0,Q4&lt;&gt;0),(-1*ABS(F5-F4))/F4-2*('Daily stats'!$I$12),IF(AND(Q4=-1,Q5=0),(F4-F5)/F4-2*('Daily stats'!$I$12),IF(AND(Q4=1,Q5=0),(F5-F4)/F4-2*('Daily stats'!$I$12),0))))))</f>
        <v>0</v>
      </c>
      <c r="V5" s="32" t="s">
        <v>46</v>
      </c>
    </row>
    <row r="6" spans="1:22">
      <c r="A6" s="9">
        <v>42011</v>
      </c>
      <c r="B6" s="9">
        <v>42033</v>
      </c>
      <c r="C6" s="2">
        <v>18475</v>
      </c>
      <c r="D6" s="7">
        <v>18592</v>
      </c>
      <c r="E6" s="6">
        <v>18306</v>
      </c>
      <c r="F6" s="5">
        <v>18405.599999999999</v>
      </c>
      <c r="G6" s="2">
        <v>18405.599999999999</v>
      </c>
      <c r="H6" s="2">
        <v>153399</v>
      </c>
      <c r="I6" s="2">
        <v>707069.46</v>
      </c>
      <c r="J6" s="2">
        <v>2221050</v>
      </c>
      <c r="K6" s="2">
        <v>23225</v>
      </c>
      <c r="L6" s="2">
        <v>18304.25</v>
      </c>
      <c r="M6" s="47">
        <f t="shared" si="0"/>
        <v>-115.95000000000073</v>
      </c>
      <c r="N6" s="11">
        <f t="shared" si="4"/>
        <v>-6.2602751929509539E-3</v>
      </c>
      <c r="O6" s="14">
        <f t="shared" si="5"/>
        <v>-2.6016455800875634E-2</v>
      </c>
      <c r="P6">
        <f t="shared" si="1"/>
        <v>286</v>
      </c>
      <c r="Q6" s="33">
        <f>+IF(M6="","",IF(B6&lt;&gt;B7,0,IF(M6&lt;&gt;"",IF(AND((D6-F6)&lt;(F6-E6),F6&gt;D5),1,IF(AND((D6-F6)&gt;(F6-E6),F6&lt;E5),-1,0)))))</f>
        <v>-1</v>
      </c>
      <c r="R6" s="2" t="str">
        <f t="shared" si="3"/>
        <v/>
      </c>
      <c r="S6" t="str">
        <f>+IF(R6=11,(F5-D5)/F5-2*('Daily stats'!$I$12),IF(R6=22,(E5-F5)/F5-2*('Daily stats'!$I$12),""))</f>
        <v/>
      </c>
      <c r="T6" s="11">
        <f>IF(OR(Q5="",Q6=""),0,IF(S6&lt;&gt;"",S6,IF(AND(Q5=Q6,Q5&lt;&gt;0),ABS((F5-F6)/F5),IF(AND(Q5+Q6=0,Q5&lt;&gt;0),(-1*ABS(F6-F5))/F5-2*('Daily stats'!$I$12),IF(AND(Q5=-1,Q6=0),(F5-F6)/F5-2*('Daily stats'!$I$12),IF(AND(Q5=1,Q6=0),(F6-F5)/F5-2*('Daily stats'!$I$12),0))))))</f>
        <v>6.2602751929509539E-3</v>
      </c>
      <c r="V6" s="34" t="s">
        <v>47</v>
      </c>
    </row>
    <row r="7" spans="1:22">
      <c r="A7" s="9">
        <v>42012</v>
      </c>
      <c r="B7" s="9">
        <v>42033</v>
      </c>
      <c r="C7" s="2">
        <v>18670.05</v>
      </c>
      <c r="D7" s="7">
        <v>18825</v>
      </c>
      <c r="E7" s="6">
        <v>18571.3</v>
      </c>
      <c r="F7" s="5">
        <v>18775.099999999999</v>
      </c>
      <c r="G7" s="2">
        <v>18775.099999999999</v>
      </c>
      <c r="H7" s="2">
        <v>101568</v>
      </c>
      <c r="I7" s="2">
        <v>474514.95</v>
      </c>
      <c r="J7" s="2">
        <v>2182125</v>
      </c>
      <c r="K7" s="2">
        <v>-38925</v>
      </c>
      <c r="L7" s="2">
        <v>18701.400000000001</v>
      </c>
      <c r="M7" s="47">
        <f t="shared" si="0"/>
        <v>369.5</v>
      </c>
      <c r="N7" s="11">
        <f t="shared" si="4"/>
        <v>2.0075411831181816E-2</v>
      </c>
      <c r="O7" s="14">
        <f t="shared" si="5"/>
        <v>-5.9410439696938183E-3</v>
      </c>
      <c r="P7">
        <f t="shared" si="1"/>
        <v>253.70000000000073</v>
      </c>
      <c r="Q7" s="35">
        <f>+IF(M7="","",IF(B7&lt;&gt;B8,0,IF(M7&lt;&gt;"",IF(AND((D7-F7)&lt;(F7-E7),F7&gt;F6),1,IF(AND((D7-F7)&gt;(F7-E7),F7&lt;F6),-1,0)))))</f>
        <v>1</v>
      </c>
      <c r="R7" s="2">
        <f t="shared" si="3"/>
        <v>11</v>
      </c>
      <c r="S7">
        <f>+IF(R7=11,(F6-D6)/F6-2*('Daily stats'!$I$12),IF(R7=22,(E6-F6)/F6-2*('Daily stats'!$I$12),""))</f>
        <v>-1.1127352544877726E-2</v>
      </c>
      <c r="T7" s="11">
        <f>IF(OR(Q6="",Q7=""),0,IF(S7&lt;&gt;"",S7,IF(AND(Q6=Q7,Q6&lt;&gt;0),ABS((F6-F7)/F6),IF(AND(Q6+Q7=0,Q6&lt;&gt;0),(-1*ABS(F7-F6))/F6-2*('Daily stats'!$I$12),IF(AND(Q6=-1,Q7=0),(F6-F7)/F6-2*('Daily stats'!$I$12),IF(AND(Q6=1,Q7=0),(F7-F6)/F6-2*('Daily stats'!$I$12),0))))))</f>
        <v>-1.1127352544877726E-2</v>
      </c>
      <c r="V7" s="36" t="s">
        <v>48</v>
      </c>
    </row>
    <row r="8" spans="1:22">
      <c r="A8" s="9">
        <v>42013</v>
      </c>
      <c r="B8" s="9">
        <v>42033</v>
      </c>
      <c r="C8" s="2">
        <v>18925</v>
      </c>
      <c r="D8" s="7">
        <v>18940</v>
      </c>
      <c r="E8" s="6">
        <v>18522</v>
      </c>
      <c r="F8" s="5">
        <v>18709.3</v>
      </c>
      <c r="G8" s="2">
        <v>18709.3</v>
      </c>
      <c r="H8" s="2">
        <v>141710</v>
      </c>
      <c r="I8" s="2">
        <v>662723.31000000006</v>
      </c>
      <c r="J8" s="2">
        <v>2170175</v>
      </c>
      <c r="K8" s="2">
        <v>-11950</v>
      </c>
      <c r="L8" s="2">
        <v>18637.25</v>
      </c>
      <c r="M8" s="47">
        <f t="shared" si="0"/>
        <v>-65.799999999999272</v>
      </c>
      <c r="N8" s="11">
        <f t="shared" si="4"/>
        <v>-3.5046417861955077E-3</v>
      </c>
      <c r="O8" s="14">
        <f t="shared" si="5"/>
        <v>-9.4456857558893256E-3</v>
      </c>
      <c r="P8">
        <f t="shared" si="1"/>
        <v>418</v>
      </c>
      <c r="Q8" s="37">
        <f>+IF(M8="","",IF(B8&lt;&gt;B9,0,IF(M8&lt;&gt;"",IF(F8&gt;(AVERAGE(F8,F7)),1,IF(F8&lt;(AVERAGE(F8,F7)),-1,0)))))</f>
        <v>-1</v>
      </c>
      <c r="R8" s="2">
        <f t="shared" si="3"/>
        <v>22</v>
      </c>
      <c r="S8">
        <f>+IF(R8=11,(F7-D7)/F7-2*('Daily stats'!$I$12),IF(R8=22,(E7-F7)/F7-2*('Daily stats'!$I$12),""))</f>
        <v>-1.185480237122568E-2</v>
      </c>
      <c r="T8" s="11">
        <f>IF(OR(Q7="",Q8=""),0,IF(S8&lt;&gt;"",S8,IF(AND(Q7=Q8,Q7&lt;&gt;0),ABS((F7-F8)/F7),IF(AND(Q7+Q8=0,Q7&lt;&gt;0),(-1*ABS(F8-F7))/F7-2*('Daily stats'!$I$12),IF(AND(Q7=-1,Q8=0),(F7-F8)/F7-2*('Daily stats'!$I$12),IF(AND(Q7=1,Q8=0),(F8-F7)/F7-2*('Daily stats'!$I$12),0))))))</f>
        <v>-1.185480237122568E-2</v>
      </c>
      <c r="V8" s="38" t="s">
        <v>49</v>
      </c>
    </row>
    <row r="9" spans="1:22">
      <c r="A9" s="9">
        <v>42016</v>
      </c>
      <c r="B9" s="9">
        <v>42033</v>
      </c>
      <c r="C9" s="2">
        <v>18690</v>
      </c>
      <c r="D9" s="7">
        <v>18919.8</v>
      </c>
      <c r="E9" s="6">
        <v>18582.349999999999</v>
      </c>
      <c r="F9" s="5">
        <v>18889.349999999999</v>
      </c>
      <c r="G9" s="2">
        <v>18889.349999999999</v>
      </c>
      <c r="H9" s="2">
        <v>108025</v>
      </c>
      <c r="I9" s="2">
        <v>507622.52</v>
      </c>
      <c r="J9" s="2">
        <v>2242350</v>
      </c>
      <c r="K9" s="2">
        <v>72175</v>
      </c>
      <c r="L9" s="2">
        <v>18795.849999999999</v>
      </c>
      <c r="M9" s="47">
        <f t="shared" si="0"/>
        <v>180.04999999999927</v>
      </c>
      <c r="N9" s="11">
        <f t="shared" si="4"/>
        <v>9.6235561993232924E-3</v>
      </c>
      <c r="O9" s="14">
        <f t="shared" si="5"/>
        <v>1.7787044343396674E-4</v>
      </c>
      <c r="P9">
        <f t="shared" si="1"/>
        <v>337.45000000000073</v>
      </c>
      <c r="Q9" s="39">
        <f>+IF(M9="","",IF(B9&lt;&gt;B10,0,IF(M9&lt;&gt;"",IF(AND(F9&gt;F8,P9&gt;P8),1,IF(AND(F9&lt;F8,P9&gt;P8),-1,0)))))</f>
        <v>0</v>
      </c>
      <c r="R9" s="2" t="str">
        <f t="shared" si="3"/>
        <v/>
      </c>
      <c r="S9" t="str">
        <f>+IF(R9=11,(F8-D8)/F8-2*('Daily stats'!$I$12),IF(R9=22,(E8-F8)/F8-2*('Daily stats'!$I$12),""))</f>
        <v/>
      </c>
      <c r="T9" s="11">
        <f>IF(OR(Q8="",Q9=""),0,IF(S9&lt;&gt;"",S9,IF(AND(Q8=Q9,Q8&lt;&gt;0),ABS((F8-F9)/F8),IF(AND(Q8+Q9=0,Q8&lt;&gt;0),(-1*ABS(F9-F8))/F8-2*('Daily stats'!$I$12),IF(AND(Q8=-1,Q9=0),(F8-F9)/F8-2*('Daily stats'!$I$12),IF(AND(Q8=1,Q9=0),(F9-F8)/F8-2*('Daily stats'!$I$12),0))))))</f>
        <v>-1.0623556199323293E-2</v>
      </c>
      <c r="V9" s="40" t="s">
        <v>50</v>
      </c>
    </row>
    <row r="10" spans="1:22">
      <c r="A10" s="9">
        <v>42017</v>
      </c>
      <c r="B10" s="9">
        <v>42033</v>
      </c>
      <c r="C10" s="2">
        <v>18965</v>
      </c>
      <c r="D10" s="7">
        <v>18995</v>
      </c>
      <c r="E10" s="6">
        <v>18675</v>
      </c>
      <c r="F10" s="5">
        <v>18759.650000000001</v>
      </c>
      <c r="G10" s="2">
        <v>18759.650000000001</v>
      </c>
      <c r="H10" s="2">
        <v>123270</v>
      </c>
      <c r="I10" s="2">
        <v>581178.37</v>
      </c>
      <c r="J10" s="2">
        <v>2109800</v>
      </c>
      <c r="K10" s="2">
        <v>-132550</v>
      </c>
      <c r="L10" s="2">
        <v>18707.2</v>
      </c>
      <c r="M10" s="47">
        <f t="shared" si="0"/>
        <v>-129.69999999999709</v>
      </c>
      <c r="N10" s="11">
        <f t="shared" si="4"/>
        <v>-6.8663029696626457E-3</v>
      </c>
      <c r="O10" s="14">
        <f t="shared" si="5"/>
        <v>-6.6884325262286789E-3</v>
      </c>
      <c r="P10">
        <f t="shared" si="1"/>
        <v>320</v>
      </c>
      <c r="Q10" s="41">
        <f>+IF(M10="","",IF(B10&lt;&gt;B11,0,IF(M10&lt;&gt;"",IF(AND(F10&gt;D9,P10&gt;P9),1,IF(AND(F10&lt;E9,P10&gt;P9),-1,0)))))</f>
        <v>0</v>
      </c>
      <c r="R10" s="2" t="str">
        <f t="shared" ref="R10:R24" si="6">+IF(AND(Q9=1,E10&lt;E9),22,IF(AND(Q9=-1,D10&gt;D9),11,""))</f>
        <v/>
      </c>
      <c r="S10" t="str">
        <f>+IF(R10=11,(F9-D9)/F9-2*('Daily stats'!$I$12),IF(R10=22,(E9-F9)/F9-2*('Daily stats'!$I$12),""))</f>
        <v/>
      </c>
      <c r="T10" s="11">
        <f>IF(OR(Q9="",Q10=""),0,IF(S10&lt;&gt;"",S10,IF(AND(Q9=Q10,Q9&lt;&gt;0),ABS((F9-F10)/F9),IF(AND(Q9+Q10=0,Q9&lt;&gt;0),(-1*ABS(F10-F9))/F9-2*('Daily stats'!$I$12),IF(AND(Q9=-1,Q10=0),(F9-F10)/F9-2*('Daily stats'!$I$12),IF(AND(Q9=1,Q10=0),(F10-F9)/F9-2*('Daily stats'!$I$12),0))))))</f>
        <v>0</v>
      </c>
      <c r="V10" s="42" t="s">
        <v>51</v>
      </c>
    </row>
    <row r="11" spans="1:22">
      <c r="A11" s="9">
        <v>42018</v>
      </c>
      <c r="B11" s="9">
        <v>42033</v>
      </c>
      <c r="C11" s="2">
        <v>18725.3</v>
      </c>
      <c r="D11" s="7">
        <v>18850</v>
      </c>
      <c r="E11" s="6">
        <v>18566</v>
      </c>
      <c r="F11" s="5">
        <v>18690.599999999999</v>
      </c>
      <c r="G11" s="2">
        <v>18690.599999999999</v>
      </c>
      <c r="H11" s="2">
        <v>128757</v>
      </c>
      <c r="I11" s="2">
        <v>601654.16</v>
      </c>
      <c r="J11" s="2">
        <v>2193225</v>
      </c>
      <c r="K11" s="2">
        <v>83425</v>
      </c>
      <c r="L11" s="2">
        <v>18603.8</v>
      </c>
      <c r="M11" s="47">
        <f t="shared" si="0"/>
        <v>-69.05000000000291</v>
      </c>
      <c r="N11" s="11">
        <f t="shared" si="4"/>
        <v>-3.6807722958585531E-3</v>
      </c>
      <c r="O11" s="14">
        <f t="shared" si="5"/>
        <v>-1.0369204822087232E-2</v>
      </c>
      <c r="P11">
        <f t="shared" si="1"/>
        <v>284</v>
      </c>
      <c r="Q11" s="43">
        <f>+IF(M11="","",IF(B11&lt;&gt;B12,0,IF(M11&lt;&gt;"",IF(AND((D11-F11)&lt;(F11-E11),F11&gt;D10,P11&gt;P10),1,IF(AND((D11-F11)&gt;(F11-E11),F11&lt;E10,P11&gt;P10),-1,0)))))</f>
        <v>0</v>
      </c>
      <c r="R11" s="2" t="str">
        <f t="shared" si="6"/>
        <v/>
      </c>
      <c r="S11" t="str">
        <f>+IF(R11=11,(F10-D10)/F10-2*('Daily stats'!$I$12),IF(R11=22,(E10-F10)/F10-2*('Daily stats'!$I$12),""))</f>
        <v/>
      </c>
      <c r="T11" s="11">
        <f>IF(OR(Q10="",Q11=""),0,IF(S11&lt;&gt;"",S11,IF(AND(Q10=Q11,Q10&lt;&gt;0),ABS((F10-F11)/F10),IF(AND(Q10+Q11=0,Q10&lt;&gt;0),(-1*ABS(F11-F10))/F10-2*('Daily stats'!$I$12),IF(AND(Q10=-1,Q11=0),(F10-F11)/F10-2*('Daily stats'!$I$12),IF(AND(Q10=1,Q11=0),(F11-F10)/F10-2*('Daily stats'!$I$12),0))))))</f>
        <v>0</v>
      </c>
      <c r="V11" s="44" t="s">
        <v>52</v>
      </c>
    </row>
    <row r="12" spans="1:22">
      <c r="A12" s="9">
        <v>42019</v>
      </c>
      <c r="B12" s="9">
        <v>42033</v>
      </c>
      <c r="C12" s="2">
        <v>19400.150000000001</v>
      </c>
      <c r="D12" s="7">
        <v>19517</v>
      </c>
      <c r="E12" s="6">
        <v>19115</v>
      </c>
      <c r="F12" s="5">
        <v>19270.25</v>
      </c>
      <c r="G12" s="2">
        <v>19270.25</v>
      </c>
      <c r="H12" s="2">
        <v>208197</v>
      </c>
      <c r="I12" s="2">
        <v>1003671.73</v>
      </c>
      <c r="J12" s="2">
        <v>2105875</v>
      </c>
      <c r="K12" s="2">
        <v>-87350</v>
      </c>
      <c r="L12" s="2">
        <v>19235.650000000001</v>
      </c>
      <c r="M12" s="47">
        <f t="shared" si="0"/>
        <v>579.65000000000146</v>
      </c>
      <c r="N12" s="11">
        <f t="shared" si="4"/>
        <v>3.1012915583234435E-2</v>
      </c>
      <c r="O12" s="14">
        <f t="shared" si="5"/>
        <v>2.0643710761147203E-2</v>
      </c>
      <c r="P12">
        <f t="shared" si="1"/>
        <v>402</v>
      </c>
      <c r="Q12" s="45">
        <f>+IF(M12="","",IF(B12&lt;&gt;B13,0,IF(M12&lt;&gt;"",IF(AND((D12-F12)&lt;(F12-E12),F12&gt;F11,P12&gt;P11),1,IF(AND((D12-F12)&gt;(F12-E12),F12&lt;F11,P12&gt;P11),-1,0)))))</f>
        <v>0</v>
      </c>
      <c r="R12" s="2" t="str">
        <f t="shared" si="6"/>
        <v/>
      </c>
      <c r="S12" t="str">
        <f>+IF(R12=11,(F11-D11)/F11-2*('Daily stats'!$I$12),IF(R12=22,(E11-F11)/F11-2*('Daily stats'!$I$12),""))</f>
        <v/>
      </c>
      <c r="T12" s="11">
        <f>IF(OR(Q11="",Q12=""),0,IF(S12&lt;&gt;"",S12,IF(AND(Q11=Q12,Q11&lt;&gt;0),ABS((F11-F12)/F11),IF(AND(Q11+Q12=0,Q11&lt;&gt;0),(-1*ABS(F12-F11))/F11-2*('Daily stats'!$I$12),IF(AND(Q11=-1,Q12=0),(F11-F12)/F11-2*('Daily stats'!$I$12),IF(AND(Q11=1,Q12=0),(F12-F11)/F11-2*('Daily stats'!$I$12),0))))))</f>
        <v>0</v>
      </c>
      <c r="V12" s="46" t="s">
        <v>53</v>
      </c>
    </row>
    <row r="13" spans="1:22">
      <c r="A13" s="9">
        <v>42020</v>
      </c>
      <c r="B13" s="9">
        <v>42033</v>
      </c>
      <c r="C13" s="2">
        <v>19249.95</v>
      </c>
      <c r="D13" s="7">
        <v>19344.900000000001</v>
      </c>
      <c r="E13" s="6">
        <v>19125.95</v>
      </c>
      <c r="F13" s="5">
        <v>19288.45</v>
      </c>
      <c r="G13" s="2">
        <v>19288.45</v>
      </c>
      <c r="H13" s="2">
        <v>100951</v>
      </c>
      <c r="I13" s="2">
        <v>486509.89</v>
      </c>
      <c r="J13" s="2">
        <v>2126225</v>
      </c>
      <c r="K13" s="2">
        <v>20350</v>
      </c>
      <c r="L13" s="2">
        <v>19223.150000000001</v>
      </c>
      <c r="M13" s="47">
        <f t="shared" si="0"/>
        <v>18.200000000000728</v>
      </c>
      <c r="N13" s="11">
        <f t="shared" si="4"/>
        <v>9.4446102152285138E-4</v>
      </c>
      <c r="O13" s="14">
        <f t="shared" si="5"/>
        <v>2.1588171782670054E-2</v>
      </c>
      <c r="P13">
        <f t="shared" si="1"/>
        <v>218.95000000000073</v>
      </c>
      <c r="Q13" s="27">
        <f t="shared" ref="Q13:Q76" si="7">+IF(M13="","",IF(B13&lt;&gt;B14,0,IF(M13&lt;&gt;"",IF(F13&gt;F12,1,IF(F13&lt;F12,-1,0)))))</f>
        <v>1</v>
      </c>
      <c r="R13" s="2" t="str">
        <f t="shared" si="6"/>
        <v/>
      </c>
      <c r="S13" t="str">
        <f>+IF(R13=11,(F12-D12)/F12-2*('Daily stats'!$I$12),IF(R13=22,(E12-F12)/F12-2*('Daily stats'!$I$12),""))</f>
        <v/>
      </c>
      <c r="T13" s="11">
        <f>IF(OR(Q12="",Q13=""),0,IF(S13&lt;&gt;"",S13,IF(AND(Q12=Q13,Q12&lt;&gt;0),ABS((F12-F13)/F12),IF(AND(Q12+Q13=0,Q12&lt;&gt;0),(-1*ABS(F13-F12))/F12-2*('Daily stats'!$I$12),IF(AND(Q12=-1,Q13=0),(F12-F13)/F12-2*('Daily stats'!$I$12),IF(AND(Q12=1,Q13=0),(F13-F12)/F12-2*('Daily stats'!$I$12),0))))))</f>
        <v>0</v>
      </c>
    </row>
    <row r="14" spans="1:22">
      <c r="A14" s="9">
        <v>42023</v>
      </c>
      <c r="B14" s="9">
        <v>42033</v>
      </c>
      <c r="C14" s="2">
        <v>19356</v>
      </c>
      <c r="D14" s="7">
        <v>19479.75</v>
      </c>
      <c r="E14" s="6">
        <v>19323.2</v>
      </c>
      <c r="F14" s="5">
        <v>19453.8</v>
      </c>
      <c r="G14" s="2">
        <v>19453.8</v>
      </c>
      <c r="H14" s="2">
        <v>82220</v>
      </c>
      <c r="I14" s="2">
        <v>399356.01</v>
      </c>
      <c r="J14" s="2">
        <v>2137750</v>
      </c>
      <c r="K14" s="2">
        <v>11525</v>
      </c>
      <c r="L14" s="2">
        <v>19406.05</v>
      </c>
      <c r="M14" s="47">
        <f t="shared" si="0"/>
        <v>165.34999999999854</v>
      </c>
      <c r="N14" s="11">
        <f t="shared" si="4"/>
        <v>8.5724876804511782E-3</v>
      </c>
      <c r="O14" s="14">
        <f t="shared" si="5"/>
        <v>3.0160659463121232E-2</v>
      </c>
      <c r="P14">
        <f t="shared" si="1"/>
        <v>156.54999999999927</v>
      </c>
      <c r="Q14" s="27">
        <f t="shared" si="7"/>
        <v>1</v>
      </c>
      <c r="R14" s="2" t="str">
        <f t="shared" si="6"/>
        <v/>
      </c>
      <c r="S14" t="str">
        <f>+IF(R14=11,(F13-D13)/F13-2*('Daily stats'!$I$12),IF(R14=22,(E13-F13)/F13-2*('Daily stats'!$I$12),""))</f>
        <v/>
      </c>
      <c r="T14" s="11">
        <f>IF(OR(Q13="",Q14=""),0,IF(S14&lt;&gt;"",S14,IF(AND(Q13=Q14,Q13&lt;&gt;0),ABS((F13-F14)/F13),IF(AND(Q13+Q14=0,Q13&lt;&gt;0),(-1*ABS(F14-F13))/F13-2*('Daily stats'!$I$12),IF(AND(Q13=-1,Q14=0),(F13-F14)/F13-2*('Daily stats'!$I$12),IF(AND(Q13=1,Q14=0),(F14-F13)/F13-2*('Daily stats'!$I$12),0))))))</f>
        <v>8.5724876804511782E-3</v>
      </c>
    </row>
    <row r="15" spans="1:22">
      <c r="A15" s="9">
        <v>42024</v>
      </c>
      <c r="B15" s="9">
        <v>42033</v>
      </c>
      <c r="C15" s="2">
        <v>19501</v>
      </c>
      <c r="D15" s="7">
        <v>19870.95</v>
      </c>
      <c r="E15" s="6">
        <v>19482.7</v>
      </c>
      <c r="F15" s="5">
        <v>19825.45</v>
      </c>
      <c r="G15" s="2">
        <v>19825.45</v>
      </c>
      <c r="H15" s="2">
        <v>115578</v>
      </c>
      <c r="I15" s="2">
        <v>568355.44999999995</v>
      </c>
      <c r="J15" s="2">
        <v>2179100</v>
      </c>
      <c r="K15" s="2">
        <v>41350</v>
      </c>
      <c r="L15" s="2">
        <v>19767.05</v>
      </c>
      <c r="M15" s="47">
        <f t="shared" si="0"/>
        <v>371.65000000000146</v>
      </c>
      <c r="N15" s="11">
        <f t="shared" si="4"/>
        <v>1.9104236704397159E-2</v>
      </c>
      <c r="O15" s="14">
        <f t="shared" si="5"/>
        <v>4.9264896167518391E-2</v>
      </c>
      <c r="P15">
        <f t="shared" si="1"/>
        <v>388.25</v>
      </c>
      <c r="Q15" s="27">
        <f t="shared" si="7"/>
        <v>1</v>
      </c>
      <c r="R15" s="2" t="str">
        <f t="shared" si="6"/>
        <v/>
      </c>
      <c r="S15" t="str">
        <f>+IF(R15=11,(F14-D14)/F14-2*('Daily stats'!$I$12),IF(R15=22,(E14-F14)/F14-2*('Daily stats'!$I$12),""))</f>
        <v/>
      </c>
      <c r="T15" s="11">
        <f>IF(OR(Q14="",Q15=""),0,IF(S15&lt;&gt;"",S15,IF(AND(Q14=Q15,Q14&lt;&gt;0),ABS((F14-F15)/F14),IF(AND(Q14+Q15=0,Q14&lt;&gt;0),(-1*ABS(F15-F14))/F14-2*('Daily stats'!$I$12),IF(AND(Q14=-1,Q15=0),(F14-F15)/F14-2*('Daily stats'!$I$12),IF(AND(Q14=1,Q15=0),(F15-F14)/F14-2*('Daily stats'!$I$12),0))))))</f>
        <v>1.9104236704397159E-2</v>
      </c>
    </row>
    <row r="16" spans="1:22">
      <c r="A16" s="9">
        <v>42025</v>
      </c>
      <c r="B16" s="9">
        <v>42033</v>
      </c>
      <c r="C16" s="2">
        <v>19854.95</v>
      </c>
      <c r="D16" s="7">
        <v>20010</v>
      </c>
      <c r="E16" s="6">
        <v>19830.25</v>
      </c>
      <c r="F16" s="5">
        <v>19889.650000000001</v>
      </c>
      <c r="G16" s="2">
        <v>19889.650000000001</v>
      </c>
      <c r="H16" s="2">
        <v>103118</v>
      </c>
      <c r="I16" s="2">
        <v>513658.74</v>
      </c>
      <c r="J16" s="2">
        <v>2038250</v>
      </c>
      <c r="K16" s="2">
        <v>-140850</v>
      </c>
      <c r="L16" s="2">
        <v>19843.25</v>
      </c>
      <c r="M16" s="47">
        <f t="shared" si="0"/>
        <v>64.200000000000728</v>
      </c>
      <c r="N16" s="11">
        <f t="shared" si="4"/>
        <v>3.2382619310028639E-3</v>
      </c>
      <c r="O16" s="14">
        <f t="shared" si="5"/>
        <v>5.2503158098521255E-2</v>
      </c>
      <c r="P16">
        <f t="shared" si="1"/>
        <v>179.75</v>
      </c>
      <c r="Q16" s="27">
        <f t="shared" si="7"/>
        <v>1</v>
      </c>
      <c r="R16" s="2" t="str">
        <f t="shared" si="6"/>
        <v/>
      </c>
      <c r="S16" t="str">
        <f>+IF(R16=11,(F15-D15)/F15-2*('Daily stats'!$I$12),IF(R16=22,(E15-F15)/F15-2*('Daily stats'!$I$12),""))</f>
        <v/>
      </c>
      <c r="T16" s="11">
        <f>IF(OR(Q15="",Q16=""),0,IF(S16&lt;&gt;"",S16,IF(AND(Q15=Q16,Q15&lt;&gt;0),ABS((F15-F16)/F15),IF(AND(Q15+Q16=0,Q15&lt;&gt;0),(-1*ABS(F16-F15))/F15-2*('Daily stats'!$I$12),IF(AND(Q15=-1,Q16=0),(F15-F16)/F15-2*('Daily stats'!$I$12),IF(AND(Q15=1,Q16=0),(F16-F15)/F15-2*('Daily stats'!$I$12),0))))))</f>
        <v>3.2382619310028639E-3</v>
      </c>
    </row>
    <row r="17" spans="1:20">
      <c r="A17" s="9">
        <v>42026</v>
      </c>
      <c r="B17" s="9">
        <v>42033</v>
      </c>
      <c r="C17" s="2">
        <v>19934</v>
      </c>
      <c r="D17" s="7">
        <v>20007.900000000001</v>
      </c>
      <c r="E17" s="6">
        <v>19830.05</v>
      </c>
      <c r="F17" s="5">
        <v>19973.3</v>
      </c>
      <c r="G17" s="2">
        <v>19973.3</v>
      </c>
      <c r="H17" s="2">
        <v>94521</v>
      </c>
      <c r="I17" s="2">
        <v>470874.69</v>
      </c>
      <c r="J17" s="2">
        <v>1959300</v>
      </c>
      <c r="K17" s="2">
        <v>-78950</v>
      </c>
      <c r="L17" s="2">
        <v>19917.650000000001</v>
      </c>
      <c r="M17" s="47">
        <f t="shared" si="0"/>
        <v>83.649999999997817</v>
      </c>
      <c r="N17" s="11">
        <f t="shared" si="4"/>
        <v>4.2057049772116556E-3</v>
      </c>
      <c r="O17" s="14">
        <f t="shared" si="5"/>
        <v>5.6708863075732911E-2</v>
      </c>
      <c r="P17">
        <f t="shared" si="1"/>
        <v>177.85000000000218</v>
      </c>
      <c r="Q17" s="27">
        <f t="shared" si="7"/>
        <v>1</v>
      </c>
      <c r="R17" s="2">
        <f t="shared" si="6"/>
        <v>22</v>
      </c>
      <c r="S17">
        <f>+IF(R17=11,(F16-D16)/F16-2*('Daily stats'!$I$12),IF(R17=22,(E16-F16)/F16-2*('Daily stats'!$I$12),""))</f>
        <v>-3.9864778917679021E-3</v>
      </c>
      <c r="T17" s="11">
        <f>IF(OR(Q16="",Q17=""),0,IF(S17&lt;&gt;"",S17,IF(AND(Q16=Q17,Q16&lt;&gt;0),ABS((F16-F17)/F16),IF(AND(Q16+Q17=0,Q16&lt;&gt;0),(-1*ABS(F17-F16))/F16-2*('Daily stats'!$I$12),IF(AND(Q16=-1,Q17=0),(F16-F17)/F16-2*('Daily stats'!$I$12),IF(AND(Q16=1,Q17=0),(F17-F16)/F16-2*('Daily stats'!$I$12),0))))))</f>
        <v>-3.9864778917679021E-3</v>
      </c>
    </row>
    <row r="18" spans="1:20">
      <c r="A18" s="9">
        <v>42027</v>
      </c>
      <c r="B18" s="9">
        <v>42033</v>
      </c>
      <c r="C18" s="2">
        <v>20149.95</v>
      </c>
      <c r="D18" s="7">
        <v>20188</v>
      </c>
      <c r="E18" s="6">
        <v>19990.3</v>
      </c>
      <c r="F18" s="5">
        <v>20119.3</v>
      </c>
      <c r="G18" s="2">
        <v>20119.3</v>
      </c>
      <c r="H18" s="2">
        <v>130510</v>
      </c>
      <c r="I18" s="2">
        <v>656309.56999999995</v>
      </c>
      <c r="J18" s="2">
        <v>1894925</v>
      </c>
      <c r="K18" s="2">
        <v>-64375</v>
      </c>
      <c r="L18" s="2">
        <v>20072.7</v>
      </c>
      <c r="M18" s="47">
        <f t="shared" si="0"/>
        <v>146</v>
      </c>
      <c r="N18" s="11">
        <f t="shared" si="4"/>
        <v>7.3097585276343923E-3</v>
      </c>
      <c r="O18" s="14">
        <f t="shared" si="5"/>
        <v>6.4018621603367298E-2</v>
      </c>
      <c r="P18">
        <f t="shared" si="1"/>
        <v>197.70000000000073</v>
      </c>
      <c r="Q18" s="27">
        <f t="shared" si="7"/>
        <v>1</v>
      </c>
      <c r="R18" s="2" t="str">
        <f t="shared" si="6"/>
        <v/>
      </c>
      <c r="S18" t="str">
        <f>+IF(R18=11,(F17-D17)/F17-2*('Daily stats'!$I$12),IF(R18=22,(E17-F17)/F17-2*('Daily stats'!$I$12),""))</f>
        <v/>
      </c>
      <c r="T18" s="11">
        <f>IF(OR(Q17="",Q18=""),0,IF(S18&lt;&gt;"",S18,IF(AND(Q17=Q18,Q17&lt;&gt;0),ABS((F17-F18)/F17),IF(AND(Q17+Q18=0,Q17&lt;&gt;0),(-1*ABS(F18-F17))/F17-2*('Daily stats'!$I$12),IF(AND(Q17=-1,Q18=0),(F17-F18)/F17-2*('Daily stats'!$I$12),IF(AND(Q17=1,Q18=0),(F18-F17)/F17-2*('Daily stats'!$I$12),0))))))</f>
        <v>7.3097585276343923E-3</v>
      </c>
    </row>
    <row r="19" spans="1:20">
      <c r="A19" s="9">
        <v>42031</v>
      </c>
      <c r="B19" s="9">
        <v>42033</v>
      </c>
      <c r="C19" s="2">
        <v>20200</v>
      </c>
      <c r="D19" s="7">
        <v>20650</v>
      </c>
      <c r="E19" s="6">
        <v>20122</v>
      </c>
      <c r="F19" s="5">
        <v>20588.45</v>
      </c>
      <c r="G19" s="2">
        <v>20588.45</v>
      </c>
      <c r="H19" s="2">
        <v>134339</v>
      </c>
      <c r="I19" s="2">
        <v>683203.32</v>
      </c>
      <c r="J19" s="2">
        <v>1995675</v>
      </c>
      <c r="K19" s="2">
        <v>100750</v>
      </c>
      <c r="L19" s="2">
        <v>20555.25</v>
      </c>
      <c r="M19" s="47">
        <f t="shared" si="0"/>
        <v>469.15000000000146</v>
      </c>
      <c r="N19" s="11">
        <f t="shared" si="4"/>
        <v>2.3318405709940281E-2</v>
      </c>
      <c r="O19" s="14">
        <f t="shared" si="5"/>
        <v>8.7337027313307586E-2</v>
      </c>
      <c r="P19">
        <f t="shared" si="1"/>
        <v>528</v>
      </c>
      <c r="Q19" s="27">
        <f t="shared" si="7"/>
        <v>1</v>
      </c>
      <c r="R19" s="2" t="str">
        <f t="shared" si="6"/>
        <v/>
      </c>
      <c r="S19" t="str">
        <f>+IF(R19=11,(F18-D18)/F18-2*('Daily stats'!$I$12),IF(R19=22,(E18-F18)/F18-2*('Daily stats'!$I$12),""))</f>
        <v/>
      </c>
      <c r="T19" s="11">
        <f>IF(OR(Q18="",Q19=""),0,IF(S19&lt;&gt;"",S19,IF(AND(Q18=Q19,Q18&lt;&gt;0),ABS((F18-F19)/F18),IF(AND(Q18+Q19=0,Q18&lt;&gt;0),(-1*ABS(F19-F18))/F18-2*('Daily stats'!$I$12),IF(AND(Q18=-1,Q19=0),(F18-F19)/F18-2*('Daily stats'!$I$12),IF(AND(Q18=1,Q19=0),(F19-F18)/F18-2*('Daily stats'!$I$12),0))))))</f>
        <v>2.3318405709940281E-2</v>
      </c>
    </row>
    <row r="20" spans="1:20">
      <c r="A20" s="9">
        <v>42032</v>
      </c>
      <c r="B20" s="9">
        <v>42033</v>
      </c>
      <c r="C20" s="2">
        <v>20548.849999999999</v>
      </c>
      <c r="D20" s="7">
        <v>20934</v>
      </c>
      <c r="E20" s="6">
        <v>20426</v>
      </c>
      <c r="F20" s="5">
        <v>20480.25</v>
      </c>
      <c r="G20" s="2">
        <v>20480.25</v>
      </c>
      <c r="H20" s="2">
        <v>180780</v>
      </c>
      <c r="I20" s="2">
        <v>931546.17</v>
      </c>
      <c r="J20" s="2">
        <v>1580675</v>
      </c>
      <c r="K20" s="2">
        <v>-415000</v>
      </c>
      <c r="L20" s="2">
        <v>20491.75</v>
      </c>
      <c r="M20" s="47">
        <f t="shared" si="0"/>
        <v>-108.20000000000073</v>
      </c>
      <c r="N20" s="11">
        <f t="shared" si="4"/>
        <v>-5.25537376538791E-3</v>
      </c>
      <c r="O20" s="14">
        <f t="shared" si="5"/>
        <v>8.2081653547919672E-2</v>
      </c>
      <c r="P20">
        <f t="shared" si="1"/>
        <v>508</v>
      </c>
      <c r="Q20" s="27">
        <f t="shared" si="7"/>
        <v>-1</v>
      </c>
      <c r="R20" s="2" t="str">
        <f t="shared" si="6"/>
        <v/>
      </c>
      <c r="S20" t="str">
        <f>+IF(R20=11,(F19-D19)/F19-2*('Daily stats'!$I$12),IF(R20=22,(E19-F19)/F19-2*('Daily stats'!$I$12),""))</f>
        <v/>
      </c>
      <c r="T20" s="11">
        <f>IF(OR(Q19="",Q20=""),0,IF(S20&lt;&gt;"",S20,IF(AND(Q19=Q20,Q19&lt;&gt;0),ABS((F19-F20)/F19),IF(AND(Q19+Q20=0,Q19&lt;&gt;0),(-1*ABS(F20-F19))/F19-2*('Daily stats'!$I$12),IF(AND(Q19=-1,Q20=0),(F19-F20)/F19-2*('Daily stats'!$I$12),IF(AND(Q19=1,Q20=0),(F20-F19)/F19-2*('Daily stats'!$I$12),0))))))</f>
        <v>-6.25537376538791E-3</v>
      </c>
    </row>
    <row r="21" spans="1:20">
      <c r="A21" s="9">
        <v>42033</v>
      </c>
      <c r="B21" s="9">
        <v>42033</v>
      </c>
      <c r="C21" s="2">
        <v>20411.3</v>
      </c>
      <c r="D21" s="7">
        <v>20600.25</v>
      </c>
      <c r="E21" s="6">
        <v>20336</v>
      </c>
      <c r="F21" s="5">
        <v>20544.2</v>
      </c>
      <c r="G21" s="2">
        <v>20528.599999999999</v>
      </c>
      <c r="H21" s="2">
        <v>120010</v>
      </c>
      <c r="I21" s="2">
        <v>613551.11</v>
      </c>
      <c r="J21" s="2">
        <v>918025</v>
      </c>
      <c r="K21" s="2">
        <v>-662650</v>
      </c>
      <c r="L21" s="2">
        <v>20528.599999999999</v>
      </c>
      <c r="M21" s="47">
        <f t="shared" si="0"/>
        <v>63.950000000000728</v>
      </c>
      <c r="N21" s="11">
        <f t="shared" si="4"/>
        <v>3.1225204770449935E-3</v>
      </c>
      <c r="O21" s="14">
        <f t="shared" si="5"/>
        <v>8.5204174024964663E-2</v>
      </c>
      <c r="P21">
        <f t="shared" si="1"/>
        <v>264.25</v>
      </c>
      <c r="Q21" s="27">
        <f t="shared" si="7"/>
        <v>0</v>
      </c>
      <c r="R21" s="2" t="str">
        <f t="shared" si="6"/>
        <v/>
      </c>
      <c r="S21" t="str">
        <f>+IF(R21=11,(F20-D20)/F20-2*('Daily stats'!$I$12),IF(R21=22,(E20-F20)/F20-2*('Daily stats'!$I$12),""))</f>
        <v/>
      </c>
      <c r="T21" s="11">
        <f>IF(OR(Q20="",Q21=""),0,IF(S21&lt;&gt;"",S21,IF(AND(Q20=Q21,Q20&lt;&gt;0),ABS((F20-F21)/F20),IF(AND(Q20+Q21=0,Q20&lt;&gt;0),(-1*ABS(F21-F20))/F20-2*('Daily stats'!$I$12),IF(AND(Q20=-1,Q21=0),(F20-F21)/F20-2*('Daily stats'!$I$12),IF(AND(Q20=1,Q21=0),(F21-F20)/F20-2*('Daily stats'!$I$12),0))))))</f>
        <v>-4.1225204770449931E-3</v>
      </c>
    </row>
    <row r="22" spans="1:20">
      <c r="A22" s="9">
        <v>42034</v>
      </c>
      <c r="B22" s="9">
        <v>42061</v>
      </c>
      <c r="C22" s="2">
        <v>20740</v>
      </c>
      <c r="D22" s="7">
        <v>20740</v>
      </c>
      <c r="E22" s="6">
        <v>19891.3</v>
      </c>
      <c r="F22" s="5">
        <v>19995.349999999999</v>
      </c>
      <c r="G22" s="2">
        <v>19995.349999999999</v>
      </c>
      <c r="H22" s="2">
        <v>161249</v>
      </c>
      <c r="I22" s="2">
        <v>816112.68</v>
      </c>
      <c r="J22" s="2">
        <v>2028850</v>
      </c>
      <c r="K22" s="2">
        <v>102300</v>
      </c>
      <c r="L22" s="2">
        <v>19843.75</v>
      </c>
      <c r="M22" s="47" t="str">
        <f t="shared" si="0"/>
        <v/>
      </c>
      <c r="N22" s="11">
        <f t="shared" si="4"/>
        <v>-2.6715569357775051E-2</v>
      </c>
      <c r="O22" s="14">
        <f t="shared" si="5"/>
        <v>5.8488604667189609E-2</v>
      </c>
      <c r="P22">
        <f t="shared" si="1"/>
        <v>848.70000000000073</v>
      </c>
      <c r="Q22" s="27" t="str">
        <f t="shared" si="7"/>
        <v/>
      </c>
      <c r="R22" s="2" t="str">
        <f t="shared" si="6"/>
        <v/>
      </c>
      <c r="S22" t="str">
        <f>+IF(R22=11,(F21-D21)/F21-2*('Daily stats'!$I$12),IF(R22=22,(E21-F21)/F21-2*('Daily stats'!$I$12),""))</f>
        <v/>
      </c>
      <c r="T22" s="11">
        <f>IF(OR(Q21="",Q22=""),0,IF(S22&lt;&gt;"",S22,IF(AND(Q21=Q22,Q21&lt;&gt;0),ABS((F21-F22)/F21),IF(AND(Q21+Q22=0,Q21&lt;&gt;0),(-1*ABS(F22-F21))/F21-2*('Daily stats'!$I$12),IF(AND(Q21=-1,Q22=0),(F21-F22)/F21-2*('Daily stats'!$I$12),IF(AND(Q21=1,Q22=0),(F22-F21)/F21-2*('Daily stats'!$I$12),0))))))</f>
        <v>0</v>
      </c>
    </row>
    <row r="23" spans="1:20">
      <c r="A23" s="9">
        <v>42037</v>
      </c>
      <c r="B23" s="9">
        <v>42061</v>
      </c>
      <c r="C23" s="2">
        <v>19855</v>
      </c>
      <c r="D23" s="7">
        <v>20172.400000000001</v>
      </c>
      <c r="E23" s="6">
        <v>19735</v>
      </c>
      <c r="F23" s="5">
        <v>20052.099999999999</v>
      </c>
      <c r="G23" s="2">
        <v>20052.099999999999</v>
      </c>
      <c r="H23" s="2">
        <v>129241</v>
      </c>
      <c r="I23" s="2">
        <v>644411.81999999995</v>
      </c>
      <c r="J23" s="2">
        <v>2283375</v>
      </c>
      <c r="K23" s="2">
        <v>254525</v>
      </c>
      <c r="L23" s="2">
        <v>19865.900000000001</v>
      </c>
      <c r="M23" s="47">
        <f t="shared" si="0"/>
        <v>56.75</v>
      </c>
      <c r="N23" s="11">
        <f t="shared" si="4"/>
        <v>2.8381598721702798E-3</v>
      </c>
      <c r="O23" s="14">
        <f t="shared" si="5"/>
        <v>6.1326764539359889E-2</v>
      </c>
      <c r="P23">
        <f t="shared" si="1"/>
        <v>437.40000000000146</v>
      </c>
      <c r="Q23" s="27">
        <f t="shared" si="7"/>
        <v>1</v>
      </c>
      <c r="R23" s="2" t="str">
        <f t="shared" si="6"/>
        <v/>
      </c>
      <c r="S23" t="str">
        <f>+IF(R23=11,(F22-D22)/F22-2*('Daily stats'!$I$12),IF(R23=22,(E22-F22)/F22-2*('Daily stats'!$I$12),""))</f>
        <v/>
      </c>
      <c r="T23" s="11">
        <f>IF(OR(Q22="",Q23=""),0,IF(S23&lt;&gt;"",S23,IF(AND(Q22=Q23,Q22&lt;&gt;0),ABS((F22-F23)/F22),IF(AND(Q22+Q23=0,Q22&lt;&gt;0),(-1*ABS(F23-F22))/F22-2*('Daily stats'!$I$12),IF(AND(Q22=-1,Q23=0),(F22-F23)/F22-2*('Daily stats'!$I$12),IF(AND(Q22=1,Q23=0),(F23-F22)/F22-2*('Daily stats'!$I$12),0))))))</f>
        <v>0</v>
      </c>
    </row>
    <row r="24" spans="1:20">
      <c r="A24" s="9">
        <v>42038</v>
      </c>
      <c r="B24" s="9">
        <v>42061</v>
      </c>
      <c r="C24" s="2">
        <v>20114.45</v>
      </c>
      <c r="D24" s="7">
        <v>20140</v>
      </c>
      <c r="E24" s="6">
        <v>19423.7</v>
      </c>
      <c r="F24" s="5">
        <v>19500.8</v>
      </c>
      <c r="G24" s="2">
        <v>19500.8</v>
      </c>
      <c r="H24" s="2">
        <v>191669</v>
      </c>
      <c r="I24" s="2">
        <v>946251.04</v>
      </c>
      <c r="J24" s="2">
        <v>2505175</v>
      </c>
      <c r="K24" s="2">
        <v>221800</v>
      </c>
      <c r="L24" s="2">
        <v>19382.95</v>
      </c>
      <c r="M24" s="47">
        <f t="shared" si="0"/>
        <v>-551.29999999999927</v>
      </c>
      <c r="N24" s="11">
        <f t="shared" si="4"/>
        <v>-2.7493379745762256E-2</v>
      </c>
      <c r="O24" s="14">
        <f t="shared" si="5"/>
        <v>3.3833384793597633E-2</v>
      </c>
      <c r="P24">
        <f t="shared" si="1"/>
        <v>716.29999999999927</v>
      </c>
      <c r="Q24" s="27">
        <f t="shared" si="7"/>
        <v>-1</v>
      </c>
      <c r="R24" s="2">
        <f t="shared" si="6"/>
        <v>22</v>
      </c>
      <c r="S24">
        <f>+IF(R24=11,(F23-D23)/F23-2*('Daily stats'!$I$12),IF(R24=22,(E23-F23)/F23-2*('Daily stats'!$I$12),""))</f>
        <v>-1.6813805037876262E-2</v>
      </c>
      <c r="T24" s="11">
        <f>IF(OR(Q23="",Q24=""),0,IF(S24&lt;&gt;"",S24,IF(AND(Q23=Q24,Q23&lt;&gt;0),ABS((F23-F24)/F23),IF(AND(Q23+Q24=0,Q23&lt;&gt;0),(-1*ABS(F24-F23))/F23-2*('Daily stats'!$I$12),IF(AND(Q23=-1,Q24=0),(F23-F24)/F23-2*('Daily stats'!$I$12),IF(AND(Q23=1,Q24=0),(F24-F23)/F23-2*('Daily stats'!$I$12),0))))))</f>
        <v>-1.6813805037876262E-2</v>
      </c>
    </row>
    <row r="25" spans="1:20">
      <c r="A25" s="9">
        <v>42039</v>
      </c>
      <c r="B25" s="9">
        <v>42061</v>
      </c>
      <c r="C25" s="2">
        <v>19489.900000000001</v>
      </c>
      <c r="D25" s="7">
        <v>19538.849999999999</v>
      </c>
      <c r="E25" s="6">
        <v>19220</v>
      </c>
      <c r="F25" s="5">
        <v>19284.7</v>
      </c>
      <c r="G25" s="2">
        <v>19284.7</v>
      </c>
      <c r="H25" s="2">
        <v>142420</v>
      </c>
      <c r="I25" s="2">
        <v>689890.2</v>
      </c>
      <c r="J25" s="2">
        <v>2466800</v>
      </c>
      <c r="K25" s="2">
        <v>-38375</v>
      </c>
      <c r="L25" s="2">
        <v>19174</v>
      </c>
      <c r="M25" s="47">
        <f t="shared" si="0"/>
        <v>-216.09999999999854</v>
      </c>
      <c r="N25" s="11">
        <f t="shared" si="4"/>
        <v>-1.1081596652444953E-2</v>
      </c>
      <c r="O25" s="14">
        <f t="shared" si="5"/>
        <v>2.2751788141152682E-2</v>
      </c>
      <c r="P25">
        <f t="shared" si="1"/>
        <v>318.84999999999854</v>
      </c>
      <c r="Q25" s="27">
        <f t="shared" si="7"/>
        <v>-1</v>
      </c>
      <c r="R25" s="2" t="str">
        <f t="shared" si="3"/>
        <v/>
      </c>
      <c r="S25" t="str">
        <f>+IF(R25=11,(F24-D24)/F24-'Daily stats'!$I$12,IF(R25=22,(E24-F24)/F24-'Daily stats'!$I$12,""))</f>
        <v/>
      </c>
      <c r="T25" s="11">
        <f>IF(OR(Q24="",Q25=""),0,IF(S25&lt;&gt;"",S25,IF(AND(Q24=Q25,Q24&lt;&gt;0),ABS((F24-F25)/F24),IF(AND(Q24+Q25=0,Q24&lt;&gt;0),(-1*ABS(F25-F24))/F24-2*('Daily stats'!$I$12),IF(AND(Q24=-1,Q25=0),(F24-F25)/F24-2*('Daily stats'!$I$12),IF(AND(Q24=1,Q25=0),(F25-F24)/F24-2*('Daily stats'!$I$12),0))))))</f>
        <v>1.1081596652444953E-2</v>
      </c>
    </row>
    <row r="26" spans="1:20">
      <c r="A26" s="9">
        <v>42040</v>
      </c>
      <c r="B26" s="9">
        <v>42061</v>
      </c>
      <c r="C26" s="2">
        <v>19343.3</v>
      </c>
      <c r="D26" s="7">
        <v>19574.900000000001</v>
      </c>
      <c r="E26" s="6">
        <v>19061.599999999999</v>
      </c>
      <c r="F26" s="5">
        <v>19147.05</v>
      </c>
      <c r="G26" s="2">
        <v>19147.05</v>
      </c>
      <c r="H26" s="2">
        <v>155484</v>
      </c>
      <c r="I26" s="2">
        <v>751509.19</v>
      </c>
      <c r="J26" s="2">
        <v>2282575</v>
      </c>
      <c r="K26" s="2">
        <v>-184225</v>
      </c>
      <c r="L26" s="2">
        <v>19051.900000000001</v>
      </c>
      <c r="M26" s="47">
        <f t="shared" si="0"/>
        <v>-137.65000000000146</v>
      </c>
      <c r="N26" s="11">
        <f t="shared" si="4"/>
        <v>-7.137782801910398E-3</v>
      </c>
      <c r="O26" s="14">
        <f t="shared" si="5"/>
        <v>1.5614005339242284E-2</v>
      </c>
      <c r="P26">
        <f t="shared" si="1"/>
        <v>513.30000000000291</v>
      </c>
      <c r="Q26" s="27">
        <f t="shared" si="7"/>
        <v>-1</v>
      </c>
      <c r="R26" s="2">
        <f t="shared" si="3"/>
        <v>11</v>
      </c>
      <c r="S26">
        <f>+IF(R26=11,(F25-D25)/F25-'Daily stats'!$I$12,IF(R26=22,(E25-F25)/F25-'Daily stats'!$I$12,""))</f>
        <v>-1.3678841257577137E-2</v>
      </c>
      <c r="T26" s="11">
        <f>IF(OR(Q25="",Q26=""),0,IF(S26&lt;&gt;"",S26,IF(AND(Q25=Q26,Q25&lt;&gt;0),ABS((F25-F26)/F25),IF(AND(Q25+Q26=0,Q25&lt;&gt;0),(-1*ABS(F26-F25))/F25-2*('Daily stats'!$I$12),IF(AND(Q25=-1,Q26=0),(F25-F26)/F25-2*('Daily stats'!$I$12),IF(AND(Q25=1,Q26=0),(F26-F25)/F25-2*('Daily stats'!$I$12),0))))))</f>
        <v>-1.3678841257577137E-2</v>
      </c>
    </row>
    <row r="27" spans="1:20">
      <c r="A27" s="9">
        <v>42041</v>
      </c>
      <c r="B27" s="9">
        <v>42061</v>
      </c>
      <c r="C27" s="2">
        <v>19126.099999999999</v>
      </c>
      <c r="D27" s="7">
        <v>19210</v>
      </c>
      <c r="E27" s="6">
        <v>18825.25</v>
      </c>
      <c r="F27" s="5">
        <v>18878.95</v>
      </c>
      <c r="G27" s="2">
        <v>18878.95</v>
      </c>
      <c r="H27" s="2">
        <v>156320</v>
      </c>
      <c r="I27" s="2">
        <v>741924.34</v>
      </c>
      <c r="J27" s="2">
        <v>2106325</v>
      </c>
      <c r="K27" s="2">
        <v>-176250</v>
      </c>
      <c r="L27" s="2">
        <v>18786.7</v>
      </c>
      <c r="M27" s="47">
        <f t="shared" si="0"/>
        <v>-268.09999999999854</v>
      </c>
      <c r="N27" s="11">
        <f t="shared" si="4"/>
        <v>-1.4002156990241241E-2</v>
      </c>
      <c r="O27" s="14">
        <f t="shared" si="5"/>
        <v>1.6118483490010424E-3</v>
      </c>
      <c r="P27">
        <f t="shared" si="1"/>
        <v>384.75</v>
      </c>
      <c r="Q27" s="27">
        <f t="shared" si="7"/>
        <v>-1</v>
      </c>
      <c r="R27" s="2" t="str">
        <f t="shared" si="3"/>
        <v/>
      </c>
      <c r="S27" t="str">
        <f>+IF(R27=11,(F26-D26)/F26-'Daily stats'!$I$12,IF(R27=22,(E26-F26)/F26-'Daily stats'!$I$12,""))</f>
        <v/>
      </c>
      <c r="T27" s="11">
        <f>IF(OR(Q26="",Q27=""),0,IF(S27&lt;&gt;"",S27,IF(AND(Q26=Q27,Q26&lt;&gt;0),ABS((F26-F27)/F26),IF(AND(Q26+Q27=0,Q26&lt;&gt;0),(-1*ABS(F27-F26))/F26-2*('Daily stats'!$I$12),IF(AND(Q26=-1,Q27=0),(F26-F27)/F26-2*('Daily stats'!$I$12),IF(AND(Q26=1,Q27=0),(F27-F26)/F26-2*('Daily stats'!$I$12),0))))))</f>
        <v>1.4002156990241241E-2</v>
      </c>
    </row>
    <row r="28" spans="1:20">
      <c r="A28" s="9">
        <v>42044</v>
      </c>
      <c r="B28" s="9">
        <v>42061</v>
      </c>
      <c r="C28" s="2">
        <v>18702</v>
      </c>
      <c r="D28" s="7">
        <v>18759.900000000001</v>
      </c>
      <c r="E28" s="6">
        <v>18456.75</v>
      </c>
      <c r="F28" s="5">
        <v>18489.3</v>
      </c>
      <c r="G28" s="2">
        <v>18489.3</v>
      </c>
      <c r="H28" s="2">
        <v>119895</v>
      </c>
      <c r="I28" s="2">
        <v>558002.61</v>
      </c>
      <c r="J28" s="2">
        <v>2247775</v>
      </c>
      <c r="K28" s="2">
        <v>141450</v>
      </c>
      <c r="L28" s="2">
        <v>18403.849999999999</v>
      </c>
      <c r="M28" s="47">
        <f t="shared" si="0"/>
        <v>-389.65000000000146</v>
      </c>
      <c r="N28" s="11">
        <f t="shared" si="4"/>
        <v>-2.0639389372820068E-2</v>
      </c>
      <c r="O28" s="14">
        <f t="shared" si="5"/>
        <v>-1.9027541023819025E-2</v>
      </c>
      <c r="P28">
        <f t="shared" si="1"/>
        <v>303.15000000000146</v>
      </c>
      <c r="Q28" s="27">
        <f t="shared" si="7"/>
        <v>-1</v>
      </c>
      <c r="R28" s="2" t="str">
        <f t="shared" si="3"/>
        <v/>
      </c>
      <c r="S28" t="str">
        <f>+IF(R28=11,(F27-D27)/F27-'Daily stats'!$I$12,IF(R28=22,(E27-F27)/F27-'Daily stats'!$I$12,""))</f>
        <v/>
      </c>
      <c r="T28" s="11">
        <f>IF(OR(Q27="",Q28=""),0,IF(S28&lt;&gt;"",S28,IF(AND(Q27=Q28,Q27&lt;&gt;0),ABS((F27-F28)/F27),IF(AND(Q27+Q28=0,Q27&lt;&gt;0),(-1*ABS(F28-F27))/F27-2*('Daily stats'!$I$12),IF(AND(Q27=-1,Q28=0),(F27-F28)/F27-2*('Daily stats'!$I$12),IF(AND(Q27=1,Q28=0),(F28-F27)/F27-2*('Daily stats'!$I$12),0))))))</f>
        <v>2.0639389372820068E-2</v>
      </c>
    </row>
    <row r="29" spans="1:20">
      <c r="A29" s="9">
        <v>42045</v>
      </c>
      <c r="B29" s="9">
        <v>42061</v>
      </c>
      <c r="C29" s="2">
        <v>18349.95</v>
      </c>
      <c r="D29" s="7">
        <v>19025</v>
      </c>
      <c r="E29" s="6">
        <v>18294.3</v>
      </c>
      <c r="F29" s="5">
        <v>18853.95</v>
      </c>
      <c r="G29" s="2">
        <v>18853.95</v>
      </c>
      <c r="H29" s="2">
        <v>221167</v>
      </c>
      <c r="I29" s="2">
        <v>1037382.62</v>
      </c>
      <c r="J29" s="2">
        <v>2062325</v>
      </c>
      <c r="K29" s="2">
        <v>-185450</v>
      </c>
      <c r="L29" s="2">
        <v>18752.5</v>
      </c>
      <c r="M29" s="47">
        <f t="shared" si="0"/>
        <v>364.65000000000146</v>
      </c>
      <c r="N29" s="11">
        <f t="shared" si="4"/>
        <v>1.9722217715110981E-2</v>
      </c>
      <c r="O29" s="14">
        <f t="shared" si="5"/>
        <v>6.9467669129195594E-4</v>
      </c>
      <c r="P29">
        <f t="shared" si="1"/>
        <v>730.70000000000073</v>
      </c>
      <c r="Q29" s="27">
        <f t="shared" si="7"/>
        <v>1</v>
      </c>
      <c r="R29" s="2">
        <f t="shared" si="3"/>
        <v>11</v>
      </c>
      <c r="S29">
        <f>+IF(R29=11,(F28-D28)/F28-'Daily stats'!$I$12,IF(R29=22,(E28-F28)/F28-'Daily stats'!$I$12,""))</f>
        <v>-1.5135491879086943E-2</v>
      </c>
      <c r="T29" s="11">
        <f>IF(OR(Q28="",Q29=""),0,IF(S29&lt;&gt;"",S29,IF(AND(Q28=Q29,Q28&lt;&gt;0),ABS((F28-F29)/F28),IF(AND(Q28+Q29=0,Q28&lt;&gt;0),(-1*ABS(F29-F28))/F28-2*('Daily stats'!$I$12),IF(AND(Q28=-1,Q29=0),(F28-F29)/F28-2*('Daily stats'!$I$12),IF(AND(Q28=1,Q29=0),(F29-F28)/F28-2*('Daily stats'!$I$12),0))))))</f>
        <v>-1.5135491879086943E-2</v>
      </c>
    </row>
    <row r="30" spans="1:20">
      <c r="A30" s="9">
        <v>42046</v>
      </c>
      <c r="B30" s="9">
        <v>42061</v>
      </c>
      <c r="C30" s="2">
        <v>19015.150000000001</v>
      </c>
      <c r="D30" s="7">
        <v>19170</v>
      </c>
      <c r="E30" s="6">
        <v>18950</v>
      </c>
      <c r="F30" s="5">
        <v>19048.5</v>
      </c>
      <c r="G30" s="2">
        <v>19048.5</v>
      </c>
      <c r="H30" s="2">
        <v>107365</v>
      </c>
      <c r="I30" s="2">
        <v>511859.53</v>
      </c>
      <c r="J30" s="2">
        <v>2114975</v>
      </c>
      <c r="K30" s="2">
        <v>52650</v>
      </c>
      <c r="L30" s="2">
        <v>18940.8</v>
      </c>
      <c r="M30" s="47">
        <f t="shared" si="0"/>
        <v>194.54999999999927</v>
      </c>
      <c r="N30" s="11">
        <f t="shared" si="4"/>
        <v>1.0318792613749335E-2</v>
      </c>
      <c r="O30" s="14">
        <f t="shared" si="5"/>
        <v>1.1013469305041291E-2</v>
      </c>
      <c r="P30">
        <f t="shared" si="1"/>
        <v>220</v>
      </c>
      <c r="Q30" s="27">
        <f t="shared" si="7"/>
        <v>1</v>
      </c>
      <c r="R30" s="2" t="str">
        <f t="shared" si="3"/>
        <v/>
      </c>
      <c r="S30" t="str">
        <f>+IF(R30=11,(F29-D29)/F29-'Daily stats'!$I$12,IF(R30=22,(E29-F29)/F29-'Daily stats'!$I$12,""))</f>
        <v/>
      </c>
      <c r="T30" s="11">
        <f>IF(OR(Q29="",Q30=""),0,IF(S30&lt;&gt;"",S30,IF(AND(Q29=Q30,Q29&lt;&gt;0),ABS((F29-F30)/F29),IF(AND(Q29+Q30=0,Q29&lt;&gt;0),(-1*ABS(F30-F29))/F29-2*('Daily stats'!$I$12),IF(AND(Q29=-1,Q30=0),(F29-F30)/F29-2*('Daily stats'!$I$12),IF(AND(Q29=1,Q30=0),(F30-F29)/F29-2*('Daily stats'!$I$12),0))))))</f>
        <v>1.0318792613749335E-2</v>
      </c>
    </row>
    <row r="31" spans="1:20">
      <c r="A31" s="9">
        <v>42047</v>
      </c>
      <c r="B31" s="9">
        <v>42061</v>
      </c>
      <c r="C31" s="2">
        <v>19150.150000000001</v>
      </c>
      <c r="D31" s="7">
        <v>19285</v>
      </c>
      <c r="E31" s="6">
        <v>18801</v>
      </c>
      <c r="F31" s="5">
        <v>19231.7</v>
      </c>
      <c r="G31" s="2">
        <v>19231.7</v>
      </c>
      <c r="H31" s="2">
        <v>148959</v>
      </c>
      <c r="I31" s="2">
        <v>708216.04</v>
      </c>
      <c r="J31" s="2">
        <v>2171575</v>
      </c>
      <c r="K31" s="2">
        <v>56600</v>
      </c>
      <c r="L31" s="2">
        <v>19128.599999999999</v>
      </c>
      <c r="M31" s="47">
        <f t="shared" si="0"/>
        <v>183.20000000000073</v>
      </c>
      <c r="N31" s="11">
        <f t="shared" si="4"/>
        <v>9.6175551880725903E-3</v>
      </c>
      <c r="O31" s="14">
        <f t="shared" si="5"/>
        <v>2.0631024493113881E-2</v>
      </c>
      <c r="P31">
        <f t="shared" si="1"/>
        <v>484</v>
      </c>
      <c r="Q31" s="27">
        <f t="shared" si="7"/>
        <v>1</v>
      </c>
      <c r="R31" s="2">
        <f t="shared" si="3"/>
        <v>22</v>
      </c>
      <c r="S31">
        <f>+IF(R31=11,(F30-D30)/F30-'Daily stats'!$I$12,IF(R31=22,(E30-F30)/F30-'Daily stats'!$I$12,""))</f>
        <v>-5.6710108407486155E-3</v>
      </c>
      <c r="T31" s="11">
        <f>IF(OR(Q30="",Q31=""),0,IF(S31&lt;&gt;"",S31,IF(AND(Q30=Q31,Q30&lt;&gt;0),ABS((F30-F31)/F30),IF(AND(Q30+Q31=0,Q30&lt;&gt;0),(-1*ABS(F31-F30))/F30-2*('Daily stats'!$I$12),IF(AND(Q30=-1,Q31=0),(F30-F31)/F30-2*('Daily stats'!$I$12),IF(AND(Q30=1,Q31=0),(F31-F30)/F30-2*('Daily stats'!$I$12),0))))))</f>
        <v>-5.6710108407486155E-3</v>
      </c>
    </row>
    <row r="32" spans="1:20">
      <c r="A32" s="9">
        <v>42048</v>
      </c>
      <c r="B32" s="9">
        <v>42061</v>
      </c>
      <c r="C32" s="2">
        <v>19400.150000000001</v>
      </c>
      <c r="D32" s="7">
        <v>19549</v>
      </c>
      <c r="E32" s="6">
        <v>19221</v>
      </c>
      <c r="F32" s="5">
        <v>19459.099999999999</v>
      </c>
      <c r="G32" s="2">
        <v>19459.099999999999</v>
      </c>
      <c r="H32" s="2">
        <v>124940</v>
      </c>
      <c r="I32" s="2">
        <v>605766.87</v>
      </c>
      <c r="J32" s="2">
        <v>2196625</v>
      </c>
      <c r="K32" s="2">
        <v>25050</v>
      </c>
      <c r="L32" s="2">
        <v>19369.7</v>
      </c>
      <c r="M32" s="47">
        <f t="shared" si="0"/>
        <v>227.39999999999782</v>
      </c>
      <c r="N32" s="11">
        <f t="shared" si="4"/>
        <v>1.182422770737885E-2</v>
      </c>
      <c r="O32" s="14">
        <f t="shared" si="5"/>
        <v>3.245525220049273E-2</v>
      </c>
      <c r="P32">
        <f t="shared" si="1"/>
        <v>328</v>
      </c>
      <c r="Q32" s="27">
        <f t="shared" si="7"/>
        <v>1</v>
      </c>
      <c r="R32" s="2" t="str">
        <f t="shared" si="3"/>
        <v/>
      </c>
      <c r="S32" t="str">
        <f>+IF(R32=11,(F31-D31)/F31-'Daily stats'!$I$12,IF(R32=22,(E31-F31)/F31-'Daily stats'!$I$12,""))</f>
        <v/>
      </c>
      <c r="T32" s="11">
        <f>IF(OR(Q31="",Q32=""),0,IF(S32&lt;&gt;"",S32,IF(AND(Q31=Q32,Q31&lt;&gt;0),ABS((F31-F32)/F31),IF(AND(Q31+Q32=0,Q31&lt;&gt;0),(-1*ABS(F32-F31))/F31-2*('Daily stats'!$I$12),IF(AND(Q31=-1,Q32=0),(F31-F32)/F31-2*('Daily stats'!$I$12),IF(AND(Q31=1,Q32=0),(F32-F31)/F31-2*('Daily stats'!$I$12),0))))))</f>
        <v>1.182422770737885E-2</v>
      </c>
    </row>
    <row r="33" spans="1:20">
      <c r="A33" s="9">
        <v>42051</v>
      </c>
      <c r="B33" s="9">
        <v>42061</v>
      </c>
      <c r="C33" s="2">
        <v>19549.95</v>
      </c>
      <c r="D33" s="7">
        <v>19610</v>
      </c>
      <c r="E33" s="6">
        <v>19211</v>
      </c>
      <c r="F33" s="5">
        <v>19272.75</v>
      </c>
      <c r="G33" s="2">
        <v>19272.75</v>
      </c>
      <c r="H33" s="2">
        <v>130024</v>
      </c>
      <c r="I33" s="2">
        <v>631257.91</v>
      </c>
      <c r="J33" s="2">
        <v>2215900</v>
      </c>
      <c r="K33" s="2">
        <v>19275</v>
      </c>
      <c r="L33" s="2">
        <v>19189.95</v>
      </c>
      <c r="M33" s="47">
        <f t="shared" si="0"/>
        <v>-186.34999999999854</v>
      </c>
      <c r="N33" s="11">
        <f t="shared" si="4"/>
        <v>-9.5764963436129405E-3</v>
      </c>
      <c r="O33" s="14">
        <f t="shared" si="5"/>
        <v>2.287875585687979E-2</v>
      </c>
      <c r="P33">
        <f t="shared" si="1"/>
        <v>399</v>
      </c>
      <c r="Q33" s="27">
        <f t="shared" si="7"/>
        <v>-1</v>
      </c>
      <c r="R33" s="2">
        <f t="shared" si="3"/>
        <v>22</v>
      </c>
      <c r="S33">
        <f>+IF(R33=11,(F32-D32)/F32-'Daily stats'!$I$12,IF(R33=22,(E32-F32)/F32-'Daily stats'!$I$12,""))</f>
        <v>-1.273592046908637E-2</v>
      </c>
      <c r="T33" s="11">
        <f>IF(OR(Q32="",Q33=""),0,IF(S33&lt;&gt;"",S33,IF(AND(Q32=Q33,Q32&lt;&gt;0),ABS((F32-F33)/F32),IF(AND(Q32+Q33=0,Q32&lt;&gt;0),(-1*ABS(F33-F32))/F32-2*('Daily stats'!$I$12),IF(AND(Q32=-1,Q33=0),(F32-F33)/F32-2*('Daily stats'!$I$12),IF(AND(Q32=1,Q33=0),(F33-F32)/F32-2*('Daily stats'!$I$12),0))))))</f>
        <v>-1.273592046908637E-2</v>
      </c>
    </row>
    <row r="34" spans="1:20">
      <c r="A34" s="9">
        <v>42053</v>
      </c>
      <c r="B34" s="9">
        <v>42061</v>
      </c>
      <c r="C34" s="2">
        <v>19260</v>
      </c>
      <c r="D34" s="7">
        <v>19485</v>
      </c>
      <c r="E34" s="6">
        <v>19222.45</v>
      </c>
      <c r="F34" s="5">
        <v>19380.150000000001</v>
      </c>
      <c r="G34" s="2">
        <v>19380.150000000001</v>
      </c>
      <c r="H34" s="2">
        <v>107368</v>
      </c>
      <c r="I34" s="2">
        <v>519676.1</v>
      </c>
      <c r="J34" s="2">
        <v>2178400</v>
      </c>
      <c r="K34" s="2">
        <v>-37500</v>
      </c>
      <c r="L34" s="2">
        <v>19296.5</v>
      </c>
      <c r="M34" s="47">
        <f t="shared" si="0"/>
        <v>107.40000000000146</v>
      </c>
      <c r="N34" s="11">
        <f t="shared" si="4"/>
        <v>5.5726349379305734E-3</v>
      </c>
      <c r="O34" s="14">
        <f t="shared" si="5"/>
        <v>2.8451390794810363E-2</v>
      </c>
      <c r="P34">
        <f t="shared" si="1"/>
        <v>262.54999999999927</v>
      </c>
      <c r="Q34" s="27">
        <f t="shared" si="7"/>
        <v>1</v>
      </c>
      <c r="R34" s="2" t="str">
        <f t="shared" si="3"/>
        <v/>
      </c>
      <c r="S34" t="str">
        <f>+IF(R34=11,(F33-D33)/F33-'Daily stats'!$I$12,IF(R34=22,(E33-F33)/F33-'Daily stats'!$I$12,""))</f>
        <v/>
      </c>
      <c r="T34" s="11">
        <f>IF(OR(Q33="",Q34=""),0,IF(S34&lt;&gt;"",S34,IF(AND(Q33=Q34,Q33&lt;&gt;0),ABS((F33-F34)/F33),IF(AND(Q33+Q34=0,Q33&lt;&gt;0),(-1*ABS(F34-F33))/F33-2*('Daily stats'!$I$12),IF(AND(Q33=-1,Q34=0),(F33-F34)/F33-2*('Daily stats'!$I$12),IF(AND(Q33=1,Q34=0),(F34-F33)/F33-2*('Daily stats'!$I$12),0))))))</f>
        <v>-6.5726349379305734E-3</v>
      </c>
    </row>
    <row r="35" spans="1:20">
      <c r="A35" s="9">
        <v>42054</v>
      </c>
      <c r="B35" s="9">
        <v>42061</v>
      </c>
      <c r="C35" s="2">
        <v>19397.2</v>
      </c>
      <c r="D35" s="7">
        <v>19450</v>
      </c>
      <c r="E35" s="6">
        <v>18915.150000000001</v>
      </c>
      <c r="F35" s="5">
        <v>19257.5</v>
      </c>
      <c r="G35" s="2">
        <v>19257.5</v>
      </c>
      <c r="H35" s="2">
        <v>179072</v>
      </c>
      <c r="I35" s="2">
        <v>858162.78</v>
      </c>
      <c r="J35" s="2">
        <v>2168625</v>
      </c>
      <c r="K35" s="2">
        <v>-9775</v>
      </c>
      <c r="L35" s="2">
        <v>19188.3</v>
      </c>
      <c r="M35" s="47">
        <f t="shared" si="0"/>
        <v>-122.65000000000146</v>
      </c>
      <c r="N35" s="11">
        <f t="shared" si="4"/>
        <v>-6.3286403872003802E-3</v>
      </c>
      <c r="O35" s="14">
        <f t="shared" si="5"/>
        <v>2.2122750407609984E-2</v>
      </c>
      <c r="P35">
        <f t="shared" si="1"/>
        <v>534.84999999999854</v>
      </c>
      <c r="Q35" s="27">
        <f t="shared" si="7"/>
        <v>-1</v>
      </c>
      <c r="R35" s="2">
        <f t="shared" si="3"/>
        <v>22</v>
      </c>
      <c r="S35">
        <f>+IF(R35=11,(F34-D34)/F34-'Daily stats'!$I$12,IF(R35=22,(E34-F34)/F34-'Daily stats'!$I$12,""))</f>
        <v>-8.6371919205992069E-3</v>
      </c>
      <c r="T35" s="11">
        <f>IF(OR(Q34="",Q35=""),0,IF(S35&lt;&gt;"",S35,IF(AND(Q34=Q35,Q34&lt;&gt;0),ABS((F34-F35)/F34),IF(AND(Q34+Q35=0,Q34&lt;&gt;0),(-1*ABS(F35-F34))/F34-2*('Daily stats'!$I$12),IF(AND(Q34=-1,Q35=0),(F34-F35)/F34-2*('Daily stats'!$I$12),IF(AND(Q34=1,Q35=0),(F35-F34)/F34-2*('Daily stats'!$I$12),0))))))</f>
        <v>-8.6371919205992069E-3</v>
      </c>
    </row>
    <row r="36" spans="1:20">
      <c r="A36" s="9">
        <v>42055</v>
      </c>
      <c r="B36" s="9">
        <v>42061</v>
      </c>
      <c r="C36" s="2">
        <v>19249</v>
      </c>
      <c r="D36" s="7">
        <v>19379.8</v>
      </c>
      <c r="E36" s="6">
        <v>18926</v>
      </c>
      <c r="F36" s="5">
        <v>19104.900000000001</v>
      </c>
      <c r="G36" s="2">
        <v>19104.900000000001</v>
      </c>
      <c r="H36" s="2">
        <v>186137</v>
      </c>
      <c r="I36" s="2">
        <v>891977.95</v>
      </c>
      <c r="J36" s="2">
        <v>2209550</v>
      </c>
      <c r="K36" s="2">
        <v>40925</v>
      </c>
      <c r="L36" s="2">
        <v>19073.55</v>
      </c>
      <c r="M36" s="47">
        <f t="shared" si="0"/>
        <v>-152.59999999999854</v>
      </c>
      <c r="N36" s="11">
        <f t="shared" si="4"/>
        <v>-7.9241853823185018E-3</v>
      </c>
      <c r="O36" s="14">
        <f t="shared" si="5"/>
        <v>1.4198565025291482E-2</v>
      </c>
      <c r="P36">
        <f t="shared" si="1"/>
        <v>453.79999999999927</v>
      </c>
      <c r="Q36" s="27">
        <f t="shared" si="7"/>
        <v>-1</v>
      </c>
      <c r="R36" s="2" t="str">
        <f t="shared" si="3"/>
        <v/>
      </c>
      <c r="S36" t="str">
        <f>+IF(R36=11,(F35-D35)/F35-'Daily stats'!$I$12,IF(R36=22,(E35-F35)/F35-'Daily stats'!$I$12,""))</f>
        <v/>
      </c>
      <c r="T36" s="11">
        <f>IF(OR(Q35="",Q36=""),0,IF(S36&lt;&gt;"",S36,IF(AND(Q35=Q36,Q35&lt;&gt;0),ABS((F35-F36)/F35),IF(AND(Q35+Q36=0,Q35&lt;&gt;0),(-1*ABS(F36-F35))/F35-2*('Daily stats'!$I$12),IF(AND(Q35=-1,Q36=0),(F35-F36)/F35-2*('Daily stats'!$I$12),IF(AND(Q35=1,Q36=0),(F36-F35)/F35-2*('Daily stats'!$I$12),0))))))</f>
        <v>7.9241853823185018E-3</v>
      </c>
    </row>
    <row r="37" spans="1:20">
      <c r="A37" s="9">
        <v>42058</v>
      </c>
      <c r="B37" s="9">
        <v>42061</v>
      </c>
      <c r="C37" s="2">
        <v>19199.95</v>
      </c>
      <c r="D37" s="7">
        <v>19252</v>
      </c>
      <c r="E37" s="6">
        <v>18835</v>
      </c>
      <c r="F37" s="5">
        <v>18906.349999999999</v>
      </c>
      <c r="G37" s="2">
        <v>18906.349999999999</v>
      </c>
      <c r="H37" s="2">
        <v>122299</v>
      </c>
      <c r="I37" s="2">
        <v>582770.43999999994</v>
      </c>
      <c r="J37" s="2">
        <v>2234675</v>
      </c>
      <c r="K37" s="2">
        <v>25125</v>
      </c>
      <c r="L37" s="2">
        <v>18913.400000000001</v>
      </c>
      <c r="M37" s="47">
        <f t="shared" si="0"/>
        <v>-198.55000000000291</v>
      </c>
      <c r="N37" s="11">
        <f t="shared" si="4"/>
        <v>-1.0392621788127804E-2</v>
      </c>
      <c r="O37" s="14">
        <f t="shared" si="5"/>
        <v>3.8059432371636785E-3</v>
      </c>
      <c r="P37">
        <f t="shared" si="1"/>
        <v>417</v>
      </c>
      <c r="Q37" s="27">
        <f t="shared" si="7"/>
        <v>-1</v>
      </c>
      <c r="R37" s="2" t="str">
        <f t="shared" si="3"/>
        <v/>
      </c>
      <c r="S37" t="str">
        <f>+IF(R37=11,(F36-D36)/F36-'Daily stats'!$I$12,IF(R37=22,(E36-F36)/F36-'Daily stats'!$I$12,""))</f>
        <v/>
      </c>
      <c r="T37" s="11">
        <f>IF(OR(Q36="",Q37=""),0,IF(S37&lt;&gt;"",S37,IF(AND(Q36=Q37,Q36&lt;&gt;0),ABS((F36-F37)/F36),IF(AND(Q36+Q37=0,Q36&lt;&gt;0),(-1*ABS(F37-F36))/F36-2*('Daily stats'!$I$12),IF(AND(Q36=-1,Q37=0),(F36-F37)/F36-2*('Daily stats'!$I$12),IF(AND(Q36=1,Q37=0),(F37-F36)/F36-2*('Daily stats'!$I$12),0))))))</f>
        <v>1.0392621788127804E-2</v>
      </c>
    </row>
    <row r="38" spans="1:20">
      <c r="A38" s="9">
        <v>42059</v>
      </c>
      <c r="B38" s="9">
        <v>42061</v>
      </c>
      <c r="C38" s="2">
        <v>18879.900000000001</v>
      </c>
      <c r="D38" s="7">
        <v>19039.400000000001</v>
      </c>
      <c r="E38" s="6">
        <v>18723.599999999999</v>
      </c>
      <c r="F38" s="5">
        <v>18887.55</v>
      </c>
      <c r="G38" s="2">
        <v>18887.55</v>
      </c>
      <c r="H38" s="2">
        <v>154477</v>
      </c>
      <c r="I38" s="2">
        <v>728907.6</v>
      </c>
      <c r="J38" s="2">
        <v>1981350</v>
      </c>
      <c r="K38" s="2">
        <v>-253325</v>
      </c>
      <c r="L38" s="2">
        <v>18883.8</v>
      </c>
      <c r="M38" s="47">
        <f t="shared" si="0"/>
        <v>-18.799999999999272</v>
      </c>
      <c r="N38" s="11">
        <f t="shared" si="4"/>
        <v>-9.9437490578558382E-4</v>
      </c>
      <c r="O38" s="14">
        <f t="shared" si="5"/>
        <v>2.8115683313780946E-3</v>
      </c>
      <c r="P38">
        <f t="shared" si="1"/>
        <v>315.80000000000291</v>
      </c>
      <c r="Q38" s="27">
        <f t="shared" si="7"/>
        <v>-1</v>
      </c>
      <c r="R38" s="2" t="str">
        <f t="shared" si="3"/>
        <v/>
      </c>
      <c r="S38" t="str">
        <f>+IF(R38=11,(F37-D37)/F37-'Daily stats'!$I$12,IF(R38=22,(E37-F37)/F37-'Daily stats'!$I$12,""))</f>
        <v/>
      </c>
      <c r="T38" s="11">
        <f>IF(OR(Q37="",Q38=""),0,IF(S38&lt;&gt;"",S38,IF(AND(Q37=Q38,Q37&lt;&gt;0),ABS((F37-F38)/F37),IF(AND(Q37+Q38=0,Q37&lt;&gt;0),(-1*ABS(F38-F37))/F37-2*('Daily stats'!$I$12),IF(AND(Q37=-1,Q38=0),(F37-F38)/F37-2*('Daily stats'!$I$12),IF(AND(Q37=1,Q38=0),(F38-F37)/F37-2*('Daily stats'!$I$12),0))))))</f>
        <v>9.9437490578558382E-4</v>
      </c>
    </row>
    <row r="39" spans="1:20">
      <c r="A39" s="9">
        <v>42060</v>
      </c>
      <c r="B39" s="9">
        <v>42061</v>
      </c>
      <c r="C39" s="2">
        <v>18950.45</v>
      </c>
      <c r="D39" s="7">
        <v>19090.8</v>
      </c>
      <c r="E39" s="6">
        <v>18710</v>
      </c>
      <c r="F39" s="5">
        <v>18737.95</v>
      </c>
      <c r="G39" s="2">
        <v>18737.95</v>
      </c>
      <c r="H39" s="2">
        <v>142337</v>
      </c>
      <c r="I39" s="2">
        <v>673056.11</v>
      </c>
      <c r="J39" s="2">
        <v>1736175</v>
      </c>
      <c r="K39" s="2">
        <v>-245175</v>
      </c>
      <c r="L39" s="2">
        <v>18733.05</v>
      </c>
      <c r="M39" s="47">
        <f t="shared" si="0"/>
        <v>-149.59999999999854</v>
      </c>
      <c r="N39" s="11">
        <f t="shared" si="4"/>
        <v>-7.9205614280305568E-3</v>
      </c>
      <c r="O39" s="14">
        <f t="shared" si="5"/>
        <v>-5.1089930966524621E-3</v>
      </c>
      <c r="P39">
        <f t="shared" si="1"/>
        <v>380.79999999999927</v>
      </c>
      <c r="Q39" s="27">
        <f t="shared" si="7"/>
        <v>-1</v>
      </c>
      <c r="R39" s="2">
        <f t="shared" si="3"/>
        <v>11</v>
      </c>
      <c r="S39">
        <f>+IF(R39=11,(F38-D38)/F38-'Daily stats'!$I$12,IF(R39=22,(E38-F38)/F38-'Daily stats'!$I$12,""))</f>
        <v>-8.5396875190272004E-3</v>
      </c>
      <c r="T39" s="11">
        <f>IF(OR(Q38="",Q39=""),0,IF(S39&lt;&gt;"",S39,IF(AND(Q38=Q39,Q38&lt;&gt;0),ABS((F38-F39)/F38),IF(AND(Q38+Q39=0,Q38&lt;&gt;0),(-1*ABS(F39-F38))/F38-2*('Daily stats'!$I$12),IF(AND(Q38=-1,Q39=0),(F38-F39)/F38-2*('Daily stats'!$I$12),IF(AND(Q38=1,Q39=0),(F39-F38)/F38-2*('Daily stats'!$I$12),0))))))</f>
        <v>-8.5396875190272004E-3</v>
      </c>
    </row>
    <row r="40" spans="1:20">
      <c r="A40" s="9">
        <v>42061</v>
      </c>
      <c r="B40" s="9">
        <v>42061</v>
      </c>
      <c r="C40" s="2">
        <v>18762.650000000001</v>
      </c>
      <c r="D40" s="7">
        <v>18786.95</v>
      </c>
      <c r="E40" s="6">
        <v>18480</v>
      </c>
      <c r="F40" s="5">
        <v>18528.45</v>
      </c>
      <c r="G40" s="2">
        <v>18538.099999999999</v>
      </c>
      <c r="H40" s="2">
        <v>144517</v>
      </c>
      <c r="I40" s="2">
        <v>672934.6</v>
      </c>
      <c r="J40" s="2">
        <v>1283875</v>
      </c>
      <c r="K40" s="2">
        <v>-452300</v>
      </c>
      <c r="L40" s="2">
        <v>18538.099999999999</v>
      </c>
      <c r="M40" s="47">
        <f t="shared" si="0"/>
        <v>-209.5</v>
      </c>
      <c r="N40" s="11">
        <f t="shared" si="4"/>
        <v>-1.1180518680005016E-2</v>
      </c>
      <c r="O40" s="14">
        <f t="shared" si="5"/>
        <v>-1.6289511776657477E-2</v>
      </c>
      <c r="P40">
        <f t="shared" si="1"/>
        <v>306.95000000000073</v>
      </c>
      <c r="Q40" s="27">
        <f t="shared" si="7"/>
        <v>0</v>
      </c>
      <c r="R40" s="2" t="str">
        <f t="shared" si="3"/>
        <v/>
      </c>
      <c r="S40" t="str">
        <f>+IF(R40=11,(F39-D39)/F39-'Daily stats'!$I$12,IF(R40=22,(E39-F39)/F39-'Daily stats'!$I$12,""))</f>
        <v/>
      </c>
      <c r="T40" s="11">
        <f>IF(OR(Q39="",Q40=""),0,IF(S40&lt;&gt;"",S40,IF(AND(Q39=Q40,Q39&lt;&gt;0),ABS((F39-F40)/F39),IF(AND(Q39+Q40=0,Q39&lt;&gt;0),(-1*ABS(F40-F39))/F39-2*('Daily stats'!$I$12),IF(AND(Q39=-1,Q40=0),(F39-F40)/F39-2*('Daily stats'!$I$12),IF(AND(Q39=1,Q40=0),(F40-F39)/F39-2*('Daily stats'!$I$12),0))))))</f>
        <v>1.0180518680005017E-2</v>
      </c>
    </row>
    <row r="41" spans="1:20">
      <c r="A41" s="9">
        <v>42062</v>
      </c>
      <c r="B41" s="9">
        <v>42089</v>
      </c>
      <c r="C41" s="2">
        <v>18795.25</v>
      </c>
      <c r="D41" s="7">
        <v>19250</v>
      </c>
      <c r="E41" s="6">
        <v>18760</v>
      </c>
      <c r="F41" s="5">
        <v>19221.650000000001</v>
      </c>
      <c r="G41" s="2">
        <v>19221.650000000001</v>
      </c>
      <c r="H41" s="2">
        <v>152054</v>
      </c>
      <c r="I41" s="2">
        <v>723680.23</v>
      </c>
      <c r="J41" s="2">
        <v>1997100</v>
      </c>
      <c r="K41" s="2">
        <v>-60075</v>
      </c>
      <c r="L41" s="2">
        <v>19074.55</v>
      </c>
      <c r="M41" s="47" t="str">
        <f t="shared" si="0"/>
        <v/>
      </c>
      <c r="N41" s="11">
        <f t="shared" si="4"/>
        <v>3.7412735549924615E-2</v>
      </c>
      <c r="O41" s="14">
        <f t="shared" si="5"/>
        <v>2.1123223773267138E-2</v>
      </c>
      <c r="P41">
        <f t="shared" si="1"/>
        <v>490</v>
      </c>
      <c r="Q41" s="27" t="str">
        <f t="shared" si="7"/>
        <v/>
      </c>
      <c r="R41" s="2" t="str">
        <f t="shared" si="3"/>
        <v/>
      </c>
      <c r="S41" t="str">
        <f>+IF(R41=11,(F40-D40)/F40-'Daily stats'!$I$12,IF(R41=22,(E40-F40)/F40-'Daily stats'!$I$12,""))</f>
        <v/>
      </c>
      <c r="T41" s="11">
        <f>IF(OR(Q40="",Q41=""),0,IF(S41&lt;&gt;"",S41,IF(AND(Q40=Q41,Q40&lt;&gt;0),ABS((F40-F41)/F40),IF(AND(Q40+Q41=0,Q40&lt;&gt;0),(-1*ABS(F41-F40))/F40-2*('Daily stats'!$I$12),IF(AND(Q40=-1,Q41=0),(F40-F41)/F40-2*('Daily stats'!$I$12),IF(AND(Q40=1,Q41=0),(F41-F40)/F40-2*('Daily stats'!$I$12),0))))))</f>
        <v>0</v>
      </c>
    </row>
    <row r="42" spans="1:20">
      <c r="A42" s="9">
        <v>42063</v>
      </c>
      <c r="B42" s="9">
        <v>42089</v>
      </c>
      <c r="C42" s="2">
        <v>19460.55</v>
      </c>
      <c r="D42" s="7">
        <v>19949.400000000001</v>
      </c>
      <c r="E42" s="6">
        <v>19109.2</v>
      </c>
      <c r="F42" s="5">
        <v>19853.099999999999</v>
      </c>
      <c r="G42" s="2">
        <v>19853.099999999999</v>
      </c>
      <c r="H42" s="2">
        <v>287154</v>
      </c>
      <c r="I42" s="2">
        <v>1397490.41</v>
      </c>
      <c r="J42" s="2">
        <v>2023750</v>
      </c>
      <c r="K42" s="2">
        <v>26650</v>
      </c>
      <c r="L42" s="2">
        <v>19691.2</v>
      </c>
      <c r="M42" s="47">
        <f t="shared" si="0"/>
        <v>631.44999999999709</v>
      </c>
      <c r="N42" s="11">
        <f t="shared" si="4"/>
        <v>3.2850977933736022E-2</v>
      </c>
      <c r="O42" s="14">
        <f t="shared" si="5"/>
        <v>5.3974201707003164E-2</v>
      </c>
      <c r="P42">
        <f t="shared" si="1"/>
        <v>840.20000000000073</v>
      </c>
      <c r="Q42" s="27">
        <f t="shared" si="7"/>
        <v>1</v>
      </c>
      <c r="R42" s="2" t="str">
        <f t="shared" si="3"/>
        <v/>
      </c>
      <c r="S42" t="str">
        <f>+IF(R42=11,(F41-D41)/F41-'Daily stats'!$I$12,IF(R42=22,(E41-F41)/F41-'Daily stats'!$I$12,""))</f>
        <v/>
      </c>
      <c r="T42" s="11">
        <f>IF(OR(Q41="",Q42=""),0,IF(S42&lt;&gt;"",S42,IF(AND(Q41=Q42,Q41&lt;&gt;0),ABS((F41-F42)/F41),IF(AND(Q41+Q42=0,Q41&lt;&gt;0),(-1*ABS(F42-F41))/F41-2*('Daily stats'!$I$12),IF(AND(Q41=-1,Q42=0),(F41-F42)/F41-2*('Daily stats'!$I$12),IF(AND(Q41=1,Q42=0),(F42-F41)/F41-2*('Daily stats'!$I$12),0))))))</f>
        <v>0</v>
      </c>
    </row>
    <row r="43" spans="1:20">
      <c r="A43" s="9">
        <v>42065</v>
      </c>
      <c r="B43" s="9">
        <v>42089</v>
      </c>
      <c r="C43" s="2">
        <v>20150.150000000001</v>
      </c>
      <c r="D43" s="7">
        <v>20245</v>
      </c>
      <c r="E43" s="6">
        <v>19883</v>
      </c>
      <c r="F43" s="5">
        <v>20174.25</v>
      </c>
      <c r="G43" s="2">
        <v>20174.25</v>
      </c>
      <c r="H43" s="2">
        <v>186110</v>
      </c>
      <c r="I43" s="2">
        <v>934308.79</v>
      </c>
      <c r="J43" s="2">
        <v>1995450</v>
      </c>
      <c r="K43" s="2">
        <v>-28300</v>
      </c>
      <c r="L43" s="2">
        <v>20008.099999999999</v>
      </c>
      <c r="M43" s="47">
        <f t="shared" si="0"/>
        <v>321.15000000000146</v>
      </c>
      <c r="N43" s="11">
        <f t="shared" si="4"/>
        <v>1.6176315033924249E-2</v>
      </c>
      <c r="O43" s="14">
        <f t="shared" si="5"/>
        <v>7.0150516740927413E-2</v>
      </c>
      <c r="P43">
        <f t="shared" si="1"/>
        <v>362</v>
      </c>
      <c r="Q43" s="27">
        <f t="shared" si="7"/>
        <v>1</v>
      </c>
      <c r="R43" s="2" t="str">
        <f t="shared" si="3"/>
        <v/>
      </c>
      <c r="S43" t="str">
        <f>+IF(R43=11,(F42-D42)/F42-'Daily stats'!$I$12,IF(R43=22,(E42-F42)/F42-'Daily stats'!$I$12,""))</f>
        <v/>
      </c>
      <c r="T43" s="11">
        <f>IF(OR(Q42="",Q43=""),0,IF(S43&lt;&gt;"",S43,IF(AND(Q42=Q43,Q42&lt;&gt;0),ABS((F42-F43)/F42),IF(AND(Q42+Q43=0,Q42&lt;&gt;0),(-1*ABS(F43-F42))/F42-2*('Daily stats'!$I$12),IF(AND(Q42=-1,Q43=0),(F42-F43)/F42-2*('Daily stats'!$I$12),IF(AND(Q42=1,Q43=0),(F43-F42)/F42-2*('Daily stats'!$I$12),0))))))</f>
        <v>1.6176315033924249E-2</v>
      </c>
    </row>
    <row r="44" spans="1:20">
      <c r="A44" s="9">
        <v>42066</v>
      </c>
      <c r="B44" s="9">
        <v>42089</v>
      </c>
      <c r="C44" s="2">
        <v>20055</v>
      </c>
      <c r="D44" s="7">
        <v>20199</v>
      </c>
      <c r="E44" s="6">
        <v>19955</v>
      </c>
      <c r="F44" s="5">
        <v>20121.150000000001</v>
      </c>
      <c r="G44" s="2">
        <v>20121.150000000001</v>
      </c>
      <c r="H44" s="2">
        <v>115186</v>
      </c>
      <c r="I44" s="2">
        <v>578078.54</v>
      </c>
      <c r="J44" s="2">
        <v>2020475</v>
      </c>
      <c r="K44" s="2">
        <v>25025</v>
      </c>
      <c r="L44" s="2">
        <v>19961.2</v>
      </c>
      <c r="M44" s="47">
        <f t="shared" si="0"/>
        <v>-53.099999999998545</v>
      </c>
      <c r="N44" s="11">
        <f t="shared" si="4"/>
        <v>-2.632068106620992E-3</v>
      </c>
      <c r="O44" s="14">
        <f t="shared" si="5"/>
        <v>6.7518448634306422E-2</v>
      </c>
      <c r="P44">
        <f t="shared" si="1"/>
        <v>244</v>
      </c>
      <c r="Q44" s="27">
        <f t="shared" si="7"/>
        <v>-1</v>
      </c>
      <c r="R44" s="2" t="str">
        <f t="shared" si="3"/>
        <v/>
      </c>
      <c r="S44" t="str">
        <f>+IF(R44=11,(F43-D43)/F43-'Daily stats'!$I$12,IF(R44=22,(E43-F43)/F43-'Daily stats'!$I$12,""))</f>
        <v/>
      </c>
      <c r="T44" s="11">
        <f>IF(OR(Q43="",Q44=""),0,IF(S44&lt;&gt;"",S44,IF(AND(Q43=Q44,Q43&lt;&gt;0),ABS((F43-F44)/F43),IF(AND(Q43+Q44=0,Q43&lt;&gt;0),(-1*ABS(F44-F43))/F43-2*('Daily stats'!$I$12),IF(AND(Q43=-1,Q44=0),(F43-F44)/F43-2*('Daily stats'!$I$12),IF(AND(Q43=1,Q44=0),(F44-F43)/F43-2*('Daily stats'!$I$12),0))))))</f>
        <v>-3.632068106620992E-3</v>
      </c>
    </row>
    <row r="45" spans="1:20">
      <c r="A45" s="9">
        <v>42067</v>
      </c>
      <c r="B45" s="9">
        <v>42089</v>
      </c>
      <c r="C45" s="2">
        <v>20627</v>
      </c>
      <c r="D45" s="7">
        <v>20740</v>
      </c>
      <c r="E45" s="6">
        <v>19673.2</v>
      </c>
      <c r="F45" s="5">
        <v>19752.7</v>
      </c>
      <c r="G45" s="2">
        <v>19752.7</v>
      </c>
      <c r="H45" s="2">
        <v>240535</v>
      </c>
      <c r="I45" s="2">
        <v>1214584.5900000001</v>
      </c>
      <c r="J45" s="2">
        <v>2224725</v>
      </c>
      <c r="K45" s="2">
        <v>204250</v>
      </c>
      <c r="L45" s="2">
        <v>19643.900000000001</v>
      </c>
      <c r="M45" s="47">
        <f t="shared" si="0"/>
        <v>-368.45000000000073</v>
      </c>
      <c r="N45" s="11">
        <f t="shared" si="4"/>
        <v>-1.8311577618575513E-2</v>
      </c>
      <c r="O45" s="14">
        <f t="shared" si="5"/>
        <v>4.9206871015730909E-2</v>
      </c>
      <c r="P45">
        <f t="shared" si="1"/>
        <v>1066.7999999999993</v>
      </c>
      <c r="Q45" s="27">
        <f t="shared" si="7"/>
        <v>-1</v>
      </c>
      <c r="R45" s="2">
        <f t="shared" si="3"/>
        <v>11</v>
      </c>
      <c r="S45">
        <f>+IF(R45=11,(F44-D44)/F44-'Daily stats'!$I$12,IF(R45=22,(E44-F44)/F44-'Daily stats'!$I$12,""))</f>
        <v>-4.3690631499689898E-3</v>
      </c>
      <c r="T45" s="11">
        <f>IF(OR(Q44="",Q45=""),0,IF(S45&lt;&gt;"",S45,IF(AND(Q44=Q45,Q44&lt;&gt;0),ABS((F44-F45)/F44),IF(AND(Q44+Q45=0,Q44&lt;&gt;0),(-1*ABS(F45-F44))/F44-2*('Daily stats'!$I$12),IF(AND(Q44=-1,Q45=0),(F44-F45)/F44-2*('Daily stats'!$I$12),IF(AND(Q44=1,Q45=0),(F45-F44)/F44-2*('Daily stats'!$I$12),0))))))</f>
        <v>-4.3690631499689898E-3</v>
      </c>
    </row>
    <row r="46" spans="1:20">
      <c r="A46" s="9">
        <v>42068</v>
      </c>
      <c r="B46" s="9">
        <v>42089</v>
      </c>
      <c r="C46" s="2">
        <v>19701.55</v>
      </c>
      <c r="D46" s="7">
        <v>19994</v>
      </c>
      <c r="E46" s="6">
        <v>19512</v>
      </c>
      <c r="F46" s="5">
        <v>19907.8</v>
      </c>
      <c r="G46" s="2">
        <v>19907.8</v>
      </c>
      <c r="H46" s="2">
        <v>177712</v>
      </c>
      <c r="I46" s="2">
        <v>877165.98</v>
      </c>
      <c r="J46" s="2">
        <v>2329750</v>
      </c>
      <c r="K46" s="2">
        <v>105025</v>
      </c>
      <c r="L46" s="2">
        <v>19748</v>
      </c>
      <c r="M46" s="47">
        <f t="shared" si="0"/>
        <v>155.09999999999854</v>
      </c>
      <c r="N46" s="11">
        <f t="shared" si="4"/>
        <v>7.8520911065321983E-3</v>
      </c>
      <c r="O46" s="14">
        <f t="shared" si="5"/>
        <v>5.7058962122263107E-2</v>
      </c>
      <c r="P46">
        <f t="shared" si="1"/>
        <v>482</v>
      </c>
      <c r="Q46" s="27">
        <f t="shared" si="7"/>
        <v>1</v>
      </c>
      <c r="R46" s="2" t="str">
        <f t="shared" si="3"/>
        <v/>
      </c>
      <c r="S46" t="str">
        <f>+IF(R46=11,(F45-D45)/F45-'Daily stats'!$I$12,IF(R46=22,(E45-F45)/F45-'Daily stats'!$I$12,""))</f>
        <v/>
      </c>
      <c r="T46" s="11">
        <f>IF(OR(Q45="",Q46=""),0,IF(S46&lt;&gt;"",S46,IF(AND(Q45=Q46,Q45&lt;&gt;0),ABS((F45-F46)/F45),IF(AND(Q45+Q46=0,Q45&lt;&gt;0),(-1*ABS(F46-F45))/F45-2*('Daily stats'!$I$12),IF(AND(Q45=-1,Q46=0),(F45-F46)/F45-2*('Daily stats'!$I$12),IF(AND(Q45=1,Q46=0),(F46-F45)/F45-2*('Daily stats'!$I$12),0))))))</f>
        <v>-8.8520911065321992E-3</v>
      </c>
    </row>
    <row r="47" spans="1:20">
      <c r="A47" s="9">
        <v>42072</v>
      </c>
      <c r="B47" s="9">
        <v>42089</v>
      </c>
      <c r="C47" s="2">
        <v>19695</v>
      </c>
      <c r="D47" s="7">
        <v>19746</v>
      </c>
      <c r="E47" s="6">
        <v>19221</v>
      </c>
      <c r="F47" s="5">
        <v>19259.5</v>
      </c>
      <c r="G47" s="2">
        <v>19259.5</v>
      </c>
      <c r="H47" s="2">
        <v>136038</v>
      </c>
      <c r="I47" s="2">
        <v>660163.73</v>
      </c>
      <c r="J47" s="2">
        <v>2302925</v>
      </c>
      <c r="K47" s="2">
        <v>-26825</v>
      </c>
      <c r="L47" s="2">
        <v>19145.55</v>
      </c>
      <c r="M47" s="47">
        <f t="shared" si="0"/>
        <v>-648.29999999999927</v>
      </c>
      <c r="N47" s="11">
        <f t="shared" si="4"/>
        <v>-3.2565125227297806E-2</v>
      </c>
      <c r="O47" s="14">
        <f t="shared" si="5"/>
        <v>2.4493836894965301E-2</v>
      </c>
      <c r="P47">
        <f t="shared" si="1"/>
        <v>525</v>
      </c>
      <c r="Q47" s="27">
        <f t="shared" si="7"/>
        <v>-1</v>
      </c>
      <c r="R47" s="2">
        <f t="shared" si="3"/>
        <v>22</v>
      </c>
      <c r="S47">
        <f>+IF(R47=11,(F46-D46)/F46-'Daily stats'!$I$12,IF(R47=22,(E46-F46)/F46-'Daily stats'!$I$12,""))</f>
        <v>-2.0381654426908011E-2</v>
      </c>
      <c r="T47" s="11">
        <f>IF(OR(Q46="",Q47=""),0,IF(S47&lt;&gt;"",S47,IF(AND(Q46=Q47,Q46&lt;&gt;0),ABS((F46-F47)/F46),IF(AND(Q46+Q47=0,Q46&lt;&gt;0),(-1*ABS(F47-F46))/F46-2*('Daily stats'!$I$12),IF(AND(Q46=-1,Q47=0),(F46-F47)/F46-2*('Daily stats'!$I$12),IF(AND(Q46=1,Q47=0),(F47-F46)/F46-2*('Daily stats'!$I$12),0))))))</f>
        <v>-2.0381654426908011E-2</v>
      </c>
    </row>
    <row r="48" spans="1:20">
      <c r="A48" s="9">
        <v>42073</v>
      </c>
      <c r="B48" s="9">
        <v>42089</v>
      </c>
      <c r="C48" s="2">
        <v>19275.150000000001</v>
      </c>
      <c r="D48" s="7">
        <v>19394</v>
      </c>
      <c r="E48" s="6">
        <v>19001</v>
      </c>
      <c r="F48" s="5">
        <v>19168.55</v>
      </c>
      <c r="G48" s="2">
        <v>19168.55</v>
      </c>
      <c r="H48" s="2">
        <v>148912</v>
      </c>
      <c r="I48" s="2">
        <v>715313.95</v>
      </c>
      <c r="J48" s="2">
        <v>2208350</v>
      </c>
      <c r="K48" s="2">
        <v>-94575</v>
      </c>
      <c r="L48" s="2">
        <v>19054.400000000001</v>
      </c>
      <c r="M48" s="47">
        <f t="shared" si="0"/>
        <v>-90.950000000000728</v>
      </c>
      <c r="N48" s="11">
        <f t="shared" si="4"/>
        <v>-4.7223448168436733E-3</v>
      </c>
      <c r="O48" s="14">
        <f t="shared" si="5"/>
        <v>1.9771492078121629E-2</v>
      </c>
      <c r="P48">
        <f t="shared" si="1"/>
        <v>393</v>
      </c>
      <c r="Q48" s="27">
        <f t="shared" si="7"/>
        <v>-1</v>
      </c>
      <c r="R48" s="2" t="str">
        <f t="shared" si="3"/>
        <v/>
      </c>
      <c r="S48" t="str">
        <f>+IF(R48=11,(F47-D47)/F47-'Daily stats'!$I$12,IF(R48=22,(E47-F47)/F47-'Daily stats'!$I$12,""))</f>
        <v/>
      </c>
      <c r="T48" s="11">
        <f>IF(OR(Q47="",Q48=""),0,IF(S48&lt;&gt;"",S48,IF(AND(Q47=Q48,Q47&lt;&gt;0),ABS((F47-F48)/F47),IF(AND(Q47+Q48=0,Q47&lt;&gt;0),(-1*ABS(F48-F47))/F47-2*('Daily stats'!$I$12),IF(AND(Q47=-1,Q48=0),(F47-F48)/F47-2*('Daily stats'!$I$12),IF(AND(Q47=1,Q48=0),(F48-F47)/F47-2*('Daily stats'!$I$12),0))))))</f>
        <v>4.7223448168436733E-3</v>
      </c>
    </row>
    <row r="49" spans="1:20">
      <c r="A49" s="9">
        <v>42074</v>
      </c>
      <c r="B49" s="9">
        <v>42089</v>
      </c>
      <c r="C49" s="2">
        <v>19172.099999999999</v>
      </c>
      <c r="D49" s="7">
        <v>19321</v>
      </c>
      <c r="E49" s="6">
        <v>19011.400000000001</v>
      </c>
      <c r="F49" s="5">
        <v>19188.25</v>
      </c>
      <c r="G49" s="2">
        <v>19188.25</v>
      </c>
      <c r="H49" s="2">
        <v>149035</v>
      </c>
      <c r="I49" s="2">
        <v>714721.44</v>
      </c>
      <c r="J49" s="2">
        <v>2295725</v>
      </c>
      <c r="K49" s="2">
        <v>87375</v>
      </c>
      <c r="L49" s="2">
        <v>19044</v>
      </c>
      <c r="M49" s="47">
        <f t="shared" si="0"/>
        <v>19.700000000000728</v>
      </c>
      <c r="N49" s="11">
        <f t="shared" si="4"/>
        <v>1.0277251017943834E-3</v>
      </c>
      <c r="O49" s="14">
        <f t="shared" si="5"/>
        <v>2.0799217179916011E-2</v>
      </c>
      <c r="P49">
        <f t="shared" si="1"/>
        <v>309.59999999999854</v>
      </c>
      <c r="Q49" s="27">
        <f t="shared" si="7"/>
        <v>1</v>
      </c>
      <c r="R49" s="2" t="str">
        <f t="shared" si="3"/>
        <v/>
      </c>
      <c r="S49" t="str">
        <f>+IF(R49=11,(F48-D48)/F48-'Daily stats'!$I$12,IF(R49=22,(E48-F48)/F48-'Daily stats'!$I$12,""))</f>
        <v/>
      </c>
      <c r="T49" s="11">
        <f>IF(OR(Q48="",Q49=""),0,IF(S49&lt;&gt;"",S49,IF(AND(Q48=Q49,Q48&lt;&gt;0),ABS((F48-F49)/F48),IF(AND(Q48+Q49=0,Q48&lt;&gt;0),(-1*ABS(F49-F48))/F48-2*('Daily stats'!$I$12),IF(AND(Q48=-1,Q49=0),(F48-F49)/F48-2*('Daily stats'!$I$12),IF(AND(Q48=1,Q49=0),(F49-F48)/F48-2*('Daily stats'!$I$12),0))))))</f>
        <v>-2.0277251017943834E-3</v>
      </c>
    </row>
    <row r="50" spans="1:20">
      <c r="A50" s="9">
        <v>42075</v>
      </c>
      <c r="B50" s="9">
        <v>42089</v>
      </c>
      <c r="C50" s="2">
        <v>19350</v>
      </c>
      <c r="D50" s="7">
        <v>19374.900000000001</v>
      </c>
      <c r="E50" s="6">
        <v>19211</v>
      </c>
      <c r="F50" s="5">
        <v>19273.25</v>
      </c>
      <c r="G50" s="2">
        <v>19273.25</v>
      </c>
      <c r="H50" s="2">
        <v>87937</v>
      </c>
      <c r="I50" s="2">
        <v>424070.2</v>
      </c>
      <c r="J50" s="2">
        <v>2232450</v>
      </c>
      <c r="K50" s="2">
        <v>-63275</v>
      </c>
      <c r="L50" s="2">
        <v>19141.849999999999</v>
      </c>
      <c r="M50" s="47">
        <f t="shared" si="0"/>
        <v>85</v>
      </c>
      <c r="N50" s="11">
        <f t="shared" si="4"/>
        <v>4.4297942751423394E-3</v>
      </c>
      <c r="O50" s="14">
        <f t="shared" si="5"/>
        <v>2.5229011455058351E-2</v>
      </c>
      <c r="P50">
        <f t="shared" si="1"/>
        <v>163.90000000000146</v>
      </c>
      <c r="Q50" s="27">
        <f t="shared" si="7"/>
        <v>1</v>
      </c>
      <c r="R50" s="2" t="str">
        <f t="shared" si="3"/>
        <v/>
      </c>
      <c r="S50" t="str">
        <f>+IF(R50=11,(F49-D49)/F49-'Daily stats'!$I$12,IF(R50=22,(E49-F49)/F49-'Daily stats'!$I$12,""))</f>
        <v/>
      </c>
      <c r="T50" s="11">
        <f>IF(OR(Q49="",Q50=""),0,IF(S50&lt;&gt;"",S50,IF(AND(Q49=Q50,Q49&lt;&gt;0),ABS((F49-F50)/F49),IF(AND(Q49+Q50=0,Q49&lt;&gt;0),(-1*ABS(F50-F49))/F49-2*('Daily stats'!$I$12),IF(AND(Q49=-1,Q50=0),(F49-F50)/F49-2*('Daily stats'!$I$12),IF(AND(Q49=1,Q50=0),(F50-F49)/F49-2*('Daily stats'!$I$12),0))))))</f>
        <v>4.4297942751423394E-3</v>
      </c>
    </row>
    <row r="51" spans="1:20">
      <c r="A51" s="9">
        <v>42076</v>
      </c>
      <c r="B51" s="9">
        <v>42089</v>
      </c>
      <c r="C51" s="2">
        <v>19390</v>
      </c>
      <c r="D51" s="7">
        <v>19500</v>
      </c>
      <c r="E51" s="6">
        <v>18820</v>
      </c>
      <c r="F51" s="5">
        <v>18880.95</v>
      </c>
      <c r="G51" s="2">
        <v>18880.95</v>
      </c>
      <c r="H51" s="2">
        <v>178794</v>
      </c>
      <c r="I51" s="2">
        <v>852183.71</v>
      </c>
      <c r="J51" s="2">
        <v>2537150</v>
      </c>
      <c r="K51" s="2">
        <v>304700</v>
      </c>
      <c r="L51" s="2">
        <v>18779.8</v>
      </c>
      <c r="M51" s="47">
        <f t="shared" si="0"/>
        <v>-392.29999999999927</v>
      </c>
      <c r="N51" s="11">
        <f t="shared" si="4"/>
        <v>-2.035463660773348E-2</v>
      </c>
      <c r="O51" s="14">
        <f t="shared" si="5"/>
        <v>4.8743748473248708E-3</v>
      </c>
      <c r="P51">
        <f t="shared" si="1"/>
        <v>680</v>
      </c>
      <c r="Q51" s="27">
        <f t="shared" si="7"/>
        <v>-1</v>
      </c>
      <c r="R51" s="2">
        <f t="shared" si="3"/>
        <v>22</v>
      </c>
      <c r="S51">
        <f>+IF(R51=11,(F50-D50)/F50-'Daily stats'!$I$12,IF(R51=22,(E50-F50)/F50-'Daily stats'!$I$12,""))</f>
        <v>-3.7298652277119844E-3</v>
      </c>
      <c r="T51" s="11">
        <f>IF(OR(Q50="",Q51=""),0,IF(S51&lt;&gt;"",S51,IF(AND(Q50=Q51,Q50&lt;&gt;0),ABS((F50-F51)/F50),IF(AND(Q50+Q51=0,Q50&lt;&gt;0),(-1*ABS(F51-F50))/F50-2*('Daily stats'!$I$12),IF(AND(Q50=-1,Q51=0),(F50-F51)/F50-2*('Daily stats'!$I$12),IF(AND(Q50=1,Q51=0),(F51-F50)/F50-2*('Daily stats'!$I$12),0))))))</f>
        <v>-3.7298652277119844E-3</v>
      </c>
    </row>
    <row r="52" spans="1:20">
      <c r="A52" s="9">
        <v>42079</v>
      </c>
      <c r="B52" s="9">
        <v>42089</v>
      </c>
      <c r="C52" s="2">
        <v>18900</v>
      </c>
      <c r="D52" s="7">
        <v>19040</v>
      </c>
      <c r="E52" s="6">
        <v>18780.25</v>
      </c>
      <c r="F52" s="5">
        <v>18969.75</v>
      </c>
      <c r="G52" s="2">
        <v>18969.75</v>
      </c>
      <c r="H52" s="2">
        <v>130159</v>
      </c>
      <c r="I52" s="2">
        <v>615404.55000000005</v>
      </c>
      <c r="J52" s="2">
        <v>2654950</v>
      </c>
      <c r="K52" s="2">
        <v>117800</v>
      </c>
      <c r="L52" s="2">
        <v>18837.349999999999</v>
      </c>
      <c r="M52" s="47">
        <f t="shared" si="0"/>
        <v>88.799999999999272</v>
      </c>
      <c r="N52" s="11">
        <f t="shared" si="4"/>
        <v>4.7031531782033885E-3</v>
      </c>
      <c r="O52" s="14">
        <f t="shared" si="5"/>
        <v>9.5775280255282584E-3</v>
      </c>
      <c r="P52">
        <f t="shared" si="1"/>
        <v>259.75</v>
      </c>
      <c r="Q52" s="27">
        <f t="shared" si="7"/>
        <v>1</v>
      </c>
      <c r="R52" s="2" t="str">
        <f t="shared" si="3"/>
        <v/>
      </c>
      <c r="S52" t="str">
        <f>+IF(R52=11,(F51-D51)/F51-'Daily stats'!$I$12,IF(R52=22,(E51-F51)/F51-'Daily stats'!$I$12,""))</f>
        <v/>
      </c>
      <c r="T52" s="11">
        <f>IF(OR(Q51="",Q52=""),0,IF(S52&lt;&gt;"",S52,IF(AND(Q51=Q52,Q51&lt;&gt;0),ABS((F51-F52)/F51),IF(AND(Q51+Q52=0,Q51&lt;&gt;0),(-1*ABS(F52-F51))/F51-2*('Daily stats'!$I$12),IF(AND(Q51=-1,Q52=0),(F51-F52)/F51-2*('Daily stats'!$I$12),IF(AND(Q51=1,Q52=0),(F52-F51)/F51-2*('Daily stats'!$I$12),0))))))</f>
        <v>-5.7031531782033885E-3</v>
      </c>
    </row>
    <row r="53" spans="1:20">
      <c r="A53" s="9">
        <v>42080</v>
      </c>
      <c r="B53" s="9">
        <v>42089</v>
      </c>
      <c r="C53" s="2">
        <v>19135.05</v>
      </c>
      <c r="D53" s="7">
        <v>19200</v>
      </c>
      <c r="E53" s="6">
        <v>18859.25</v>
      </c>
      <c r="F53" s="5">
        <v>19131.099999999999</v>
      </c>
      <c r="G53" s="2">
        <v>19131.099999999999</v>
      </c>
      <c r="H53" s="2">
        <v>166126</v>
      </c>
      <c r="I53" s="2">
        <v>791065.19</v>
      </c>
      <c r="J53" s="2">
        <v>2455700</v>
      </c>
      <c r="K53" s="2">
        <v>-199250</v>
      </c>
      <c r="L53" s="2">
        <v>19058.25</v>
      </c>
      <c r="M53" s="47">
        <f t="shared" si="0"/>
        <v>161.34999999999854</v>
      </c>
      <c r="N53" s="11">
        <f t="shared" si="4"/>
        <v>8.5056471487499063E-3</v>
      </c>
      <c r="O53" s="14">
        <f t="shared" si="5"/>
        <v>1.8083175174278165E-2</v>
      </c>
      <c r="P53">
        <f t="shared" si="1"/>
        <v>340.75</v>
      </c>
      <c r="Q53" s="27">
        <f t="shared" si="7"/>
        <v>1</v>
      </c>
      <c r="R53" s="2" t="str">
        <f t="shared" si="3"/>
        <v/>
      </c>
      <c r="S53" t="str">
        <f>+IF(R53=11,(F52-D52)/F52-'Daily stats'!$I$12,IF(R53=22,(E52-F52)/F52-'Daily stats'!$I$12,""))</f>
        <v/>
      </c>
      <c r="T53" s="11">
        <f>IF(OR(Q52="",Q53=""),0,IF(S53&lt;&gt;"",S53,IF(AND(Q52=Q53,Q52&lt;&gt;0),ABS((F52-F53)/F52),IF(AND(Q52+Q53=0,Q52&lt;&gt;0),(-1*ABS(F53-F52))/F52-2*('Daily stats'!$I$12),IF(AND(Q52=-1,Q53=0),(F52-F53)/F52-2*('Daily stats'!$I$12),IF(AND(Q52=1,Q53=0),(F53-F52)/F52-2*('Daily stats'!$I$12),0))))))</f>
        <v>8.5056471487499063E-3</v>
      </c>
    </row>
    <row r="54" spans="1:20">
      <c r="A54" s="9">
        <v>42081</v>
      </c>
      <c r="B54" s="9">
        <v>42089</v>
      </c>
      <c r="C54" s="2">
        <v>19154.5</v>
      </c>
      <c r="D54" s="7">
        <v>19347.7</v>
      </c>
      <c r="E54" s="6">
        <v>19022</v>
      </c>
      <c r="F54" s="5">
        <v>19248.599999999999</v>
      </c>
      <c r="G54" s="2">
        <v>19248.599999999999</v>
      </c>
      <c r="H54" s="2">
        <v>145529</v>
      </c>
      <c r="I54" s="2">
        <v>699172.09</v>
      </c>
      <c r="J54" s="2">
        <v>2463550</v>
      </c>
      <c r="K54" s="2">
        <v>7850</v>
      </c>
      <c r="L54" s="2">
        <v>19147.25</v>
      </c>
      <c r="M54" s="47">
        <f t="shared" si="0"/>
        <v>117.5</v>
      </c>
      <c r="N54" s="11">
        <f t="shared" si="4"/>
        <v>6.1418318863003174E-3</v>
      </c>
      <c r="O54" s="14">
        <f t="shared" si="5"/>
        <v>2.4225007060578483E-2</v>
      </c>
      <c r="P54">
        <f t="shared" si="1"/>
        <v>325.70000000000073</v>
      </c>
      <c r="Q54" s="27">
        <f t="shared" si="7"/>
        <v>1</v>
      </c>
      <c r="R54" s="2" t="str">
        <f t="shared" si="3"/>
        <v/>
      </c>
      <c r="S54" t="str">
        <f>+IF(R54=11,(F53-D53)/F53-'Daily stats'!$I$12,IF(R54=22,(E53-F53)/F53-'Daily stats'!$I$12,""))</f>
        <v/>
      </c>
      <c r="T54" s="11">
        <f>IF(OR(Q53="",Q54=""),0,IF(S54&lt;&gt;"",S54,IF(AND(Q53=Q54,Q53&lt;&gt;0),ABS((F53-F54)/F53),IF(AND(Q53+Q54=0,Q53&lt;&gt;0),(-1*ABS(F54-F53))/F53-2*('Daily stats'!$I$12),IF(AND(Q53=-1,Q54=0),(F53-F54)/F53-2*('Daily stats'!$I$12),IF(AND(Q53=1,Q54=0),(F54-F53)/F53-2*('Daily stats'!$I$12),0))))))</f>
        <v>6.1418318863003174E-3</v>
      </c>
    </row>
    <row r="55" spans="1:20">
      <c r="A55" s="9">
        <v>42082</v>
      </c>
      <c r="B55" s="9">
        <v>42089</v>
      </c>
      <c r="C55" s="2">
        <v>19440</v>
      </c>
      <c r="D55" s="7">
        <v>19466.849999999999</v>
      </c>
      <c r="E55" s="6">
        <v>18772</v>
      </c>
      <c r="F55" s="5">
        <v>18844.599999999999</v>
      </c>
      <c r="G55" s="2">
        <v>18844.599999999999</v>
      </c>
      <c r="H55" s="2">
        <v>166180</v>
      </c>
      <c r="I55" s="2">
        <v>796532.5</v>
      </c>
      <c r="J55" s="2">
        <v>2604750</v>
      </c>
      <c r="K55" s="2">
        <v>141200</v>
      </c>
      <c r="L55" s="2">
        <v>18811.150000000001</v>
      </c>
      <c r="M55" s="47">
        <f t="shared" si="0"/>
        <v>-404</v>
      </c>
      <c r="N55" s="11">
        <f t="shared" si="4"/>
        <v>-2.0988539426243989E-2</v>
      </c>
      <c r="O55" s="14">
        <f t="shared" si="5"/>
        <v>3.2364676343344945E-3</v>
      </c>
      <c r="P55">
        <f t="shared" si="1"/>
        <v>694.84999999999854</v>
      </c>
      <c r="Q55" s="27">
        <f t="shared" si="7"/>
        <v>-1</v>
      </c>
      <c r="R55" s="2">
        <f t="shared" si="3"/>
        <v>22</v>
      </c>
      <c r="S55">
        <f>+IF(R55=11,(F54-D54)/F54-'Daily stats'!$I$12,IF(R55=22,(E54-F54)/F54-'Daily stats'!$I$12,""))</f>
        <v>-1.2272284737591231E-2</v>
      </c>
      <c r="T55" s="11">
        <f>IF(OR(Q54="",Q55=""),0,IF(S55&lt;&gt;"",S55,IF(AND(Q54=Q55,Q54&lt;&gt;0),ABS((F54-F55)/F54),IF(AND(Q54+Q55=0,Q54&lt;&gt;0),(-1*ABS(F55-F54))/F54-2*('Daily stats'!$I$12),IF(AND(Q54=-1,Q55=0),(F54-F55)/F54-2*('Daily stats'!$I$12),IF(AND(Q54=1,Q55=0),(F55-F54)/F54-2*('Daily stats'!$I$12),0))))))</f>
        <v>-1.2272284737591231E-2</v>
      </c>
    </row>
    <row r="56" spans="1:20">
      <c r="A56" s="9">
        <v>42083</v>
      </c>
      <c r="B56" s="9">
        <v>42089</v>
      </c>
      <c r="C56" s="2">
        <v>18825.05</v>
      </c>
      <c r="D56" s="7">
        <v>18860</v>
      </c>
      <c r="E56" s="6">
        <v>18619</v>
      </c>
      <c r="F56" s="5">
        <v>18678.150000000001</v>
      </c>
      <c r="G56" s="2">
        <v>18678.150000000001</v>
      </c>
      <c r="H56" s="2">
        <v>154452</v>
      </c>
      <c r="I56" s="2">
        <v>723368.86</v>
      </c>
      <c r="J56" s="2">
        <v>2614925</v>
      </c>
      <c r="K56" s="2">
        <v>10175</v>
      </c>
      <c r="L56" s="2">
        <v>18606.349999999999</v>
      </c>
      <c r="M56" s="47">
        <f t="shared" si="0"/>
        <v>-166.44999999999709</v>
      </c>
      <c r="N56" s="11">
        <f t="shared" si="4"/>
        <v>-8.8327690691230969E-3</v>
      </c>
      <c r="O56" s="14">
        <f t="shared" si="5"/>
        <v>-5.5963014347886024E-3</v>
      </c>
      <c r="P56">
        <f t="shared" si="1"/>
        <v>241</v>
      </c>
      <c r="Q56" s="27">
        <f t="shared" si="7"/>
        <v>-1</v>
      </c>
      <c r="R56" s="2" t="str">
        <f t="shared" si="3"/>
        <v/>
      </c>
      <c r="S56" t="str">
        <f>+IF(R56=11,(F55-D55)/F55-'Daily stats'!$I$12,IF(R56=22,(E55-F55)/F55-'Daily stats'!$I$12,""))</f>
        <v/>
      </c>
      <c r="T56" s="11">
        <f>IF(OR(Q55="",Q56=""),0,IF(S56&lt;&gt;"",S56,IF(AND(Q55=Q56,Q55&lt;&gt;0),ABS((F55-F56)/F55),IF(AND(Q55+Q56=0,Q55&lt;&gt;0),(-1*ABS(F56-F55))/F55-2*('Daily stats'!$I$12),IF(AND(Q55=-1,Q56=0),(F55-F56)/F55-2*('Daily stats'!$I$12),IF(AND(Q55=1,Q56=0),(F56-F55)/F55-2*('Daily stats'!$I$12),0))))))</f>
        <v>8.8327690691230969E-3</v>
      </c>
    </row>
    <row r="57" spans="1:20">
      <c r="A57" s="9">
        <v>42086</v>
      </c>
      <c r="B57" s="9">
        <v>42089</v>
      </c>
      <c r="C57" s="2">
        <v>18774.95</v>
      </c>
      <c r="D57" s="7">
        <v>18774.95</v>
      </c>
      <c r="E57" s="6">
        <v>18455.2</v>
      </c>
      <c r="F57" s="5">
        <v>18495.95</v>
      </c>
      <c r="G57" s="2">
        <v>18495.95</v>
      </c>
      <c r="H57" s="2">
        <v>127701</v>
      </c>
      <c r="I57" s="2">
        <v>593844.93000000005</v>
      </c>
      <c r="J57" s="2">
        <v>2558800</v>
      </c>
      <c r="K57" s="2">
        <v>-56125</v>
      </c>
      <c r="L57" s="2">
        <v>18449</v>
      </c>
      <c r="M57" s="47">
        <f t="shared" si="0"/>
        <v>-182.20000000000073</v>
      </c>
      <c r="N57" s="11">
        <f t="shared" si="4"/>
        <v>-9.7547133950632546E-3</v>
      </c>
      <c r="O57" s="14">
        <f t="shared" si="5"/>
        <v>-1.5351014829851857E-2</v>
      </c>
      <c r="P57">
        <f t="shared" si="1"/>
        <v>319.75</v>
      </c>
      <c r="Q57" s="27">
        <f t="shared" si="7"/>
        <v>-1</v>
      </c>
      <c r="R57" s="2" t="str">
        <f t="shared" si="3"/>
        <v/>
      </c>
      <c r="S57" t="str">
        <f>+IF(R57=11,(F56-D56)/F56-'Daily stats'!$I$12,IF(R57=22,(E56-F56)/F56-'Daily stats'!$I$12,""))</f>
        <v/>
      </c>
      <c r="T57" s="11">
        <f>IF(OR(Q56="",Q57=""),0,IF(S57&lt;&gt;"",S57,IF(AND(Q56=Q57,Q56&lt;&gt;0),ABS((F56-F57)/F56),IF(AND(Q56+Q57=0,Q56&lt;&gt;0),(-1*ABS(F57-F56))/F56-2*('Daily stats'!$I$12),IF(AND(Q56=-1,Q57=0),(F56-F57)/F56-2*('Daily stats'!$I$12),IF(AND(Q56=1,Q57=0),(F57-F56)/F56-2*('Daily stats'!$I$12),0))))))</f>
        <v>9.7547133950632546E-3</v>
      </c>
    </row>
    <row r="58" spans="1:20">
      <c r="A58" s="9">
        <v>42087</v>
      </c>
      <c r="B58" s="9">
        <v>42089</v>
      </c>
      <c r="C58" s="2">
        <v>18403.75</v>
      </c>
      <c r="D58" s="7">
        <v>18619.900000000001</v>
      </c>
      <c r="E58" s="6">
        <v>18325</v>
      </c>
      <c r="F58" s="5">
        <v>18391.2</v>
      </c>
      <c r="G58" s="2">
        <v>18391.2</v>
      </c>
      <c r="H58" s="2">
        <v>181685</v>
      </c>
      <c r="I58" s="2">
        <v>839016.94</v>
      </c>
      <c r="J58" s="2">
        <v>2118975</v>
      </c>
      <c r="K58" s="2">
        <v>-439825</v>
      </c>
      <c r="L58" s="2">
        <v>18331.45</v>
      </c>
      <c r="M58" s="47">
        <f t="shared" si="0"/>
        <v>-104.75</v>
      </c>
      <c r="N58" s="11">
        <f t="shared" si="4"/>
        <v>-5.6634019880027787E-3</v>
      </c>
      <c r="O58" s="14">
        <f t="shared" si="5"/>
        <v>-2.1014416817854636E-2</v>
      </c>
      <c r="P58">
        <f t="shared" si="1"/>
        <v>294.90000000000146</v>
      </c>
      <c r="Q58" s="27">
        <f t="shared" si="7"/>
        <v>-1</v>
      </c>
      <c r="R58" s="2" t="str">
        <f t="shared" si="3"/>
        <v/>
      </c>
      <c r="S58" t="str">
        <f>+IF(R58=11,(F57-D57)/F57-'Daily stats'!$I$12,IF(R58=22,(E57-F57)/F57-'Daily stats'!$I$12,""))</f>
        <v/>
      </c>
      <c r="T58" s="11">
        <f>IF(OR(Q57="",Q58=""),0,IF(S58&lt;&gt;"",S58,IF(AND(Q57=Q58,Q57&lt;&gt;0),ABS((F57-F58)/F57),IF(AND(Q57+Q58=0,Q57&lt;&gt;0),(-1*ABS(F58-F57))/F57-2*('Daily stats'!$I$12),IF(AND(Q57=-1,Q58=0),(F57-F58)/F57-2*('Daily stats'!$I$12),IF(AND(Q57=1,Q58=0),(F58-F57)/F57-2*('Daily stats'!$I$12),0))))))</f>
        <v>5.6634019880027787E-3</v>
      </c>
    </row>
    <row r="59" spans="1:20">
      <c r="A59" s="9">
        <v>42088</v>
      </c>
      <c r="B59" s="9">
        <v>42089</v>
      </c>
      <c r="C59" s="2">
        <v>18420.05</v>
      </c>
      <c r="D59" s="7">
        <v>18474</v>
      </c>
      <c r="E59" s="6">
        <v>18290</v>
      </c>
      <c r="F59" s="5">
        <v>18327.95</v>
      </c>
      <c r="G59" s="2">
        <v>18327.95</v>
      </c>
      <c r="H59" s="2">
        <v>106563</v>
      </c>
      <c r="I59" s="2">
        <v>490023.84</v>
      </c>
      <c r="J59" s="2">
        <v>1826275</v>
      </c>
      <c r="K59" s="2">
        <v>-292700</v>
      </c>
      <c r="L59" s="2">
        <v>18310.099999999999</v>
      </c>
      <c r="M59" s="47">
        <f t="shared" si="0"/>
        <v>-63.25</v>
      </c>
      <c r="N59" s="11">
        <f t="shared" si="4"/>
        <v>-3.4391448083866197E-3</v>
      </c>
      <c r="O59" s="14">
        <f t="shared" si="5"/>
        <v>-2.4453561626241255E-2</v>
      </c>
      <c r="P59">
        <f t="shared" si="1"/>
        <v>184</v>
      </c>
      <c r="Q59" s="27">
        <f t="shared" si="7"/>
        <v>-1</v>
      </c>
      <c r="R59" s="2" t="str">
        <f t="shared" si="3"/>
        <v/>
      </c>
      <c r="S59" t="str">
        <f>+IF(R59=11,(F58-D58)/F58-'Daily stats'!$I$12,IF(R59=22,(E58-F58)/F58-'Daily stats'!$I$12,""))</f>
        <v/>
      </c>
      <c r="T59" s="11">
        <f>IF(OR(Q58="",Q59=""),0,IF(S59&lt;&gt;"",S59,IF(AND(Q58=Q59,Q58&lt;&gt;0),ABS((F58-F59)/F58),IF(AND(Q58+Q59=0,Q58&lt;&gt;0),(-1*ABS(F59-F58))/F58-2*('Daily stats'!$I$12),IF(AND(Q58=-1,Q59=0),(F58-F59)/F58-2*('Daily stats'!$I$12),IF(AND(Q58=1,Q59=0),(F59-F58)/F58-2*('Daily stats'!$I$12),0))))))</f>
        <v>3.4391448083866197E-3</v>
      </c>
    </row>
    <row r="60" spans="1:20">
      <c r="A60" s="9">
        <v>42089</v>
      </c>
      <c r="B60" s="9">
        <v>42089</v>
      </c>
      <c r="C60" s="2">
        <v>18190</v>
      </c>
      <c r="D60" s="7">
        <v>18250</v>
      </c>
      <c r="E60" s="6">
        <v>17710</v>
      </c>
      <c r="F60" s="5">
        <v>17802.8</v>
      </c>
      <c r="G60" s="2">
        <v>17831.650000000001</v>
      </c>
      <c r="H60" s="2">
        <v>179684</v>
      </c>
      <c r="I60" s="2">
        <v>808739.6</v>
      </c>
      <c r="J60" s="2">
        <v>1123675</v>
      </c>
      <c r="K60" s="2">
        <v>-702600</v>
      </c>
      <c r="L60" s="2">
        <v>17831.650000000001</v>
      </c>
      <c r="M60" s="47">
        <f t="shared" si="0"/>
        <v>-525.15000000000146</v>
      </c>
      <c r="N60" s="11">
        <f t="shared" si="4"/>
        <v>-2.8652959005235252E-2</v>
      </c>
      <c r="O60" s="14">
        <f t="shared" si="5"/>
        <v>-5.3106520631476507E-2</v>
      </c>
      <c r="P60">
        <f t="shared" si="1"/>
        <v>540</v>
      </c>
      <c r="Q60" s="27">
        <f t="shared" si="7"/>
        <v>0</v>
      </c>
      <c r="R60" s="2" t="str">
        <f t="shared" si="3"/>
        <v/>
      </c>
      <c r="S60" t="str">
        <f>+IF(R60=11,(F59-D59)/F59-'Daily stats'!$I$12,IF(R60=22,(E59-F59)/F59-'Daily stats'!$I$12,""))</f>
        <v/>
      </c>
      <c r="T60" s="11">
        <f>IF(OR(Q59="",Q60=""),0,IF(S60&lt;&gt;"",S60,IF(AND(Q59=Q60,Q59&lt;&gt;0),ABS((F59-F60)/F59),IF(AND(Q59+Q60=0,Q59&lt;&gt;0),(-1*ABS(F60-F59))/F59-2*('Daily stats'!$I$12),IF(AND(Q59=-1,Q60=0),(F59-F60)/F59-2*('Daily stats'!$I$12),IF(AND(Q59=1,Q60=0),(F60-F59)/F59-2*('Daily stats'!$I$12),0))))))</f>
        <v>2.7652959005235251E-2</v>
      </c>
    </row>
    <row r="61" spans="1:20">
      <c r="A61" s="9">
        <v>42090</v>
      </c>
      <c r="B61" s="9">
        <v>42124</v>
      </c>
      <c r="C61" s="2">
        <v>18150.05</v>
      </c>
      <c r="D61" s="7">
        <v>18325</v>
      </c>
      <c r="E61" s="6">
        <v>17935</v>
      </c>
      <c r="F61" s="5">
        <v>18277.349999999999</v>
      </c>
      <c r="G61" s="2">
        <v>18277.349999999999</v>
      </c>
      <c r="H61" s="2">
        <v>161440</v>
      </c>
      <c r="I61" s="2">
        <v>731866.15</v>
      </c>
      <c r="J61" s="2">
        <v>2048950</v>
      </c>
      <c r="K61" s="2">
        <v>-113925</v>
      </c>
      <c r="L61" s="2">
        <v>18044.8</v>
      </c>
      <c r="M61" s="47" t="str">
        <f t="shared" si="0"/>
        <v/>
      </c>
      <c r="N61" s="11">
        <f t="shared" si="4"/>
        <v>2.6655919293594225E-2</v>
      </c>
      <c r="O61" s="14">
        <f t="shared" si="5"/>
        <v>-2.6450601337882282E-2</v>
      </c>
      <c r="P61">
        <f t="shared" si="1"/>
        <v>390</v>
      </c>
      <c r="Q61" s="27" t="str">
        <f t="shared" si="7"/>
        <v/>
      </c>
      <c r="R61" s="2" t="str">
        <f t="shared" si="3"/>
        <v/>
      </c>
      <c r="S61" t="str">
        <f>+IF(R61=11,(F60-D60)/F60-'Daily stats'!$I$12,IF(R61=22,(E60-F60)/F60-'Daily stats'!$I$12,""))</f>
        <v/>
      </c>
      <c r="T61" s="11">
        <f>IF(OR(Q60="",Q61=""),0,IF(S61&lt;&gt;"",S61,IF(AND(Q60=Q61,Q60&lt;&gt;0),ABS((F60-F61)/F60),IF(AND(Q60+Q61=0,Q60&lt;&gt;0),(-1*ABS(F61-F60))/F60-2*('Daily stats'!$I$12),IF(AND(Q60=-1,Q61=0),(F60-F61)/F60-2*('Daily stats'!$I$12),IF(AND(Q60=1,Q61=0),(F61-F60)/F60-2*('Daily stats'!$I$12),0))))))</f>
        <v>0</v>
      </c>
    </row>
    <row r="62" spans="1:20">
      <c r="A62" s="9">
        <v>42093</v>
      </c>
      <c r="B62" s="9">
        <v>42124</v>
      </c>
      <c r="C62" s="2">
        <v>18387</v>
      </c>
      <c r="D62" s="7">
        <v>18550</v>
      </c>
      <c r="E62" s="6">
        <v>18235</v>
      </c>
      <c r="F62" s="5">
        <v>18525.650000000001</v>
      </c>
      <c r="G62" s="2">
        <v>18525.650000000001</v>
      </c>
      <c r="H62" s="2">
        <v>108422</v>
      </c>
      <c r="I62" s="2">
        <v>498532.69</v>
      </c>
      <c r="J62" s="2">
        <v>2013300</v>
      </c>
      <c r="K62" s="2">
        <v>-35650</v>
      </c>
      <c r="L62" s="2">
        <v>18361.8</v>
      </c>
      <c r="M62" s="47">
        <f t="shared" si="0"/>
        <v>248.30000000000291</v>
      </c>
      <c r="N62" s="11">
        <f t="shared" si="4"/>
        <v>1.3585120381237046E-2</v>
      </c>
      <c r="O62" s="14">
        <f t="shared" si="5"/>
        <v>-1.2865480956645236E-2</v>
      </c>
      <c r="P62">
        <f t="shared" si="1"/>
        <v>315</v>
      </c>
      <c r="Q62" s="27">
        <f t="shared" si="7"/>
        <v>1</v>
      </c>
      <c r="R62" s="2" t="str">
        <f t="shared" si="3"/>
        <v/>
      </c>
      <c r="S62" t="str">
        <f>+IF(R62=11,(F61-D61)/F61-'Daily stats'!$I$12,IF(R62=22,(E61-F61)/F61-'Daily stats'!$I$12,""))</f>
        <v/>
      </c>
      <c r="T62" s="11">
        <f>IF(OR(Q61="",Q62=""),0,IF(S62&lt;&gt;"",S62,IF(AND(Q61=Q62,Q61&lt;&gt;0),ABS((F61-F62)/F61),IF(AND(Q61+Q62=0,Q61&lt;&gt;0),(-1*ABS(F62-F61))/F61-2*('Daily stats'!$I$12),IF(AND(Q61=-1,Q62=0),(F61-F62)/F61-2*('Daily stats'!$I$12),IF(AND(Q61=1,Q62=0),(F62-F61)/F61-2*('Daily stats'!$I$12),0))))))</f>
        <v>0</v>
      </c>
    </row>
    <row r="63" spans="1:20">
      <c r="A63" s="9">
        <v>42094</v>
      </c>
      <c r="B63" s="9">
        <v>42124</v>
      </c>
      <c r="C63" s="2">
        <v>18694.75</v>
      </c>
      <c r="D63" s="7">
        <v>18775</v>
      </c>
      <c r="E63" s="6">
        <v>18256</v>
      </c>
      <c r="F63" s="5">
        <v>18310.650000000001</v>
      </c>
      <c r="G63" s="2">
        <v>18310.650000000001</v>
      </c>
      <c r="H63" s="2">
        <v>122628</v>
      </c>
      <c r="I63" s="2">
        <v>565438.16</v>
      </c>
      <c r="J63" s="2">
        <v>2090100</v>
      </c>
      <c r="K63" s="2">
        <v>76800</v>
      </c>
      <c r="L63" s="2">
        <v>18206.650000000001</v>
      </c>
      <c r="M63" s="47">
        <f t="shared" si="0"/>
        <v>-215</v>
      </c>
      <c r="N63" s="11">
        <f t="shared" si="4"/>
        <v>-1.160553071012353E-2</v>
      </c>
      <c r="O63" s="14">
        <f t="shared" si="5"/>
        <v>-2.4471011666768766E-2</v>
      </c>
      <c r="P63">
        <f t="shared" si="1"/>
        <v>519</v>
      </c>
      <c r="Q63" s="27">
        <f t="shared" si="7"/>
        <v>-1</v>
      </c>
      <c r="R63" s="2" t="str">
        <f t="shared" si="3"/>
        <v/>
      </c>
      <c r="S63" t="str">
        <f>+IF(R63=11,(F62-D62)/F62-'Daily stats'!$I$12,IF(R63=22,(E62-F62)/F62-'Daily stats'!$I$12,""))</f>
        <v/>
      </c>
      <c r="T63" s="11">
        <f>IF(OR(Q62="",Q63=""),0,IF(S63&lt;&gt;"",S63,IF(AND(Q62=Q63,Q62&lt;&gt;0),ABS((F62-F63)/F62),IF(AND(Q62+Q63=0,Q62&lt;&gt;0),(-1*ABS(F63-F62))/F62-2*('Daily stats'!$I$12),IF(AND(Q62=-1,Q63=0),(F62-F63)/F62-2*('Daily stats'!$I$12),IF(AND(Q62=1,Q63=0),(F63-F62)/F62-2*('Daily stats'!$I$12),0))))))</f>
        <v>-1.260553071012353E-2</v>
      </c>
    </row>
    <row r="64" spans="1:20">
      <c r="A64" s="9">
        <v>42095</v>
      </c>
      <c r="B64" s="9">
        <v>42124</v>
      </c>
      <c r="C64" s="2">
        <v>18250</v>
      </c>
      <c r="D64" s="7">
        <v>18775</v>
      </c>
      <c r="E64" s="6">
        <v>18226.150000000001</v>
      </c>
      <c r="F64" s="5">
        <v>18727</v>
      </c>
      <c r="G64" s="2">
        <v>18727</v>
      </c>
      <c r="H64" s="2">
        <v>136112</v>
      </c>
      <c r="I64" s="2">
        <v>629554.59</v>
      </c>
      <c r="J64" s="2">
        <v>1842725</v>
      </c>
      <c r="K64" s="2">
        <v>-247375</v>
      </c>
      <c r="L64" s="2">
        <v>18617.849999999999</v>
      </c>
      <c r="M64" s="47">
        <f t="shared" si="0"/>
        <v>416.34999999999854</v>
      </c>
      <c r="N64" s="11">
        <f t="shared" si="4"/>
        <v>2.2738133272166665E-2</v>
      </c>
      <c r="O64" s="14">
        <f t="shared" si="5"/>
        <v>-1.7328783946021012E-3</v>
      </c>
      <c r="P64">
        <f t="shared" si="1"/>
        <v>548.84999999999854</v>
      </c>
      <c r="Q64" s="27">
        <f t="shared" si="7"/>
        <v>1</v>
      </c>
      <c r="R64" s="2" t="str">
        <f t="shared" si="3"/>
        <v/>
      </c>
      <c r="S64" t="str">
        <f>+IF(R64=11,(F63-D63)/F63-'Daily stats'!$I$12,IF(R64=22,(E63-F63)/F63-'Daily stats'!$I$12,""))</f>
        <v/>
      </c>
      <c r="T64" s="11">
        <f>IF(OR(Q63="",Q64=""),0,IF(S64&lt;&gt;"",S64,IF(AND(Q63=Q64,Q63&lt;&gt;0),ABS((F63-F64)/F63),IF(AND(Q63+Q64=0,Q63&lt;&gt;0),(-1*ABS(F64-F63))/F63-2*('Daily stats'!$I$12),IF(AND(Q63=-1,Q64=0),(F63-F64)/F63-2*('Daily stats'!$I$12),IF(AND(Q63=1,Q64=0),(F64-F63)/F63-2*('Daily stats'!$I$12),0))))))</f>
        <v>-2.3738133272166666E-2</v>
      </c>
    </row>
    <row r="65" spans="1:20">
      <c r="A65" s="9">
        <v>42100</v>
      </c>
      <c r="B65" s="9">
        <v>42124</v>
      </c>
      <c r="C65" s="2">
        <v>18767.75</v>
      </c>
      <c r="D65" s="7">
        <v>18800</v>
      </c>
      <c r="E65" s="6">
        <v>18524</v>
      </c>
      <c r="F65" s="5">
        <v>18665.5</v>
      </c>
      <c r="G65" s="2">
        <v>18665.5</v>
      </c>
      <c r="H65" s="2">
        <v>114319</v>
      </c>
      <c r="I65" s="2">
        <v>532943.63</v>
      </c>
      <c r="J65" s="2">
        <v>1772925</v>
      </c>
      <c r="K65" s="2">
        <v>-69800</v>
      </c>
      <c r="L65" s="2">
        <v>18605.45</v>
      </c>
      <c r="M65" s="47">
        <f t="shared" si="0"/>
        <v>-61.5</v>
      </c>
      <c r="N65" s="11">
        <f t="shared" si="4"/>
        <v>-3.2840284081807015E-3</v>
      </c>
      <c r="O65" s="14">
        <f t="shared" si="5"/>
        <v>-5.0169068027828027E-3</v>
      </c>
      <c r="P65">
        <f t="shared" si="1"/>
        <v>276</v>
      </c>
      <c r="Q65" s="27">
        <f t="shared" si="7"/>
        <v>-1</v>
      </c>
      <c r="R65" s="2" t="str">
        <f t="shared" si="3"/>
        <v/>
      </c>
      <c r="S65" t="str">
        <f>+IF(R65=11,(F64-D64)/F64-'Daily stats'!$I$12,IF(R65=22,(E64-F64)/F64-'Daily stats'!$I$12,""))</f>
        <v/>
      </c>
      <c r="T65" s="11">
        <f>IF(OR(Q64="",Q65=""),0,IF(S65&lt;&gt;"",S65,IF(AND(Q64=Q65,Q64&lt;&gt;0),ABS((F64-F65)/F64),IF(AND(Q64+Q65=0,Q64&lt;&gt;0),(-1*ABS(F65-F64))/F64-2*('Daily stats'!$I$12),IF(AND(Q64=-1,Q65=0),(F64-F65)/F64-2*('Daily stats'!$I$12),IF(AND(Q64=1,Q65=0),(F65-F64)/F64-2*('Daily stats'!$I$12),0))))))</f>
        <v>-4.2840284081807015E-3</v>
      </c>
    </row>
    <row r="66" spans="1:20">
      <c r="A66" s="9">
        <v>42101</v>
      </c>
      <c r="B66" s="9">
        <v>42124</v>
      </c>
      <c r="C66" s="2">
        <v>18696.3</v>
      </c>
      <c r="D66" s="7">
        <v>18729.900000000001</v>
      </c>
      <c r="E66" s="6">
        <v>18404</v>
      </c>
      <c r="F66" s="5">
        <v>18571.7</v>
      </c>
      <c r="G66" s="2">
        <v>18571.7</v>
      </c>
      <c r="H66" s="2">
        <v>167935</v>
      </c>
      <c r="I66" s="2">
        <v>779390.4</v>
      </c>
      <c r="J66" s="2">
        <v>1801975</v>
      </c>
      <c r="K66" s="2">
        <v>29050</v>
      </c>
      <c r="L66" s="2">
        <v>18469.3</v>
      </c>
      <c r="M66" s="47">
        <f t="shared" si="0"/>
        <v>-93.799999999999272</v>
      </c>
      <c r="N66" s="11">
        <f t="shared" si="4"/>
        <v>-5.0253140821300939E-3</v>
      </c>
      <c r="O66" s="14">
        <f t="shared" si="5"/>
        <v>-1.0042220884912897E-2</v>
      </c>
      <c r="P66">
        <f t="shared" si="1"/>
        <v>325.90000000000146</v>
      </c>
      <c r="Q66" s="27">
        <f t="shared" si="7"/>
        <v>-1</v>
      </c>
      <c r="R66" s="2" t="str">
        <f t="shared" si="3"/>
        <v/>
      </c>
      <c r="S66" t="str">
        <f>+IF(R66=11,(F65-D65)/F65-'Daily stats'!$I$12,IF(R66=22,(E65-F65)/F65-'Daily stats'!$I$12,""))</f>
        <v/>
      </c>
      <c r="T66" s="11">
        <f>IF(OR(Q65="",Q66=""),0,IF(S66&lt;&gt;"",S66,IF(AND(Q65=Q66,Q65&lt;&gt;0),ABS((F65-F66)/F65),IF(AND(Q65+Q66=0,Q65&lt;&gt;0),(-1*ABS(F66-F65))/F65-2*('Daily stats'!$I$12),IF(AND(Q65=-1,Q66=0),(F65-F66)/F65-2*('Daily stats'!$I$12),IF(AND(Q65=1,Q66=0),(F66-F65)/F65-2*('Daily stats'!$I$12),0))))))</f>
        <v>5.0253140821300939E-3</v>
      </c>
    </row>
    <row r="67" spans="1:20">
      <c r="A67" s="9">
        <v>42102</v>
      </c>
      <c r="B67" s="9">
        <v>42124</v>
      </c>
      <c r="C67" s="2">
        <v>18675.150000000001</v>
      </c>
      <c r="D67" s="7">
        <v>18698</v>
      </c>
      <c r="E67" s="6">
        <v>18460.099999999999</v>
      </c>
      <c r="F67" s="5">
        <v>18510.55</v>
      </c>
      <c r="G67" s="2">
        <v>18510.55</v>
      </c>
      <c r="H67" s="2">
        <v>113513</v>
      </c>
      <c r="I67" s="2">
        <v>526763.78</v>
      </c>
      <c r="J67" s="2">
        <v>1849725</v>
      </c>
      <c r="K67" s="2">
        <v>47750</v>
      </c>
      <c r="L67" s="2">
        <v>18416.599999999999</v>
      </c>
      <c r="M67" s="47">
        <f t="shared" ref="M67:M130" si="8">+IF(B67=B66,F67-F66,"")</f>
        <v>-61.150000000001455</v>
      </c>
      <c r="N67" s="11">
        <f t="shared" si="4"/>
        <v>-3.2926441844312289E-3</v>
      </c>
      <c r="O67" s="14">
        <f t="shared" si="5"/>
        <v>-1.3334865069344125E-2</v>
      </c>
      <c r="P67">
        <f t="shared" ref="P67:P130" si="9">+D67-E67</f>
        <v>237.90000000000146</v>
      </c>
      <c r="Q67" s="27">
        <f t="shared" si="7"/>
        <v>-1</v>
      </c>
      <c r="R67" s="2" t="str">
        <f t="shared" ref="R67:R130" si="10">+IF(AND(Q66=1,E67&lt;E66),22,IF(AND(Q66=-1,D67&gt;D66),11,""))</f>
        <v/>
      </c>
      <c r="S67" t="str">
        <f>+IF(R67=11,(F66-D66)/F66-'Daily stats'!$I$12,IF(R67=22,(E66-F66)/F66-'Daily stats'!$I$12,""))</f>
        <v/>
      </c>
      <c r="T67" s="11">
        <f>IF(OR(Q66="",Q67=""),0,IF(S67&lt;&gt;"",S67,IF(AND(Q66=Q67,Q66&lt;&gt;0),ABS((F66-F67)/F66),IF(AND(Q66+Q67=0,Q66&lt;&gt;0),(-1*ABS(F67-F66))/F66-2*('Daily stats'!$I$12),IF(AND(Q66=-1,Q67=0),(F66-F67)/F66-2*('Daily stats'!$I$12),IF(AND(Q66=1,Q67=0),(F67-F66)/F66-2*('Daily stats'!$I$12),0))))))</f>
        <v>3.2926441844312289E-3</v>
      </c>
    </row>
    <row r="68" spans="1:20">
      <c r="A68" s="9">
        <v>42103</v>
      </c>
      <c r="B68" s="9">
        <v>42124</v>
      </c>
      <c r="C68" s="2">
        <v>18599.75</v>
      </c>
      <c r="D68" s="7">
        <v>18985.25</v>
      </c>
      <c r="E68" s="6">
        <v>18475</v>
      </c>
      <c r="F68" s="5">
        <v>18961.900000000001</v>
      </c>
      <c r="G68" s="2">
        <v>18961.900000000001</v>
      </c>
      <c r="H68" s="2">
        <v>215878</v>
      </c>
      <c r="I68" s="2">
        <v>1013685.91</v>
      </c>
      <c r="J68" s="2">
        <v>1740650</v>
      </c>
      <c r="K68" s="2">
        <v>-109075</v>
      </c>
      <c r="L68" s="2">
        <v>18875.849999999999</v>
      </c>
      <c r="M68" s="47">
        <f t="shared" si="8"/>
        <v>451.35000000000218</v>
      </c>
      <c r="N68" s="11">
        <f t="shared" ref="N68:N131" si="11">(F68-F67)/F67</f>
        <v>2.438339217365244E-2</v>
      </c>
      <c r="O68" s="14">
        <f t="shared" ref="O68:O131" si="12">+O67+N68</f>
        <v>1.1048527104308314E-2</v>
      </c>
      <c r="P68">
        <f t="shared" si="9"/>
        <v>510.25</v>
      </c>
      <c r="Q68" s="27">
        <f t="shared" si="7"/>
        <v>1</v>
      </c>
      <c r="R68" s="2">
        <f t="shared" si="10"/>
        <v>11</v>
      </c>
      <c r="S68">
        <f>+IF(R68=11,(F67-D67)/F67-'Daily stats'!$I$12,IF(R68=22,(E67-F67)/F67-'Daily stats'!$I$12,""))</f>
        <v>-1.0626657500722602E-2</v>
      </c>
      <c r="T68" s="11">
        <f>IF(OR(Q67="",Q68=""),0,IF(S68&lt;&gt;"",S68,IF(AND(Q67=Q68,Q67&lt;&gt;0),ABS((F67-F68)/F67),IF(AND(Q67+Q68=0,Q67&lt;&gt;0),(-1*ABS(F68-F67))/F67-2*('Daily stats'!$I$12),IF(AND(Q67=-1,Q68=0),(F67-F68)/F67-2*('Daily stats'!$I$12),IF(AND(Q67=1,Q68=0),(F68-F67)/F67-2*('Daily stats'!$I$12),0))))))</f>
        <v>-1.0626657500722602E-2</v>
      </c>
    </row>
    <row r="69" spans="1:20">
      <c r="A69" s="9">
        <v>42104</v>
      </c>
      <c r="B69" s="9">
        <v>42124</v>
      </c>
      <c r="C69" s="2">
        <v>18910</v>
      </c>
      <c r="D69" s="7">
        <v>18968</v>
      </c>
      <c r="E69" s="6">
        <v>18809</v>
      </c>
      <c r="F69" s="5">
        <v>18864.7</v>
      </c>
      <c r="G69" s="2">
        <v>18864.7</v>
      </c>
      <c r="H69" s="2">
        <v>93766</v>
      </c>
      <c r="I69" s="2">
        <v>442734.11</v>
      </c>
      <c r="J69" s="2">
        <v>1698475</v>
      </c>
      <c r="K69" s="2">
        <v>-42175</v>
      </c>
      <c r="L69" s="2">
        <v>18800.849999999999</v>
      </c>
      <c r="M69" s="47">
        <f t="shared" si="8"/>
        <v>-97.200000000000728</v>
      </c>
      <c r="N69" s="11">
        <f t="shared" si="11"/>
        <v>-5.1260685901729636E-3</v>
      </c>
      <c r="O69" s="14">
        <f t="shared" si="12"/>
        <v>5.9224585141353508E-3</v>
      </c>
      <c r="P69">
        <f t="shared" si="9"/>
        <v>159</v>
      </c>
      <c r="Q69" s="27">
        <f t="shared" si="7"/>
        <v>-1</v>
      </c>
      <c r="R69" s="2" t="str">
        <f t="shared" si="10"/>
        <v/>
      </c>
      <c r="S69" t="str">
        <f>+IF(R69=11,(F68-D68)/F68-'Daily stats'!$I$12,IF(R69=22,(E68-F68)/F68-'Daily stats'!$I$12,""))</f>
        <v/>
      </c>
      <c r="T69" s="11">
        <f>IF(OR(Q68="",Q69=""),0,IF(S69&lt;&gt;"",S69,IF(AND(Q68=Q69,Q68&lt;&gt;0),ABS((F68-F69)/F68),IF(AND(Q68+Q69=0,Q68&lt;&gt;0),(-1*ABS(F69-F68))/F68-2*('Daily stats'!$I$12),IF(AND(Q68=-1,Q69=0),(F68-F69)/F68-2*('Daily stats'!$I$12),IF(AND(Q68=1,Q69=0),(F69-F68)/F68-2*('Daily stats'!$I$12),0))))))</f>
        <v>-6.1260685901729636E-3</v>
      </c>
    </row>
    <row r="70" spans="1:20">
      <c r="A70" s="9">
        <v>42107</v>
      </c>
      <c r="B70" s="9">
        <v>42124</v>
      </c>
      <c r="C70" s="2">
        <v>18896.05</v>
      </c>
      <c r="D70" s="7">
        <v>18975.400000000001</v>
      </c>
      <c r="E70" s="6">
        <v>18775.2</v>
      </c>
      <c r="F70" s="5">
        <v>18856.45</v>
      </c>
      <c r="G70" s="2">
        <v>18856.45</v>
      </c>
      <c r="H70" s="2">
        <v>87642</v>
      </c>
      <c r="I70" s="2">
        <v>413608.64</v>
      </c>
      <c r="J70" s="2">
        <v>1790050</v>
      </c>
      <c r="K70" s="2">
        <v>91575</v>
      </c>
      <c r="L70" s="2">
        <v>18798.25</v>
      </c>
      <c r="M70" s="47">
        <f t="shared" si="8"/>
        <v>-8.25</v>
      </c>
      <c r="N70" s="11">
        <f t="shared" si="11"/>
        <v>-4.3732473879786051E-4</v>
      </c>
      <c r="O70" s="14">
        <f t="shared" si="12"/>
        <v>5.4851337753374901E-3</v>
      </c>
      <c r="P70">
        <f t="shared" si="9"/>
        <v>200.20000000000073</v>
      </c>
      <c r="Q70" s="27">
        <f t="shared" si="7"/>
        <v>-1</v>
      </c>
      <c r="R70" s="2">
        <f t="shared" si="10"/>
        <v>11</v>
      </c>
      <c r="S70">
        <f>+IF(R70=11,(F69-D69)/F69-'Daily stats'!$I$12,IF(R70=22,(E69-F69)/F69-'Daily stats'!$I$12,""))</f>
        <v>-5.975835820341658E-3</v>
      </c>
      <c r="T70" s="11">
        <f>IF(OR(Q69="",Q70=""),0,IF(S70&lt;&gt;"",S70,IF(AND(Q69=Q70,Q69&lt;&gt;0),ABS((F69-F70)/F69),IF(AND(Q69+Q70=0,Q69&lt;&gt;0),(-1*ABS(F70-F69))/F69-2*('Daily stats'!$I$12),IF(AND(Q69=-1,Q70=0),(F69-F70)/F69-2*('Daily stats'!$I$12),IF(AND(Q69=1,Q70=0),(F70-F69)/F69-2*('Daily stats'!$I$12),0))))))</f>
        <v>-5.975835820341658E-3</v>
      </c>
    </row>
    <row r="71" spans="1:20">
      <c r="A71" s="9">
        <v>42109</v>
      </c>
      <c r="B71" s="9">
        <v>42124</v>
      </c>
      <c r="C71" s="2">
        <v>18905</v>
      </c>
      <c r="D71" s="7">
        <v>19109.650000000001</v>
      </c>
      <c r="E71" s="6">
        <v>18650</v>
      </c>
      <c r="F71" s="5">
        <v>18769.400000000001</v>
      </c>
      <c r="G71" s="2">
        <v>18769.400000000001</v>
      </c>
      <c r="H71" s="2">
        <v>132517</v>
      </c>
      <c r="I71" s="2">
        <v>627383.93999999994</v>
      </c>
      <c r="J71" s="2">
        <v>1687450</v>
      </c>
      <c r="K71" s="2">
        <v>-102600</v>
      </c>
      <c r="L71" s="2">
        <v>18716.3</v>
      </c>
      <c r="M71" s="47">
        <f t="shared" si="8"/>
        <v>-87.049999999999272</v>
      </c>
      <c r="N71" s="11">
        <f t="shared" si="11"/>
        <v>-4.616457498627752E-3</v>
      </c>
      <c r="O71" s="14">
        <f t="shared" si="12"/>
        <v>8.6867627670973811E-4</v>
      </c>
      <c r="P71">
        <f t="shared" si="9"/>
        <v>459.65000000000146</v>
      </c>
      <c r="Q71" s="27">
        <f t="shared" si="7"/>
        <v>-1</v>
      </c>
      <c r="R71" s="2">
        <f t="shared" si="10"/>
        <v>11</v>
      </c>
      <c r="S71">
        <f>+IF(R71=11,(F70-D70)/F70-'Daily stats'!$I$12,IF(R71=22,(E70-F70)/F70-'Daily stats'!$I$12,""))</f>
        <v>-6.8081863235126827E-3</v>
      </c>
      <c r="T71" s="11">
        <f>IF(OR(Q70="",Q71=""),0,IF(S71&lt;&gt;"",S71,IF(AND(Q70=Q71,Q70&lt;&gt;0),ABS((F70-F71)/F70),IF(AND(Q70+Q71=0,Q70&lt;&gt;0),(-1*ABS(F71-F70))/F70-2*('Daily stats'!$I$12),IF(AND(Q70=-1,Q71=0),(F70-F71)/F70-2*('Daily stats'!$I$12),IF(AND(Q70=1,Q71=0),(F71-F70)/F70-2*('Daily stats'!$I$12),0))))))</f>
        <v>-6.8081863235126827E-3</v>
      </c>
    </row>
    <row r="72" spans="1:20">
      <c r="A72" s="9">
        <v>42110</v>
      </c>
      <c r="B72" s="9">
        <v>42124</v>
      </c>
      <c r="C72" s="2">
        <v>18731.349999999999</v>
      </c>
      <c r="D72" s="7">
        <v>18770</v>
      </c>
      <c r="E72" s="6">
        <v>18540</v>
      </c>
      <c r="F72" s="5">
        <v>18672.900000000001</v>
      </c>
      <c r="G72" s="2">
        <v>18672.900000000001</v>
      </c>
      <c r="H72" s="2">
        <v>141367</v>
      </c>
      <c r="I72" s="2">
        <v>659011.76</v>
      </c>
      <c r="J72" s="2">
        <v>1711175</v>
      </c>
      <c r="K72" s="2">
        <v>23725</v>
      </c>
      <c r="L72" s="2">
        <v>18637.05</v>
      </c>
      <c r="M72" s="47">
        <f t="shared" si="8"/>
        <v>-96.5</v>
      </c>
      <c r="N72" s="11">
        <f t="shared" si="11"/>
        <v>-5.1413470862147958E-3</v>
      </c>
      <c r="O72" s="14">
        <f t="shared" si="12"/>
        <v>-4.2726708095050577E-3</v>
      </c>
      <c r="P72">
        <f t="shared" si="9"/>
        <v>230</v>
      </c>
      <c r="Q72" s="27">
        <f t="shared" si="7"/>
        <v>-1</v>
      </c>
      <c r="R72" s="2" t="str">
        <f t="shared" si="10"/>
        <v/>
      </c>
      <c r="S72" t="str">
        <f>+IF(R72=11,(F71-D71)/F71-'Daily stats'!$I$12,IF(R72=22,(E71-F71)/F71-'Daily stats'!$I$12,""))</f>
        <v/>
      </c>
      <c r="T72" s="11">
        <f>IF(OR(Q71="",Q72=""),0,IF(S72&lt;&gt;"",S72,IF(AND(Q71=Q72,Q71&lt;&gt;0),ABS((F71-F72)/F71),IF(AND(Q71+Q72=0,Q71&lt;&gt;0),(-1*ABS(F72-F71))/F71-2*('Daily stats'!$I$12),IF(AND(Q71=-1,Q72=0),(F71-F72)/F71-2*('Daily stats'!$I$12),IF(AND(Q71=1,Q72=0),(F72-F71)/F71-2*('Daily stats'!$I$12),0))))))</f>
        <v>5.1413470862147958E-3</v>
      </c>
    </row>
    <row r="73" spans="1:20">
      <c r="A73" s="9">
        <v>42111</v>
      </c>
      <c r="B73" s="9">
        <v>42124</v>
      </c>
      <c r="C73" s="2">
        <v>18650</v>
      </c>
      <c r="D73" s="7">
        <v>18650</v>
      </c>
      <c r="E73" s="6">
        <v>18377</v>
      </c>
      <c r="F73" s="5">
        <v>18408.349999999999</v>
      </c>
      <c r="G73" s="2">
        <v>18408.349999999999</v>
      </c>
      <c r="H73" s="2">
        <v>117061</v>
      </c>
      <c r="I73" s="2">
        <v>541347.22</v>
      </c>
      <c r="J73" s="2">
        <v>1752100</v>
      </c>
      <c r="K73" s="2">
        <v>40925</v>
      </c>
      <c r="L73" s="2">
        <v>18345.55</v>
      </c>
      <c r="M73" s="47">
        <f t="shared" si="8"/>
        <v>-264.55000000000291</v>
      </c>
      <c r="N73" s="11">
        <f t="shared" si="11"/>
        <v>-1.4167590465326911E-2</v>
      </c>
      <c r="O73" s="14">
        <f t="shared" si="12"/>
        <v>-1.8440261274831969E-2</v>
      </c>
      <c r="P73">
        <f t="shared" si="9"/>
        <v>273</v>
      </c>
      <c r="Q73" s="27">
        <f t="shared" si="7"/>
        <v>-1</v>
      </c>
      <c r="R73" s="2" t="str">
        <f t="shared" si="10"/>
        <v/>
      </c>
      <c r="S73" t="str">
        <f>+IF(R73=11,(F72-D72)/F72-'Daily stats'!$I$12,IF(R73=22,(E72-F72)/F72-'Daily stats'!$I$12,""))</f>
        <v/>
      </c>
      <c r="T73" s="11">
        <f>IF(OR(Q72="",Q73=""),0,IF(S73&lt;&gt;"",S73,IF(AND(Q72=Q73,Q72&lt;&gt;0),ABS((F72-F73)/F72),IF(AND(Q72+Q73=0,Q72&lt;&gt;0),(-1*ABS(F73-F72))/F72-2*('Daily stats'!$I$12),IF(AND(Q72=-1,Q73=0),(F72-F73)/F72-2*('Daily stats'!$I$12),IF(AND(Q72=1,Q73=0),(F73-F72)/F72-2*('Daily stats'!$I$12),0))))))</f>
        <v>1.4167590465326911E-2</v>
      </c>
    </row>
    <row r="74" spans="1:20">
      <c r="A74" s="9">
        <v>42114</v>
      </c>
      <c r="B74" s="9">
        <v>42124</v>
      </c>
      <c r="C74" s="2">
        <v>18441.05</v>
      </c>
      <c r="D74" s="7">
        <v>18554.95</v>
      </c>
      <c r="E74" s="6">
        <v>17992.400000000001</v>
      </c>
      <c r="F74" s="5">
        <v>18142</v>
      </c>
      <c r="G74" s="2">
        <v>18142</v>
      </c>
      <c r="H74" s="2">
        <v>162023</v>
      </c>
      <c r="I74" s="2">
        <v>742378.82</v>
      </c>
      <c r="J74" s="2">
        <v>1959225</v>
      </c>
      <c r="K74" s="2">
        <v>207125</v>
      </c>
      <c r="L74" s="2">
        <v>18112.75</v>
      </c>
      <c r="M74" s="47">
        <f t="shared" si="8"/>
        <v>-266.34999999999854</v>
      </c>
      <c r="N74" s="11">
        <f t="shared" si="11"/>
        <v>-1.4468977393411065E-2</v>
      </c>
      <c r="O74" s="14">
        <f t="shared" si="12"/>
        <v>-3.2909238668243038E-2</v>
      </c>
      <c r="P74">
        <f t="shared" si="9"/>
        <v>562.54999999999927</v>
      </c>
      <c r="Q74" s="27">
        <f t="shared" si="7"/>
        <v>-1</v>
      </c>
      <c r="R74" s="2" t="str">
        <f t="shared" si="10"/>
        <v/>
      </c>
      <c r="S74" t="str">
        <f>+IF(R74=11,(F73-D73)/F73-'Daily stats'!$I$12,IF(R74=22,(E73-F73)/F73-'Daily stats'!$I$12,""))</f>
        <v/>
      </c>
      <c r="T74" s="11">
        <f>IF(OR(Q73="",Q74=""),0,IF(S74&lt;&gt;"",S74,IF(AND(Q73=Q74,Q73&lt;&gt;0),ABS((F73-F74)/F73),IF(AND(Q73+Q74=0,Q73&lt;&gt;0),(-1*ABS(F74-F73))/F73-2*('Daily stats'!$I$12),IF(AND(Q73=-1,Q74=0),(F73-F74)/F73-2*('Daily stats'!$I$12),IF(AND(Q73=1,Q74=0),(F74-F73)/F73-2*('Daily stats'!$I$12),0))))))</f>
        <v>1.4468977393411065E-2</v>
      </c>
    </row>
    <row r="75" spans="1:20">
      <c r="A75" s="9">
        <v>42115</v>
      </c>
      <c r="B75" s="9">
        <v>42124</v>
      </c>
      <c r="C75" s="2">
        <v>18144.8</v>
      </c>
      <c r="D75" s="7">
        <v>18359.95</v>
      </c>
      <c r="E75" s="6">
        <v>18074.650000000001</v>
      </c>
      <c r="F75" s="5">
        <v>18156.099999999999</v>
      </c>
      <c r="G75" s="2">
        <v>18156.099999999999</v>
      </c>
      <c r="H75" s="2">
        <v>147024</v>
      </c>
      <c r="I75" s="2">
        <v>669589.57999999996</v>
      </c>
      <c r="J75" s="2">
        <v>1953550</v>
      </c>
      <c r="K75" s="2">
        <v>-5675</v>
      </c>
      <c r="L75" s="2">
        <v>18105.75</v>
      </c>
      <c r="M75" s="47">
        <f t="shared" si="8"/>
        <v>14.099999999998545</v>
      </c>
      <c r="N75" s="11">
        <f t="shared" si="11"/>
        <v>7.7720207253877995E-4</v>
      </c>
      <c r="O75" s="14">
        <f t="shared" si="12"/>
        <v>-3.2132036595704259E-2</v>
      </c>
      <c r="P75">
        <f t="shared" si="9"/>
        <v>285.29999999999927</v>
      </c>
      <c r="Q75" s="27">
        <f t="shared" si="7"/>
        <v>1</v>
      </c>
      <c r="R75" s="2" t="str">
        <f t="shared" si="10"/>
        <v/>
      </c>
      <c r="S75" t="str">
        <f>+IF(R75=11,(F74-D74)/F74-'Daily stats'!$I$12,IF(R75=22,(E74-F74)/F74-'Daily stats'!$I$12,""))</f>
        <v/>
      </c>
      <c r="T75" s="11">
        <f>IF(OR(Q74="",Q75=""),0,IF(S75&lt;&gt;"",S75,IF(AND(Q74=Q75,Q74&lt;&gt;0),ABS((F74-F75)/F74),IF(AND(Q74+Q75=0,Q74&lt;&gt;0),(-1*ABS(F75-F74))/F74-2*('Daily stats'!$I$12),IF(AND(Q74=-1,Q75=0),(F74-F75)/F74-2*('Daily stats'!$I$12),IF(AND(Q74=1,Q75=0),(F75-F74)/F74-2*('Daily stats'!$I$12),0))))))</f>
        <v>-1.77720207253878E-3</v>
      </c>
    </row>
    <row r="76" spans="1:20">
      <c r="A76" s="9">
        <v>42116</v>
      </c>
      <c r="B76" s="9">
        <v>42124</v>
      </c>
      <c r="C76" s="2">
        <v>18253.349999999999</v>
      </c>
      <c r="D76" s="7">
        <v>18352.099999999999</v>
      </c>
      <c r="E76" s="6">
        <v>17840.25</v>
      </c>
      <c r="F76" s="5">
        <v>18297.400000000001</v>
      </c>
      <c r="G76" s="2">
        <v>18297.400000000001</v>
      </c>
      <c r="H76" s="2">
        <v>191559</v>
      </c>
      <c r="I76" s="2">
        <v>868543.46</v>
      </c>
      <c r="J76" s="2">
        <v>1901725</v>
      </c>
      <c r="K76" s="2">
        <v>-51825</v>
      </c>
      <c r="L76" s="2">
        <v>18243.7</v>
      </c>
      <c r="M76" s="47">
        <f t="shared" si="8"/>
        <v>141.30000000000291</v>
      </c>
      <c r="N76" s="11">
        <f t="shared" si="11"/>
        <v>7.7825083580726545E-3</v>
      </c>
      <c r="O76" s="14">
        <f t="shared" si="12"/>
        <v>-2.4349528237631604E-2</v>
      </c>
      <c r="P76">
        <f t="shared" si="9"/>
        <v>511.84999999999854</v>
      </c>
      <c r="Q76" s="27">
        <f t="shared" si="7"/>
        <v>1</v>
      </c>
      <c r="R76" s="2">
        <f t="shared" si="10"/>
        <v>22</v>
      </c>
      <c r="S76">
        <f>+IF(R76=11,(F75-D75)/F75-'Daily stats'!$I$12,IF(R76=22,(E75-F75)/F75-'Daily stats'!$I$12,""))</f>
        <v>-4.9860955822008633E-3</v>
      </c>
      <c r="T76" s="11">
        <f>IF(OR(Q75="",Q76=""),0,IF(S76&lt;&gt;"",S76,IF(AND(Q75=Q76,Q75&lt;&gt;0),ABS((F75-F76)/F75),IF(AND(Q75+Q76=0,Q75&lt;&gt;0),(-1*ABS(F76-F75))/F75-2*('Daily stats'!$I$12),IF(AND(Q75=-1,Q76=0),(F75-F76)/F75-2*('Daily stats'!$I$12),IF(AND(Q75=1,Q76=0),(F76-F75)/F75-2*('Daily stats'!$I$12),0))))))</f>
        <v>-4.9860955822008633E-3</v>
      </c>
    </row>
    <row r="77" spans="1:20">
      <c r="A77" s="9">
        <v>42117</v>
      </c>
      <c r="B77" s="9">
        <v>42124</v>
      </c>
      <c r="C77" s="2">
        <v>18448.5</v>
      </c>
      <c r="D77" s="7">
        <v>18470</v>
      </c>
      <c r="E77" s="6">
        <v>18151</v>
      </c>
      <c r="F77" s="5">
        <v>18262.95</v>
      </c>
      <c r="G77" s="2">
        <v>18262.95</v>
      </c>
      <c r="H77" s="2">
        <v>166851</v>
      </c>
      <c r="I77" s="2">
        <v>763389.32</v>
      </c>
      <c r="J77" s="2">
        <v>1801000</v>
      </c>
      <c r="K77" s="2">
        <v>-100725</v>
      </c>
      <c r="L77" s="2">
        <v>18245.599999999999</v>
      </c>
      <c r="M77" s="47">
        <f t="shared" si="8"/>
        <v>-34.450000000000728</v>
      </c>
      <c r="N77" s="11">
        <f t="shared" si="11"/>
        <v>-1.8827811601648719E-3</v>
      </c>
      <c r="O77" s="14">
        <f t="shared" si="12"/>
        <v>-2.6232309397796475E-2</v>
      </c>
      <c r="P77">
        <f t="shared" si="9"/>
        <v>319</v>
      </c>
      <c r="Q77" s="27">
        <f t="shared" ref="Q77:Q140" si="13">+IF(M77="","",IF(B77&lt;&gt;B78,0,IF(M77&lt;&gt;"",IF(F77&gt;F76,1,IF(F77&lt;F76,-1,0)))))</f>
        <v>-1</v>
      </c>
      <c r="R77" s="2" t="str">
        <f t="shared" si="10"/>
        <v/>
      </c>
      <c r="S77" t="str">
        <f>+IF(R77=11,(F76-D76)/F76-'Daily stats'!$I$12,IF(R77=22,(E76-F76)/F76-'Daily stats'!$I$12,""))</f>
        <v/>
      </c>
      <c r="T77" s="11">
        <f>IF(OR(Q76="",Q77=""),0,IF(S77&lt;&gt;"",S77,IF(AND(Q76=Q77,Q76&lt;&gt;0),ABS((F76-F77)/F76),IF(AND(Q76+Q77=0,Q76&lt;&gt;0),(-1*ABS(F77-F76))/F76-2*('Daily stats'!$I$12),IF(AND(Q76=-1,Q77=0),(F76-F77)/F76-2*('Daily stats'!$I$12),IF(AND(Q76=1,Q77=0),(F77-F76)/F76-2*('Daily stats'!$I$12),0))))))</f>
        <v>-2.8827811601648719E-3</v>
      </c>
    </row>
    <row r="78" spans="1:20">
      <c r="A78" s="9">
        <v>42118</v>
      </c>
      <c r="B78" s="9">
        <v>42124</v>
      </c>
      <c r="C78" s="2">
        <v>18288.349999999999</v>
      </c>
      <c r="D78" s="7">
        <v>18292.2</v>
      </c>
      <c r="E78" s="6">
        <v>17926</v>
      </c>
      <c r="F78" s="5">
        <v>18031.150000000001</v>
      </c>
      <c r="G78" s="2">
        <v>18031.150000000001</v>
      </c>
      <c r="H78" s="2">
        <v>133181</v>
      </c>
      <c r="I78" s="2">
        <v>601401.98</v>
      </c>
      <c r="J78" s="2">
        <v>1815325</v>
      </c>
      <c r="K78" s="2">
        <v>14325</v>
      </c>
      <c r="L78" s="2">
        <v>18001.900000000001</v>
      </c>
      <c r="M78" s="47">
        <f t="shared" si="8"/>
        <v>-231.79999999999927</v>
      </c>
      <c r="N78" s="11">
        <f t="shared" si="11"/>
        <v>-1.2692363500967765E-2</v>
      </c>
      <c r="O78" s="14">
        <f t="shared" si="12"/>
        <v>-3.8924672898764237E-2</v>
      </c>
      <c r="P78">
        <f t="shared" si="9"/>
        <v>366.20000000000073</v>
      </c>
      <c r="Q78" s="27">
        <f t="shared" si="13"/>
        <v>-1</v>
      </c>
      <c r="R78" s="2" t="str">
        <f t="shared" si="10"/>
        <v/>
      </c>
      <c r="S78" t="str">
        <f>+IF(R78=11,(F77-D77)/F77-'Daily stats'!$I$12,IF(R78=22,(E77-F77)/F77-'Daily stats'!$I$12,""))</f>
        <v/>
      </c>
      <c r="T78" s="11">
        <f>IF(OR(Q77="",Q78=""),0,IF(S78&lt;&gt;"",S78,IF(AND(Q77=Q78,Q77&lt;&gt;0),ABS((F77-F78)/F77),IF(AND(Q77+Q78=0,Q77&lt;&gt;0),(-1*ABS(F78-F77))/F77-2*('Daily stats'!$I$12),IF(AND(Q77=-1,Q78=0),(F77-F78)/F77-2*('Daily stats'!$I$12),IF(AND(Q77=1,Q78=0),(F78-F77)/F77-2*('Daily stats'!$I$12),0))))))</f>
        <v>1.2692363500967765E-2</v>
      </c>
    </row>
    <row r="79" spans="1:20">
      <c r="A79" s="9">
        <v>42121</v>
      </c>
      <c r="B79" s="9">
        <v>42124</v>
      </c>
      <c r="C79" s="2">
        <v>18100</v>
      </c>
      <c r="D79" s="7">
        <v>18150</v>
      </c>
      <c r="E79" s="6">
        <v>17756</v>
      </c>
      <c r="F79" s="5">
        <v>17790.2</v>
      </c>
      <c r="G79" s="2">
        <v>17790.2</v>
      </c>
      <c r="H79" s="2">
        <v>128543</v>
      </c>
      <c r="I79" s="2">
        <v>575121.6</v>
      </c>
      <c r="J79" s="2">
        <v>1645875</v>
      </c>
      <c r="K79" s="2">
        <v>-169450</v>
      </c>
      <c r="L79" s="2">
        <v>17767.599999999999</v>
      </c>
      <c r="M79" s="47">
        <f t="shared" si="8"/>
        <v>-240.95000000000073</v>
      </c>
      <c r="N79" s="11">
        <f t="shared" si="11"/>
        <v>-1.3362985721931253E-2</v>
      </c>
      <c r="O79" s="14">
        <f t="shared" si="12"/>
        <v>-5.2287658620695489E-2</v>
      </c>
      <c r="P79">
        <f t="shared" si="9"/>
        <v>394</v>
      </c>
      <c r="Q79" s="27">
        <f t="shared" si="13"/>
        <v>-1</v>
      </c>
      <c r="R79" s="2" t="str">
        <f t="shared" si="10"/>
        <v/>
      </c>
      <c r="S79" t="str">
        <f>+IF(R79=11,(F78-D78)/F78-'Daily stats'!$I$12,IF(R79=22,(E78-F78)/F78-'Daily stats'!$I$12,""))</f>
        <v/>
      </c>
      <c r="T79" s="11">
        <f>IF(OR(Q78="",Q79=""),0,IF(S79&lt;&gt;"",S79,IF(AND(Q78=Q79,Q78&lt;&gt;0),ABS((F78-F79)/F78),IF(AND(Q78+Q79=0,Q78&lt;&gt;0),(-1*ABS(F79-F78))/F78-2*('Daily stats'!$I$12),IF(AND(Q78=-1,Q79=0),(F78-F79)/F78-2*('Daily stats'!$I$12),IF(AND(Q78=1,Q79=0),(F79-F78)/F78-2*('Daily stats'!$I$12),0))))))</f>
        <v>1.3362985721931253E-2</v>
      </c>
    </row>
    <row r="80" spans="1:20">
      <c r="A80" s="9">
        <v>42122</v>
      </c>
      <c r="B80" s="9">
        <v>42124</v>
      </c>
      <c r="C80" s="2">
        <v>17790.05</v>
      </c>
      <c r="D80" s="7">
        <v>18341.900000000001</v>
      </c>
      <c r="E80" s="6">
        <v>17771.400000000001</v>
      </c>
      <c r="F80" s="5">
        <v>18247</v>
      </c>
      <c r="G80" s="2">
        <v>18247</v>
      </c>
      <c r="H80" s="2">
        <v>172573</v>
      </c>
      <c r="I80" s="2">
        <v>780183.56</v>
      </c>
      <c r="J80" s="2">
        <v>1273525</v>
      </c>
      <c r="K80" s="2">
        <v>-372350</v>
      </c>
      <c r="L80" s="2">
        <v>18246.25</v>
      </c>
      <c r="M80" s="47">
        <f t="shared" si="8"/>
        <v>456.79999999999927</v>
      </c>
      <c r="N80" s="11">
        <f t="shared" si="11"/>
        <v>2.5677058155613722E-2</v>
      </c>
      <c r="O80" s="14">
        <f t="shared" si="12"/>
        <v>-2.6610600465081766E-2</v>
      </c>
      <c r="P80">
        <f t="shared" si="9"/>
        <v>570.5</v>
      </c>
      <c r="Q80" s="27">
        <f t="shared" si="13"/>
        <v>1</v>
      </c>
      <c r="R80" s="2">
        <f t="shared" si="10"/>
        <v>11</v>
      </c>
      <c r="S80">
        <f>+IF(R80=11,(F79-D79)/F79-'Daily stats'!$I$12,IF(R80=22,(E79-F79)/F79-'Daily stats'!$I$12,""))</f>
        <v>-2.0724618048138823E-2</v>
      </c>
      <c r="T80" s="11">
        <f>IF(OR(Q79="",Q80=""),0,IF(S80&lt;&gt;"",S80,IF(AND(Q79=Q80,Q79&lt;&gt;0),ABS((F79-F80)/F79),IF(AND(Q79+Q80=0,Q79&lt;&gt;0),(-1*ABS(F80-F79))/F79-2*('Daily stats'!$I$12),IF(AND(Q79=-1,Q80=0),(F79-F80)/F79-2*('Daily stats'!$I$12),IF(AND(Q79=1,Q80=0),(F80-F79)/F79-2*('Daily stats'!$I$12),0))))))</f>
        <v>-2.0724618048138823E-2</v>
      </c>
    </row>
    <row r="81" spans="1:20">
      <c r="A81" s="9">
        <v>42123</v>
      </c>
      <c r="B81" s="9">
        <v>42124</v>
      </c>
      <c r="C81" s="2">
        <v>18210</v>
      </c>
      <c r="D81" s="7">
        <v>18425</v>
      </c>
      <c r="E81" s="6">
        <v>18189.900000000001</v>
      </c>
      <c r="F81" s="5">
        <v>18300.55</v>
      </c>
      <c r="G81" s="2">
        <v>18300.55</v>
      </c>
      <c r="H81" s="2">
        <v>128019</v>
      </c>
      <c r="I81" s="2">
        <v>586054.65</v>
      </c>
      <c r="J81" s="2">
        <v>1065375</v>
      </c>
      <c r="K81" s="2">
        <v>-208150</v>
      </c>
      <c r="L81" s="2">
        <v>18302.650000000001</v>
      </c>
      <c r="M81" s="47">
        <f t="shared" si="8"/>
        <v>53.549999999999272</v>
      </c>
      <c r="N81" s="11">
        <f t="shared" si="11"/>
        <v>2.9347289965473379E-3</v>
      </c>
      <c r="O81" s="14">
        <f t="shared" si="12"/>
        <v>-2.3675871468534428E-2</v>
      </c>
      <c r="P81">
        <f t="shared" si="9"/>
        <v>235.09999999999854</v>
      </c>
      <c r="Q81" s="27">
        <f t="shared" si="13"/>
        <v>1</v>
      </c>
      <c r="R81" s="2" t="str">
        <f t="shared" si="10"/>
        <v/>
      </c>
      <c r="S81" t="str">
        <f>+IF(R81=11,(F80-D80)/F80-'Daily stats'!$I$12,IF(R81=22,(E80-F80)/F80-'Daily stats'!$I$12,""))</f>
        <v/>
      </c>
      <c r="T81" s="11">
        <f>IF(OR(Q80="",Q81=""),0,IF(S81&lt;&gt;"",S81,IF(AND(Q80=Q81,Q80&lt;&gt;0),ABS((F80-F81)/F80),IF(AND(Q80+Q81=0,Q80&lt;&gt;0),(-1*ABS(F81-F80))/F80-2*('Daily stats'!$I$12),IF(AND(Q80=-1,Q81=0),(F80-F81)/F80-2*('Daily stats'!$I$12),IF(AND(Q80=1,Q81=0),(F81-F80)/F80-2*('Daily stats'!$I$12),0))))))</f>
        <v>2.9347289965473379E-3</v>
      </c>
    </row>
    <row r="82" spans="1:20">
      <c r="A82" s="9">
        <v>42124</v>
      </c>
      <c r="B82" s="9">
        <v>42124</v>
      </c>
      <c r="C82" s="2">
        <v>18283.2</v>
      </c>
      <c r="D82" s="7">
        <v>18425</v>
      </c>
      <c r="E82" s="6">
        <v>18150</v>
      </c>
      <c r="F82" s="5">
        <v>18327.45</v>
      </c>
      <c r="G82" s="2">
        <v>18338.099999999999</v>
      </c>
      <c r="H82" s="2">
        <v>133127</v>
      </c>
      <c r="I82" s="2">
        <v>608891.42000000004</v>
      </c>
      <c r="J82" s="2">
        <v>603075</v>
      </c>
      <c r="K82" s="2">
        <v>-462300</v>
      </c>
      <c r="L82" s="2">
        <v>18338.099999999999</v>
      </c>
      <c r="M82" s="47">
        <f t="shared" si="8"/>
        <v>26.900000000001455</v>
      </c>
      <c r="N82" s="11">
        <f t="shared" si="11"/>
        <v>1.4699011778335326E-3</v>
      </c>
      <c r="O82" s="14">
        <f t="shared" si="12"/>
        <v>-2.2205970290700896E-2</v>
      </c>
      <c r="P82">
        <f t="shared" si="9"/>
        <v>275</v>
      </c>
      <c r="Q82" s="27">
        <f t="shared" si="13"/>
        <v>0</v>
      </c>
      <c r="R82" s="2">
        <f t="shared" si="10"/>
        <v>22</v>
      </c>
      <c r="S82">
        <f>+IF(R82=11,(F81-D81)/F81-'Daily stats'!$I$12,IF(R82=22,(E81-F81)/F81-'Daily stats'!$I$12,""))</f>
        <v>-6.5462663690434349E-3</v>
      </c>
      <c r="T82" s="11">
        <f>IF(OR(Q81="",Q82=""),0,IF(S82&lt;&gt;"",S82,IF(AND(Q81=Q82,Q81&lt;&gt;0),ABS((F81-F82)/F81),IF(AND(Q81+Q82=0,Q81&lt;&gt;0),(-1*ABS(F82-F81))/F81-2*('Daily stats'!$I$12),IF(AND(Q81=-1,Q82=0),(F81-F82)/F81-2*('Daily stats'!$I$12),IF(AND(Q81=1,Q82=0),(F82-F81)/F81-2*('Daily stats'!$I$12),0))))))</f>
        <v>-6.5462663690434349E-3</v>
      </c>
    </row>
    <row r="83" spans="1:20">
      <c r="A83" s="9">
        <v>42128</v>
      </c>
      <c r="B83" s="9">
        <v>42152</v>
      </c>
      <c r="C83" s="2">
        <v>18579.75</v>
      </c>
      <c r="D83" s="7">
        <v>18714.7</v>
      </c>
      <c r="E83" s="6">
        <v>18407</v>
      </c>
      <c r="F83" s="5">
        <v>18599.2</v>
      </c>
      <c r="G83" s="2">
        <v>18599.2</v>
      </c>
      <c r="H83" s="2">
        <v>95603</v>
      </c>
      <c r="I83" s="2">
        <v>444353.21</v>
      </c>
      <c r="J83" s="2">
        <v>1695625</v>
      </c>
      <c r="K83" s="2">
        <v>87975</v>
      </c>
      <c r="L83" s="2">
        <v>18501.3</v>
      </c>
      <c r="M83" s="47" t="str">
        <f t="shared" si="8"/>
        <v/>
      </c>
      <c r="N83" s="11">
        <f t="shared" si="11"/>
        <v>1.4827485547634831E-2</v>
      </c>
      <c r="O83" s="14">
        <f t="shared" si="12"/>
        <v>-7.3784847430660647E-3</v>
      </c>
      <c r="P83">
        <f t="shared" si="9"/>
        <v>307.70000000000073</v>
      </c>
      <c r="Q83" s="27" t="str">
        <f t="shared" si="13"/>
        <v/>
      </c>
      <c r="R83" s="2" t="str">
        <f t="shared" si="10"/>
        <v/>
      </c>
      <c r="S83" t="str">
        <f>+IF(R83=11,(F82-D82)/F82-'Daily stats'!$I$12,IF(R83=22,(E82-F82)/F82-'Daily stats'!$I$12,""))</f>
        <v/>
      </c>
      <c r="T83" s="11">
        <f>IF(OR(Q82="",Q83=""),0,IF(S83&lt;&gt;"",S83,IF(AND(Q82=Q83,Q82&lt;&gt;0),ABS((F82-F83)/F82),IF(AND(Q82+Q83=0,Q82&lt;&gt;0),(-1*ABS(F83-F82))/F82-2*('Daily stats'!$I$12),IF(AND(Q82=-1,Q83=0),(F82-F83)/F82-2*('Daily stats'!$I$12),IF(AND(Q82=1,Q83=0),(F83-F82)/F82-2*('Daily stats'!$I$12),0))))))</f>
        <v>0</v>
      </c>
    </row>
    <row r="84" spans="1:20">
      <c r="A84" s="9">
        <v>42129</v>
      </c>
      <c r="B84" s="9">
        <v>42152</v>
      </c>
      <c r="C84" s="2">
        <v>18580</v>
      </c>
      <c r="D84" s="7">
        <v>18655.95</v>
      </c>
      <c r="E84" s="6">
        <v>18471</v>
      </c>
      <c r="F84" s="5">
        <v>18557.900000000001</v>
      </c>
      <c r="G84" s="2">
        <v>18557.900000000001</v>
      </c>
      <c r="H84" s="2">
        <v>94858</v>
      </c>
      <c r="I84" s="2">
        <v>440164.08</v>
      </c>
      <c r="J84" s="2">
        <v>1790000</v>
      </c>
      <c r="K84" s="2">
        <v>94375</v>
      </c>
      <c r="L84" s="2">
        <v>18471.45</v>
      </c>
      <c r="M84" s="47">
        <f t="shared" si="8"/>
        <v>-41.299999999999272</v>
      </c>
      <c r="N84" s="11">
        <f t="shared" si="11"/>
        <v>-2.2205256140048644E-3</v>
      </c>
      <c r="O84" s="14">
        <f t="shared" si="12"/>
        <v>-9.5990103570709299E-3</v>
      </c>
      <c r="P84">
        <f t="shared" si="9"/>
        <v>184.95000000000073</v>
      </c>
      <c r="Q84" s="27">
        <f t="shared" si="13"/>
        <v>-1</v>
      </c>
      <c r="R84" s="2" t="str">
        <f t="shared" si="10"/>
        <v/>
      </c>
      <c r="S84" t="str">
        <f>+IF(R84=11,(F83-D83)/F83-'Daily stats'!$I$12,IF(R84=22,(E83-F83)/F83-'Daily stats'!$I$12,""))</f>
        <v/>
      </c>
      <c r="T84" s="11">
        <f>IF(OR(Q83="",Q84=""),0,IF(S84&lt;&gt;"",S84,IF(AND(Q83=Q84,Q83&lt;&gt;0),ABS((F83-F84)/F83),IF(AND(Q83+Q84=0,Q83&lt;&gt;0),(-1*ABS(F84-F83))/F83-2*('Daily stats'!$I$12),IF(AND(Q83=-1,Q84=0),(F83-F84)/F83-2*('Daily stats'!$I$12),IF(AND(Q83=1,Q84=0),(F84-F83)/F83-2*('Daily stats'!$I$12),0))))))</f>
        <v>0</v>
      </c>
    </row>
    <row r="85" spans="1:20">
      <c r="A85" s="9">
        <v>42130</v>
      </c>
      <c r="B85" s="9">
        <v>42152</v>
      </c>
      <c r="C85" s="2">
        <v>18510</v>
      </c>
      <c r="D85" s="7">
        <v>18548.8</v>
      </c>
      <c r="E85" s="6">
        <v>17800</v>
      </c>
      <c r="F85" s="5">
        <v>17840.55</v>
      </c>
      <c r="G85" s="2">
        <v>17840.55</v>
      </c>
      <c r="H85" s="2">
        <v>193197</v>
      </c>
      <c r="I85" s="2">
        <v>873370.19</v>
      </c>
      <c r="J85" s="2">
        <v>2188425</v>
      </c>
      <c r="K85" s="2">
        <v>398425</v>
      </c>
      <c r="L85" s="2">
        <v>17799.55</v>
      </c>
      <c r="M85" s="47">
        <f t="shared" si="8"/>
        <v>-717.35000000000218</v>
      </c>
      <c r="N85" s="11">
        <f t="shared" si="11"/>
        <v>-3.8654696921526795E-2</v>
      </c>
      <c r="O85" s="14">
        <f t="shared" si="12"/>
        <v>-4.8253707278597721E-2</v>
      </c>
      <c r="P85">
        <f t="shared" si="9"/>
        <v>748.79999999999927</v>
      </c>
      <c r="Q85" s="27">
        <f t="shared" si="13"/>
        <v>-1</v>
      </c>
      <c r="R85" s="2" t="str">
        <f t="shared" si="10"/>
        <v/>
      </c>
      <c r="S85" t="str">
        <f>+IF(R85=11,(F84-D84)/F84-'Daily stats'!$I$12,IF(R85=22,(E84-F84)/F84-'Daily stats'!$I$12,""))</f>
        <v/>
      </c>
      <c r="T85" s="11">
        <f>IF(OR(Q84="",Q85=""),0,IF(S85&lt;&gt;"",S85,IF(AND(Q84=Q85,Q84&lt;&gt;0),ABS((F84-F85)/F84),IF(AND(Q84+Q85=0,Q84&lt;&gt;0),(-1*ABS(F85-F84))/F84-2*('Daily stats'!$I$12),IF(AND(Q84=-1,Q85=0),(F84-F85)/F84-2*('Daily stats'!$I$12),IF(AND(Q84=1,Q85=0),(F85-F84)/F84-2*('Daily stats'!$I$12),0))))))</f>
        <v>3.8654696921526795E-2</v>
      </c>
    </row>
    <row r="86" spans="1:20">
      <c r="A86" s="9">
        <v>42131</v>
      </c>
      <c r="B86" s="9">
        <v>42152</v>
      </c>
      <c r="C86" s="2">
        <v>17762.099999999999</v>
      </c>
      <c r="D86" s="7">
        <v>17788.7</v>
      </c>
      <c r="E86" s="6">
        <v>17286.099999999999</v>
      </c>
      <c r="F86" s="5">
        <v>17424.349999999999</v>
      </c>
      <c r="G86" s="2">
        <v>17424.349999999999</v>
      </c>
      <c r="H86" s="2">
        <v>181350</v>
      </c>
      <c r="I86" s="2">
        <v>795868.23</v>
      </c>
      <c r="J86" s="2">
        <v>2087075</v>
      </c>
      <c r="K86" s="2">
        <v>-101350</v>
      </c>
      <c r="L86" s="2">
        <v>17376.900000000001</v>
      </c>
      <c r="M86" s="47">
        <f t="shared" si="8"/>
        <v>-416.20000000000073</v>
      </c>
      <c r="N86" s="11">
        <f t="shared" si="11"/>
        <v>-2.3328877192687485E-2</v>
      </c>
      <c r="O86" s="14">
        <f t="shared" si="12"/>
        <v>-7.158258447128521E-2</v>
      </c>
      <c r="P86">
        <f t="shared" si="9"/>
        <v>502.60000000000218</v>
      </c>
      <c r="Q86" s="27">
        <f t="shared" si="13"/>
        <v>-1</v>
      </c>
      <c r="R86" s="2" t="str">
        <f t="shared" si="10"/>
        <v/>
      </c>
      <c r="S86" t="str">
        <f>+IF(R86=11,(F85-D85)/F85-'Daily stats'!$I$12,IF(R86=22,(E85-F85)/F85-'Daily stats'!$I$12,""))</f>
        <v/>
      </c>
      <c r="T86" s="11">
        <f>IF(OR(Q85="",Q86=""),0,IF(S86&lt;&gt;"",S86,IF(AND(Q85=Q86,Q85&lt;&gt;0),ABS((F85-F86)/F85),IF(AND(Q85+Q86=0,Q85&lt;&gt;0),(-1*ABS(F86-F85))/F85-2*('Daily stats'!$I$12),IF(AND(Q85=-1,Q86=0),(F85-F86)/F85-2*('Daily stats'!$I$12),IF(AND(Q85=1,Q86=0),(F86-F85)/F85-2*('Daily stats'!$I$12),0))))))</f>
        <v>2.3328877192687485E-2</v>
      </c>
    </row>
    <row r="87" spans="1:20">
      <c r="A87" s="9">
        <v>42132</v>
      </c>
      <c r="B87" s="9">
        <v>42152</v>
      </c>
      <c r="C87" s="2">
        <v>17520.099999999999</v>
      </c>
      <c r="D87" s="7">
        <v>17966</v>
      </c>
      <c r="E87" s="6">
        <v>17520.099999999999</v>
      </c>
      <c r="F87" s="5">
        <v>17818.55</v>
      </c>
      <c r="G87" s="2">
        <v>17818.55</v>
      </c>
      <c r="H87" s="2">
        <v>155385</v>
      </c>
      <c r="I87" s="2">
        <v>690417.05</v>
      </c>
      <c r="J87" s="2">
        <v>1809150</v>
      </c>
      <c r="K87" s="2">
        <v>-277925</v>
      </c>
      <c r="L87" s="2">
        <v>17796.599999999999</v>
      </c>
      <c r="M87" s="47">
        <f t="shared" si="8"/>
        <v>394.20000000000073</v>
      </c>
      <c r="N87" s="11">
        <f t="shared" si="11"/>
        <v>2.2623512498314183E-2</v>
      </c>
      <c r="O87" s="14">
        <f t="shared" si="12"/>
        <v>-4.895907197297103E-2</v>
      </c>
      <c r="P87">
        <f t="shared" si="9"/>
        <v>445.90000000000146</v>
      </c>
      <c r="Q87" s="27">
        <f t="shared" si="13"/>
        <v>1</v>
      </c>
      <c r="R87" s="2">
        <f t="shared" si="10"/>
        <v>11</v>
      </c>
      <c r="S87">
        <f>+IF(R87=11,(F86-D86)/F86-'Daily stats'!$I$12,IF(R87=22,(E86-F86)/F86-'Daily stats'!$I$12,""))</f>
        <v>-2.1410392640184697E-2</v>
      </c>
      <c r="T87" s="11">
        <f>IF(OR(Q86="",Q87=""),0,IF(S87&lt;&gt;"",S87,IF(AND(Q86=Q87,Q86&lt;&gt;0),ABS((F86-F87)/F86),IF(AND(Q86+Q87=0,Q86&lt;&gt;0),(-1*ABS(F87-F86))/F86-2*('Daily stats'!$I$12),IF(AND(Q86=-1,Q87=0),(F86-F87)/F86-2*('Daily stats'!$I$12),IF(AND(Q86=1,Q87=0),(F87-F86)/F86-2*('Daily stats'!$I$12),0))))))</f>
        <v>-2.1410392640184697E-2</v>
      </c>
    </row>
    <row r="88" spans="1:20">
      <c r="A88" s="9">
        <v>42135</v>
      </c>
      <c r="B88" s="9">
        <v>42152</v>
      </c>
      <c r="C88" s="2">
        <v>17930</v>
      </c>
      <c r="D88" s="7">
        <v>18268</v>
      </c>
      <c r="E88" s="6">
        <v>17861</v>
      </c>
      <c r="F88" s="5">
        <v>18208.8</v>
      </c>
      <c r="G88" s="2">
        <v>18208.8</v>
      </c>
      <c r="H88" s="2">
        <v>122840</v>
      </c>
      <c r="I88" s="2">
        <v>555673.46</v>
      </c>
      <c r="J88" s="2">
        <v>1700150</v>
      </c>
      <c r="K88" s="2">
        <v>-109000</v>
      </c>
      <c r="L88" s="2">
        <v>18199.75</v>
      </c>
      <c r="M88" s="47">
        <f t="shared" si="8"/>
        <v>390.25</v>
      </c>
      <c r="N88" s="11">
        <f t="shared" si="11"/>
        <v>2.1901333161228047E-2</v>
      </c>
      <c r="O88" s="14">
        <f t="shared" si="12"/>
        <v>-2.7057738811742983E-2</v>
      </c>
      <c r="P88">
        <f t="shared" si="9"/>
        <v>407</v>
      </c>
      <c r="Q88" s="27">
        <f t="shared" si="13"/>
        <v>1</v>
      </c>
      <c r="R88" s="2" t="str">
        <f t="shared" si="10"/>
        <v/>
      </c>
      <c r="S88" t="str">
        <f>+IF(R88=11,(F87-D87)/F87-'Daily stats'!$I$12,IF(R88=22,(E87-F87)/F87-'Daily stats'!$I$12,""))</f>
        <v/>
      </c>
      <c r="T88" s="11">
        <f>IF(OR(Q87="",Q88=""),0,IF(S88&lt;&gt;"",S88,IF(AND(Q87=Q88,Q87&lt;&gt;0),ABS((F87-F88)/F87),IF(AND(Q87+Q88=0,Q87&lt;&gt;0),(-1*ABS(F88-F87))/F87-2*('Daily stats'!$I$12),IF(AND(Q87=-1,Q88=0),(F87-F88)/F87-2*('Daily stats'!$I$12),IF(AND(Q87=1,Q88=0),(F88-F87)/F87-2*('Daily stats'!$I$12),0))))))</f>
        <v>2.1901333161228047E-2</v>
      </c>
    </row>
    <row r="89" spans="1:20">
      <c r="A89" s="9">
        <v>42136</v>
      </c>
      <c r="B89" s="9">
        <v>42152</v>
      </c>
      <c r="C89" s="2">
        <v>18122.55</v>
      </c>
      <c r="D89" s="7">
        <v>18187.150000000001</v>
      </c>
      <c r="E89" s="6">
        <v>17586</v>
      </c>
      <c r="F89" s="5">
        <v>17619.5</v>
      </c>
      <c r="G89" s="2">
        <v>17619.5</v>
      </c>
      <c r="H89" s="2">
        <v>147300</v>
      </c>
      <c r="I89" s="2">
        <v>654688.5</v>
      </c>
      <c r="J89" s="2">
        <v>1858325</v>
      </c>
      <c r="K89" s="2">
        <v>158175</v>
      </c>
      <c r="L89" s="2">
        <v>17628.650000000001</v>
      </c>
      <c r="M89" s="47">
        <f t="shared" si="8"/>
        <v>-589.29999999999927</v>
      </c>
      <c r="N89" s="11">
        <f t="shared" si="11"/>
        <v>-3.2363472606651691E-2</v>
      </c>
      <c r="O89" s="14">
        <f t="shared" si="12"/>
        <v>-5.9421211418394675E-2</v>
      </c>
      <c r="P89">
        <f t="shared" si="9"/>
        <v>601.15000000000146</v>
      </c>
      <c r="Q89" s="27">
        <f t="shared" si="13"/>
        <v>-1</v>
      </c>
      <c r="R89" s="2">
        <f t="shared" si="10"/>
        <v>22</v>
      </c>
      <c r="S89">
        <f>+IF(R89=11,(F88-D88)/F88-'Daily stats'!$I$12,IF(R89=22,(E88-F88)/F88-'Daily stats'!$I$12,""))</f>
        <v>-1.9600654628531222E-2</v>
      </c>
      <c r="T89" s="11">
        <f>IF(OR(Q88="",Q89=""),0,IF(S89&lt;&gt;"",S89,IF(AND(Q88=Q89,Q88&lt;&gt;0),ABS((F88-F89)/F88),IF(AND(Q88+Q89=0,Q88&lt;&gt;0),(-1*ABS(F89-F88))/F88-2*('Daily stats'!$I$12),IF(AND(Q88=-1,Q89=0),(F88-F89)/F88-2*('Daily stats'!$I$12),IF(AND(Q88=1,Q89=0),(F89-F88)/F88-2*('Daily stats'!$I$12),0))))))</f>
        <v>-1.9600654628531222E-2</v>
      </c>
    </row>
    <row r="90" spans="1:20">
      <c r="A90" s="9">
        <v>42137</v>
      </c>
      <c r="B90" s="9">
        <v>42152</v>
      </c>
      <c r="C90" s="2">
        <v>17725.5</v>
      </c>
      <c r="D90" s="7">
        <v>18159</v>
      </c>
      <c r="E90" s="6">
        <v>17648</v>
      </c>
      <c r="F90" s="5">
        <v>18109.2</v>
      </c>
      <c r="G90" s="2">
        <v>18109.2</v>
      </c>
      <c r="H90" s="2">
        <v>207400</v>
      </c>
      <c r="I90" s="2">
        <v>929290.23999999999</v>
      </c>
      <c r="J90" s="2">
        <v>1681950</v>
      </c>
      <c r="K90" s="2">
        <v>-176375</v>
      </c>
      <c r="L90" s="2">
        <v>18097.45</v>
      </c>
      <c r="M90" s="47">
        <f t="shared" si="8"/>
        <v>489.70000000000073</v>
      </c>
      <c r="N90" s="11">
        <f t="shared" si="11"/>
        <v>2.7793070177927905E-2</v>
      </c>
      <c r="O90" s="14">
        <f t="shared" si="12"/>
        <v>-3.162814124046677E-2</v>
      </c>
      <c r="P90">
        <f t="shared" si="9"/>
        <v>511</v>
      </c>
      <c r="Q90" s="27">
        <f t="shared" si="13"/>
        <v>1</v>
      </c>
      <c r="R90" s="2" t="str">
        <f t="shared" si="10"/>
        <v/>
      </c>
      <c r="S90" t="str">
        <f>+IF(R90=11,(F89-D89)/F89-'Daily stats'!$I$12,IF(R90=22,(E89-F89)/F89-'Daily stats'!$I$12,""))</f>
        <v/>
      </c>
      <c r="T90" s="11">
        <f>IF(OR(Q89="",Q90=""),0,IF(S90&lt;&gt;"",S90,IF(AND(Q89=Q90,Q89&lt;&gt;0),ABS((F89-F90)/F89),IF(AND(Q89+Q90=0,Q89&lt;&gt;0),(-1*ABS(F90-F89))/F89-2*('Daily stats'!$I$12),IF(AND(Q89=-1,Q90=0),(F89-F90)/F89-2*('Daily stats'!$I$12),IF(AND(Q89=1,Q90=0),(F90-F89)/F89-2*('Daily stats'!$I$12),0))))))</f>
        <v>-2.8793070177927906E-2</v>
      </c>
    </row>
    <row r="91" spans="1:20">
      <c r="A91" s="9">
        <v>42138</v>
      </c>
      <c r="B91" s="9">
        <v>42152</v>
      </c>
      <c r="C91" s="2">
        <v>18089</v>
      </c>
      <c r="D91" s="7">
        <v>18185</v>
      </c>
      <c r="E91" s="6">
        <v>17785.25</v>
      </c>
      <c r="F91" s="5">
        <v>18135.2</v>
      </c>
      <c r="G91" s="2">
        <v>18135.2</v>
      </c>
      <c r="H91" s="2">
        <v>147173</v>
      </c>
      <c r="I91" s="2">
        <v>662450</v>
      </c>
      <c r="J91" s="2">
        <v>1711775</v>
      </c>
      <c r="K91" s="2">
        <v>29825</v>
      </c>
      <c r="L91" s="2">
        <v>18116.2</v>
      </c>
      <c r="M91" s="47">
        <f t="shared" si="8"/>
        <v>26</v>
      </c>
      <c r="N91" s="11">
        <f t="shared" si="11"/>
        <v>1.4357343228856051E-3</v>
      </c>
      <c r="O91" s="14">
        <f t="shared" si="12"/>
        <v>-3.0192406917581165E-2</v>
      </c>
      <c r="P91">
        <f t="shared" si="9"/>
        <v>399.75</v>
      </c>
      <c r="Q91" s="27">
        <f t="shared" si="13"/>
        <v>1</v>
      </c>
      <c r="R91" s="2" t="str">
        <f t="shared" si="10"/>
        <v/>
      </c>
      <c r="S91" t="str">
        <f>+IF(R91=11,(F90-D90)/F90-'Daily stats'!$I$12,IF(R91=22,(E90-F90)/F90-'Daily stats'!$I$12,""))</f>
        <v/>
      </c>
      <c r="T91" s="11">
        <f>IF(OR(Q90="",Q91=""),0,IF(S91&lt;&gt;"",S91,IF(AND(Q90=Q91,Q90&lt;&gt;0),ABS((F90-F91)/F90),IF(AND(Q90+Q91=0,Q90&lt;&gt;0),(-1*ABS(F91-F90))/F90-2*('Daily stats'!$I$12),IF(AND(Q90=-1,Q91=0),(F90-F91)/F90-2*('Daily stats'!$I$12),IF(AND(Q90=1,Q91=0),(F91-F90)/F90-2*('Daily stats'!$I$12),0))))))</f>
        <v>1.4357343228856051E-3</v>
      </c>
    </row>
    <row r="92" spans="1:20">
      <c r="A92" s="9">
        <v>42139</v>
      </c>
      <c r="B92" s="9">
        <v>42152</v>
      </c>
      <c r="C92" s="2">
        <v>18180</v>
      </c>
      <c r="D92" s="7">
        <v>18258.599999999999</v>
      </c>
      <c r="E92" s="6">
        <v>18060</v>
      </c>
      <c r="F92" s="5">
        <v>18163.099999999999</v>
      </c>
      <c r="G92" s="2">
        <v>18163.099999999999</v>
      </c>
      <c r="H92" s="2">
        <v>94781</v>
      </c>
      <c r="I92" s="2">
        <v>430751.22</v>
      </c>
      <c r="J92" s="2">
        <v>1627225</v>
      </c>
      <c r="K92" s="2">
        <v>-84550</v>
      </c>
      <c r="L92" s="2">
        <v>18183.150000000001</v>
      </c>
      <c r="M92" s="47">
        <f t="shared" si="8"/>
        <v>27.899999999997817</v>
      </c>
      <c r="N92" s="11">
        <f t="shared" si="11"/>
        <v>1.5384445718821858E-3</v>
      </c>
      <c r="O92" s="14">
        <f t="shared" si="12"/>
        <v>-2.8653962345698978E-2</v>
      </c>
      <c r="P92">
        <f t="shared" si="9"/>
        <v>198.59999999999854</v>
      </c>
      <c r="Q92" s="27">
        <f t="shared" si="13"/>
        <v>1</v>
      </c>
      <c r="R92" s="2" t="str">
        <f t="shared" si="10"/>
        <v/>
      </c>
      <c r="S92" t="str">
        <f>+IF(R92=11,(F91-D91)/F91-'Daily stats'!$I$12,IF(R92=22,(E91-F91)/F91-'Daily stats'!$I$12,""))</f>
        <v/>
      </c>
      <c r="T92" s="11">
        <f>IF(OR(Q91="",Q92=""),0,IF(S92&lt;&gt;"",S92,IF(AND(Q91=Q92,Q91&lt;&gt;0),ABS((F91-F92)/F91),IF(AND(Q91+Q92=0,Q91&lt;&gt;0),(-1*ABS(F92-F91))/F91-2*('Daily stats'!$I$12),IF(AND(Q91=-1,Q92=0),(F91-F92)/F91-2*('Daily stats'!$I$12),IF(AND(Q91=1,Q92=0),(F92-F91)/F91-2*('Daily stats'!$I$12),0))))))</f>
        <v>1.5384445718821858E-3</v>
      </c>
    </row>
    <row r="93" spans="1:20">
      <c r="A93" s="9">
        <v>42142</v>
      </c>
      <c r="B93" s="9">
        <v>42152</v>
      </c>
      <c r="C93" s="2">
        <v>18247</v>
      </c>
      <c r="D93" s="7">
        <v>18430</v>
      </c>
      <c r="E93" s="6">
        <v>18176.099999999999</v>
      </c>
      <c r="F93" s="5">
        <v>18401.5</v>
      </c>
      <c r="G93" s="2">
        <v>18401.5</v>
      </c>
      <c r="H93" s="2">
        <v>98675</v>
      </c>
      <c r="I93" s="2">
        <v>451597.43</v>
      </c>
      <c r="J93" s="2">
        <v>1760325</v>
      </c>
      <c r="K93" s="2">
        <v>133100</v>
      </c>
      <c r="L93" s="2">
        <v>18422.95</v>
      </c>
      <c r="M93" s="47">
        <f t="shared" si="8"/>
        <v>238.40000000000146</v>
      </c>
      <c r="N93" s="11">
        <f t="shared" si="11"/>
        <v>1.3125512715340524E-2</v>
      </c>
      <c r="O93" s="14">
        <f t="shared" si="12"/>
        <v>-1.5528449630358454E-2</v>
      </c>
      <c r="P93">
        <f t="shared" si="9"/>
        <v>253.90000000000146</v>
      </c>
      <c r="Q93" s="27">
        <f t="shared" si="13"/>
        <v>1</v>
      </c>
      <c r="R93" s="2" t="str">
        <f t="shared" si="10"/>
        <v/>
      </c>
      <c r="S93" t="str">
        <f>+IF(R93=11,(F92-D92)/F92-'Daily stats'!$I$12,IF(R93=22,(E92-F92)/F92-'Daily stats'!$I$12,""))</f>
        <v/>
      </c>
      <c r="T93" s="11">
        <f>IF(OR(Q92="",Q93=""),0,IF(S93&lt;&gt;"",S93,IF(AND(Q92=Q93,Q92&lt;&gt;0),ABS((F92-F93)/F92),IF(AND(Q92+Q93=0,Q92&lt;&gt;0),(-1*ABS(F93-F92))/F92-2*('Daily stats'!$I$12),IF(AND(Q92=-1,Q93=0),(F92-F93)/F92-2*('Daily stats'!$I$12),IF(AND(Q92=1,Q93=0),(F93-F92)/F92-2*('Daily stats'!$I$12),0))))))</f>
        <v>1.3125512715340524E-2</v>
      </c>
    </row>
    <row r="94" spans="1:20">
      <c r="A94" s="9">
        <v>42143</v>
      </c>
      <c r="B94" s="9">
        <v>42152</v>
      </c>
      <c r="C94" s="2">
        <v>18286.099999999999</v>
      </c>
      <c r="D94" s="7">
        <v>18545</v>
      </c>
      <c r="E94" s="6">
        <v>18270</v>
      </c>
      <c r="F94" s="5">
        <v>18366.400000000001</v>
      </c>
      <c r="G94" s="2">
        <v>18366.400000000001</v>
      </c>
      <c r="H94" s="2">
        <v>129333</v>
      </c>
      <c r="I94" s="2">
        <v>594606.89</v>
      </c>
      <c r="J94" s="2">
        <v>1675475</v>
      </c>
      <c r="K94" s="2">
        <v>-84850</v>
      </c>
      <c r="L94" s="2">
        <v>18380.400000000001</v>
      </c>
      <c r="M94" s="47">
        <f t="shared" si="8"/>
        <v>-35.099999999998545</v>
      </c>
      <c r="N94" s="11">
        <f t="shared" si="11"/>
        <v>-1.9074531967501859E-3</v>
      </c>
      <c r="O94" s="14">
        <f t="shared" si="12"/>
        <v>-1.7435902827108642E-2</v>
      </c>
      <c r="P94">
        <f t="shared" si="9"/>
        <v>275</v>
      </c>
      <c r="Q94" s="27">
        <f t="shared" si="13"/>
        <v>-1</v>
      </c>
      <c r="R94" s="2" t="str">
        <f t="shared" si="10"/>
        <v/>
      </c>
      <c r="S94" t="str">
        <f>+IF(R94=11,(F93-D93)/F93-'Daily stats'!$I$12,IF(R94=22,(E93-F93)/F93-'Daily stats'!$I$12,""))</f>
        <v/>
      </c>
      <c r="T94" s="11">
        <f>IF(OR(Q93="",Q94=""),0,IF(S94&lt;&gt;"",S94,IF(AND(Q93=Q94,Q93&lt;&gt;0),ABS((F93-F94)/F93),IF(AND(Q93+Q94=0,Q93&lt;&gt;0),(-1*ABS(F94-F93))/F93-2*('Daily stats'!$I$12),IF(AND(Q93=-1,Q94=0),(F93-F94)/F93-2*('Daily stats'!$I$12),IF(AND(Q93=1,Q94=0),(F94-F93)/F93-2*('Daily stats'!$I$12),0))))))</f>
        <v>-2.907453196750186E-3</v>
      </c>
    </row>
    <row r="95" spans="1:20">
      <c r="A95" s="9">
        <v>42144</v>
      </c>
      <c r="B95" s="9">
        <v>42152</v>
      </c>
      <c r="C95" s="2">
        <v>18420</v>
      </c>
      <c r="D95" s="7">
        <v>18599</v>
      </c>
      <c r="E95" s="6">
        <v>18375</v>
      </c>
      <c r="F95" s="5">
        <v>18523.599999999999</v>
      </c>
      <c r="G95" s="2">
        <v>18523.599999999999</v>
      </c>
      <c r="H95" s="2">
        <v>98029</v>
      </c>
      <c r="I95" s="2">
        <v>454210</v>
      </c>
      <c r="J95" s="2">
        <v>1770450</v>
      </c>
      <c r="K95" s="2">
        <v>94975</v>
      </c>
      <c r="L95" s="2">
        <v>18555.150000000001</v>
      </c>
      <c r="M95" s="47">
        <f t="shared" si="8"/>
        <v>157.19999999999709</v>
      </c>
      <c r="N95" s="11">
        <f t="shared" si="11"/>
        <v>8.5591079362312191E-3</v>
      </c>
      <c r="O95" s="14">
        <f t="shared" si="12"/>
        <v>-8.8767948908774225E-3</v>
      </c>
      <c r="P95">
        <f t="shared" si="9"/>
        <v>224</v>
      </c>
      <c r="Q95" s="27">
        <f t="shared" si="13"/>
        <v>1</v>
      </c>
      <c r="R95" s="2">
        <f t="shared" si="10"/>
        <v>11</v>
      </c>
      <c r="S95">
        <f>+IF(R95=11,(F94-D94)/F94-'Daily stats'!$I$12,IF(R95=22,(E94-F94)/F94-'Daily stats'!$I$12,""))</f>
        <v>-1.0224279118390025E-2</v>
      </c>
      <c r="T95" s="11">
        <f>IF(OR(Q94="",Q95=""),0,IF(S95&lt;&gt;"",S95,IF(AND(Q94=Q95,Q94&lt;&gt;0),ABS((F94-F95)/F94),IF(AND(Q94+Q95=0,Q94&lt;&gt;0),(-1*ABS(F95-F94))/F94-2*('Daily stats'!$I$12),IF(AND(Q94=-1,Q95=0),(F94-F95)/F94-2*('Daily stats'!$I$12),IF(AND(Q94=1,Q95=0),(F95-F94)/F94-2*('Daily stats'!$I$12),0))))))</f>
        <v>-1.0224279118390025E-2</v>
      </c>
    </row>
    <row r="96" spans="1:20">
      <c r="A96" s="9">
        <v>42145</v>
      </c>
      <c r="B96" s="9">
        <v>42152</v>
      </c>
      <c r="C96" s="2">
        <v>18550</v>
      </c>
      <c r="D96" s="7">
        <v>18580</v>
      </c>
      <c r="E96" s="6">
        <v>18358.349999999999</v>
      </c>
      <c r="F96" s="5">
        <v>18500.400000000001</v>
      </c>
      <c r="G96" s="2">
        <v>18500.400000000001</v>
      </c>
      <c r="H96" s="2">
        <v>109452</v>
      </c>
      <c r="I96" s="2">
        <v>505384.04</v>
      </c>
      <c r="J96" s="2">
        <v>1699075</v>
      </c>
      <c r="K96" s="2">
        <v>-71375</v>
      </c>
      <c r="L96" s="2">
        <v>18513.150000000001</v>
      </c>
      <c r="M96" s="47">
        <f t="shared" si="8"/>
        <v>-23.19999999999709</v>
      </c>
      <c r="N96" s="11">
        <f t="shared" si="11"/>
        <v>-1.2524563259839929E-3</v>
      </c>
      <c r="O96" s="14">
        <f t="shared" si="12"/>
        <v>-1.0129251216861415E-2</v>
      </c>
      <c r="P96">
        <f t="shared" si="9"/>
        <v>221.65000000000146</v>
      </c>
      <c r="Q96" s="27">
        <f t="shared" si="13"/>
        <v>-1</v>
      </c>
      <c r="R96" s="2">
        <f t="shared" si="10"/>
        <v>22</v>
      </c>
      <c r="S96">
        <f>+IF(R96=11,(F95-D95)/F95-'Daily stats'!$I$12,IF(R96=22,(E95-F95)/F95-'Daily stats'!$I$12,""))</f>
        <v>-8.5221987086742616E-3</v>
      </c>
      <c r="T96" s="11">
        <f>IF(OR(Q95="",Q96=""),0,IF(S96&lt;&gt;"",S96,IF(AND(Q95=Q96,Q95&lt;&gt;0),ABS((F95-F96)/F95),IF(AND(Q95+Q96=0,Q95&lt;&gt;0),(-1*ABS(F96-F95))/F95-2*('Daily stats'!$I$12),IF(AND(Q95=-1,Q96=0),(F95-F96)/F95-2*('Daily stats'!$I$12),IF(AND(Q95=1,Q96=0),(F96-F95)/F95-2*('Daily stats'!$I$12),0))))))</f>
        <v>-8.5221987086742616E-3</v>
      </c>
    </row>
    <row r="97" spans="1:20">
      <c r="A97" s="9">
        <v>42146</v>
      </c>
      <c r="B97" s="9">
        <v>42152</v>
      </c>
      <c r="C97" s="2">
        <v>18511.2</v>
      </c>
      <c r="D97" s="7">
        <v>18725</v>
      </c>
      <c r="E97" s="6">
        <v>18020</v>
      </c>
      <c r="F97" s="5">
        <v>18375.25</v>
      </c>
      <c r="G97" s="2">
        <v>18375.25</v>
      </c>
      <c r="H97" s="2">
        <v>156304</v>
      </c>
      <c r="I97" s="2">
        <v>724515.04</v>
      </c>
      <c r="J97" s="2">
        <v>1773000</v>
      </c>
      <c r="K97" s="2">
        <v>73925</v>
      </c>
      <c r="L97" s="2">
        <v>18433.3</v>
      </c>
      <c r="M97" s="47">
        <f t="shared" si="8"/>
        <v>-125.15000000000146</v>
      </c>
      <c r="N97" s="11">
        <f t="shared" si="11"/>
        <v>-6.7647186006789825E-3</v>
      </c>
      <c r="O97" s="14">
        <f t="shared" si="12"/>
        <v>-1.6893969817540398E-2</v>
      </c>
      <c r="P97">
        <f t="shared" si="9"/>
        <v>705</v>
      </c>
      <c r="Q97" s="27">
        <f t="shared" si="13"/>
        <v>-1</v>
      </c>
      <c r="R97" s="2">
        <f t="shared" si="10"/>
        <v>11</v>
      </c>
      <c r="S97">
        <f>+IF(R97=11,(F96-D96)/F96-'Daily stats'!$I$12,IF(R97=22,(E96-F96)/F96-'Daily stats'!$I$12,""))</f>
        <v>-4.8026096733042815E-3</v>
      </c>
      <c r="T97" s="11">
        <f>IF(OR(Q96="",Q97=""),0,IF(S97&lt;&gt;"",S97,IF(AND(Q96=Q97,Q96&lt;&gt;0),ABS((F96-F97)/F96),IF(AND(Q96+Q97=0,Q96&lt;&gt;0),(-1*ABS(F97-F96))/F96-2*('Daily stats'!$I$12),IF(AND(Q96=-1,Q97=0),(F96-F97)/F96-2*('Daily stats'!$I$12),IF(AND(Q96=1,Q97=0),(F97-F96)/F96-2*('Daily stats'!$I$12),0))))))</f>
        <v>-4.8026096733042815E-3</v>
      </c>
    </row>
    <row r="98" spans="1:20">
      <c r="A98" s="9">
        <v>42149</v>
      </c>
      <c r="B98" s="9">
        <v>42152</v>
      </c>
      <c r="C98" s="2">
        <v>18340</v>
      </c>
      <c r="D98" s="7">
        <v>18435</v>
      </c>
      <c r="E98" s="6">
        <v>18255.95</v>
      </c>
      <c r="F98" s="5">
        <v>18280.8</v>
      </c>
      <c r="G98" s="2">
        <v>18280.8</v>
      </c>
      <c r="H98" s="2">
        <v>85872</v>
      </c>
      <c r="I98" s="2">
        <v>393566.03</v>
      </c>
      <c r="J98" s="2">
        <v>1623525</v>
      </c>
      <c r="K98" s="2">
        <v>-149475</v>
      </c>
      <c r="L98" s="2">
        <v>18324.849999999999</v>
      </c>
      <c r="M98" s="47">
        <f t="shared" si="8"/>
        <v>-94.450000000000728</v>
      </c>
      <c r="N98" s="11">
        <f t="shared" si="11"/>
        <v>-5.1400661215494064E-3</v>
      </c>
      <c r="O98" s="14">
        <f t="shared" si="12"/>
        <v>-2.2034035939089806E-2</v>
      </c>
      <c r="P98">
        <f t="shared" si="9"/>
        <v>179.04999999999927</v>
      </c>
      <c r="Q98" s="27">
        <f t="shared" si="13"/>
        <v>-1</v>
      </c>
      <c r="R98" s="2" t="str">
        <f t="shared" si="10"/>
        <v/>
      </c>
      <c r="S98" t="str">
        <f>+IF(R98=11,(F97-D97)/F97-'Daily stats'!$I$12,IF(R98=22,(E97-F97)/F97-'Daily stats'!$I$12,""))</f>
        <v/>
      </c>
      <c r="T98" s="11">
        <f>IF(OR(Q97="",Q98=""),0,IF(S98&lt;&gt;"",S98,IF(AND(Q97=Q98,Q97&lt;&gt;0),ABS((F97-F98)/F97),IF(AND(Q97+Q98=0,Q97&lt;&gt;0),(-1*ABS(F98-F97))/F97-2*('Daily stats'!$I$12),IF(AND(Q97=-1,Q98=0),(F97-F98)/F97-2*('Daily stats'!$I$12),IF(AND(Q97=1,Q98=0),(F98-F97)/F97-2*('Daily stats'!$I$12),0))))))</f>
        <v>5.1400661215494064E-3</v>
      </c>
    </row>
    <row r="99" spans="1:20">
      <c r="A99" s="9">
        <v>42150</v>
      </c>
      <c r="B99" s="9">
        <v>42152</v>
      </c>
      <c r="C99" s="2">
        <v>18417.650000000001</v>
      </c>
      <c r="D99" s="7">
        <v>18417.650000000001</v>
      </c>
      <c r="E99" s="6">
        <v>18180</v>
      </c>
      <c r="F99" s="5">
        <v>18288.150000000001</v>
      </c>
      <c r="G99" s="2">
        <v>18288.150000000001</v>
      </c>
      <c r="H99" s="2">
        <v>87214</v>
      </c>
      <c r="I99" s="2">
        <v>397876.2</v>
      </c>
      <c r="J99" s="2">
        <v>1483050</v>
      </c>
      <c r="K99" s="2">
        <v>-140475</v>
      </c>
      <c r="L99" s="2">
        <v>18329.3</v>
      </c>
      <c r="M99" s="47">
        <f t="shared" si="8"/>
        <v>7.3500000000021828</v>
      </c>
      <c r="N99" s="11">
        <f t="shared" si="11"/>
        <v>4.0206117894196004E-4</v>
      </c>
      <c r="O99" s="14">
        <f t="shared" si="12"/>
        <v>-2.1631974760147846E-2</v>
      </c>
      <c r="P99">
        <f t="shared" si="9"/>
        <v>237.65000000000146</v>
      </c>
      <c r="Q99" s="27">
        <f t="shared" si="13"/>
        <v>1</v>
      </c>
      <c r="R99" s="2" t="str">
        <f t="shared" si="10"/>
        <v/>
      </c>
      <c r="S99" t="str">
        <f>+IF(R99=11,(F98-D98)/F98-'Daily stats'!$I$12,IF(R99=22,(E98-F98)/F98-'Daily stats'!$I$12,""))</f>
        <v/>
      </c>
      <c r="T99" s="11">
        <f>IF(OR(Q98="",Q99=""),0,IF(S99&lt;&gt;"",S99,IF(AND(Q98=Q99,Q98&lt;&gt;0),ABS((F98-F99)/F98),IF(AND(Q98+Q99=0,Q98&lt;&gt;0),(-1*ABS(F99-F98))/F98-2*('Daily stats'!$I$12),IF(AND(Q98=-1,Q99=0),(F98-F99)/F98-2*('Daily stats'!$I$12),IF(AND(Q98=1,Q99=0),(F99-F98)/F98-2*('Daily stats'!$I$12),0))))))</f>
        <v>-1.40206117894196E-3</v>
      </c>
    </row>
    <row r="100" spans="1:20">
      <c r="A100" s="9">
        <v>42151</v>
      </c>
      <c r="B100" s="9">
        <v>42152</v>
      </c>
      <c r="C100" s="2">
        <v>18279.900000000001</v>
      </c>
      <c r="D100" s="7">
        <v>18534.900000000001</v>
      </c>
      <c r="E100" s="6">
        <v>18196.3</v>
      </c>
      <c r="F100" s="5">
        <v>18513.599999999999</v>
      </c>
      <c r="G100" s="2">
        <v>18513.599999999999</v>
      </c>
      <c r="H100" s="2">
        <v>127727</v>
      </c>
      <c r="I100" s="2">
        <v>587835.51</v>
      </c>
      <c r="J100" s="2">
        <v>1304575</v>
      </c>
      <c r="K100" s="2">
        <v>-178475</v>
      </c>
      <c r="L100" s="2">
        <v>18538.849999999999</v>
      </c>
      <c r="M100" s="47">
        <f t="shared" si="8"/>
        <v>225.44999999999709</v>
      </c>
      <c r="N100" s="11">
        <f t="shared" si="11"/>
        <v>1.2327654792857509E-2</v>
      </c>
      <c r="O100" s="14">
        <f t="shared" si="12"/>
        <v>-9.3043199672903365E-3</v>
      </c>
      <c r="P100">
        <f t="shared" si="9"/>
        <v>338.60000000000218</v>
      </c>
      <c r="Q100" s="27">
        <f t="shared" si="13"/>
        <v>1</v>
      </c>
      <c r="R100" s="2" t="str">
        <f t="shared" si="10"/>
        <v/>
      </c>
      <c r="S100" t="str">
        <f>+IF(R100=11,(F99-D99)/F99-'Daily stats'!$I$12,IF(R100=22,(E99-F99)/F99-'Daily stats'!$I$12,""))</f>
        <v/>
      </c>
      <c r="T100" s="11">
        <f>IF(OR(Q99="",Q100=""),0,IF(S100&lt;&gt;"",S100,IF(AND(Q99=Q100,Q99&lt;&gt;0),ABS((F99-F100)/F99),IF(AND(Q99+Q100=0,Q99&lt;&gt;0),(-1*ABS(F100-F99))/F99-2*('Daily stats'!$I$12),IF(AND(Q99=-1,Q100=0),(F99-F100)/F99-2*('Daily stats'!$I$12),IF(AND(Q99=1,Q100=0),(F100-F99)/F99-2*('Daily stats'!$I$12),0))))))</f>
        <v>1.2327654792857509E-2</v>
      </c>
    </row>
    <row r="101" spans="1:20">
      <c r="A101" s="9">
        <v>42152</v>
      </c>
      <c r="B101" s="9">
        <v>42152</v>
      </c>
      <c r="C101" s="2">
        <v>18524.3</v>
      </c>
      <c r="D101" s="7">
        <v>18644</v>
      </c>
      <c r="E101" s="6">
        <v>18375</v>
      </c>
      <c r="F101" s="5">
        <v>18441.25</v>
      </c>
      <c r="G101" s="2">
        <v>18449.2</v>
      </c>
      <c r="H101" s="2">
        <v>125212</v>
      </c>
      <c r="I101" s="2">
        <v>578632.16</v>
      </c>
      <c r="J101" s="2">
        <v>945125</v>
      </c>
      <c r="K101" s="2">
        <v>-359450</v>
      </c>
      <c r="L101" s="2">
        <v>18449.2</v>
      </c>
      <c r="M101" s="47">
        <f t="shared" si="8"/>
        <v>-72.349999999998545</v>
      </c>
      <c r="N101" s="11">
        <f t="shared" si="11"/>
        <v>-3.9079379483189956E-3</v>
      </c>
      <c r="O101" s="14">
        <f t="shared" si="12"/>
        <v>-1.3212257915609333E-2</v>
      </c>
      <c r="P101">
        <f t="shared" si="9"/>
        <v>269</v>
      </c>
      <c r="Q101" s="27">
        <f t="shared" si="13"/>
        <v>0</v>
      </c>
      <c r="R101" s="2" t="str">
        <f t="shared" si="10"/>
        <v/>
      </c>
      <c r="S101" t="str">
        <f>+IF(R101=11,(F100-D100)/F100-'Daily stats'!$I$12,IF(R101=22,(E100-F100)/F100-'Daily stats'!$I$12,""))</f>
        <v/>
      </c>
      <c r="T101" s="11">
        <f>IF(OR(Q100="",Q101=""),0,IF(S101&lt;&gt;"",S101,IF(AND(Q100=Q101,Q100&lt;&gt;0),ABS((F100-F101)/F100),IF(AND(Q100+Q101=0,Q100&lt;&gt;0),(-1*ABS(F101-F100))/F100-2*('Daily stats'!$I$12),IF(AND(Q100=-1,Q101=0),(F100-F101)/F100-2*('Daily stats'!$I$12),IF(AND(Q100=1,Q101=0),(F101-F100)/F100-2*('Daily stats'!$I$12),0))))))</f>
        <v>-4.9079379483189956E-3</v>
      </c>
    </row>
    <row r="102" spans="1:20">
      <c r="A102" s="9">
        <v>42153</v>
      </c>
      <c r="B102" s="9">
        <v>42180</v>
      </c>
      <c r="C102" s="2">
        <v>18525.5</v>
      </c>
      <c r="D102" s="7">
        <v>18789.900000000001</v>
      </c>
      <c r="E102" s="6">
        <v>18478</v>
      </c>
      <c r="F102" s="5">
        <v>18764.150000000001</v>
      </c>
      <c r="G102" s="2">
        <v>18764.150000000001</v>
      </c>
      <c r="H102" s="2">
        <v>111790</v>
      </c>
      <c r="I102" s="2">
        <v>521713.4</v>
      </c>
      <c r="J102" s="2">
        <v>1618300</v>
      </c>
      <c r="K102" s="2">
        <v>5875</v>
      </c>
      <c r="L102" s="2">
        <v>18721.349999999999</v>
      </c>
      <c r="M102" s="47" t="str">
        <f t="shared" si="8"/>
        <v/>
      </c>
      <c r="N102" s="11">
        <f t="shared" si="11"/>
        <v>1.7509659052396202E-2</v>
      </c>
      <c r="O102" s="14">
        <f t="shared" si="12"/>
        <v>4.2974011367868693E-3</v>
      </c>
      <c r="P102">
        <f t="shared" si="9"/>
        <v>311.90000000000146</v>
      </c>
      <c r="Q102" s="27" t="str">
        <f t="shared" si="13"/>
        <v/>
      </c>
      <c r="R102" s="2" t="str">
        <f t="shared" si="10"/>
        <v/>
      </c>
      <c r="S102" t="str">
        <f>+IF(R102=11,(F101-D101)/F101-'Daily stats'!$I$12,IF(R102=22,(E101-F101)/F101-'Daily stats'!$I$12,""))</f>
        <v/>
      </c>
      <c r="T102" s="11">
        <f>IF(OR(Q101="",Q102=""),0,IF(S102&lt;&gt;"",S102,IF(AND(Q101=Q102,Q101&lt;&gt;0),ABS((F101-F102)/F101),IF(AND(Q101+Q102=0,Q101&lt;&gt;0),(-1*ABS(F102-F101))/F101-2*('Daily stats'!$I$12),IF(AND(Q101=-1,Q102=0),(F101-F102)/F101-2*('Daily stats'!$I$12),IF(AND(Q101=1,Q102=0),(F102-F101)/F101-2*('Daily stats'!$I$12),0))))))</f>
        <v>0</v>
      </c>
    </row>
    <row r="103" spans="1:20">
      <c r="A103" s="9">
        <v>42156</v>
      </c>
      <c r="B103" s="9">
        <v>42180</v>
      </c>
      <c r="C103" s="2">
        <v>18725</v>
      </c>
      <c r="D103" s="7">
        <v>18870</v>
      </c>
      <c r="E103" s="6">
        <v>18621.05</v>
      </c>
      <c r="F103" s="5">
        <v>18641.400000000001</v>
      </c>
      <c r="G103" s="2">
        <v>18641.400000000001</v>
      </c>
      <c r="H103" s="2">
        <v>91585</v>
      </c>
      <c r="I103" s="2">
        <v>429206.1</v>
      </c>
      <c r="J103" s="2">
        <v>1742400</v>
      </c>
      <c r="K103" s="2">
        <v>124100</v>
      </c>
      <c r="L103" s="2">
        <v>18617</v>
      </c>
      <c r="M103" s="47">
        <f t="shared" si="8"/>
        <v>-122.75</v>
      </c>
      <c r="N103" s="11">
        <f t="shared" si="11"/>
        <v>-6.5417298412131638E-3</v>
      </c>
      <c r="O103" s="14">
        <f t="shared" si="12"/>
        <v>-2.2443287044262945E-3</v>
      </c>
      <c r="P103">
        <f t="shared" si="9"/>
        <v>248.95000000000073</v>
      </c>
      <c r="Q103" s="27">
        <f t="shared" si="13"/>
        <v>-1</v>
      </c>
      <c r="R103" s="2" t="str">
        <f t="shared" si="10"/>
        <v/>
      </c>
      <c r="S103" t="str">
        <f>+IF(R103=11,(F102-D102)/F102-'Daily stats'!$I$12,IF(R103=22,(E102-F102)/F102-'Daily stats'!$I$12,""))</f>
        <v/>
      </c>
      <c r="T103" s="11">
        <f>IF(OR(Q102="",Q103=""),0,IF(S103&lt;&gt;"",S103,IF(AND(Q102=Q103,Q102&lt;&gt;0),ABS((F102-F103)/F102),IF(AND(Q102+Q103=0,Q102&lt;&gt;0),(-1*ABS(F103-F102))/F102-2*('Daily stats'!$I$12),IF(AND(Q102=-1,Q103=0),(F102-F103)/F102-2*('Daily stats'!$I$12),IF(AND(Q102=1,Q103=0),(F103-F102)/F102-2*('Daily stats'!$I$12),0))))))</f>
        <v>0</v>
      </c>
    </row>
    <row r="104" spans="1:20">
      <c r="A104" s="9">
        <v>42157</v>
      </c>
      <c r="B104" s="9">
        <v>42180</v>
      </c>
      <c r="C104" s="2">
        <v>18774</v>
      </c>
      <c r="D104" s="7">
        <v>18774</v>
      </c>
      <c r="E104" s="6">
        <v>17891.3</v>
      </c>
      <c r="F104" s="5">
        <v>17937.150000000001</v>
      </c>
      <c r="G104" s="2">
        <v>17937.150000000001</v>
      </c>
      <c r="H104" s="2">
        <v>212499</v>
      </c>
      <c r="I104" s="2">
        <v>971354.61</v>
      </c>
      <c r="J104" s="2">
        <v>2182650</v>
      </c>
      <c r="K104" s="2">
        <v>440250</v>
      </c>
      <c r="L104" s="2">
        <v>17977.3</v>
      </c>
      <c r="M104" s="47">
        <f t="shared" si="8"/>
        <v>-704.25</v>
      </c>
      <c r="N104" s="11">
        <f t="shared" si="11"/>
        <v>-3.7778814895876915E-2</v>
      </c>
      <c r="O104" s="14">
        <f t="shared" si="12"/>
        <v>-4.0023143600303207E-2</v>
      </c>
      <c r="P104">
        <f t="shared" si="9"/>
        <v>882.70000000000073</v>
      </c>
      <c r="Q104" s="27">
        <f t="shared" si="13"/>
        <v>-1</v>
      </c>
      <c r="R104" s="2" t="str">
        <f t="shared" si="10"/>
        <v/>
      </c>
      <c r="S104" t="str">
        <f>+IF(R104=11,(F103-D103)/F103-'Daily stats'!$I$12,IF(R104=22,(E103-F103)/F103-'Daily stats'!$I$12,""))</f>
        <v/>
      </c>
      <c r="T104" s="11">
        <f>IF(OR(Q103="",Q104=""),0,IF(S104&lt;&gt;"",S104,IF(AND(Q103=Q104,Q103&lt;&gt;0),ABS((F103-F104)/F103),IF(AND(Q103+Q104=0,Q103&lt;&gt;0),(-1*ABS(F104-F103))/F103-2*('Daily stats'!$I$12),IF(AND(Q103=-1,Q104=0),(F103-F104)/F103-2*('Daily stats'!$I$12),IF(AND(Q103=1,Q104=0),(F104-F103)/F103-2*('Daily stats'!$I$12),0))))))</f>
        <v>3.7778814895876915E-2</v>
      </c>
    </row>
    <row r="105" spans="1:20">
      <c r="A105" s="9">
        <v>42158</v>
      </c>
      <c r="B105" s="9">
        <v>42180</v>
      </c>
      <c r="C105" s="2">
        <v>17851</v>
      </c>
      <c r="D105" s="7">
        <v>17915</v>
      </c>
      <c r="E105" s="6">
        <v>17555</v>
      </c>
      <c r="F105" s="5">
        <v>17720.849999999999</v>
      </c>
      <c r="G105" s="2">
        <v>17720.849999999999</v>
      </c>
      <c r="H105" s="2">
        <v>156092</v>
      </c>
      <c r="I105" s="2">
        <v>692373.48</v>
      </c>
      <c r="J105" s="2">
        <v>2231275</v>
      </c>
      <c r="K105" s="2">
        <v>48625</v>
      </c>
      <c r="L105" s="2">
        <v>17721.400000000001</v>
      </c>
      <c r="M105" s="47">
        <f t="shared" si="8"/>
        <v>-216.30000000000291</v>
      </c>
      <c r="N105" s="11">
        <f t="shared" si="11"/>
        <v>-1.2058771878475838E-2</v>
      </c>
      <c r="O105" s="14">
        <f t="shared" si="12"/>
        <v>-5.2081915478779044E-2</v>
      </c>
      <c r="P105">
        <f t="shared" si="9"/>
        <v>360</v>
      </c>
      <c r="Q105" s="27">
        <f t="shared" si="13"/>
        <v>-1</v>
      </c>
      <c r="R105" s="2" t="str">
        <f t="shared" si="10"/>
        <v/>
      </c>
      <c r="S105" t="str">
        <f>+IF(R105=11,(F104-D104)/F104-'Daily stats'!$I$12,IF(R105=22,(E104-F104)/F104-'Daily stats'!$I$12,""))</f>
        <v/>
      </c>
      <c r="T105" s="11">
        <f>IF(OR(Q104="",Q105=""),0,IF(S105&lt;&gt;"",S105,IF(AND(Q104=Q105,Q104&lt;&gt;0),ABS((F104-F105)/F104),IF(AND(Q104+Q105=0,Q104&lt;&gt;0),(-1*ABS(F105-F104))/F104-2*('Daily stats'!$I$12),IF(AND(Q104=-1,Q105=0),(F104-F105)/F104-2*('Daily stats'!$I$12),IF(AND(Q104=1,Q105=0),(F105-F104)/F104-2*('Daily stats'!$I$12),0))))))</f>
        <v>1.2058771878475838E-2</v>
      </c>
    </row>
    <row r="106" spans="1:20">
      <c r="A106" s="9">
        <v>42159</v>
      </c>
      <c r="B106" s="9">
        <v>42180</v>
      </c>
      <c r="C106" s="2">
        <v>17785</v>
      </c>
      <c r="D106" s="7">
        <v>17828.7</v>
      </c>
      <c r="E106" s="6">
        <v>17475</v>
      </c>
      <c r="F106" s="5">
        <v>17748.2</v>
      </c>
      <c r="G106" s="2">
        <v>17748.2</v>
      </c>
      <c r="H106" s="2">
        <v>153903</v>
      </c>
      <c r="I106" s="2">
        <v>680237.76</v>
      </c>
      <c r="J106" s="2">
        <v>2297650</v>
      </c>
      <c r="K106" s="2">
        <v>66375</v>
      </c>
      <c r="L106" s="2">
        <v>17719.2</v>
      </c>
      <c r="M106" s="47">
        <f t="shared" si="8"/>
        <v>27.350000000002183</v>
      </c>
      <c r="N106" s="11">
        <f t="shared" si="11"/>
        <v>1.543379691154893E-3</v>
      </c>
      <c r="O106" s="14">
        <f t="shared" si="12"/>
        <v>-5.0538535787624149E-2</v>
      </c>
      <c r="P106">
        <f t="shared" si="9"/>
        <v>353.70000000000073</v>
      </c>
      <c r="Q106" s="27">
        <f t="shared" si="13"/>
        <v>1</v>
      </c>
      <c r="R106" s="2" t="str">
        <f t="shared" si="10"/>
        <v/>
      </c>
      <c r="S106" t="str">
        <f>+IF(R106=11,(F105-D105)/F105-'Daily stats'!$I$12,IF(R106=22,(E105-F105)/F105-'Daily stats'!$I$12,""))</f>
        <v/>
      </c>
      <c r="T106" s="11">
        <f>IF(OR(Q105="",Q106=""),0,IF(S106&lt;&gt;"",S106,IF(AND(Q105=Q106,Q105&lt;&gt;0),ABS((F105-F106)/F105),IF(AND(Q105+Q106=0,Q105&lt;&gt;0),(-1*ABS(F106-F105))/F105-2*('Daily stats'!$I$12),IF(AND(Q105=-1,Q106=0),(F105-F106)/F105-2*('Daily stats'!$I$12),IF(AND(Q105=1,Q106=0),(F106-F105)/F105-2*('Daily stats'!$I$12),0))))))</f>
        <v>-2.543379691154893E-3</v>
      </c>
    </row>
    <row r="107" spans="1:20">
      <c r="A107" s="9">
        <v>42160</v>
      </c>
      <c r="B107" s="9">
        <v>42180</v>
      </c>
      <c r="C107" s="2">
        <v>17688.3</v>
      </c>
      <c r="D107" s="7">
        <v>17820</v>
      </c>
      <c r="E107" s="6">
        <v>17490.25</v>
      </c>
      <c r="F107" s="5">
        <v>17536.8</v>
      </c>
      <c r="G107" s="2">
        <v>17536.8</v>
      </c>
      <c r="H107" s="2">
        <v>125861</v>
      </c>
      <c r="I107" s="2">
        <v>555827.34</v>
      </c>
      <c r="J107" s="2">
        <v>2359725</v>
      </c>
      <c r="K107" s="2">
        <v>62075</v>
      </c>
      <c r="L107" s="2">
        <v>17549.25</v>
      </c>
      <c r="M107" s="47">
        <f t="shared" si="8"/>
        <v>-211.40000000000146</v>
      </c>
      <c r="N107" s="11">
        <f t="shared" si="11"/>
        <v>-1.1911067037784195E-2</v>
      </c>
      <c r="O107" s="14">
        <f t="shared" si="12"/>
        <v>-6.2449602825408346E-2</v>
      </c>
      <c r="P107">
        <f t="shared" si="9"/>
        <v>329.75</v>
      </c>
      <c r="Q107" s="27">
        <f t="shared" si="13"/>
        <v>-1</v>
      </c>
      <c r="R107" s="2" t="str">
        <f t="shared" si="10"/>
        <v/>
      </c>
      <c r="S107" t="str">
        <f>+IF(R107=11,(F106-D106)/F106-'Daily stats'!$I$12,IF(R107=22,(E106-F106)/F106-'Daily stats'!$I$12,""))</f>
        <v/>
      </c>
      <c r="T107" s="11">
        <f>IF(OR(Q106="",Q107=""),0,IF(S107&lt;&gt;"",S107,IF(AND(Q106=Q107,Q106&lt;&gt;0),ABS((F106-F107)/F106),IF(AND(Q106+Q107=0,Q106&lt;&gt;0),(-1*ABS(F107-F106))/F106-2*('Daily stats'!$I$12),IF(AND(Q106=-1,Q107=0),(F106-F107)/F106-2*('Daily stats'!$I$12),IF(AND(Q106=1,Q107=0),(F107-F106)/F106-2*('Daily stats'!$I$12),0))))))</f>
        <v>-1.2911067037784194E-2</v>
      </c>
    </row>
    <row r="108" spans="1:20">
      <c r="A108" s="9">
        <v>42163</v>
      </c>
      <c r="B108" s="9">
        <v>42180</v>
      </c>
      <c r="C108" s="2">
        <v>17519.95</v>
      </c>
      <c r="D108" s="7">
        <v>17580</v>
      </c>
      <c r="E108" s="6">
        <v>17335</v>
      </c>
      <c r="F108" s="5">
        <v>17410.650000000001</v>
      </c>
      <c r="G108" s="2">
        <v>17410.650000000001</v>
      </c>
      <c r="H108" s="2">
        <v>105887</v>
      </c>
      <c r="I108" s="2">
        <v>461355.11</v>
      </c>
      <c r="J108" s="2">
        <v>2375950</v>
      </c>
      <c r="K108" s="2">
        <v>16225</v>
      </c>
      <c r="L108" s="2">
        <v>17432.599999999999</v>
      </c>
      <c r="M108" s="47">
        <f t="shared" si="8"/>
        <v>-126.14999999999782</v>
      </c>
      <c r="N108" s="11">
        <f t="shared" si="11"/>
        <v>-7.1934446421238665E-3</v>
      </c>
      <c r="O108" s="14">
        <f t="shared" si="12"/>
        <v>-6.9643047467532207E-2</v>
      </c>
      <c r="P108">
        <f t="shared" si="9"/>
        <v>245</v>
      </c>
      <c r="Q108" s="27">
        <f t="shared" si="13"/>
        <v>-1</v>
      </c>
      <c r="R108" s="2" t="str">
        <f t="shared" si="10"/>
        <v/>
      </c>
      <c r="S108" t="str">
        <f>+IF(R108=11,(F107-D107)/F107-'Daily stats'!$I$12,IF(R108=22,(E107-F107)/F107-'Daily stats'!$I$12,""))</f>
        <v/>
      </c>
      <c r="T108" s="11">
        <f>IF(OR(Q107="",Q108=""),0,IF(S108&lt;&gt;"",S108,IF(AND(Q107=Q108,Q107&lt;&gt;0),ABS((F107-F108)/F107),IF(AND(Q107+Q108=0,Q107&lt;&gt;0),(-1*ABS(F108-F107))/F107-2*('Daily stats'!$I$12),IF(AND(Q107=-1,Q108=0),(F107-F108)/F107-2*('Daily stats'!$I$12),IF(AND(Q107=1,Q108=0),(F108-F107)/F107-2*('Daily stats'!$I$12),0))))))</f>
        <v>7.1934446421238665E-3</v>
      </c>
    </row>
    <row r="109" spans="1:20">
      <c r="A109" s="9">
        <v>42164</v>
      </c>
      <c r="B109" s="9">
        <v>42180</v>
      </c>
      <c r="C109" s="2">
        <v>17352</v>
      </c>
      <c r="D109" s="7">
        <v>17549.650000000001</v>
      </c>
      <c r="E109" s="6">
        <v>17352</v>
      </c>
      <c r="F109" s="5">
        <v>17495.55</v>
      </c>
      <c r="G109" s="2">
        <v>17495.55</v>
      </c>
      <c r="H109" s="2">
        <v>104815</v>
      </c>
      <c r="I109" s="2">
        <v>457774.5</v>
      </c>
      <c r="J109" s="2">
        <v>2338425</v>
      </c>
      <c r="K109" s="2">
        <v>-37525</v>
      </c>
      <c r="L109" s="2">
        <v>17489.900000000001</v>
      </c>
      <c r="M109" s="47">
        <f t="shared" si="8"/>
        <v>84.899999999997817</v>
      </c>
      <c r="N109" s="11">
        <f t="shared" si="11"/>
        <v>4.8763256972024485E-3</v>
      </c>
      <c r="O109" s="14">
        <f t="shared" si="12"/>
        <v>-6.4766721770329758E-2</v>
      </c>
      <c r="P109">
        <f t="shared" si="9"/>
        <v>197.65000000000146</v>
      </c>
      <c r="Q109" s="27">
        <f t="shared" si="13"/>
        <v>1</v>
      </c>
      <c r="R109" s="2" t="str">
        <f t="shared" si="10"/>
        <v/>
      </c>
      <c r="S109" t="str">
        <f>+IF(R109=11,(F108-D108)/F108-'Daily stats'!$I$12,IF(R109=22,(E108-F108)/F108-'Daily stats'!$I$12,""))</f>
        <v/>
      </c>
      <c r="T109" s="11">
        <f>IF(OR(Q108="",Q109=""),0,IF(S109&lt;&gt;"",S109,IF(AND(Q108=Q109,Q108&lt;&gt;0),ABS((F108-F109)/F108),IF(AND(Q108+Q109=0,Q108&lt;&gt;0),(-1*ABS(F109-F108))/F108-2*('Daily stats'!$I$12),IF(AND(Q108=-1,Q109=0),(F108-F109)/F108-2*('Daily stats'!$I$12),IF(AND(Q108=1,Q109=0),(F109-F108)/F108-2*('Daily stats'!$I$12),0))))))</f>
        <v>-5.8763256972024485E-3</v>
      </c>
    </row>
    <row r="110" spans="1:20">
      <c r="A110" s="9">
        <v>42165</v>
      </c>
      <c r="B110" s="9">
        <v>42180</v>
      </c>
      <c r="C110" s="2">
        <v>17495.55</v>
      </c>
      <c r="D110" s="7">
        <v>17775</v>
      </c>
      <c r="E110" s="6">
        <v>17465</v>
      </c>
      <c r="F110" s="5">
        <v>17676.150000000001</v>
      </c>
      <c r="G110" s="2">
        <v>17676.150000000001</v>
      </c>
      <c r="H110" s="2">
        <v>117951</v>
      </c>
      <c r="I110" s="2">
        <v>521066.11</v>
      </c>
      <c r="J110" s="2">
        <v>2199150</v>
      </c>
      <c r="K110" s="2">
        <v>-139275</v>
      </c>
      <c r="L110" s="2">
        <v>17707.25</v>
      </c>
      <c r="M110" s="47">
        <f t="shared" si="8"/>
        <v>180.60000000000218</v>
      </c>
      <c r="N110" s="11">
        <f t="shared" si="11"/>
        <v>1.0322624896045119E-2</v>
      </c>
      <c r="O110" s="14">
        <f t="shared" si="12"/>
        <v>-5.4444096874284642E-2</v>
      </c>
      <c r="P110">
        <f t="shared" si="9"/>
        <v>310</v>
      </c>
      <c r="Q110" s="27">
        <f t="shared" si="13"/>
        <v>1</v>
      </c>
      <c r="R110" s="2" t="str">
        <f t="shared" si="10"/>
        <v/>
      </c>
      <c r="S110" t="str">
        <f>+IF(R110=11,(F109-D109)/F109-'Daily stats'!$I$12,IF(R110=22,(E109-F109)/F109-'Daily stats'!$I$12,""))</f>
        <v/>
      </c>
      <c r="T110" s="11">
        <f>IF(OR(Q109="",Q110=""),0,IF(S110&lt;&gt;"",S110,IF(AND(Q109=Q110,Q109&lt;&gt;0),ABS((F109-F110)/F109),IF(AND(Q109+Q110=0,Q109&lt;&gt;0),(-1*ABS(F110-F109))/F109-2*('Daily stats'!$I$12),IF(AND(Q109=-1,Q110=0),(F109-F110)/F109-2*('Daily stats'!$I$12),IF(AND(Q109=1,Q110=0),(F110-F109)/F109-2*('Daily stats'!$I$12),0))))))</f>
        <v>1.0322624896045119E-2</v>
      </c>
    </row>
    <row r="111" spans="1:20">
      <c r="A111" s="9">
        <v>42166</v>
      </c>
      <c r="B111" s="9">
        <v>42180</v>
      </c>
      <c r="C111" s="2">
        <v>17800.099999999999</v>
      </c>
      <c r="D111" s="7">
        <v>17800.099999999999</v>
      </c>
      <c r="E111" s="6">
        <v>17236.2</v>
      </c>
      <c r="F111" s="5">
        <v>17274.75</v>
      </c>
      <c r="G111" s="2">
        <v>17274.75</v>
      </c>
      <c r="H111" s="2">
        <v>168847</v>
      </c>
      <c r="I111" s="2">
        <v>736818.43</v>
      </c>
      <c r="J111" s="2">
        <v>2503075</v>
      </c>
      <c r="K111" s="2">
        <v>303925</v>
      </c>
      <c r="L111" s="2">
        <v>17304.400000000001</v>
      </c>
      <c r="M111" s="47">
        <f t="shared" si="8"/>
        <v>-401.40000000000146</v>
      </c>
      <c r="N111" s="11">
        <f t="shared" si="11"/>
        <v>-2.2708564930711803E-2</v>
      </c>
      <c r="O111" s="14">
        <f t="shared" si="12"/>
        <v>-7.7152661804996442E-2</v>
      </c>
      <c r="P111">
        <f t="shared" si="9"/>
        <v>563.89999999999782</v>
      </c>
      <c r="Q111" s="27">
        <f t="shared" si="13"/>
        <v>-1</v>
      </c>
      <c r="R111" s="2">
        <f t="shared" si="10"/>
        <v>22</v>
      </c>
      <c r="S111">
        <f>+IF(R111=11,(F110-D110)/F110-'Daily stats'!$I$12,IF(R111=22,(E110-F110)/F110-'Daily stats'!$I$12,""))</f>
        <v>-1.2445474551867994E-2</v>
      </c>
      <c r="T111" s="11">
        <f>IF(OR(Q110="",Q111=""),0,IF(S111&lt;&gt;"",S111,IF(AND(Q110=Q111,Q110&lt;&gt;0),ABS((F110-F111)/F110),IF(AND(Q110+Q111=0,Q110&lt;&gt;0),(-1*ABS(F111-F110))/F110-2*('Daily stats'!$I$12),IF(AND(Q110=-1,Q111=0),(F110-F111)/F110-2*('Daily stats'!$I$12),IF(AND(Q110=1,Q111=0),(F111-F110)/F110-2*('Daily stats'!$I$12),0))))))</f>
        <v>-1.2445474551867994E-2</v>
      </c>
    </row>
    <row r="112" spans="1:20">
      <c r="A112" s="9">
        <v>42167</v>
      </c>
      <c r="B112" s="9">
        <v>42180</v>
      </c>
      <c r="C112" s="2">
        <v>17225.5</v>
      </c>
      <c r="D112" s="7">
        <v>17539.95</v>
      </c>
      <c r="E112" s="6">
        <v>17138.75</v>
      </c>
      <c r="F112" s="5">
        <v>17500.2</v>
      </c>
      <c r="G112" s="2">
        <v>17500.2</v>
      </c>
      <c r="H112" s="2">
        <v>152445</v>
      </c>
      <c r="I112" s="2">
        <v>660787.27</v>
      </c>
      <c r="J112" s="2">
        <v>2618100</v>
      </c>
      <c r="K112" s="2">
        <v>115025</v>
      </c>
      <c r="L112" s="2">
        <v>17523.55</v>
      </c>
      <c r="M112" s="47">
        <f t="shared" si="8"/>
        <v>225.45000000000073</v>
      </c>
      <c r="N112" s="11">
        <f t="shared" si="11"/>
        <v>1.305084009898845E-2</v>
      </c>
      <c r="O112" s="14">
        <f t="shared" si="12"/>
        <v>-6.4101821706007991E-2</v>
      </c>
      <c r="P112">
        <f t="shared" si="9"/>
        <v>401.20000000000073</v>
      </c>
      <c r="Q112" s="27">
        <f t="shared" si="13"/>
        <v>1</v>
      </c>
      <c r="R112" s="2" t="str">
        <f t="shared" si="10"/>
        <v/>
      </c>
      <c r="S112" t="str">
        <f>+IF(R112=11,(F111-D111)/F111-'Daily stats'!$I$12,IF(R112=22,(E111-F111)/F111-'Daily stats'!$I$12,""))</f>
        <v/>
      </c>
      <c r="T112" s="11">
        <f>IF(OR(Q111="",Q112=""),0,IF(S112&lt;&gt;"",S112,IF(AND(Q111=Q112,Q111&lt;&gt;0),ABS((F111-F112)/F111),IF(AND(Q111+Q112=0,Q111&lt;&gt;0),(-1*ABS(F112-F111))/F111-2*('Daily stats'!$I$12),IF(AND(Q111=-1,Q112=0),(F111-F112)/F111-2*('Daily stats'!$I$12),IF(AND(Q111=1,Q112=0),(F112-F111)/F111-2*('Daily stats'!$I$12),0))))))</f>
        <v>-1.4050840098988451E-2</v>
      </c>
    </row>
    <row r="113" spans="1:20">
      <c r="A113" s="9">
        <v>42170</v>
      </c>
      <c r="B113" s="9">
        <v>42180</v>
      </c>
      <c r="C113" s="2">
        <v>17480</v>
      </c>
      <c r="D113" s="7">
        <v>17555</v>
      </c>
      <c r="E113" s="6">
        <v>17320.05</v>
      </c>
      <c r="F113" s="5">
        <v>17414.099999999999</v>
      </c>
      <c r="G113" s="2">
        <v>17414.099999999999</v>
      </c>
      <c r="H113" s="2">
        <v>120084</v>
      </c>
      <c r="I113" s="2">
        <v>523406.82</v>
      </c>
      <c r="J113" s="2">
        <v>2773850</v>
      </c>
      <c r="K113" s="2">
        <v>155750</v>
      </c>
      <c r="L113" s="2">
        <v>17458.7</v>
      </c>
      <c r="M113" s="47">
        <f t="shared" si="8"/>
        <v>-86.100000000002183</v>
      </c>
      <c r="N113" s="11">
        <f t="shared" si="11"/>
        <v>-4.9199437720713005E-3</v>
      </c>
      <c r="O113" s="14">
        <f t="shared" si="12"/>
        <v>-6.9021765478079297E-2</v>
      </c>
      <c r="P113">
        <f t="shared" si="9"/>
        <v>234.95000000000073</v>
      </c>
      <c r="Q113" s="27">
        <f t="shared" si="13"/>
        <v>-1</v>
      </c>
      <c r="R113" s="2" t="str">
        <f t="shared" si="10"/>
        <v/>
      </c>
      <c r="S113" t="str">
        <f>+IF(R113=11,(F112-D112)/F112-'Daily stats'!$I$12,IF(R113=22,(E112-F112)/F112-'Daily stats'!$I$12,""))</f>
        <v/>
      </c>
      <c r="T113" s="11">
        <f>IF(OR(Q112="",Q113=""),0,IF(S113&lt;&gt;"",S113,IF(AND(Q112=Q113,Q112&lt;&gt;0),ABS((F112-F113)/F112),IF(AND(Q112+Q113=0,Q112&lt;&gt;0),(-1*ABS(F113-F112))/F112-2*('Daily stats'!$I$12),IF(AND(Q112=-1,Q113=0),(F112-F113)/F112-2*('Daily stats'!$I$12),IF(AND(Q112=1,Q113=0),(F113-F112)/F112-2*('Daily stats'!$I$12),0))))))</f>
        <v>-5.9199437720713005E-3</v>
      </c>
    </row>
    <row r="114" spans="1:20">
      <c r="A114" s="9">
        <v>42171</v>
      </c>
      <c r="B114" s="9">
        <v>42180</v>
      </c>
      <c r="C114" s="2">
        <v>17358.8</v>
      </c>
      <c r="D114" s="7">
        <v>17632</v>
      </c>
      <c r="E114" s="6">
        <v>17275</v>
      </c>
      <c r="F114" s="5">
        <v>17576.8</v>
      </c>
      <c r="G114" s="2">
        <v>17576.8</v>
      </c>
      <c r="H114" s="2">
        <v>119329</v>
      </c>
      <c r="I114" s="2">
        <v>519334.53</v>
      </c>
      <c r="J114" s="2">
        <v>2842050</v>
      </c>
      <c r="K114" s="2">
        <v>68200</v>
      </c>
      <c r="L114" s="2">
        <v>17602.45</v>
      </c>
      <c r="M114" s="47">
        <f t="shared" si="8"/>
        <v>162.70000000000073</v>
      </c>
      <c r="N114" s="11">
        <f t="shared" si="11"/>
        <v>9.3430036579553784E-3</v>
      </c>
      <c r="O114" s="14">
        <f t="shared" si="12"/>
        <v>-5.9678761820123917E-2</v>
      </c>
      <c r="P114">
        <f t="shared" si="9"/>
        <v>357</v>
      </c>
      <c r="Q114" s="27">
        <f t="shared" si="13"/>
        <v>1</v>
      </c>
      <c r="R114" s="2">
        <f t="shared" si="10"/>
        <v>11</v>
      </c>
      <c r="S114">
        <f>+IF(R114=11,(F113-D113)/F113-'Daily stats'!$I$12,IF(R114=22,(E113-F113)/F113-'Daily stats'!$I$12,""))</f>
        <v>-8.5911445323043675E-3</v>
      </c>
      <c r="T114" s="11">
        <f>IF(OR(Q113="",Q114=""),0,IF(S114&lt;&gt;"",S114,IF(AND(Q113=Q114,Q113&lt;&gt;0),ABS((F113-F114)/F113),IF(AND(Q113+Q114=0,Q113&lt;&gt;0),(-1*ABS(F114-F113))/F113-2*('Daily stats'!$I$12),IF(AND(Q113=-1,Q114=0),(F113-F114)/F113-2*('Daily stats'!$I$12),IF(AND(Q113=1,Q114=0),(F114-F113)/F113-2*('Daily stats'!$I$12),0))))))</f>
        <v>-8.5911445323043675E-3</v>
      </c>
    </row>
    <row r="115" spans="1:20">
      <c r="A115" s="9">
        <v>42172</v>
      </c>
      <c r="B115" s="9">
        <v>42180</v>
      </c>
      <c r="C115" s="2">
        <v>17677.45</v>
      </c>
      <c r="D115" s="7">
        <v>17689</v>
      </c>
      <c r="E115" s="6">
        <v>17475</v>
      </c>
      <c r="F115" s="5">
        <v>17520.650000000001</v>
      </c>
      <c r="G115" s="2">
        <v>17520.650000000001</v>
      </c>
      <c r="H115" s="2">
        <v>107811</v>
      </c>
      <c r="I115" s="2">
        <v>473502.44</v>
      </c>
      <c r="J115" s="2">
        <v>2761100</v>
      </c>
      <c r="K115" s="2">
        <v>-80950</v>
      </c>
      <c r="L115" s="2">
        <v>17584.05</v>
      </c>
      <c r="M115" s="47">
        <f t="shared" si="8"/>
        <v>-56.149999999997817</v>
      </c>
      <c r="N115" s="11">
        <f t="shared" si="11"/>
        <v>-3.1945519093349085E-3</v>
      </c>
      <c r="O115" s="14">
        <f t="shared" si="12"/>
        <v>-6.2873313729458827E-2</v>
      </c>
      <c r="P115">
        <f t="shared" si="9"/>
        <v>214</v>
      </c>
      <c r="Q115" s="27">
        <f t="shared" si="13"/>
        <v>-1</v>
      </c>
      <c r="R115" s="2" t="str">
        <f t="shared" si="10"/>
        <v/>
      </c>
      <c r="S115" t="str">
        <f>+IF(R115=11,(F114-D114)/F114-'Daily stats'!$I$12,IF(R115=22,(E114-F114)/F114-'Daily stats'!$I$12,""))</f>
        <v/>
      </c>
      <c r="T115" s="11">
        <f>IF(OR(Q114="",Q115=""),0,IF(S115&lt;&gt;"",S115,IF(AND(Q114=Q115,Q114&lt;&gt;0),ABS((F114-F115)/F114),IF(AND(Q114+Q115=0,Q114&lt;&gt;0),(-1*ABS(F115-F114))/F114-2*('Daily stats'!$I$12),IF(AND(Q114=-1,Q115=0),(F114-F115)/F114-2*('Daily stats'!$I$12),IF(AND(Q114=1,Q115=0),(F115-F114)/F114-2*('Daily stats'!$I$12),0))))))</f>
        <v>-4.1945519093349089E-3</v>
      </c>
    </row>
    <row r="116" spans="1:20">
      <c r="A116" s="9">
        <v>42173</v>
      </c>
      <c r="B116" s="9">
        <v>42180</v>
      </c>
      <c r="C116" s="2">
        <v>17649.849999999999</v>
      </c>
      <c r="D116" s="7">
        <v>17750</v>
      </c>
      <c r="E116" s="6">
        <v>17564</v>
      </c>
      <c r="F116" s="5">
        <v>17683.099999999999</v>
      </c>
      <c r="G116" s="2">
        <v>17683.099999999999</v>
      </c>
      <c r="H116" s="2">
        <v>118274</v>
      </c>
      <c r="I116" s="2">
        <v>522936.03</v>
      </c>
      <c r="J116" s="2">
        <v>2511725</v>
      </c>
      <c r="K116" s="2">
        <v>-249375</v>
      </c>
      <c r="L116" s="2">
        <v>17733.55</v>
      </c>
      <c r="M116" s="47">
        <f t="shared" si="8"/>
        <v>162.44999999999709</v>
      </c>
      <c r="N116" s="11">
        <f t="shared" si="11"/>
        <v>9.2719162816446345E-3</v>
      </c>
      <c r="O116" s="14">
        <f t="shared" si="12"/>
        <v>-5.3601397447814191E-2</v>
      </c>
      <c r="P116">
        <f t="shared" si="9"/>
        <v>186</v>
      </c>
      <c r="Q116" s="27">
        <f t="shared" si="13"/>
        <v>1</v>
      </c>
      <c r="R116" s="2">
        <f t="shared" si="10"/>
        <v>11</v>
      </c>
      <c r="S116">
        <f>+IF(R116=11,(F115-D115)/F115-'Daily stats'!$I$12,IF(R116=22,(E115-F115)/F115-'Daily stats'!$I$12,""))</f>
        <v>-1.0108661779100577E-2</v>
      </c>
      <c r="T116" s="11">
        <f>IF(OR(Q115="",Q116=""),0,IF(S116&lt;&gt;"",S116,IF(AND(Q115=Q116,Q115&lt;&gt;0),ABS((F115-F116)/F115),IF(AND(Q115+Q116=0,Q115&lt;&gt;0),(-1*ABS(F116-F115))/F115-2*('Daily stats'!$I$12),IF(AND(Q115=-1,Q116=0),(F115-F116)/F115-2*('Daily stats'!$I$12),IF(AND(Q115=1,Q116=0),(F116-F115)/F115-2*('Daily stats'!$I$12),0))))))</f>
        <v>-1.0108661779100577E-2</v>
      </c>
    </row>
    <row r="117" spans="1:20">
      <c r="A117" s="9">
        <v>42174</v>
      </c>
      <c r="B117" s="9">
        <v>42180</v>
      </c>
      <c r="C117" s="2">
        <v>17979.900000000001</v>
      </c>
      <c r="D117" s="7">
        <v>17979.900000000001</v>
      </c>
      <c r="E117" s="6">
        <v>17650</v>
      </c>
      <c r="F117" s="5">
        <v>17871</v>
      </c>
      <c r="G117" s="2">
        <v>17871</v>
      </c>
      <c r="H117" s="2">
        <v>104435</v>
      </c>
      <c r="I117" s="2">
        <v>464598.9</v>
      </c>
      <c r="J117" s="2">
        <v>2411850</v>
      </c>
      <c r="K117" s="2">
        <v>-99875</v>
      </c>
      <c r="L117" s="2">
        <v>17880.849999999999</v>
      </c>
      <c r="M117" s="47">
        <f t="shared" si="8"/>
        <v>187.90000000000146</v>
      </c>
      <c r="N117" s="11">
        <f t="shared" si="11"/>
        <v>1.0625964904343779E-2</v>
      </c>
      <c r="O117" s="14">
        <f t="shared" si="12"/>
        <v>-4.2975432543470415E-2</v>
      </c>
      <c r="P117">
        <f t="shared" si="9"/>
        <v>329.90000000000146</v>
      </c>
      <c r="Q117" s="27">
        <f t="shared" si="13"/>
        <v>1</v>
      </c>
      <c r="R117" s="2" t="str">
        <f t="shared" si="10"/>
        <v/>
      </c>
      <c r="S117" t="str">
        <f>+IF(R117=11,(F116-D116)/F116-'Daily stats'!$I$12,IF(R117=22,(E116-F116)/F116-'Daily stats'!$I$12,""))</f>
        <v/>
      </c>
      <c r="T117" s="11">
        <f>IF(OR(Q116="",Q117=""),0,IF(S117&lt;&gt;"",S117,IF(AND(Q116=Q117,Q116&lt;&gt;0),ABS((F116-F117)/F116),IF(AND(Q116+Q117=0,Q116&lt;&gt;0),(-1*ABS(F117-F116))/F116-2*('Daily stats'!$I$12),IF(AND(Q116=-1,Q117=0),(F116-F117)/F116-2*('Daily stats'!$I$12),IF(AND(Q116=1,Q117=0),(F117-F116)/F116-2*('Daily stats'!$I$12),0))))))</f>
        <v>1.0625964904343779E-2</v>
      </c>
    </row>
    <row r="118" spans="1:20">
      <c r="A118" s="9">
        <v>42177</v>
      </c>
      <c r="B118" s="9">
        <v>42180</v>
      </c>
      <c r="C118" s="2">
        <v>18000</v>
      </c>
      <c r="D118" s="7">
        <v>18399</v>
      </c>
      <c r="E118" s="6">
        <v>17926</v>
      </c>
      <c r="F118" s="5">
        <v>18320.599999999999</v>
      </c>
      <c r="G118" s="2">
        <v>18320.599999999999</v>
      </c>
      <c r="H118" s="2">
        <v>165550</v>
      </c>
      <c r="I118" s="2">
        <v>755358.06</v>
      </c>
      <c r="J118" s="2">
        <v>2297025</v>
      </c>
      <c r="K118" s="2">
        <v>-114825</v>
      </c>
      <c r="L118" s="2">
        <v>18334.5</v>
      </c>
      <c r="M118" s="47">
        <f t="shared" si="8"/>
        <v>449.59999999999854</v>
      </c>
      <c r="N118" s="11">
        <f t="shared" si="11"/>
        <v>2.5158077331990294E-2</v>
      </c>
      <c r="O118" s="14">
        <f t="shared" si="12"/>
        <v>-1.7817355211480122E-2</v>
      </c>
      <c r="P118">
        <f t="shared" si="9"/>
        <v>473</v>
      </c>
      <c r="Q118" s="27">
        <f t="shared" si="13"/>
        <v>1</v>
      </c>
      <c r="R118" s="2" t="str">
        <f t="shared" si="10"/>
        <v/>
      </c>
      <c r="S118" t="str">
        <f>+IF(R118=11,(F117-D117)/F117-'Daily stats'!$I$12,IF(R118=22,(E117-F117)/F117-'Daily stats'!$I$12,""))</f>
        <v/>
      </c>
      <c r="T118" s="11">
        <f>IF(OR(Q117="",Q118=""),0,IF(S118&lt;&gt;"",S118,IF(AND(Q117=Q118,Q117&lt;&gt;0),ABS((F117-F118)/F117),IF(AND(Q117+Q118=0,Q117&lt;&gt;0),(-1*ABS(F118-F117))/F117-2*('Daily stats'!$I$12),IF(AND(Q117=-1,Q118=0),(F117-F118)/F117-2*('Daily stats'!$I$12),IF(AND(Q117=1,Q118=0),(F118-F117)/F117-2*('Daily stats'!$I$12),0))))))</f>
        <v>2.5158077331990294E-2</v>
      </c>
    </row>
    <row r="119" spans="1:20">
      <c r="A119" s="9">
        <v>42178</v>
      </c>
      <c r="B119" s="9">
        <v>42180</v>
      </c>
      <c r="C119" s="2">
        <v>18400</v>
      </c>
      <c r="D119" s="7">
        <v>18480</v>
      </c>
      <c r="E119" s="6">
        <v>18255.25</v>
      </c>
      <c r="F119" s="5">
        <v>18390.55</v>
      </c>
      <c r="G119" s="2">
        <v>18390.55</v>
      </c>
      <c r="H119" s="2">
        <v>142663</v>
      </c>
      <c r="I119" s="2">
        <v>655659.68000000005</v>
      </c>
      <c r="J119" s="2">
        <v>2015475</v>
      </c>
      <c r="K119" s="2">
        <v>-281550</v>
      </c>
      <c r="L119" s="2">
        <v>18391.349999999999</v>
      </c>
      <c r="M119" s="47">
        <f t="shared" si="8"/>
        <v>69.950000000000728</v>
      </c>
      <c r="N119" s="11">
        <f t="shared" si="11"/>
        <v>3.8181063938954366E-3</v>
      </c>
      <c r="O119" s="14">
        <f t="shared" si="12"/>
        <v>-1.3999248817584685E-2</v>
      </c>
      <c r="P119">
        <f t="shared" si="9"/>
        <v>224.75</v>
      </c>
      <c r="Q119" s="27">
        <f t="shared" si="13"/>
        <v>1</v>
      </c>
      <c r="R119" s="2" t="str">
        <f t="shared" si="10"/>
        <v/>
      </c>
      <c r="S119" t="str">
        <f>+IF(R119=11,(F118-D118)/F118-'Daily stats'!$I$12,IF(R119=22,(E118-F118)/F118-'Daily stats'!$I$12,""))</f>
        <v/>
      </c>
      <c r="T119" s="11">
        <f>IF(OR(Q118="",Q119=""),0,IF(S119&lt;&gt;"",S119,IF(AND(Q118=Q119,Q118&lt;&gt;0),ABS((F118-F119)/F118),IF(AND(Q118+Q119=0,Q118&lt;&gt;0),(-1*ABS(F119-F118))/F118-2*('Daily stats'!$I$12),IF(AND(Q118=-1,Q119=0),(F118-F119)/F118-2*('Daily stats'!$I$12),IF(AND(Q118=1,Q119=0),(F119-F118)/F118-2*('Daily stats'!$I$12),0))))))</f>
        <v>3.8181063938954366E-3</v>
      </c>
    </row>
    <row r="120" spans="1:20">
      <c r="A120" s="9">
        <v>42179</v>
      </c>
      <c r="B120" s="9">
        <v>42180</v>
      </c>
      <c r="C120" s="2">
        <v>18375.349999999999</v>
      </c>
      <c r="D120" s="7">
        <v>18490</v>
      </c>
      <c r="E120" s="6">
        <v>18288.45</v>
      </c>
      <c r="F120" s="5">
        <v>18347.45</v>
      </c>
      <c r="G120" s="2">
        <v>18347.45</v>
      </c>
      <c r="H120" s="2">
        <v>117577</v>
      </c>
      <c r="I120" s="2">
        <v>540702.74</v>
      </c>
      <c r="J120" s="2">
        <v>1673125</v>
      </c>
      <c r="K120" s="2">
        <v>-342350</v>
      </c>
      <c r="L120" s="2">
        <v>18365.55</v>
      </c>
      <c r="M120" s="47">
        <f t="shared" si="8"/>
        <v>-43.099999999998545</v>
      </c>
      <c r="N120" s="11">
        <f t="shared" si="11"/>
        <v>-2.3435949441424288E-3</v>
      </c>
      <c r="O120" s="14">
        <f t="shared" si="12"/>
        <v>-1.6342843761727115E-2</v>
      </c>
      <c r="P120">
        <f t="shared" si="9"/>
        <v>201.54999999999927</v>
      </c>
      <c r="Q120" s="27">
        <f t="shared" si="13"/>
        <v>-1</v>
      </c>
      <c r="R120" s="2" t="str">
        <f t="shared" si="10"/>
        <v/>
      </c>
      <c r="S120" t="str">
        <f>+IF(R120=11,(F119-D119)/F119-'Daily stats'!$I$12,IF(R120=22,(E119-F119)/F119-'Daily stats'!$I$12,""))</f>
        <v/>
      </c>
      <c r="T120" s="11">
        <f>IF(OR(Q119="",Q120=""),0,IF(S120&lt;&gt;"",S120,IF(AND(Q119=Q120,Q119&lt;&gt;0),ABS((F119-F120)/F119),IF(AND(Q119+Q120=0,Q119&lt;&gt;0),(-1*ABS(F120-F119))/F119-2*('Daily stats'!$I$12),IF(AND(Q119=-1,Q120=0),(F119-F120)/F119-2*('Daily stats'!$I$12),IF(AND(Q119=1,Q120=0),(F120-F119)/F119-2*('Daily stats'!$I$12),0))))))</f>
        <v>-3.3435949441424288E-3</v>
      </c>
    </row>
    <row r="121" spans="1:20">
      <c r="A121" s="9">
        <v>42180</v>
      </c>
      <c r="B121" s="9">
        <v>42180</v>
      </c>
      <c r="C121" s="2">
        <v>18300</v>
      </c>
      <c r="D121" s="7">
        <v>18545</v>
      </c>
      <c r="E121" s="6">
        <v>18269.55</v>
      </c>
      <c r="F121" s="5">
        <v>18486.3</v>
      </c>
      <c r="G121" s="2">
        <v>18492.900000000001</v>
      </c>
      <c r="H121" s="2">
        <v>124148</v>
      </c>
      <c r="I121" s="2">
        <v>571576.81999999995</v>
      </c>
      <c r="J121" s="2">
        <v>1327650</v>
      </c>
      <c r="K121" s="2">
        <v>-345475</v>
      </c>
      <c r="L121" s="2">
        <v>18492.900000000001</v>
      </c>
      <c r="M121" s="47">
        <f t="shared" si="8"/>
        <v>138.84999999999854</v>
      </c>
      <c r="N121" s="11">
        <f t="shared" si="11"/>
        <v>7.5678091505903293E-3</v>
      </c>
      <c r="O121" s="14">
        <f t="shared" si="12"/>
        <v>-8.7750346111367845E-3</v>
      </c>
      <c r="P121">
        <f t="shared" si="9"/>
        <v>275.45000000000073</v>
      </c>
      <c r="Q121" s="27">
        <f t="shared" si="13"/>
        <v>0</v>
      </c>
      <c r="R121" s="2">
        <f t="shared" si="10"/>
        <v>11</v>
      </c>
      <c r="S121">
        <f>+IF(R121=11,(F120-D120)/F120-'Daily stats'!$I$12,IF(R121=22,(E120-F120)/F120-'Daily stats'!$I$12,""))</f>
        <v>-8.2694720519744854E-3</v>
      </c>
      <c r="T121" s="11">
        <f>IF(OR(Q120="",Q121=""),0,IF(S121&lt;&gt;"",S121,IF(AND(Q120=Q121,Q120&lt;&gt;0),ABS((F120-F121)/F120),IF(AND(Q120+Q121=0,Q120&lt;&gt;0),(-1*ABS(F121-F120))/F120-2*('Daily stats'!$I$12),IF(AND(Q120=-1,Q121=0),(F120-F121)/F120-2*('Daily stats'!$I$12),IF(AND(Q120=1,Q121=0),(F121-F120)/F120-2*('Daily stats'!$I$12),0))))))</f>
        <v>-8.2694720519744854E-3</v>
      </c>
    </row>
    <row r="122" spans="1:20">
      <c r="A122" s="9">
        <v>42181</v>
      </c>
      <c r="B122" s="9">
        <v>42215</v>
      </c>
      <c r="C122" s="2">
        <v>18475</v>
      </c>
      <c r="D122" s="7">
        <v>18475</v>
      </c>
      <c r="E122" s="6">
        <v>18170</v>
      </c>
      <c r="F122" s="5">
        <v>18349.349999999999</v>
      </c>
      <c r="G122" s="2">
        <v>18349.349999999999</v>
      </c>
      <c r="H122" s="2">
        <v>136221</v>
      </c>
      <c r="I122" s="2">
        <v>623584.51</v>
      </c>
      <c r="J122" s="2">
        <v>1462675</v>
      </c>
      <c r="K122" s="2">
        <v>-152100</v>
      </c>
      <c r="L122" s="2">
        <v>18371.5</v>
      </c>
      <c r="M122" s="47" t="str">
        <f t="shared" si="8"/>
        <v/>
      </c>
      <c r="N122" s="11">
        <f t="shared" si="11"/>
        <v>-7.4081887668165473E-3</v>
      </c>
      <c r="O122" s="14">
        <f t="shared" si="12"/>
        <v>-1.6183223377953332E-2</v>
      </c>
      <c r="P122">
        <f t="shared" si="9"/>
        <v>305</v>
      </c>
      <c r="Q122" s="27" t="str">
        <f t="shared" si="13"/>
        <v/>
      </c>
      <c r="R122" s="2" t="str">
        <f t="shared" si="10"/>
        <v/>
      </c>
      <c r="S122" t="str">
        <f>+IF(R122=11,(F121-D121)/F121-'Daily stats'!$I$12,IF(R122=22,(E121-F121)/F121-'Daily stats'!$I$12,""))</f>
        <v/>
      </c>
      <c r="T122" s="11">
        <f>IF(OR(Q121="",Q122=""),0,IF(S122&lt;&gt;"",S122,IF(AND(Q121=Q122,Q121&lt;&gt;0),ABS((F121-F122)/F121),IF(AND(Q121+Q122=0,Q121&lt;&gt;0),(-1*ABS(F122-F121))/F121-2*('Daily stats'!$I$12),IF(AND(Q121=-1,Q122=0),(F121-F122)/F121-2*('Daily stats'!$I$12),IF(AND(Q121=1,Q122=0),(F122-F121)/F121-2*('Daily stats'!$I$12),0))))))</f>
        <v>0</v>
      </c>
    </row>
    <row r="123" spans="1:20">
      <c r="A123" s="9">
        <v>42184</v>
      </c>
      <c r="B123" s="9">
        <v>42215</v>
      </c>
      <c r="C123" s="2">
        <v>18003.5</v>
      </c>
      <c r="D123" s="7">
        <v>18272</v>
      </c>
      <c r="E123" s="6">
        <v>17791.099999999999</v>
      </c>
      <c r="F123" s="5">
        <v>18220.150000000001</v>
      </c>
      <c r="G123" s="2">
        <v>18220.150000000001</v>
      </c>
      <c r="H123" s="2">
        <v>162318</v>
      </c>
      <c r="I123" s="2">
        <v>730070.75</v>
      </c>
      <c r="J123" s="2">
        <v>1489200</v>
      </c>
      <c r="K123" s="2">
        <v>26525</v>
      </c>
      <c r="L123" s="2">
        <v>18241.25</v>
      </c>
      <c r="M123" s="47">
        <f t="shared" si="8"/>
        <v>-129.19999999999709</v>
      </c>
      <c r="N123" s="11">
        <f t="shared" si="11"/>
        <v>-7.0411213476225098E-3</v>
      </c>
      <c r="O123" s="14">
        <f t="shared" si="12"/>
        <v>-2.3224344725575843E-2</v>
      </c>
      <c r="P123">
        <f t="shared" si="9"/>
        <v>480.90000000000146</v>
      </c>
      <c r="Q123" s="27">
        <f t="shared" si="13"/>
        <v>-1</v>
      </c>
      <c r="R123" s="2" t="str">
        <f t="shared" si="10"/>
        <v/>
      </c>
      <c r="S123" t="str">
        <f>+IF(R123=11,(F122-D122)/F122-'Daily stats'!$I$12,IF(R123=22,(E122-F122)/F122-'Daily stats'!$I$12,""))</f>
        <v/>
      </c>
      <c r="T123" s="11">
        <f>IF(OR(Q122="",Q123=""),0,IF(S123&lt;&gt;"",S123,IF(AND(Q122=Q123,Q122&lt;&gt;0),ABS((F122-F123)/F122),IF(AND(Q122+Q123=0,Q122&lt;&gt;0),(-1*ABS(F123-F122))/F122-2*('Daily stats'!$I$12),IF(AND(Q122=-1,Q123=0),(F122-F123)/F122-2*('Daily stats'!$I$12),IF(AND(Q122=1,Q123=0),(F123-F122)/F122-2*('Daily stats'!$I$12),0))))))</f>
        <v>0</v>
      </c>
    </row>
    <row r="124" spans="1:20">
      <c r="A124" s="9">
        <v>42185</v>
      </c>
      <c r="B124" s="9">
        <v>42215</v>
      </c>
      <c r="C124" s="2">
        <v>18191.05</v>
      </c>
      <c r="D124" s="7">
        <v>18349.900000000001</v>
      </c>
      <c r="E124" s="6">
        <v>18040.55</v>
      </c>
      <c r="F124" s="5">
        <v>18295.95</v>
      </c>
      <c r="G124" s="2">
        <v>18295.95</v>
      </c>
      <c r="H124" s="2">
        <v>132096</v>
      </c>
      <c r="I124" s="2">
        <v>600886.31000000006</v>
      </c>
      <c r="J124" s="2">
        <v>1513575</v>
      </c>
      <c r="K124" s="2">
        <v>24375</v>
      </c>
      <c r="L124" s="2">
        <v>18296.099999999999</v>
      </c>
      <c r="M124" s="47">
        <f t="shared" si="8"/>
        <v>75.799999999999272</v>
      </c>
      <c r="N124" s="11">
        <f t="shared" si="11"/>
        <v>4.1602291967958146E-3</v>
      </c>
      <c r="O124" s="14">
        <f t="shared" si="12"/>
        <v>-1.906411552878003E-2</v>
      </c>
      <c r="P124">
        <f t="shared" si="9"/>
        <v>309.35000000000218</v>
      </c>
      <c r="Q124" s="27">
        <f t="shared" si="13"/>
        <v>1</v>
      </c>
      <c r="R124" s="2">
        <f t="shared" si="10"/>
        <v>11</v>
      </c>
      <c r="S124">
        <f>+IF(R124=11,(F123-D123)/F123-'Daily stats'!$I$12,IF(R124=22,(E123-F123)/F123-'Daily stats'!$I$12,""))</f>
        <v>-3.3457504466208312E-3</v>
      </c>
      <c r="T124" s="11">
        <f>IF(OR(Q123="",Q124=""),0,IF(S124&lt;&gt;"",S124,IF(AND(Q123=Q124,Q123&lt;&gt;0),ABS((F123-F124)/F123),IF(AND(Q123+Q124=0,Q123&lt;&gt;0),(-1*ABS(F124-F123))/F123-2*('Daily stats'!$I$12),IF(AND(Q123=-1,Q124=0),(F123-F124)/F123-2*('Daily stats'!$I$12),IF(AND(Q123=1,Q124=0),(F124-F123)/F123-2*('Daily stats'!$I$12),0))))))</f>
        <v>-3.3457504466208312E-3</v>
      </c>
    </row>
    <row r="125" spans="1:20">
      <c r="A125" s="9">
        <v>42186</v>
      </c>
      <c r="B125" s="9">
        <v>42215</v>
      </c>
      <c r="C125" s="2">
        <v>18284.5</v>
      </c>
      <c r="D125" s="7">
        <v>18615.599999999999</v>
      </c>
      <c r="E125" s="6">
        <v>18230.150000000001</v>
      </c>
      <c r="F125" s="5">
        <v>18553.7</v>
      </c>
      <c r="G125" s="2">
        <v>18553.7</v>
      </c>
      <c r="H125" s="2">
        <v>147157</v>
      </c>
      <c r="I125" s="2">
        <v>677831.11</v>
      </c>
      <c r="J125" s="2">
        <v>1640825</v>
      </c>
      <c r="K125" s="2">
        <v>127250</v>
      </c>
      <c r="L125" s="2">
        <v>18581.599999999999</v>
      </c>
      <c r="M125" s="47">
        <f t="shared" si="8"/>
        <v>257.75</v>
      </c>
      <c r="N125" s="11">
        <f t="shared" si="11"/>
        <v>1.4087817249172631E-2</v>
      </c>
      <c r="O125" s="14">
        <f t="shared" si="12"/>
        <v>-4.9762982796073985E-3</v>
      </c>
      <c r="P125">
        <f t="shared" si="9"/>
        <v>385.44999999999709</v>
      </c>
      <c r="Q125" s="27">
        <f t="shared" si="13"/>
        <v>1</v>
      </c>
      <c r="R125" s="2" t="str">
        <f t="shared" si="10"/>
        <v/>
      </c>
      <c r="S125" t="str">
        <f>+IF(R125=11,(F124-D124)/F124-'Daily stats'!$I$12,IF(R125=22,(E124-F124)/F124-'Daily stats'!$I$12,""))</f>
        <v/>
      </c>
      <c r="T125" s="11">
        <f>IF(OR(Q124="",Q125=""),0,IF(S125&lt;&gt;"",S125,IF(AND(Q124=Q125,Q124&lt;&gt;0),ABS((F124-F125)/F124),IF(AND(Q124+Q125=0,Q124&lt;&gt;0),(-1*ABS(F125-F124))/F124-2*('Daily stats'!$I$12),IF(AND(Q124=-1,Q125=0),(F124-F125)/F124-2*('Daily stats'!$I$12),IF(AND(Q124=1,Q125=0),(F125-F124)/F124-2*('Daily stats'!$I$12),0))))))</f>
        <v>1.4087817249172631E-2</v>
      </c>
    </row>
    <row r="126" spans="1:20">
      <c r="A126" s="9">
        <v>42187</v>
      </c>
      <c r="B126" s="9">
        <v>42215</v>
      </c>
      <c r="C126" s="2">
        <v>18610</v>
      </c>
      <c r="D126" s="7">
        <v>18627.75</v>
      </c>
      <c r="E126" s="6">
        <v>18491.7</v>
      </c>
      <c r="F126" s="5">
        <v>18566.3</v>
      </c>
      <c r="G126" s="2">
        <v>18566.3</v>
      </c>
      <c r="H126" s="2">
        <v>95688</v>
      </c>
      <c r="I126" s="2">
        <v>444248.43</v>
      </c>
      <c r="J126" s="2">
        <v>1689200</v>
      </c>
      <c r="K126" s="2">
        <v>48375</v>
      </c>
      <c r="L126" s="2">
        <v>18585.55</v>
      </c>
      <c r="M126" s="47">
        <f t="shared" si="8"/>
        <v>12.599999999998545</v>
      </c>
      <c r="N126" s="11">
        <f t="shared" si="11"/>
        <v>6.7910982715030127E-4</v>
      </c>
      <c r="O126" s="14">
        <f t="shared" si="12"/>
        <v>-4.2971884524570974E-3</v>
      </c>
      <c r="P126">
        <f t="shared" si="9"/>
        <v>136.04999999999927</v>
      </c>
      <c r="Q126" s="27">
        <f t="shared" si="13"/>
        <v>1</v>
      </c>
      <c r="R126" s="2" t="str">
        <f t="shared" si="10"/>
        <v/>
      </c>
      <c r="S126" t="str">
        <f>+IF(R126=11,(F125-D125)/F125-'Daily stats'!$I$12,IF(R126=22,(E125-F125)/F125-'Daily stats'!$I$12,""))</f>
        <v/>
      </c>
      <c r="T126" s="11">
        <f>IF(OR(Q125="",Q126=""),0,IF(S126&lt;&gt;"",S126,IF(AND(Q125=Q126,Q125&lt;&gt;0),ABS((F125-F126)/F125),IF(AND(Q125+Q126=0,Q125&lt;&gt;0),(-1*ABS(F126-F125))/F125-2*('Daily stats'!$I$12),IF(AND(Q125=-1,Q126=0),(F125-F126)/F125-2*('Daily stats'!$I$12),IF(AND(Q125=1,Q126=0),(F126-F125)/F125-2*('Daily stats'!$I$12),0))))))</f>
        <v>6.7910982715030127E-4</v>
      </c>
    </row>
    <row r="127" spans="1:20">
      <c r="A127" s="9">
        <v>42188</v>
      </c>
      <c r="B127" s="9">
        <v>42215</v>
      </c>
      <c r="C127" s="2">
        <v>18540</v>
      </c>
      <c r="D127" s="7">
        <v>18750</v>
      </c>
      <c r="E127" s="6">
        <v>18518</v>
      </c>
      <c r="F127" s="5">
        <v>18721.95</v>
      </c>
      <c r="G127" s="2">
        <v>18721.95</v>
      </c>
      <c r="H127" s="2">
        <v>110150</v>
      </c>
      <c r="I127" s="2">
        <v>513803.82</v>
      </c>
      <c r="J127" s="2">
        <v>1835975</v>
      </c>
      <c r="K127" s="2">
        <v>146775</v>
      </c>
      <c r="L127" s="2">
        <v>18729.650000000001</v>
      </c>
      <c r="M127" s="47">
        <f t="shared" si="8"/>
        <v>155.65000000000146</v>
      </c>
      <c r="N127" s="11">
        <f t="shared" si="11"/>
        <v>8.3834689733550283E-3</v>
      </c>
      <c r="O127" s="14">
        <f t="shared" si="12"/>
        <v>4.086280520897931E-3</v>
      </c>
      <c r="P127">
        <f t="shared" si="9"/>
        <v>232</v>
      </c>
      <c r="Q127" s="27">
        <f t="shared" si="13"/>
        <v>1</v>
      </c>
      <c r="R127" s="2" t="str">
        <f t="shared" si="10"/>
        <v/>
      </c>
      <c r="S127" t="str">
        <f>+IF(R127=11,(F126-D126)/F126-'Daily stats'!$I$12,IF(R127=22,(E126-F126)/F126-'Daily stats'!$I$12,""))</f>
        <v/>
      </c>
      <c r="T127" s="11">
        <f>IF(OR(Q126="",Q127=""),0,IF(S127&lt;&gt;"",S127,IF(AND(Q126=Q127,Q126&lt;&gt;0),ABS((F126-F127)/F126),IF(AND(Q126+Q127=0,Q126&lt;&gt;0),(-1*ABS(F127-F126))/F126-2*('Daily stats'!$I$12),IF(AND(Q126=-1,Q127=0),(F126-F127)/F126-2*('Daily stats'!$I$12),IF(AND(Q126=1,Q127=0),(F127-F126)/F126-2*('Daily stats'!$I$12),0))))))</f>
        <v>8.3834689733550283E-3</v>
      </c>
    </row>
    <row r="128" spans="1:20">
      <c r="A128" s="9">
        <v>42191</v>
      </c>
      <c r="B128" s="9">
        <v>42215</v>
      </c>
      <c r="C128" s="2">
        <v>18549</v>
      </c>
      <c r="D128" s="7">
        <v>18890</v>
      </c>
      <c r="E128" s="6">
        <v>18412.2</v>
      </c>
      <c r="F128" s="5">
        <v>18859.349999999999</v>
      </c>
      <c r="G128" s="2">
        <v>18859.349999999999</v>
      </c>
      <c r="H128" s="2">
        <v>155030</v>
      </c>
      <c r="I128" s="2">
        <v>722261.13</v>
      </c>
      <c r="J128" s="2">
        <v>1846200</v>
      </c>
      <c r="K128" s="2">
        <v>10225</v>
      </c>
      <c r="L128" s="2">
        <v>18825.150000000001</v>
      </c>
      <c r="M128" s="47">
        <f t="shared" si="8"/>
        <v>137.39999999999782</v>
      </c>
      <c r="N128" s="11">
        <f t="shared" si="11"/>
        <v>7.3389791127525614E-3</v>
      </c>
      <c r="O128" s="14">
        <f t="shared" si="12"/>
        <v>1.1425259633650493E-2</v>
      </c>
      <c r="P128">
        <f t="shared" si="9"/>
        <v>477.79999999999927</v>
      </c>
      <c r="Q128" s="27">
        <f t="shared" si="13"/>
        <v>1</v>
      </c>
      <c r="R128" s="2">
        <f t="shared" si="10"/>
        <v>22</v>
      </c>
      <c r="S128">
        <f>+IF(R128=11,(F127-D127)/F127-'Daily stats'!$I$12,IF(R128=22,(E127-F127)/F127-'Daily stats'!$I$12,""))</f>
        <v>-1.1393630204118734E-2</v>
      </c>
      <c r="T128" s="11">
        <f>IF(OR(Q127="",Q128=""),0,IF(S128&lt;&gt;"",S128,IF(AND(Q127=Q128,Q127&lt;&gt;0),ABS((F127-F128)/F127),IF(AND(Q127+Q128=0,Q127&lt;&gt;0),(-1*ABS(F128-F127))/F127-2*('Daily stats'!$I$12),IF(AND(Q127=-1,Q128=0),(F127-F128)/F127-2*('Daily stats'!$I$12),IF(AND(Q127=1,Q128=0),(F128-F127)/F127-2*('Daily stats'!$I$12),0))))))</f>
        <v>-1.1393630204118734E-2</v>
      </c>
    </row>
    <row r="129" spans="1:20">
      <c r="A129" s="9">
        <v>42192</v>
      </c>
      <c r="B129" s="9">
        <v>42215</v>
      </c>
      <c r="C129" s="2">
        <v>18850</v>
      </c>
      <c r="D129" s="7">
        <v>18996.3</v>
      </c>
      <c r="E129" s="6">
        <v>18702</v>
      </c>
      <c r="F129" s="5">
        <v>18806.45</v>
      </c>
      <c r="G129" s="2">
        <v>18806.45</v>
      </c>
      <c r="H129" s="2">
        <v>123342</v>
      </c>
      <c r="I129" s="2">
        <v>581682.25</v>
      </c>
      <c r="J129" s="2">
        <v>1791625</v>
      </c>
      <c r="K129" s="2">
        <v>-54575</v>
      </c>
      <c r="L129" s="2">
        <v>18798.5</v>
      </c>
      <c r="M129" s="47">
        <f t="shared" si="8"/>
        <v>-52.899999999997817</v>
      </c>
      <c r="N129" s="11">
        <f t="shared" si="11"/>
        <v>-2.8049747207617346E-3</v>
      </c>
      <c r="O129" s="14">
        <f t="shared" si="12"/>
        <v>8.6202849128887583E-3</v>
      </c>
      <c r="P129">
        <f t="shared" si="9"/>
        <v>294.29999999999927</v>
      </c>
      <c r="Q129" s="27">
        <f t="shared" si="13"/>
        <v>-1</v>
      </c>
      <c r="R129" s="2" t="str">
        <f t="shared" si="10"/>
        <v/>
      </c>
      <c r="S129" t="str">
        <f>+IF(R129=11,(F128-D128)/F128-'Daily stats'!$I$12,IF(R129=22,(E128-F128)/F128-'Daily stats'!$I$12,""))</f>
        <v/>
      </c>
      <c r="T129" s="11">
        <f>IF(OR(Q128="",Q129=""),0,IF(S129&lt;&gt;"",S129,IF(AND(Q128=Q129,Q128&lt;&gt;0),ABS((F128-F129)/F128),IF(AND(Q128+Q129=0,Q128&lt;&gt;0),(-1*ABS(F129-F128))/F128-2*('Daily stats'!$I$12),IF(AND(Q128=-1,Q129=0),(F128-F129)/F128-2*('Daily stats'!$I$12),IF(AND(Q128=1,Q129=0),(F129-F128)/F128-2*('Daily stats'!$I$12),0))))))</f>
        <v>-3.8049747207617346E-3</v>
      </c>
    </row>
    <row r="130" spans="1:20">
      <c r="A130" s="9">
        <v>42193</v>
      </c>
      <c r="B130" s="9">
        <v>42215</v>
      </c>
      <c r="C130" s="2">
        <v>18594.7</v>
      </c>
      <c r="D130" s="7">
        <v>18694.2</v>
      </c>
      <c r="E130" s="6">
        <v>18409</v>
      </c>
      <c r="F130" s="5">
        <v>18515.05</v>
      </c>
      <c r="G130" s="2">
        <v>18515.05</v>
      </c>
      <c r="H130" s="2">
        <v>171576</v>
      </c>
      <c r="I130" s="2">
        <v>795641.47</v>
      </c>
      <c r="J130" s="2">
        <v>1678450</v>
      </c>
      <c r="K130" s="2">
        <v>-113175</v>
      </c>
      <c r="L130" s="2">
        <v>18463.150000000001</v>
      </c>
      <c r="M130" s="47">
        <f t="shared" si="8"/>
        <v>-291.40000000000146</v>
      </c>
      <c r="N130" s="11">
        <f t="shared" si="11"/>
        <v>-1.5494684004689957E-2</v>
      </c>
      <c r="O130" s="14">
        <f t="shared" si="12"/>
        <v>-6.8743990918011984E-3</v>
      </c>
      <c r="P130">
        <f t="shared" si="9"/>
        <v>285.20000000000073</v>
      </c>
      <c r="Q130" s="27">
        <f t="shared" si="13"/>
        <v>-1</v>
      </c>
      <c r="R130" s="2" t="str">
        <f t="shared" si="10"/>
        <v/>
      </c>
      <c r="S130" t="str">
        <f>+IF(R130=11,(F129-D129)/F129-'Daily stats'!$I$12,IF(R130=22,(E129-F129)/F129-'Daily stats'!$I$12,""))</f>
        <v/>
      </c>
      <c r="T130" s="11">
        <f>IF(OR(Q129="",Q130=""),0,IF(S130&lt;&gt;"",S130,IF(AND(Q129=Q130,Q129&lt;&gt;0),ABS((F129-F130)/F129),IF(AND(Q129+Q130=0,Q129&lt;&gt;0),(-1*ABS(F130-F129))/F129-2*('Daily stats'!$I$12),IF(AND(Q129=-1,Q130=0),(F129-F130)/F129-2*('Daily stats'!$I$12),IF(AND(Q129=1,Q130=0),(F130-F129)/F129-2*('Daily stats'!$I$12),0))))))</f>
        <v>1.5494684004689957E-2</v>
      </c>
    </row>
    <row r="131" spans="1:20">
      <c r="A131" s="9">
        <v>42194</v>
      </c>
      <c r="B131" s="9">
        <v>42215</v>
      </c>
      <c r="C131" s="2">
        <v>18538.400000000001</v>
      </c>
      <c r="D131" s="7">
        <v>18650</v>
      </c>
      <c r="E131" s="6">
        <v>18436</v>
      </c>
      <c r="F131" s="5">
        <v>18566.75</v>
      </c>
      <c r="G131" s="2">
        <v>18566.75</v>
      </c>
      <c r="H131" s="2">
        <v>100853</v>
      </c>
      <c r="I131" s="2">
        <v>467671.3</v>
      </c>
      <c r="J131" s="2">
        <v>1612850</v>
      </c>
      <c r="K131" s="2">
        <v>-65600</v>
      </c>
      <c r="L131" s="2">
        <v>18508.7</v>
      </c>
      <c r="M131" s="47">
        <f t="shared" ref="M131:M194" si="14">+IF(B131=B130,F131-F130,"")</f>
        <v>51.700000000000728</v>
      </c>
      <c r="N131" s="11">
        <f t="shared" si="11"/>
        <v>2.7923230020983326E-3</v>
      </c>
      <c r="O131" s="14">
        <f t="shared" si="12"/>
        <v>-4.0820760897028654E-3</v>
      </c>
      <c r="P131">
        <f t="shared" ref="P131:P194" si="15">+D131-E131</f>
        <v>214</v>
      </c>
      <c r="Q131" s="27">
        <f t="shared" si="13"/>
        <v>1</v>
      </c>
      <c r="R131" s="2" t="str">
        <f t="shared" ref="R131:R194" si="16">+IF(AND(Q130=1,E131&lt;E130),22,IF(AND(Q130=-1,D131&gt;D130),11,""))</f>
        <v/>
      </c>
      <c r="S131" t="str">
        <f>+IF(R131=11,(F130-D130)/F130-'Daily stats'!$I$12,IF(R131=22,(E130-F130)/F130-'Daily stats'!$I$12,""))</f>
        <v/>
      </c>
      <c r="T131" s="11">
        <f>IF(OR(Q130="",Q131=""),0,IF(S131&lt;&gt;"",S131,IF(AND(Q130=Q131,Q130&lt;&gt;0),ABS((F130-F131)/F130),IF(AND(Q130+Q131=0,Q130&lt;&gt;0),(-1*ABS(F131-F130))/F130-2*('Daily stats'!$I$12),IF(AND(Q130=-1,Q131=0),(F130-F131)/F130-2*('Daily stats'!$I$12),IF(AND(Q130=1,Q131=0),(F131-F130)/F130-2*('Daily stats'!$I$12),0))))))</f>
        <v>-3.7923230020983326E-3</v>
      </c>
    </row>
    <row r="132" spans="1:20">
      <c r="A132" s="9">
        <v>42195</v>
      </c>
      <c r="B132" s="9">
        <v>42215</v>
      </c>
      <c r="C132" s="2">
        <v>18629</v>
      </c>
      <c r="D132" s="7">
        <v>18839.599999999999</v>
      </c>
      <c r="E132" s="6">
        <v>18581</v>
      </c>
      <c r="F132" s="5">
        <v>18801.349999999999</v>
      </c>
      <c r="G132" s="2">
        <v>18801.349999999999</v>
      </c>
      <c r="H132" s="2">
        <v>124120</v>
      </c>
      <c r="I132" s="2">
        <v>580361.63</v>
      </c>
      <c r="J132" s="2">
        <v>1674750</v>
      </c>
      <c r="K132" s="2">
        <v>61900</v>
      </c>
      <c r="L132" s="2">
        <v>18719.8</v>
      </c>
      <c r="M132" s="47">
        <f t="shared" si="14"/>
        <v>234.59999999999854</v>
      </c>
      <c r="N132" s="11">
        <f t="shared" ref="N132:N195" si="17">(F132-F131)/F131</f>
        <v>1.2635490864044517E-2</v>
      </c>
      <c r="O132" s="14">
        <f t="shared" ref="O132:O195" si="18">+O131+N132</f>
        <v>8.5534147743416521E-3</v>
      </c>
      <c r="P132">
        <f t="shared" si="15"/>
        <v>258.59999999999854</v>
      </c>
      <c r="Q132" s="27">
        <f t="shared" si="13"/>
        <v>1</v>
      </c>
      <c r="R132" s="2" t="str">
        <f t="shared" si="16"/>
        <v/>
      </c>
      <c r="S132" t="str">
        <f>+IF(R132=11,(F131-D131)/F131-'Daily stats'!$I$12,IF(R132=22,(E131-F131)/F131-'Daily stats'!$I$12,""))</f>
        <v/>
      </c>
      <c r="T132" s="11">
        <f>IF(OR(Q131="",Q132=""),0,IF(S132&lt;&gt;"",S132,IF(AND(Q131=Q132,Q131&lt;&gt;0),ABS((F131-F132)/F131),IF(AND(Q131+Q132=0,Q131&lt;&gt;0),(-1*ABS(F132-F131))/F131-2*('Daily stats'!$I$12),IF(AND(Q131=-1,Q132=0),(F131-F132)/F131-2*('Daily stats'!$I$12),IF(AND(Q131=1,Q132=0),(F132-F131)/F131-2*('Daily stats'!$I$12),0))))))</f>
        <v>1.2635490864044517E-2</v>
      </c>
    </row>
    <row r="133" spans="1:20">
      <c r="A133" s="9">
        <v>42198</v>
      </c>
      <c r="B133" s="9">
        <v>42215</v>
      </c>
      <c r="C133" s="2">
        <v>18822</v>
      </c>
      <c r="D133" s="7">
        <v>19019.75</v>
      </c>
      <c r="E133" s="6">
        <v>18701</v>
      </c>
      <c r="F133" s="5">
        <v>18974.349999999999</v>
      </c>
      <c r="G133" s="2">
        <v>18974.349999999999</v>
      </c>
      <c r="H133" s="2">
        <v>130039</v>
      </c>
      <c r="I133" s="2">
        <v>613313.23</v>
      </c>
      <c r="J133" s="2">
        <v>1736975</v>
      </c>
      <c r="K133" s="2">
        <v>62225</v>
      </c>
      <c r="L133" s="2">
        <v>18893.55</v>
      </c>
      <c r="M133" s="47">
        <f t="shared" si="14"/>
        <v>173</v>
      </c>
      <c r="N133" s="11">
        <f t="shared" si="17"/>
        <v>9.2014669159395483E-3</v>
      </c>
      <c r="O133" s="14">
        <f t="shared" si="18"/>
        <v>1.77548816902812E-2</v>
      </c>
      <c r="P133">
        <f t="shared" si="15"/>
        <v>318.75</v>
      </c>
      <c r="Q133" s="27">
        <f t="shared" si="13"/>
        <v>1</v>
      </c>
      <c r="R133" s="2" t="str">
        <f t="shared" si="16"/>
        <v/>
      </c>
      <c r="S133" t="str">
        <f>+IF(R133=11,(F132-D132)/F132-'Daily stats'!$I$12,IF(R133=22,(E132-F132)/F132-'Daily stats'!$I$12,""))</f>
        <v/>
      </c>
      <c r="T133" s="11">
        <f>IF(OR(Q132="",Q133=""),0,IF(S133&lt;&gt;"",S133,IF(AND(Q132=Q133,Q132&lt;&gt;0),ABS((F132-F133)/F132),IF(AND(Q132+Q133=0,Q132&lt;&gt;0),(-1*ABS(F133-F132))/F132-2*('Daily stats'!$I$12),IF(AND(Q132=-1,Q133=0),(F132-F133)/F132-2*('Daily stats'!$I$12),IF(AND(Q132=1,Q133=0),(F133-F132)/F132-2*('Daily stats'!$I$12),0))))))</f>
        <v>9.2014669159395483E-3</v>
      </c>
    </row>
    <row r="134" spans="1:20">
      <c r="A134" s="9">
        <v>42199</v>
      </c>
      <c r="B134" s="9">
        <v>42215</v>
      </c>
      <c r="C134" s="2">
        <v>18939</v>
      </c>
      <c r="D134" s="7">
        <v>19008.7</v>
      </c>
      <c r="E134" s="6">
        <v>18801</v>
      </c>
      <c r="F134" s="5">
        <v>18838.05</v>
      </c>
      <c r="G134" s="2">
        <v>18838.05</v>
      </c>
      <c r="H134" s="2">
        <v>118282</v>
      </c>
      <c r="I134" s="2">
        <v>558868.84</v>
      </c>
      <c r="J134" s="2">
        <v>1735175</v>
      </c>
      <c r="K134" s="2">
        <v>-1800</v>
      </c>
      <c r="L134" s="2">
        <v>18780.2</v>
      </c>
      <c r="M134" s="47">
        <f t="shared" si="14"/>
        <v>-136.29999999999927</v>
      </c>
      <c r="N134" s="11">
        <f t="shared" si="17"/>
        <v>-7.1833817759237749E-3</v>
      </c>
      <c r="O134" s="14">
        <f t="shared" si="18"/>
        <v>1.0571499914357425E-2</v>
      </c>
      <c r="P134">
        <f t="shared" si="15"/>
        <v>207.70000000000073</v>
      </c>
      <c r="Q134" s="27">
        <f t="shared" si="13"/>
        <v>-1</v>
      </c>
      <c r="R134" s="2" t="str">
        <f t="shared" si="16"/>
        <v/>
      </c>
      <c r="S134" t="str">
        <f>+IF(R134=11,(F133-D133)/F133-'Daily stats'!$I$12,IF(R134=22,(E133-F133)/F133-'Daily stats'!$I$12,""))</f>
        <v/>
      </c>
      <c r="T134" s="11">
        <f>IF(OR(Q133="",Q134=""),0,IF(S134&lt;&gt;"",S134,IF(AND(Q133=Q134,Q133&lt;&gt;0),ABS((F133-F134)/F133),IF(AND(Q133+Q134=0,Q133&lt;&gt;0),(-1*ABS(F134-F133))/F133-2*('Daily stats'!$I$12),IF(AND(Q133=-1,Q134=0),(F133-F134)/F133-2*('Daily stats'!$I$12),IF(AND(Q133=1,Q134=0),(F134-F133)/F133-2*('Daily stats'!$I$12),0))))))</f>
        <v>-8.1833817759237749E-3</v>
      </c>
    </row>
    <row r="135" spans="1:20">
      <c r="A135" s="9">
        <v>42200</v>
      </c>
      <c r="B135" s="9">
        <v>42215</v>
      </c>
      <c r="C135" s="2">
        <v>18858</v>
      </c>
      <c r="D135" s="7">
        <v>18960</v>
      </c>
      <c r="E135" s="6">
        <v>18819.75</v>
      </c>
      <c r="F135" s="5">
        <v>18880.45</v>
      </c>
      <c r="G135" s="2">
        <v>18880.45</v>
      </c>
      <c r="H135" s="2">
        <v>89276</v>
      </c>
      <c r="I135" s="2">
        <v>421796.03</v>
      </c>
      <c r="J135" s="2">
        <v>1721075</v>
      </c>
      <c r="K135" s="2">
        <v>-14100</v>
      </c>
      <c r="L135" s="2">
        <v>18816.25</v>
      </c>
      <c r="M135" s="47">
        <f t="shared" si="14"/>
        <v>42.400000000001455</v>
      </c>
      <c r="N135" s="11">
        <f t="shared" si="17"/>
        <v>2.250763746778539E-3</v>
      </c>
      <c r="O135" s="14">
        <f t="shared" si="18"/>
        <v>1.2822263661135964E-2</v>
      </c>
      <c r="P135">
        <f t="shared" si="15"/>
        <v>140.25</v>
      </c>
      <c r="Q135" s="27">
        <f t="shared" si="13"/>
        <v>1</v>
      </c>
      <c r="R135" s="2" t="str">
        <f t="shared" si="16"/>
        <v/>
      </c>
      <c r="S135" t="str">
        <f>+IF(R135=11,(F134-D134)/F134-'Daily stats'!$I$12,IF(R135=22,(E134-F134)/F134-'Daily stats'!$I$12,""))</f>
        <v/>
      </c>
      <c r="T135" s="11">
        <f>IF(OR(Q134="",Q135=""),0,IF(S135&lt;&gt;"",S135,IF(AND(Q134=Q135,Q134&lt;&gt;0),ABS((F134-F135)/F134),IF(AND(Q134+Q135=0,Q134&lt;&gt;0),(-1*ABS(F135-F134))/F134-2*('Daily stats'!$I$12),IF(AND(Q134=-1,Q135=0),(F134-F135)/F134-2*('Daily stats'!$I$12),IF(AND(Q134=1,Q135=0),(F135-F134)/F134-2*('Daily stats'!$I$12),0))))))</f>
        <v>-3.250763746778539E-3</v>
      </c>
    </row>
    <row r="136" spans="1:20">
      <c r="A136" s="9">
        <v>42201</v>
      </c>
      <c r="B136" s="9">
        <v>42215</v>
      </c>
      <c r="C136" s="2">
        <v>18937.45</v>
      </c>
      <c r="D136" s="7">
        <v>19250</v>
      </c>
      <c r="E136" s="6">
        <v>18886.349999999999</v>
      </c>
      <c r="F136" s="5">
        <v>19230.45</v>
      </c>
      <c r="G136" s="2">
        <v>19230.45</v>
      </c>
      <c r="H136" s="2">
        <v>141155</v>
      </c>
      <c r="I136" s="2">
        <v>674551.29</v>
      </c>
      <c r="J136" s="2">
        <v>1876150</v>
      </c>
      <c r="K136" s="2">
        <v>155075</v>
      </c>
      <c r="L136" s="2">
        <v>19168.05</v>
      </c>
      <c r="M136" s="47">
        <f t="shared" si="14"/>
        <v>350</v>
      </c>
      <c r="N136" s="11">
        <f t="shared" si="17"/>
        <v>1.8537693752002732E-2</v>
      </c>
      <c r="O136" s="14">
        <f t="shared" si="18"/>
        <v>3.1359957413138698E-2</v>
      </c>
      <c r="P136">
        <f t="shared" si="15"/>
        <v>363.65000000000146</v>
      </c>
      <c r="Q136" s="27">
        <f t="shared" si="13"/>
        <v>1</v>
      </c>
      <c r="R136" s="2" t="str">
        <f t="shared" si="16"/>
        <v/>
      </c>
      <c r="S136" t="str">
        <f>+IF(R136=11,(F135-D135)/F135-'Daily stats'!$I$12,IF(R136=22,(E135-F135)/F135-'Daily stats'!$I$12,""))</f>
        <v/>
      </c>
      <c r="T136" s="11">
        <f>IF(OR(Q135="",Q136=""),0,IF(S136&lt;&gt;"",S136,IF(AND(Q135=Q136,Q135&lt;&gt;0),ABS((F135-F136)/F135),IF(AND(Q135+Q136=0,Q135&lt;&gt;0),(-1*ABS(F136-F135))/F135-2*('Daily stats'!$I$12),IF(AND(Q135=-1,Q136=0),(F135-F136)/F135-2*('Daily stats'!$I$12),IF(AND(Q135=1,Q136=0),(F136-F135)/F135-2*('Daily stats'!$I$12),0))))))</f>
        <v>1.8537693752002732E-2</v>
      </c>
    </row>
    <row r="137" spans="1:20">
      <c r="A137" s="9">
        <v>42202</v>
      </c>
      <c r="B137" s="9">
        <v>42215</v>
      </c>
      <c r="C137" s="2">
        <v>19150</v>
      </c>
      <c r="D137" s="7">
        <v>19280</v>
      </c>
      <c r="E137" s="6">
        <v>19102.5</v>
      </c>
      <c r="F137" s="5">
        <v>19148.349999999999</v>
      </c>
      <c r="G137" s="2">
        <v>19148.349999999999</v>
      </c>
      <c r="H137" s="2">
        <v>90798</v>
      </c>
      <c r="I137" s="2">
        <v>435383.43</v>
      </c>
      <c r="J137" s="2">
        <v>1874600</v>
      </c>
      <c r="K137" s="2">
        <v>-1550</v>
      </c>
      <c r="L137" s="2">
        <v>19094.7</v>
      </c>
      <c r="M137" s="47">
        <f t="shared" si="14"/>
        <v>-82.100000000002183</v>
      </c>
      <c r="N137" s="11">
        <f t="shared" si="17"/>
        <v>-4.2692708698965536E-3</v>
      </c>
      <c r="O137" s="14">
        <f t="shared" si="18"/>
        <v>2.7090686543242145E-2</v>
      </c>
      <c r="P137">
        <f t="shared" si="15"/>
        <v>177.5</v>
      </c>
      <c r="Q137" s="27">
        <f t="shared" si="13"/>
        <v>-1</v>
      </c>
      <c r="R137" s="2" t="str">
        <f t="shared" si="16"/>
        <v/>
      </c>
      <c r="S137" t="str">
        <f>+IF(R137=11,(F136-D136)/F136-'Daily stats'!$I$12,IF(R137=22,(E136-F136)/F136-'Daily stats'!$I$12,""))</f>
        <v/>
      </c>
      <c r="T137" s="11">
        <f>IF(OR(Q136="",Q137=""),0,IF(S137&lt;&gt;"",S137,IF(AND(Q136=Q137,Q136&lt;&gt;0),ABS((F136-F137)/F136),IF(AND(Q136+Q137=0,Q136&lt;&gt;0),(-1*ABS(F137-F136))/F136-2*('Daily stats'!$I$12),IF(AND(Q136=-1,Q137=0),(F136-F137)/F136-2*('Daily stats'!$I$12),IF(AND(Q136=1,Q137=0),(F137-F136)/F136-2*('Daily stats'!$I$12),0))))))</f>
        <v>-5.2692708698965536E-3</v>
      </c>
    </row>
    <row r="138" spans="1:20">
      <c r="A138" s="9">
        <v>42205</v>
      </c>
      <c r="B138" s="9">
        <v>42215</v>
      </c>
      <c r="C138" s="2">
        <v>19149.599999999999</v>
      </c>
      <c r="D138" s="7">
        <v>19190</v>
      </c>
      <c r="E138" s="6">
        <v>18876</v>
      </c>
      <c r="F138" s="5">
        <v>19089.599999999999</v>
      </c>
      <c r="G138" s="2">
        <v>19089.599999999999</v>
      </c>
      <c r="H138" s="2">
        <v>120628</v>
      </c>
      <c r="I138" s="2">
        <v>573970.62</v>
      </c>
      <c r="J138" s="2">
        <v>1747500</v>
      </c>
      <c r="K138" s="2">
        <v>-127100</v>
      </c>
      <c r="L138" s="2">
        <v>19032.7</v>
      </c>
      <c r="M138" s="47">
        <f t="shared" si="14"/>
        <v>-58.75</v>
      </c>
      <c r="N138" s="11">
        <f t="shared" si="17"/>
        <v>-3.0681494750200411E-3</v>
      </c>
      <c r="O138" s="14">
        <f t="shared" si="18"/>
        <v>2.4022537068222105E-2</v>
      </c>
      <c r="P138">
        <f t="shared" si="15"/>
        <v>314</v>
      </c>
      <c r="Q138" s="27">
        <f t="shared" si="13"/>
        <v>-1</v>
      </c>
      <c r="R138" s="2" t="str">
        <f t="shared" si="16"/>
        <v/>
      </c>
      <c r="S138" t="str">
        <f>+IF(R138=11,(F137-D137)/F137-'Daily stats'!$I$12,IF(R138=22,(E137-F137)/F137-'Daily stats'!$I$12,""))</f>
        <v/>
      </c>
      <c r="T138" s="11">
        <f>IF(OR(Q137="",Q138=""),0,IF(S138&lt;&gt;"",S138,IF(AND(Q137=Q138,Q137&lt;&gt;0),ABS((F137-F138)/F137),IF(AND(Q137+Q138=0,Q137&lt;&gt;0),(-1*ABS(F138-F137))/F137-2*('Daily stats'!$I$12),IF(AND(Q137=-1,Q138=0),(F137-F138)/F137-2*('Daily stats'!$I$12),IF(AND(Q137=1,Q138=0),(F138-F137)/F137-2*('Daily stats'!$I$12),0))))))</f>
        <v>3.0681494750200411E-3</v>
      </c>
    </row>
    <row r="139" spans="1:20">
      <c r="A139" s="9">
        <v>42206</v>
      </c>
      <c r="B139" s="9">
        <v>42215</v>
      </c>
      <c r="C139" s="2">
        <v>19075</v>
      </c>
      <c r="D139" s="7">
        <v>19148</v>
      </c>
      <c r="E139" s="6">
        <v>18735.849999999999</v>
      </c>
      <c r="F139" s="5">
        <v>18765.25</v>
      </c>
      <c r="G139" s="2">
        <v>18765.25</v>
      </c>
      <c r="H139" s="2">
        <v>123402</v>
      </c>
      <c r="I139" s="2">
        <v>584494.41</v>
      </c>
      <c r="J139" s="2">
        <v>1763175</v>
      </c>
      <c r="K139" s="2">
        <v>15675</v>
      </c>
      <c r="L139" s="2">
        <v>18723.400000000001</v>
      </c>
      <c r="M139" s="47">
        <f t="shared" si="14"/>
        <v>-324.34999999999854</v>
      </c>
      <c r="N139" s="11">
        <f t="shared" si="17"/>
        <v>-1.6990926996898761E-2</v>
      </c>
      <c r="O139" s="14">
        <f t="shared" si="18"/>
        <v>7.0316100713233437E-3</v>
      </c>
      <c r="P139">
        <f t="shared" si="15"/>
        <v>412.15000000000146</v>
      </c>
      <c r="Q139" s="27">
        <f t="shared" si="13"/>
        <v>-1</v>
      </c>
      <c r="R139" s="2" t="str">
        <f t="shared" si="16"/>
        <v/>
      </c>
      <c r="S139" t="str">
        <f>+IF(R139=11,(F138-D138)/F138-'Daily stats'!$I$12,IF(R139=22,(E138-F138)/F138-'Daily stats'!$I$12,""))</f>
        <v/>
      </c>
      <c r="T139" s="11">
        <f>IF(OR(Q138="",Q139=""),0,IF(S139&lt;&gt;"",S139,IF(AND(Q138=Q139,Q138&lt;&gt;0),ABS((F138-F139)/F138),IF(AND(Q138+Q139=0,Q138&lt;&gt;0),(-1*ABS(F139-F138))/F138-2*('Daily stats'!$I$12),IF(AND(Q138=-1,Q139=0),(F138-F139)/F138-2*('Daily stats'!$I$12),IF(AND(Q138=1,Q139=0),(F139-F138)/F138-2*('Daily stats'!$I$12),0))))))</f>
        <v>1.6990926996898761E-2</v>
      </c>
    </row>
    <row r="140" spans="1:20">
      <c r="A140" s="9">
        <v>42207</v>
      </c>
      <c r="B140" s="9">
        <v>42215</v>
      </c>
      <c r="C140" s="2">
        <v>18725</v>
      </c>
      <c r="D140" s="7">
        <v>19114.2</v>
      </c>
      <c r="E140" s="6">
        <v>18661</v>
      </c>
      <c r="F140" s="5">
        <v>19056.8</v>
      </c>
      <c r="G140" s="2">
        <v>19056.8</v>
      </c>
      <c r="H140" s="2">
        <v>137627</v>
      </c>
      <c r="I140" s="2">
        <v>650860.06000000006</v>
      </c>
      <c r="J140" s="2">
        <v>1816500</v>
      </c>
      <c r="K140" s="2">
        <v>53325</v>
      </c>
      <c r="L140" s="2">
        <v>18997</v>
      </c>
      <c r="M140" s="47">
        <f t="shared" si="14"/>
        <v>291.54999999999927</v>
      </c>
      <c r="N140" s="11">
        <f t="shared" si="17"/>
        <v>1.553669681991976E-2</v>
      </c>
      <c r="O140" s="14">
        <f t="shared" si="18"/>
        <v>2.2568306891243103E-2</v>
      </c>
      <c r="P140">
        <f t="shared" si="15"/>
        <v>453.20000000000073</v>
      </c>
      <c r="Q140" s="27">
        <f t="shared" si="13"/>
        <v>1</v>
      </c>
      <c r="R140" s="2" t="str">
        <f t="shared" si="16"/>
        <v/>
      </c>
      <c r="S140" t="str">
        <f>+IF(R140=11,(F139-D139)/F139-'Daily stats'!$I$12,IF(R140=22,(E139-F139)/F139-'Daily stats'!$I$12,""))</f>
        <v/>
      </c>
      <c r="T140" s="11">
        <f>IF(OR(Q139="",Q140=""),0,IF(S140&lt;&gt;"",S140,IF(AND(Q139=Q140,Q139&lt;&gt;0),ABS((F139-F140)/F139),IF(AND(Q139+Q140=0,Q139&lt;&gt;0),(-1*ABS(F140-F139))/F139-2*('Daily stats'!$I$12),IF(AND(Q139=-1,Q140=0),(F139-F140)/F139-2*('Daily stats'!$I$12),IF(AND(Q139=1,Q140=0),(F140-F139)/F139-2*('Daily stats'!$I$12),0))))))</f>
        <v>-1.6536696819919761E-2</v>
      </c>
    </row>
    <row r="141" spans="1:20">
      <c r="A141" s="9">
        <v>42208</v>
      </c>
      <c r="B141" s="9">
        <v>42215</v>
      </c>
      <c r="C141" s="2">
        <v>19042.2</v>
      </c>
      <c r="D141" s="7">
        <v>19144</v>
      </c>
      <c r="E141" s="6">
        <v>18852.599999999999</v>
      </c>
      <c r="F141" s="5">
        <v>18906.3</v>
      </c>
      <c r="G141" s="2">
        <v>18906.3</v>
      </c>
      <c r="H141" s="2">
        <v>124817</v>
      </c>
      <c r="I141" s="2">
        <v>592006.84</v>
      </c>
      <c r="J141" s="2">
        <v>1818000</v>
      </c>
      <c r="K141" s="2">
        <v>1500</v>
      </c>
      <c r="L141" s="2">
        <v>18865</v>
      </c>
      <c r="M141" s="47">
        <f t="shared" si="14"/>
        <v>-150.5</v>
      </c>
      <c r="N141" s="11">
        <f t="shared" si="17"/>
        <v>-7.8974434322656474E-3</v>
      </c>
      <c r="O141" s="14">
        <f t="shared" si="18"/>
        <v>1.4670863458977456E-2</v>
      </c>
      <c r="P141">
        <f t="shared" si="15"/>
        <v>291.40000000000146</v>
      </c>
      <c r="Q141" s="27">
        <f t="shared" ref="Q141:Q204" si="19">+IF(M141="","",IF(B141&lt;&gt;B142,0,IF(M141&lt;&gt;"",IF(F141&gt;F140,1,IF(F141&lt;F140,-1,0)))))</f>
        <v>-1</v>
      </c>
      <c r="R141" s="2" t="str">
        <f t="shared" si="16"/>
        <v/>
      </c>
      <c r="S141" t="str">
        <f>+IF(R141=11,(F140-D140)/F140-'Daily stats'!$I$12,IF(R141=22,(E140-F140)/F140-'Daily stats'!$I$12,""))</f>
        <v/>
      </c>
      <c r="T141" s="11">
        <f>IF(OR(Q140="",Q141=""),0,IF(S141&lt;&gt;"",S141,IF(AND(Q140=Q141,Q140&lt;&gt;0),ABS((F140-F141)/F140),IF(AND(Q140+Q141=0,Q140&lt;&gt;0),(-1*ABS(F141-F140))/F140-2*('Daily stats'!$I$12),IF(AND(Q140=-1,Q141=0),(F140-F141)/F140-2*('Daily stats'!$I$12),IF(AND(Q140=1,Q141=0),(F141-F140)/F140-2*('Daily stats'!$I$12),0))))))</f>
        <v>-8.8974434322656483E-3</v>
      </c>
    </row>
    <row r="142" spans="1:20">
      <c r="A142" s="9">
        <v>42209</v>
      </c>
      <c r="B142" s="9">
        <v>42215</v>
      </c>
      <c r="C142" s="2">
        <v>18875.7</v>
      </c>
      <c r="D142" s="7">
        <v>18907.8</v>
      </c>
      <c r="E142" s="6">
        <v>18646.8</v>
      </c>
      <c r="F142" s="5">
        <v>18675.95</v>
      </c>
      <c r="G142" s="2">
        <v>18675.95</v>
      </c>
      <c r="H142" s="2">
        <v>101952</v>
      </c>
      <c r="I142" s="2">
        <v>478878.52</v>
      </c>
      <c r="J142" s="2">
        <v>1837400</v>
      </c>
      <c r="K142" s="2">
        <v>19400</v>
      </c>
      <c r="L142" s="2">
        <v>18635.849999999999</v>
      </c>
      <c r="M142" s="47">
        <f t="shared" si="14"/>
        <v>-230.34999999999854</v>
      </c>
      <c r="N142" s="11">
        <f t="shared" si="17"/>
        <v>-1.2183769431353493E-2</v>
      </c>
      <c r="O142" s="14">
        <f t="shared" si="18"/>
        <v>2.4870940276239626E-3</v>
      </c>
      <c r="P142">
        <f t="shared" si="15"/>
        <v>261</v>
      </c>
      <c r="Q142" s="27">
        <f t="shared" si="19"/>
        <v>-1</v>
      </c>
      <c r="R142" s="2" t="str">
        <f t="shared" si="16"/>
        <v/>
      </c>
      <c r="S142" t="str">
        <f>+IF(R142=11,(F141-D141)/F141-'Daily stats'!$I$12,IF(R142=22,(E141-F141)/F141-'Daily stats'!$I$12,""))</f>
        <v/>
      </c>
      <c r="T142" s="11">
        <f>IF(OR(Q141="",Q142=""),0,IF(S142&lt;&gt;"",S142,IF(AND(Q141=Q142,Q141&lt;&gt;0),ABS((F141-F142)/F141),IF(AND(Q141+Q142=0,Q141&lt;&gt;0),(-1*ABS(F142-F141))/F141-2*('Daily stats'!$I$12),IF(AND(Q141=-1,Q142=0),(F141-F142)/F141-2*('Daily stats'!$I$12),IF(AND(Q141=1,Q142=0),(F142-F141)/F141-2*('Daily stats'!$I$12),0))))))</f>
        <v>1.2183769431353493E-2</v>
      </c>
    </row>
    <row r="143" spans="1:20">
      <c r="A143" s="9">
        <v>42212</v>
      </c>
      <c r="B143" s="9">
        <v>42215</v>
      </c>
      <c r="C143" s="2">
        <v>18600</v>
      </c>
      <c r="D143" s="7">
        <v>18600</v>
      </c>
      <c r="E143" s="6">
        <v>18215</v>
      </c>
      <c r="F143" s="5">
        <v>18251.45</v>
      </c>
      <c r="G143" s="2">
        <v>18251.45</v>
      </c>
      <c r="H143" s="2">
        <v>129489</v>
      </c>
      <c r="I143" s="2">
        <v>593974.15</v>
      </c>
      <c r="J143" s="2">
        <v>1669125</v>
      </c>
      <c r="K143" s="2">
        <v>-168275</v>
      </c>
      <c r="L143" s="2">
        <v>18213.05</v>
      </c>
      <c r="M143" s="47">
        <f t="shared" si="14"/>
        <v>-424.5</v>
      </c>
      <c r="N143" s="11">
        <f t="shared" si="17"/>
        <v>-2.2729767428162958E-2</v>
      </c>
      <c r="O143" s="14">
        <f t="shared" si="18"/>
        <v>-2.0242673400538994E-2</v>
      </c>
      <c r="P143">
        <f t="shared" si="15"/>
        <v>385</v>
      </c>
      <c r="Q143" s="27">
        <f t="shared" si="19"/>
        <v>-1</v>
      </c>
      <c r="R143" s="2" t="str">
        <f t="shared" si="16"/>
        <v/>
      </c>
      <c r="S143" t="str">
        <f>+IF(R143=11,(F142-D142)/F142-'Daily stats'!$I$12,IF(R143=22,(E142-F142)/F142-'Daily stats'!$I$12,""))</f>
        <v/>
      </c>
      <c r="T143" s="11">
        <f>IF(OR(Q142="",Q143=""),0,IF(S143&lt;&gt;"",S143,IF(AND(Q142=Q143,Q142&lt;&gt;0),ABS((F142-F143)/F142),IF(AND(Q142+Q143=0,Q142&lt;&gt;0),(-1*ABS(F143-F142))/F142-2*('Daily stats'!$I$12),IF(AND(Q142=-1,Q143=0),(F142-F143)/F142-2*('Daily stats'!$I$12),IF(AND(Q142=1,Q143=0),(F143-F142)/F142-2*('Daily stats'!$I$12),0))))))</f>
        <v>2.2729767428162958E-2</v>
      </c>
    </row>
    <row r="144" spans="1:20">
      <c r="A144" s="9">
        <v>42213</v>
      </c>
      <c r="B144" s="9">
        <v>42215</v>
      </c>
      <c r="C144" s="2">
        <v>18338.75</v>
      </c>
      <c r="D144" s="7">
        <v>18410.7</v>
      </c>
      <c r="E144" s="6">
        <v>18191.099999999999</v>
      </c>
      <c r="F144" s="5">
        <v>18314.2</v>
      </c>
      <c r="G144" s="2">
        <v>18314.2</v>
      </c>
      <c r="H144" s="2">
        <v>127199</v>
      </c>
      <c r="I144" s="2">
        <v>582433.24</v>
      </c>
      <c r="J144" s="2">
        <v>1488475</v>
      </c>
      <c r="K144" s="2">
        <v>-180650</v>
      </c>
      <c r="L144" s="2">
        <v>18282.8</v>
      </c>
      <c r="M144" s="47">
        <f t="shared" si="14"/>
        <v>62.75</v>
      </c>
      <c r="N144" s="11">
        <f t="shared" si="17"/>
        <v>3.4380830016245284E-3</v>
      </c>
      <c r="O144" s="14">
        <f t="shared" si="18"/>
        <v>-1.6804590398914465E-2</v>
      </c>
      <c r="P144">
        <f t="shared" si="15"/>
        <v>219.60000000000218</v>
      </c>
      <c r="Q144" s="27">
        <f t="shared" si="19"/>
        <v>1</v>
      </c>
      <c r="R144" s="2" t="str">
        <f t="shared" si="16"/>
        <v/>
      </c>
      <c r="S144" t="str">
        <f>+IF(R144=11,(F143-D143)/F143-'Daily stats'!$I$12,IF(R144=22,(E143-F143)/F143-'Daily stats'!$I$12,""))</f>
        <v/>
      </c>
      <c r="T144" s="11">
        <f>IF(OR(Q143="",Q144=""),0,IF(S144&lt;&gt;"",S144,IF(AND(Q143=Q144,Q143&lt;&gt;0),ABS((F143-F144)/F143),IF(AND(Q143+Q144=0,Q143&lt;&gt;0),(-1*ABS(F144-F143))/F143-2*('Daily stats'!$I$12),IF(AND(Q143=-1,Q144=0),(F143-F144)/F143-2*('Daily stats'!$I$12),IF(AND(Q143=1,Q144=0),(F144-F143)/F143-2*('Daily stats'!$I$12),0))))))</f>
        <v>-4.4380830016245284E-3</v>
      </c>
    </row>
    <row r="145" spans="1:20">
      <c r="A145" s="9">
        <v>42214</v>
      </c>
      <c r="B145" s="9">
        <v>42215</v>
      </c>
      <c r="C145" s="2">
        <v>18330</v>
      </c>
      <c r="D145" s="7">
        <v>18405</v>
      </c>
      <c r="E145" s="6">
        <v>18262</v>
      </c>
      <c r="F145" s="5">
        <v>18329.099999999999</v>
      </c>
      <c r="G145" s="2">
        <v>18329.099999999999</v>
      </c>
      <c r="H145" s="2">
        <v>87035</v>
      </c>
      <c r="I145" s="2">
        <v>398906.89</v>
      </c>
      <c r="J145" s="2">
        <v>1154975</v>
      </c>
      <c r="K145" s="2">
        <v>-333500</v>
      </c>
      <c r="L145" s="2">
        <v>18323.400000000001</v>
      </c>
      <c r="M145" s="47">
        <f t="shared" si="14"/>
        <v>14.899999999997817</v>
      </c>
      <c r="N145" s="11">
        <f t="shared" si="17"/>
        <v>8.135763505912252E-4</v>
      </c>
      <c r="O145" s="14">
        <f t="shared" si="18"/>
        <v>-1.5991014048323239E-2</v>
      </c>
      <c r="P145">
        <f t="shared" si="15"/>
        <v>143</v>
      </c>
      <c r="Q145" s="27">
        <f t="shared" si="19"/>
        <v>1</v>
      </c>
      <c r="R145" s="2" t="str">
        <f t="shared" si="16"/>
        <v/>
      </c>
      <c r="S145" t="str">
        <f>+IF(R145=11,(F144-D144)/F144-'Daily stats'!$I$12,IF(R145=22,(E144-F144)/F144-'Daily stats'!$I$12,""))</f>
        <v/>
      </c>
      <c r="T145" s="11">
        <f>IF(OR(Q144="",Q145=""),0,IF(S145&lt;&gt;"",S145,IF(AND(Q144=Q145,Q144&lt;&gt;0),ABS((F144-F145)/F144),IF(AND(Q144+Q145=0,Q144&lt;&gt;0),(-1*ABS(F145-F144))/F144-2*('Daily stats'!$I$12),IF(AND(Q144=-1,Q145=0),(F144-F145)/F144-2*('Daily stats'!$I$12),IF(AND(Q144=1,Q145=0),(F145-F144)/F144-2*('Daily stats'!$I$12),0))))))</f>
        <v>8.135763505912252E-4</v>
      </c>
    </row>
    <row r="146" spans="1:20">
      <c r="A146" s="9">
        <v>42215</v>
      </c>
      <c r="B146" s="9">
        <v>42215</v>
      </c>
      <c r="C146" s="2">
        <v>18397.45</v>
      </c>
      <c r="D146" s="7">
        <v>18519</v>
      </c>
      <c r="E146" s="6">
        <v>18351.099999999999</v>
      </c>
      <c r="F146" s="5">
        <v>18433.900000000001</v>
      </c>
      <c r="G146" s="2">
        <v>18440.400000000001</v>
      </c>
      <c r="H146" s="2">
        <v>110755</v>
      </c>
      <c r="I146" s="2">
        <v>510573.44</v>
      </c>
      <c r="J146" s="2">
        <v>534750</v>
      </c>
      <c r="K146" s="2">
        <v>-620225</v>
      </c>
      <c r="L146" s="2">
        <v>18440.400000000001</v>
      </c>
      <c r="M146" s="47">
        <f t="shared" si="14"/>
        <v>104.80000000000291</v>
      </c>
      <c r="N146" s="11">
        <f t="shared" si="17"/>
        <v>5.7176839015556091E-3</v>
      </c>
      <c r="O146" s="14">
        <f t="shared" si="18"/>
        <v>-1.027333014676763E-2</v>
      </c>
      <c r="P146">
        <f t="shared" si="15"/>
        <v>167.90000000000146</v>
      </c>
      <c r="Q146" s="27">
        <f t="shared" si="19"/>
        <v>0</v>
      </c>
      <c r="R146" s="2" t="str">
        <f t="shared" si="16"/>
        <v/>
      </c>
      <c r="S146" t="str">
        <f>+IF(R146=11,(F145-D145)/F145-'Daily stats'!$I$12,IF(R146=22,(E145-F145)/F145-'Daily stats'!$I$12,""))</f>
        <v/>
      </c>
      <c r="T146" s="11">
        <f>IF(OR(Q145="",Q146=""),0,IF(S146&lt;&gt;"",S146,IF(AND(Q145=Q146,Q145&lt;&gt;0),ABS((F145-F146)/F145),IF(AND(Q145+Q146=0,Q145&lt;&gt;0),(-1*ABS(F146-F145))/F145-2*('Daily stats'!$I$12),IF(AND(Q145=-1,Q146=0),(F145-F146)/F145-2*('Daily stats'!$I$12),IF(AND(Q145=1,Q146=0),(F146-F145)/F145-2*('Daily stats'!$I$12),0))))))</f>
        <v>4.7176839015556091E-3</v>
      </c>
    </row>
    <row r="147" spans="1:20">
      <c r="A147" s="9">
        <v>42216</v>
      </c>
      <c r="B147" s="9">
        <v>42243</v>
      </c>
      <c r="C147" s="2">
        <v>18586</v>
      </c>
      <c r="D147" s="7">
        <v>18918</v>
      </c>
      <c r="E147" s="6">
        <v>18545</v>
      </c>
      <c r="F147" s="5">
        <v>18835.8</v>
      </c>
      <c r="G147" s="2">
        <v>18835.8</v>
      </c>
      <c r="H147" s="2">
        <v>118158</v>
      </c>
      <c r="I147" s="2">
        <v>553925.4</v>
      </c>
      <c r="J147" s="2">
        <v>2021850</v>
      </c>
      <c r="K147" s="2">
        <v>97875</v>
      </c>
      <c r="L147" s="2">
        <v>18729.849999999999</v>
      </c>
      <c r="M147" s="47" t="str">
        <f t="shared" si="14"/>
        <v/>
      </c>
      <c r="N147" s="11">
        <f t="shared" si="17"/>
        <v>2.1802223078133103E-2</v>
      </c>
      <c r="O147" s="14">
        <f t="shared" si="18"/>
        <v>1.1528892931365473E-2</v>
      </c>
      <c r="P147">
        <f t="shared" si="15"/>
        <v>373</v>
      </c>
      <c r="Q147" s="27" t="str">
        <f t="shared" si="19"/>
        <v/>
      </c>
      <c r="R147" s="2" t="str">
        <f t="shared" si="16"/>
        <v/>
      </c>
      <c r="S147" t="str">
        <f>+IF(R147=11,(F146-D146)/F146-'Daily stats'!$I$12,IF(R147=22,(E146-F146)/F146-'Daily stats'!$I$12,""))</f>
        <v/>
      </c>
      <c r="T147" s="11">
        <f>IF(OR(Q146="",Q147=""),0,IF(S147&lt;&gt;"",S147,IF(AND(Q146=Q147,Q146&lt;&gt;0),ABS((F146-F147)/F146),IF(AND(Q146+Q147=0,Q146&lt;&gt;0),(-1*ABS(F147-F146))/F146-2*('Daily stats'!$I$12),IF(AND(Q146=-1,Q147=0),(F146-F147)/F146-2*('Daily stats'!$I$12),IF(AND(Q146=1,Q147=0),(F147-F146)/F146-2*('Daily stats'!$I$12),0))))))</f>
        <v>0</v>
      </c>
    </row>
    <row r="148" spans="1:20">
      <c r="A148" s="9">
        <v>42219</v>
      </c>
      <c r="B148" s="9">
        <v>42243</v>
      </c>
      <c r="C148" s="2">
        <v>18835</v>
      </c>
      <c r="D148" s="7">
        <v>19070</v>
      </c>
      <c r="E148" s="6">
        <v>18835</v>
      </c>
      <c r="F148" s="5">
        <v>18959.45</v>
      </c>
      <c r="G148" s="2">
        <v>18959.45</v>
      </c>
      <c r="H148" s="2">
        <v>94199</v>
      </c>
      <c r="I148" s="2">
        <v>447312.2</v>
      </c>
      <c r="J148" s="2">
        <v>1985100</v>
      </c>
      <c r="K148" s="2">
        <v>-36750</v>
      </c>
      <c r="L148" s="2">
        <v>18914.7</v>
      </c>
      <c r="M148" s="47">
        <f t="shared" si="14"/>
        <v>123.65000000000146</v>
      </c>
      <c r="N148" s="11">
        <f t="shared" si="17"/>
        <v>6.5646269338175949E-3</v>
      </c>
      <c r="O148" s="14">
        <f t="shared" si="18"/>
        <v>1.8093519865183066E-2</v>
      </c>
      <c r="P148">
        <f t="shared" si="15"/>
        <v>235</v>
      </c>
      <c r="Q148" s="27">
        <f t="shared" si="19"/>
        <v>1</v>
      </c>
      <c r="R148" s="2" t="str">
        <f t="shared" si="16"/>
        <v/>
      </c>
      <c r="S148" t="str">
        <f>+IF(R148=11,(F147-D147)/F147-'Daily stats'!$I$12,IF(R148=22,(E147-F147)/F147-'Daily stats'!$I$12,""))</f>
        <v/>
      </c>
      <c r="T148" s="11">
        <f>IF(OR(Q147="",Q148=""),0,IF(S148&lt;&gt;"",S148,IF(AND(Q147=Q148,Q147&lt;&gt;0),ABS((F147-F148)/F147),IF(AND(Q147+Q148=0,Q147&lt;&gt;0),(-1*ABS(F148-F147))/F147-2*('Daily stats'!$I$12),IF(AND(Q147=-1,Q148=0),(F147-F148)/F147-2*('Daily stats'!$I$12),IF(AND(Q147=1,Q148=0),(F148-F147)/F147-2*('Daily stats'!$I$12),0))))))</f>
        <v>0</v>
      </c>
    </row>
    <row r="149" spans="1:20">
      <c r="A149" s="9">
        <v>42220</v>
      </c>
      <c r="B149" s="9">
        <v>42243</v>
      </c>
      <c r="C149" s="2">
        <v>18975</v>
      </c>
      <c r="D149" s="7">
        <v>19139</v>
      </c>
      <c r="E149" s="6">
        <v>18810</v>
      </c>
      <c r="F149" s="5">
        <v>19059.400000000001</v>
      </c>
      <c r="G149" s="2">
        <v>19059.400000000001</v>
      </c>
      <c r="H149" s="2">
        <v>178229</v>
      </c>
      <c r="I149" s="2">
        <v>845025.38</v>
      </c>
      <c r="J149" s="2">
        <v>2031825</v>
      </c>
      <c r="K149" s="2">
        <v>46725</v>
      </c>
      <c r="L149" s="2">
        <v>18972.599999999999</v>
      </c>
      <c r="M149" s="47">
        <f t="shared" si="14"/>
        <v>99.950000000000728</v>
      </c>
      <c r="N149" s="11">
        <f t="shared" si="17"/>
        <v>5.2717773986060102E-3</v>
      </c>
      <c r="O149" s="14">
        <f t="shared" si="18"/>
        <v>2.3365297263789078E-2</v>
      </c>
      <c r="P149">
        <f t="shared" si="15"/>
        <v>329</v>
      </c>
      <c r="Q149" s="27">
        <f t="shared" si="19"/>
        <v>1</v>
      </c>
      <c r="R149" s="2">
        <f t="shared" si="16"/>
        <v>22</v>
      </c>
      <c r="S149">
        <f>+IF(R149=11,(F148-D148)/F148-'Daily stats'!$I$12,IF(R149=22,(E148-F148)/F148-'Daily stats'!$I$12,""))</f>
        <v>-7.0640089770536967E-3</v>
      </c>
      <c r="T149" s="11">
        <f>IF(OR(Q148="",Q149=""),0,IF(S149&lt;&gt;"",S149,IF(AND(Q148=Q149,Q148&lt;&gt;0),ABS((F148-F149)/F148),IF(AND(Q148+Q149=0,Q148&lt;&gt;0),(-1*ABS(F149-F148))/F148-2*('Daily stats'!$I$12),IF(AND(Q148=-1,Q149=0),(F148-F149)/F148-2*('Daily stats'!$I$12),IF(AND(Q148=1,Q149=0),(F149-F148)/F148-2*('Daily stats'!$I$12),0))))))</f>
        <v>-7.0640089770536967E-3</v>
      </c>
    </row>
    <row r="150" spans="1:20">
      <c r="A150" s="9">
        <v>42221</v>
      </c>
      <c r="B150" s="9">
        <v>42243</v>
      </c>
      <c r="C150" s="2">
        <v>19125.150000000001</v>
      </c>
      <c r="D150" s="7">
        <v>19158</v>
      </c>
      <c r="E150" s="6">
        <v>18931</v>
      </c>
      <c r="F150" s="5">
        <v>19015.55</v>
      </c>
      <c r="G150" s="2">
        <v>19015.55</v>
      </c>
      <c r="H150" s="2">
        <v>97372</v>
      </c>
      <c r="I150" s="2">
        <v>463785.86</v>
      </c>
      <c r="J150" s="2">
        <v>2014725</v>
      </c>
      <c r="K150" s="2">
        <v>-17100</v>
      </c>
      <c r="L150" s="2">
        <v>18928.55</v>
      </c>
      <c r="M150" s="47">
        <f t="shared" si="14"/>
        <v>-43.850000000002183</v>
      </c>
      <c r="N150" s="11">
        <f t="shared" si="17"/>
        <v>-2.3007020158033399E-3</v>
      </c>
      <c r="O150" s="14">
        <f t="shared" si="18"/>
        <v>2.1064595247985738E-2</v>
      </c>
      <c r="P150">
        <f t="shared" si="15"/>
        <v>227</v>
      </c>
      <c r="Q150" s="27">
        <f t="shared" si="19"/>
        <v>-1</v>
      </c>
      <c r="R150" s="2" t="str">
        <f t="shared" si="16"/>
        <v/>
      </c>
      <c r="S150" t="str">
        <f>+IF(R150=11,(F149-D149)/F149-'Daily stats'!$I$12,IF(R150=22,(E149-F149)/F149-'Daily stats'!$I$12,""))</f>
        <v/>
      </c>
      <c r="T150" s="11">
        <f>IF(OR(Q149="",Q150=""),0,IF(S150&lt;&gt;"",S150,IF(AND(Q149=Q150,Q149&lt;&gt;0),ABS((F149-F150)/F149),IF(AND(Q149+Q150=0,Q149&lt;&gt;0),(-1*ABS(F150-F149))/F149-2*('Daily stats'!$I$12),IF(AND(Q149=-1,Q150=0),(F149-F150)/F149-2*('Daily stats'!$I$12),IF(AND(Q149=1,Q150=0),(F150-F149)/F149-2*('Daily stats'!$I$12),0))))))</f>
        <v>-3.3007020158033399E-3</v>
      </c>
    </row>
    <row r="151" spans="1:20">
      <c r="A151" s="9">
        <v>42222</v>
      </c>
      <c r="B151" s="9">
        <v>42243</v>
      </c>
      <c r="C151" s="2">
        <v>19043</v>
      </c>
      <c r="D151" s="7">
        <v>19194</v>
      </c>
      <c r="E151" s="6">
        <v>18890</v>
      </c>
      <c r="F151" s="5">
        <v>19098.95</v>
      </c>
      <c r="G151" s="2">
        <v>19098.95</v>
      </c>
      <c r="H151" s="2">
        <v>105621</v>
      </c>
      <c r="I151" s="2">
        <v>502837.24</v>
      </c>
      <c r="J151" s="2">
        <v>2085600</v>
      </c>
      <c r="K151" s="2">
        <v>70875</v>
      </c>
      <c r="L151" s="2">
        <v>19029.349999999999</v>
      </c>
      <c r="M151" s="47">
        <f t="shared" si="14"/>
        <v>83.400000000001455</v>
      </c>
      <c r="N151" s="11">
        <f t="shared" si="17"/>
        <v>4.3858841842598006E-3</v>
      </c>
      <c r="O151" s="14">
        <f t="shared" si="18"/>
        <v>2.545047943224554E-2</v>
      </c>
      <c r="P151">
        <f t="shared" si="15"/>
        <v>304</v>
      </c>
      <c r="Q151" s="27">
        <f t="shared" si="19"/>
        <v>1</v>
      </c>
      <c r="R151" s="2">
        <f t="shared" si="16"/>
        <v>11</v>
      </c>
      <c r="S151">
        <f>+IF(R151=11,(F150-D150)/F150-'Daily stats'!$I$12,IF(R151=22,(E150-F150)/F150-'Daily stats'!$I$12,""))</f>
        <v>-7.9912374346259099E-3</v>
      </c>
      <c r="T151" s="11">
        <f>IF(OR(Q150="",Q151=""),0,IF(S151&lt;&gt;"",S151,IF(AND(Q150=Q151,Q150&lt;&gt;0),ABS((F150-F151)/F150),IF(AND(Q150+Q151=0,Q150&lt;&gt;0),(-1*ABS(F151-F150))/F150-2*('Daily stats'!$I$12),IF(AND(Q150=-1,Q151=0),(F150-F151)/F150-2*('Daily stats'!$I$12),IF(AND(Q150=1,Q151=0),(F151-F150)/F150-2*('Daily stats'!$I$12),0))))))</f>
        <v>-7.9912374346259099E-3</v>
      </c>
    </row>
    <row r="152" spans="1:20">
      <c r="A152" s="9">
        <v>42223</v>
      </c>
      <c r="B152" s="9">
        <v>42243</v>
      </c>
      <c r="C152" s="2">
        <v>19053</v>
      </c>
      <c r="D152" s="7">
        <v>19079</v>
      </c>
      <c r="E152" s="6">
        <v>18920.099999999999</v>
      </c>
      <c r="F152" s="5">
        <v>18979.900000000001</v>
      </c>
      <c r="G152" s="2">
        <v>18979.900000000001</v>
      </c>
      <c r="H152" s="2">
        <v>77617</v>
      </c>
      <c r="I152" s="2">
        <v>368606.86</v>
      </c>
      <c r="J152" s="2">
        <v>1952025</v>
      </c>
      <c r="K152" s="2">
        <v>-133575</v>
      </c>
      <c r="L152" s="2">
        <v>18893.55</v>
      </c>
      <c r="M152" s="47">
        <f t="shared" si="14"/>
        <v>-119.04999999999927</v>
      </c>
      <c r="N152" s="11">
        <f t="shared" si="17"/>
        <v>-6.2333269630005456E-3</v>
      </c>
      <c r="O152" s="14">
        <f t="shared" si="18"/>
        <v>1.9217152469244995E-2</v>
      </c>
      <c r="P152">
        <f t="shared" si="15"/>
        <v>158.90000000000146</v>
      </c>
      <c r="Q152" s="27">
        <f t="shared" si="19"/>
        <v>-1</v>
      </c>
      <c r="R152" s="2" t="str">
        <f t="shared" si="16"/>
        <v/>
      </c>
      <c r="S152" t="str">
        <f>+IF(R152=11,(F151-D151)/F151-'Daily stats'!$I$12,IF(R152=22,(E151-F151)/F151-'Daily stats'!$I$12,""))</f>
        <v/>
      </c>
      <c r="T152" s="11">
        <f>IF(OR(Q151="",Q152=""),0,IF(S152&lt;&gt;"",S152,IF(AND(Q151=Q152,Q151&lt;&gt;0),ABS((F151-F152)/F151),IF(AND(Q151+Q152=0,Q151&lt;&gt;0),(-1*ABS(F152-F151))/F151-2*('Daily stats'!$I$12),IF(AND(Q151=-1,Q152=0),(F151-F152)/F151-2*('Daily stats'!$I$12),IF(AND(Q151=1,Q152=0),(F152-F151)/F151-2*('Daily stats'!$I$12),0))))))</f>
        <v>-7.2333269630005456E-3</v>
      </c>
    </row>
    <row r="153" spans="1:20">
      <c r="A153" s="9">
        <v>42226</v>
      </c>
      <c r="B153" s="9">
        <v>42243</v>
      </c>
      <c r="C153" s="2">
        <v>18900.55</v>
      </c>
      <c r="D153" s="7">
        <v>19149.900000000001</v>
      </c>
      <c r="E153" s="6">
        <v>18845</v>
      </c>
      <c r="F153" s="5">
        <v>18959.3</v>
      </c>
      <c r="G153" s="2">
        <v>18959.3</v>
      </c>
      <c r="H153" s="2">
        <v>102057</v>
      </c>
      <c r="I153" s="2">
        <v>485977.2</v>
      </c>
      <c r="J153" s="2">
        <v>2065350</v>
      </c>
      <c r="K153" s="2">
        <v>113325</v>
      </c>
      <c r="L153" s="2">
        <v>18875</v>
      </c>
      <c r="M153" s="47">
        <f t="shared" si="14"/>
        <v>-20.600000000002183</v>
      </c>
      <c r="N153" s="11">
        <f t="shared" si="17"/>
        <v>-1.0853587215950654E-3</v>
      </c>
      <c r="O153" s="14">
        <f t="shared" si="18"/>
        <v>1.8131793747649928E-2</v>
      </c>
      <c r="P153">
        <f t="shared" si="15"/>
        <v>304.90000000000146</v>
      </c>
      <c r="Q153" s="27">
        <f t="shared" si="19"/>
        <v>-1</v>
      </c>
      <c r="R153" s="2">
        <f t="shared" si="16"/>
        <v>11</v>
      </c>
      <c r="S153">
        <f>+IF(R153=11,(F152-D152)/F152-'Daily stats'!$I$12,IF(R153=22,(E152-F152)/F152-'Daily stats'!$I$12,""))</f>
        <v>-5.7213130733037871E-3</v>
      </c>
      <c r="T153" s="11">
        <f>IF(OR(Q152="",Q153=""),0,IF(S153&lt;&gt;"",S153,IF(AND(Q152=Q153,Q152&lt;&gt;0),ABS((F152-F153)/F152),IF(AND(Q152+Q153=0,Q152&lt;&gt;0),(-1*ABS(F153-F152))/F152-2*('Daily stats'!$I$12),IF(AND(Q152=-1,Q153=0),(F152-F153)/F152-2*('Daily stats'!$I$12),IF(AND(Q152=1,Q153=0),(F153-F152)/F152-2*('Daily stats'!$I$12),0))))))</f>
        <v>-5.7213130733037871E-3</v>
      </c>
    </row>
    <row r="154" spans="1:20">
      <c r="A154" s="9">
        <v>42227</v>
      </c>
      <c r="B154" s="9">
        <v>42243</v>
      </c>
      <c r="C154" s="2">
        <v>18998</v>
      </c>
      <c r="D154" s="7">
        <v>18999</v>
      </c>
      <c r="E154" s="6">
        <v>18630</v>
      </c>
      <c r="F154" s="5">
        <v>18687.05</v>
      </c>
      <c r="G154" s="2">
        <v>18687.05</v>
      </c>
      <c r="H154" s="2">
        <v>139891</v>
      </c>
      <c r="I154" s="2">
        <v>657913.62</v>
      </c>
      <c r="J154" s="2">
        <v>2256350</v>
      </c>
      <c r="K154" s="2">
        <v>191000</v>
      </c>
      <c r="L154" s="2">
        <v>18616.900000000001</v>
      </c>
      <c r="M154" s="47">
        <f t="shared" si="14"/>
        <v>-272.25</v>
      </c>
      <c r="N154" s="11">
        <f t="shared" si="17"/>
        <v>-1.4359707373162512E-2</v>
      </c>
      <c r="O154" s="14">
        <f t="shared" si="18"/>
        <v>3.7720863744874159E-3</v>
      </c>
      <c r="P154">
        <f t="shared" si="15"/>
        <v>369</v>
      </c>
      <c r="Q154" s="27">
        <f t="shared" si="19"/>
        <v>-1</v>
      </c>
      <c r="R154" s="2" t="str">
        <f t="shared" si="16"/>
        <v/>
      </c>
      <c r="S154" t="str">
        <f>+IF(R154=11,(F153-D153)/F153-'Daily stats'!$I$12,IF(R154=22,(E153-F153)/F153-'Daily stats'!$I$12,""))</f>
        <v/>
      </c>
      <c r="T154" s="11">
        <f>IF(OR(Q153="",Q154=""),0,IF(S154&lt;&gt;"",S154,IF(AND(Q153=Q154,Q153&lt;&gt;0),ABS((F153-F154)/F153),IF(AND(Q153+Q154=0,Q153&lt;&gt;0),(-1*ABS(F154-F153))/F153-2*('Daily stats'!$I$12),IF(AND(Q153=-1,Q154=0),(F153-F154)/F153-2*('Daily stats'!$I$12),IF(AND(Q153=1,Q154=0),(F154-F153)/F153-2*('Daily stats'!$I$12),0))))))</f>
        <v>1.4359707373162512E-2</v>
      </c>
    </row>
    <row r="155" spans="1:20">
      <c r="A155" s="9">
        <v>42228</v>
      </c>
      <c r="B155" s="9">
        <v>42243</v>
      </c>
      <c r="C155" s="2">
        <v>18550.5</v>
      </c>
      <c r="D155" s="7">
        <v>18600</v>
      </c>
      <c r="E155" s="6">
        <v>18094.400000000001</v>
      </c>
      <c r="F155" s="5">
        <v>18135.75</v>
      </c>
      <c r="G155" s="2">
        <v>18135.75</v>
      </c>
      <c r="H155" s="2">
        <v>164512</v>
      </c>
      <c r="I155" s="2">
        <v>755165.64</v>
      </c>
      <c r="J155" s="2">
        <v>2419375</v>
      </c>
      <c r="K155" s="2">
        <v>163025</v>
      </c>
      <c r="L155" s="2">
        <v>18059.75</v>
      </c>
      <c r="M155" s="47">
        <f t="shared" si="14"/>
        <v>-551.29999999999927</v>
      </c>
      <c r="N155" s="11">
        <f t="shared" si="17"/>
        <v>-2.9501713753642189E-2</v>
      </c>
      <c r="O155" s="14">
        <f t="shared" si="18"/>
        <v>-2.5729627379154775E-2</v>
      </c>
      <c r="P155">
        <f t="shared" si="15"/>
        <v>505.59999999999854</v>
      </c>
      <c r="Q155" s="27">
        <f t="shared" si="19"/>
        <v>-1</v>
      </c>
      <c r="R155" s="2" t="str">
        <f t="shared" si="16"/>
        <v/>
      </c>
      <c r="S155" t="str">
        <f>+IF(R155=11,(F154-D154)/F154-'Daily stats'!$I$12,IF(R155=22,(E154-F154)/F154-'Daily stats'!$I$12,""))</f>
        <v/>
      </c>
      <c r="T155" s="11">
        <f>IF(OR(Q154="",Q155=""),0,IF(S155&lt;&gt;"",S155,IF(AND(Q154=Q155,Q154&lt;&gt;0),ABS((F154-F155)/F154),IF(AND(Q154+Q155=0,Q154&lt;&gt;0),(-1*ABS(F155-F154))/F154-2*('Daily stats'!$I$12),IF(AND(Q154=-1,Q155=0),(F154-F155)/F154-2*('Daily stats'!$I$12),IF(AND(Q154=1,Q155=0),(F155-F154)/F154-2*('Daily stats'!$I$12),0))))))</f>
        <v>2.9501713753642189E-2</v>
      </c>
    </row>
    <row r="156" spans="1:20">
      <c r="A156" s="9">
        <v>42229</v>
      </c>
      <c r="B156" s="9">
        <v>42243</v>
      </c>
      <c r="C156" s="2">
        <v>18250</v>
      </c>
      <c r="D156" s="7">
        <v>18410</v>
      </c>
      <c r="E156" s="6">
        <v>18135.05</v>
      </c>
      <c r="F156" s="5">
        <v>18243</v>
      </c>
      <c r="G156" s="2">
        <v>18243</v>
      </c>
      <c r="H156" s="2">
        <v>131552</v>
      </c>
      <c r="I156" s="2">
        <v>601230.26</v>
      </c>
      <c r="J156" s="2">
        <v>2249600</v>
      </c>
      <c r="K156" s="2">
        <v>-169775</v>
      </c>
      <c r="L156" s="2">
        <v>18175.400000000001</v>
      </c>
      <c r="M156" s="47">
        <f t="shared" si="14"/>
        <v>107.25</v>
      </c>
      <c r="N156" s="11">
        <f t="shared" si="17"/>
        <v>5.9137339233282333E-3</v>
      </c>
      <c r="O156" s="14">
        <f t="shared" si="18"/>
        <v>-1.9815893455826541E-2</v>
      </c>
      <c r="P156">
        <f t="shared" si="15"/>
        <v>274.95000000000073</v>
      </c>
      <c r="Q156" s="27">
        <f t="shared" si="19"/>
        <v>1</v>
      </c>
      <c r="R156" s="2" t="str">
        <f t="shared" si="16"/>
        <v/>
      </c>
      <c r="S156" t="str">
        <f>+IF(R156=11,(F155-D155)/F155-'Daily stats'!$I$12,IF(R156=22,(E155-F155)/F155-'Daily stats'!$I$12,""))</f>
        <v/>
      </c>
      <c r="T156" s="11">
        <f>IF(OR(Q155="",Q156=""),0,IF(S156&lt;&gt;"",S156,IF(AND(Q155=Q156,Q155&lt;&gt;0),ABS((F155-F156)/F155),IF(AND(Q155+Q156=0,Q155&lt;&gt;0),(-1*ABS(F156-F155))/F155-2*('Daily stats'!$I$12),IF(AND(Q155=-1,Q156=0),(F155-F156)/F155-2*('Daily stats'!$I$12),IF(AND(Q155=1,Q156=0),(F156-F155)/F155-2*('Daily stats'!$I$12),0))))))</f>
        <v>-6.9137339233282333E-3</v>
      </c>
    </row>
    <row r="157" spans="1:20">
      <c r="A157" s="9">
        <v>42230</v>
      </c>
      <c r="B157" s="9">
        <v>42243</v>
      </c>
      <c r="C157" s="2">
        <v>18349</v>
      </c>
      <c r="D157" s="7">
        <v>18840</v>
      </c>
      <c r="E157" s="6">
        <v>18222</v>
      </c>
      <c r="F157" s="5">
        <v>18791.150000000001</v>
      </c>
      <c r="G157" s="2">
        <v>18791.150000000001</v>
      </c>
      <c r="H157" s="2">
        <v>170967</v>
      </c>
      <c r="I157" s="2">
        <v>794075.13</v>
      </c>
      <c r="J157" s="2">
        <v>2149575</v>
      </c>
      <c r="K157" s="2">
        <v>-100025</v>
      </c>
      <c r="L157" s="2">
        <v>18723.599999999999</v>
      </c>
      <c r="M157" s="47">
        <f t="shared" si="14"/>
        <v>548.15000000000146</v>
      </c>
      <c r="N157" s="11">
        <f t="shared" si="17"/>
        <v>3.0047141369292412E-2</v>
      </c>
      <c r="O157" s="14">
        <f t="shared" si="18"/>
        <v>1.0231247913465871E-2</v>
      </c>
      <c r="P157">
        <f t="shared" si="15"/>
        <v>618</v>
      </c>
      <c r="Q157" s="27">
        <f t="shared" si="19"/>
        <v>1</v>
      </c>
      <c r="R157" s="2" t="str">
        <f t="shared" si="16"/>
        <v/>
      </c>
      <c r="S157" t="str">
        <f>+IF(R157=11,(F156-D156)/F156-'Daily stats'!$I$12,IF(R157=22,(E156-F156)/F156-'Daily stats'!$I$12,""))</f>
        <v/>
      </c>
      <c r="T157" s="11">
        <f>IF(OR(Q156="",Q157=""),0,IF(S157&lt;&gt;"",S157,IF(AND(Q156=Q157,Q156&lt;&gt;0),ABS((F156-F157)/F156),IF(AND(Q156+Q157=0,Q156&lt;&gt;0),(-1*ABS(F157-F156))/F156-2*('Daily stats'!$I$12),IF(AND(Q156=-1,Q157=0),(F156-F157)/F156-2*('Daily stats'!$I$12),IF(AND(Q156=1,Q157=0),(F157-F156)/F156-2*('Daily stats'!$I$12),0))))))</f>
        <v>3.0047141369292412E-2</v>
      </c>
    </row>
    <row r="158" spans="1:20">
      <c r="A158" s="9">
        <v>42233</v>
      </c>
      <c r="B158" s="9">
        <v>42243</v>
      </c>
      <c r="C158" s="2">
        <v>18821</v>
      </c>
      <c r="D158" s="7">
        <v>18939.400000000001</v>
      </c>
      <c r="E158" s="6">
        <v>18611.2</v>
      </c>
      <c r="F158" s="5">
        <v>18842.25</v>
      </c>
      <c r="G158" s="2">
        <v>18842.25</v>
      </c>
      <c r="H158" s="2">
        <v>131634</v>
      </c>
      <c r="I158" s="2">
        <v>619138.31000000006</v>
      </c>
      <c r="J158" s="2">
        <v>2100800</v>
      </c>
      <c r="K158" s="2">
        <v>-48775</v>
      </c>
      <c r="L158" s="2">
        <v>18822.05</v>
      </c>
      <c r="M158" s="47">
        <f t="shared" si="14"/>
        <v>51.099999999998545</v>
      </c>
      <c r="N158" s="11">
        <f t="shared" si="17"/>
        <v>2.7193652331016752E-3</v>
      </c>
      <c r="O158" s="14">
        <f t="shared" si="18"/>
        <v>1.2950613146567546E-2</v>
      </c>
      <c r="P158">
        <f t="shared" si="15"/>
        <v>328.20000000000073</v>
      </c>
      <c r="Q158" s="27">
        <f t="shared" si="19"/>
        <v>1</v>
      </c>
      <c r="R158" s="2" t="str">
        <f t="shared" si="16"/>
        <v/>
      </c>
      <c r="S158" t="str">
        <f>+IF(R158=11,(F157-D157)/F157-'Daily stats'!$I$12,IF(R158=22,(E157-F157)/F157-'Daily stats'!$I$12,""))</f>
        <v/>
      </c>
      <c r="T158" s="11">
        <f>IF(OR(Q157="",Q158=""),0,IF(S158&lt;&gt;"",S158,IF(AND(Q157=Q158,Q157&lt;&gt;0),ABS((F157-F158)/F157),IF(AND(Q157+Q158=0,Q157&lt;&gt;0),(-1*ABS(F158-F157))/F157-2*('Daily stats'!$I$12),IF(AND(Q157=-1,Q158=0),(F157-F158)/F157-2*('Daily stats'!$I$12),IF(AND(Q157=1,Q158=0),(F158-F157)/F157-2*('Daily stats'!$I$12),0))))))</f>
        <v>2.7193652331016752E-3</v>
      </c>
    </row>
    <row r="159" spans="1:20">
      <c r="A159" s="9">
        <v>42234</v>
      </c>
      <c r="B159" s="9">
        <v>42243</v>
      </c>
      <c r="C159" s="2">
        <v>18878.3</v>
      </c>
      <c r="D159" s="7">
        <v>18895</v>
      </c>
      <c r="E159" s="6">
        <v>18614</v>
      </c>
      <c r="F159" s="5">
        <v>18812.55</v>
      </c>
      <c r="G159" s="2">
        <v>18812.55</v>
      </c>
      <c r="H159" s="2">
        <v>134307</v>
      </c>
      <c r="I159" s="2">
        <v>630334.71999999997</v>
      </c>
      <c r="J159" s="2">
        <v>1999750</v>
      </c>
      <c r="K159" s="2">
        <v>-101050</v>
      </c>
      <c r="L159" s="2">
        <v>18780.849999999999</v>
      </c>
      <c r="M159" s="47">
        <f t="shared" si="14"/>
        <v>-29.700000000000728</v>
      </c>
      <c r="N159" s="11">
        <f t="shared" si="17"/>
        <v>-1.576244875213986E-3</v>
      </c>
      <c r="O159" s="14">
        <f t="shared" si="18"/>
        <v>1.137436827135356E-2</v>
      </c>
      <c r="P159">
        <f t="shared" si="15"/>
        <v>281</v>
      </c>
      <c r="Q159" s="27">
        <f t="shared" si="19"/>
        <v>-1</v>
      </c>
      <c r="R159" s="2" t="str">
        <f t="shared" si="16"/>
        <v/>
      </c>
      <c r="S159" t="str">
        <f>+IF(R159=11,(F158-D158)/F158-'Daily stats'!$I$12,IF(R159=22,(E158-F158)/F158-'Daily stats'!$I$12,""))</f>
        <v/>
      </c>
      <c r="T159" s="11">
        <f>IF(OR(Q158="",Q159=""),0,IF(S159&lt;&gt;"",S159,IF(AND(Q158=Q159,Q158&lt;&gt;0),ABS((F158-F159)/F158),IF(AND(Q158+Q159=0,Q158&lt;&gt;0),(-1*ABS(F159-F158))/F158-2*('Daily stats'!$I$12),IF(AND(Q158=-1,Q159=0),(F158-F159)/F158-2*('Daily stats'!$I$12),IF(AND(Q158=1,Q159=0),(F159-F158)/F158-2*('Daily stats'!$I$12),0))))))</f>
        <v>-2.576244875213986E-3</v>
      </c>
    </row>
    <row r="160" spans="1:20">
      <c r="A160" s="9">
        <v>42235</v>
      </c>
      <c r="B160" s="9">
        <v>42243</v>
      </c>
      <c r="C160" s="2">
        <v>18799.849999999999</v>
      </c>
      <c r="D160" s="7">
        <v>18837.150000000001</v>
      </c>
      <c r="E160" s="6">
        <v>18650.55</v>
      </c>
      <c r="F160" s="5">
        <v>18730.900000000001</v>
      </c>
      <c r="G160" s="2">
        <v>18730.900000000001</v>
      </c>
      <c r="H160" s="2">
        <v>92262</v>
      </c>
      <c r="I160" s="2">
        <v>432309.13</v>
      </c>
      <c r="J160" s="2">
        <v>1951675</v>
      </c>
      <c r="K160" s="2">
        <v>-48075</v>
      </c>
      <c r="L160" s="2">
        <v>18703.25</v>
      </c>
      <c r="M160" s="47">
        <f t="shared" si="14"/>
        <v>-81.649999999997817</v>
      </c>
      <c r="N160" s="11">
        <f t="shared" si="17"/>
        <v>-4.3401878001651994E-3</v>
      </c>
      <c r="O160" s="14">
        <f t="shared" si="18"/>
        <v>7.034180471188361E-3</v>
      </c>
      <c r="P160">
        <f t="shared" si="15"/>
        <v>186.60000000000218</v>
      </c>
      <c r="Q160" s="27">
        <f t="shared" si="19"/>
        <v>-1</v>
      </c>
      <c r="R160" s="2" t="str">
        <f t="shared" si="16"/>
        <v/>
      </c>
      <c r="S160" t="str">
        <f>+IF(R160=11,(F159-D159)/F159-'Daily stats'!$I$12,IF(R160=22,(E159-F159)/F159-'Daily stats'!$I$12,""))</f>
        <v/>
      </c>
      <c r="T160" s="11">
        <f>IF(OR(Q159="",Q160=""),0,IF(S160&lt;&gt;"",S160,IF(AND(Q159=Q160,Q159&lt;&gt;0),ABS((F159-F160)/F159),IF(AND(Q159+Q160=0,Q159&lt;&gt;0),(-1*ABS(F160-F159))/F159-2*('Daily stats'!$I$12),IF(AND(Q159=-1,Q160=0),(F159-F160)/F159-2*('Daily stats'!$I$12),IF(AND(Q159=1,Q160=0),(F160-F159)/F159-2*('Daily stats'!$I$12),0))))))</f>
        <v>4.3401878001651994E-3</v>
      </c>
    </row>
    <row r="161" spans="1:20">
      <c r="A161" s="9">
        <v>42236</v>
      </c>
      <c r="B161" s="9">
        <v>42243</v>
      </c>
      <c r="C161" s="2">
        <v>18624.849999999999</v>
      </c>
      <c r="D161" s="7">
        <v>18743</v>
      </c>
      <c r="E161" s="6">
        <v>18240.75</v>
      </c>
      <c r="F161" s="5">
        <v>18309.599999999999</v>
      </c>
      <c r="G161" s="2">
        <v>18309.599999999999</v>
      </c>
      <c r="H161" s="2">
        <v>156421</v>
      </c>
      <c r="I161" s="2">
        <v>722658.49</v>
      </c>
      <c r="J161" s="2">
        <v>2221000</v>
      </c>
      <c r="K161" s="2">
        <v>269325</v>
      </c>
      <c r="L161" s="2">
        <v>18283.099999999999</v>
      </c>
      <c r="M161" s="47">
        <f t="shared" si="14"/>
        <v>-421.30000000000291</v>
      </c>
      <c r="N161" s="11">
        <f t="shared" si="17"/>
        <v>-2.2492245434015606E-2</v>
      </c>
      <c r="O161" s="14">
        <f t="shared" si="18"/>
        <v>-1.5458064962827246E-2</v>
      </c>
      <c r="P161">
        <f t="shared" si="15"/>
        <v>502.25</v>
      </c>
      <c r="Q161" s="27">
        <f t="shared" si="19"/>
        <v>-1</v>
      </c>
      <c r="R161" s="2" t="str">
        <f t="shared" si="16"/>
        <v/>
      </c>
      <c r="S161" t="str">
        <f>+IF(R161=11,(F160-D160)/F160-'Daily stats'!$I$12,IF(R161=22,(E160-F160)/F160-'Daily stats'!$I$12,""))</f>
        <v/>
      </c>
      <c r="T161" s="11">
        <f>IF(OR(Q160="",Q161=""),0,IF(S161&lt;&gt;"",S161,IF(AND(Q160=Q161,Q160&lt;&gt;0),ABS((F160-F161)/F160),IF(AND(Q160+Q161=0,Q160&lt;&gt;0),(-1*ABS(F161-F160))/F160-2*('Daily stats'!$I$12),IF(AND(Q160=-1,Q161=0),(F160-F161)/F160-2*('Daily stats'!$I$12),IF(AND(Q160=1,Q161=0),(F161-F160)/F160-2*('Daily stats'!$I$12),0))))))</f>
        <v>2.2492245434015606E-2</v>
      </c>
    </row>
    <row r="162" spans="1:20">
      <c r="A162" s="9">
        <v>42237</v>
      </c>
      <c r="B162" s="9">
        <v>42243</v>
      </c>
      <c r="C162" s="2">
        <v>18055.349999999999</v>
      </c>
      <c r="D162" s="7">
        <v>18127.55</v>
      </c>
      <c r="E162" s="6">
        <v>17855</v>
      </c>
      <c r="F162" s="5">
        <v>18071.599999999999</v>
      </c>
      <c r="G162" s="2">
        <v>18071.599999999999</v>
      </c>
      <c r="H162" s="2">
        <v>165060</v>
      </c>
      <c r="I162" s="2">
        <v>741622.75</v>
      </c>
      <c r="J162" s="2">
        <v>2277500</v>
      </c>
      <c r="K162" s="2">
        <v>56500</v>
      </c>
      <c r="L162" s="2">
        <v>18057.2</v>
      </c>
      <c r="M162" s="47">
        <f t="shared" si="14"/>
        <v>-238</v>
      </c>
      <c r="N162" s="11">
        <f t="shared" si="17"/>
        <v>-1.2998645519290428E-2</v>
      </c>
      <c r="O162" s="14">
        <f t="shared" si="18"/>
        <v>-2.8456710482117675E-2</v>
      </c>
      <c r="P162">
        <f t="shared" si="15"/>
        <v>272.54999999999927</v>
      </c>
      <c r="Q162" s="27">
        <f t="shared" si="19"/>
        <v>-1</v>
      </c>
      <c r="R162" s="2" t="str">
        <f t="shared" si="16"/>
        <v/>
      </c>
      <c r="S162" t="str">
        <f>+IF(R162=11,(F161-D161)/F161-'Daily stats'!$I$12,IF(R162=22,(E161-F161)/F161-'Daily stats'!$I$12,""))</f>
        <v/>
      </c>
      <c r="T162" s="11">
        <f>IF(OR(Q161="",Q162=""),0,IF(S162&lt;&gt;"",S162,IF(AND(Q161=Q162,Q161&lt;&gt;0),ABS((F161-F162)/F161),IF(AND(Q161+Q162=0,Q161&lt;&gt;0),(-1*ABS(F162-F161))/F161-2*('Daily stats'!$I$12),IF(AND(Q161=-1,Q162=0),(F161-F162)/F161-2*('Daily stats'!$I$12),IF(AND(Q161=1,Q162=0),(F162-F161)/F161-2*('Daily stats'!$I$12),0))))))</f>
        <v>1.2998645519290428E-2</v>
      </c>
    </row>
    <row r="163" spans="1:20">
      <c r="A163" s="9">
        <v>42240</v>
      </c>
      <c r="B163" s="9">
        <v>42243</v>
      </c>
      <c r="C163" s="2">
        <v>17475.150000000001</v>
      </c>
      <c r="D163" s="7">
        <v>17499.7</v>
      </c>
      <c r="E163" s="6">
        <v>16680</v>
      </c>
      <c r="F163" s="5">
        <v>16760.599999999999</v>
      </c>
      <c r="G163" s="2">
        <v>16760.599999999999</v>
      </c>
      <c r="H163" s="2">
        <v>248599</v>
      </c>
      <c r="I163" s="2">
        <v>1063622.74</v>
      </c>
      <c r="J163" s="2">
        <v>2052750</v>
      </c>
      <c r="K163" s="2">
        <v>-224750</v>
      </c>
      <c r="L163" s="2">
        <v>16811.8</v>
      </c>
      <c r="M163" s="47">
        <f t="shared" si="14"/>
        <v>-1311</v>
      </c>
      <c r="N163" s="11">
        <f t="shared" si="17"/>
        <v>-7.254476637375773E-2</v>
      </c>
      <c r="O163" s="14">
        <f t="shared" si="18"/>
        <v>-0.10100147685587541</v>
      </c>
      <c r="P163">
        <f t="shared" si="15"/>
        <v>819.70000000000073</v>
      </c>
      <c r="Q163" s="27">
        <f t="shared" si="19"/>
        <v>-1</v>
      </c>
      <c r="R163" s="2" t="str">
        <f t="shared" si="16"/>
        <v/>
      </c>
      <c r="S163" t="str">
        <f>+IF(R163=11,(F162-D162)/F162-'Daily stats'!$I$12,IF(R163=22,(E162-F162)/F162-'Daily stats'!$I$12,""))</f>
        <v/>
      </c>
      <c r="T163" s="11">
        <f>IF(OR(Q162="",Q163=""),0,IF(S163&lt;&gt;"",S163,IF(AND(Q162=Q163,Q162&lt;&gt;0),ABS((F162-F163)/F162),IF(AND(Q162+Q163=0,Q162&lt;&gt;0),(-1*ABS(F163-F162))/F162-2*('Daily stats'!$I$12),IF(AND(Q162=-1,Q163=0),(F162-F163)/F162-2*('Daily stats'!$I$12),IF(AND(Q162=1,Q163=0),(F163-F162)/F162-2*('Daily stats'!$I$12),0))))))</f>
        <v>7.254476637375773E-2</v>
      </c>
    </row>
    <row r="164" spans="1:20">
      <c r="A164" s="9">
        <v>42241</v>
      </c>
      <c r="B164" s="9">
        <v>42243</v>
      </c>
      <c r="C164" s="2">
        <v>16974</v>
      </c>
      <c r="D164" s="7">
        <v>17275</v>
      </c>
      <c r="E164" s="6">
        <v>16642.599999999999</v>
      </c>
      <c r="F164" s="5">
        <v>17203.2</v>
      </c>
      <c r="G164" s="2">
        <v>17203.2</v>
      </c>
      <c r="H164" s="2">
        <v>188619</v>
      </c>
      <c r="I164" s="2">
        <v>801617.58</v>
      </c>
      <c r="J164" s="2">
        <v>1781450</v>
      </c>
      <c r="K164" s="2">
        <v>-271300</v>
      </c>
      <c r="L164" s="2">
        <v>17192.75</v>
      </c>
      <c r="M164" s="47">
        <f t="shared" si="14"/>
        <v>442.60000000000218</v>
      </c>
      <c r="N164" s="11">
        <f t="shared" si="17"/>
        <v>2.640716919442038E-2</v>
      </c>
      <c r="O164" s="14">
        <f t="shared" si="18"/>
        <v>-7.4594307661455028E-2</v>
      </c>
      <c r="P164">
        <f t="shared" si="15"/>
        <v>632.40000000000146</v>
      </c>
      <c r="Q164" s="27">
        <f t="shared" si="19"/>
        <v>1</v>
      </c>
      <c r="R164" s="2" t="str">
        <f t="shared" si="16"/>
        <v/>
      </c>
      <c r="S164" t="str">
        <f>+IF(R164=11,(F163-D163)/F163-'Daily stats'!$I$12,IF(R164=22,(E163-F163)/F163-'Daily stats'!$I$12,""))</f>
        <v/>
      </c>
      <c r="T164" s="11">
        <f>IF(OR(Q163="",Q164=""),0,IF(S164&lt;&gt;"",S164,IF(AND(Q163=Q164,Q163&lt;&gt;0),ABS((F163-F164)/F163),IF(AND(Q163+Q164=0,Q163&lt;&gt;0),(-1*ABS(F164-F163))/F163-2*('Daily stats'!$I$12),IF(AND(Q163=-1,Q164=0),(F163-F164)/F163-2*('Daily stats'!$I$12),IF(AND(Q163=1,Q164=0),(F164-F163)/F163-2*('Daily stats'!$I$12),0))))))</f>
        <v>-2.7407169194420381E-2</v>
      </c>
    </row>
    <row r="165" spans="1:20">
      <c r="A165" s="9">
        <v>42242</v>
      </c>
      <c r="B165" s="9">
        <v>42243</v>
      </c>
      <c r="C165" s="2">
        <v>16936</v>
      </c>
      <c r="D165" s="7">
        <v>17172</v>
      </c>
      <c r="E165" s="6">
        <v>16875.25</v>
      </c>
      <c r="F165" s="5">
        <v>16938.75</v>
      </c>
      <c r="G165" s="2">
        <v>16938.75</v>
      </c>
      <c r="H165" s="2">
        <v>147163</v>
      </c>
      <c r="I165" s="2">
        <v>626355.26</v>
      </c>
      <c r="J165" s="2">
        <v>1533750</v>
      </c>
      <c r="K165" s="2">
        <v>-247700</v>
      </c>
      <c r="L165" s="2">
        <v>16917.650000000001</v>
      </c>
      <c r="M165" s="47">
        <f t="shared" si="14"/>
        <v>-264.45000000000073</v>
      </c>
      <c r="N165" s="11">
        <f t="shared" si="17"/>
        <v>-1.5372140066964328E-2</v>
      </c>
      <c r="O165" s="14">
        <f t="shared" si="18"/>
        <v>-8.9966447728419358E-2</v>
      </c>
      <c r="P165">
        <f t="shared" si="15"/>
        <v>296.75</v>
      </c>
      <c r="Q165" s="27">
        <f t="shared" si="19"/>
        <v>-1</v>
      </c>
      <c r="R165" s="2" t="str">
        <f t="shared" si="16"/>
        <v/>
      </c>
      <c r="S165" t="str">
        <f>+IF(R165=11,(F164-D164)/F164-'Daily stats'!$I$12,IF(R165=22,(E164-F164)/F164-'Daily stats'!$I$12,""))</f>
        <v/>
      </c>
      <c r="T165" s="11">
        <f>IF(OR(Q164="",Q165=""),0,IF(S165&lt;&gt;"",S165,IF(AND(Q164=Q165,Q164&lt;&gt;0),ABS((F164-F165)/F164),IF(AND(Q164+Q165=0,Q164&lt;&gt;0),(-1*ABS(F165-F164))/F164-2*('Daily stats'!$I$12),IF(AND(Q164=-1,Q165=0),(F164-F165)/F164-2*('Daily stats'!$I$12),IF(AND(Q164=1,Q165=0),(F165-F164)/F164-2*('Daily stats'!$I$12),0))))))</f>
        <v>-1.6372140066964327E-2</v>
      </c>
    </row>
    <row r="166" spans="1:20">
      <c r="A166" s="9">
        <v>42243</v>
      </c>
      <c r="B166" s="9">
        <v>42243</v>
      </c>
      <c r="C166" s="2">
        <v>17149.849999999999</v>
      </c>
      <c r="D166" s="7">
        <v>17249</v>
      </c>
      <c r="E166" s="6">
        <v>17057</v>
      </c>
      <c r="F166" s="5">
        <v>17199.7</v>
      </c>
      <c r="G166" s="2">
        <v>17214.400000000001</v>
      </c>
      <c r="H166" s="2">
        <v>147330</v>
      </c>
      <c r="I166" s="2">
        <v>631875.68000000005</v>
      </c>
      <c r="J166" s="2">
        <v>953700</v>
      </c>
      <c r="K166" s="2">
        <v>-580050</v>
      </c>
      <c r="L166" s="2">
        <v>17214.400000000001</v>
      </c>
      <c r="M166" s="47">
        <f t="shared" si="14"/>
        <v>260.95000000000073</v>
      </c>
      <c r="N166" s="11">
        <f t="shared" si="17"/>
        <v>1.5405505128772827E-2</v>
      </c>
      <c r="O166" s="14">
        <f t="shared" si="18"/>
        <v>-7.4560942599646532E-2</v>
      </c>
      <c r="P166">
        <f t="shared" si="15"/>
        <v>192</v>
      </c>
      <c r="Q166" s="27">
        <f t="shared" si="19"/>
        <v>0</v>
      </c>
      <c r="R166" s="2">
        <f t="shared" si="16"/>
        <v>11</v>
      </c>
      <c r="S166">
        <f>+IF(R166=11,(F165-D165)/F165-'Daily stats'!$I$12,IF(R166=22,(E165-F165)/F165-'Daily stats'!$I$12,""))</f>
        <v>-1.4270201461146778E-2</v>
      </c>
      <c r="T166" s="11">
        <f>IF(OR(Q165="",Q166=""),0,IF(S166&lt;&gt;"",S166,IF(AND(Q165=Q166,Q165&lt;&gt;0),ABS((F165-F166)/F165),IF(AND(Q165+Q166=0,Q165&lt;&gt;0),(-1*ABS(F166-F165))/F165-2*('Daily stats'!$I$12),IF(AND(Q165=-1,Q166=0),(F165-F166)/F165-2*('Daily stats'!$I$12),IF(AND(Q165=1,Q166=0),(F166-F165)/F165-2*('Daily stats'!$I$12),0))))))</f>
        <v>-1.4270201461146778E-2</v>
      </c>
    </row>
    <row r="167" spans="1:20">
      <c r="A167" s="9">
        <v>42244</v>
      </c>
      <c r="B167" s="9">
        <v>42271</v>
      </c>
      <c r="C167" s="2">
        <v>17551.349999999999</v>
      </c>
      <c r="D167" s="7">
        <v>17660.900000000001</v>
      </c>
      <c r="E167" s="6">
        <v>17152.3</v>
      </c>
      <c r="F167" s="5">
        <v>17273.05</v>
      </c>
      <c r="G167" s="2">
        <v>17273.05</v>
      </c>
      <c r="H167" s="2">
        <v>169413</v>
      </c>
      <c r="I167" s="2">
        <v>738192.87</v>
      </c>
      <c r="J167" s="2">
        <v>1965175</v>
      </c>
      <c r="K167" s="2">
        <v>51825</v>
      </c>
      <c r="L167" s="2">
        <v>17211.95</v>
      </c>
      <c r="M167" s="47" t="str">
        <f t="shared" si="14"/>
        <v/>
      </c>
      <c r="N167" s="11">
        <f t="shared" si="17"/>
        <v>4.2646092664406091E-3</v>
      </c>
      <c r="O167" s="14">
        <f t="shared" si="18"/>
        <v>-7.0296333333205924E-2</v>
      </c>
      <c r="P167">
        <f t="shared" si="15"/>
        <v>508.60000000000218</v>
      </c>
      <c r="Q167" s="27" t="str">
        <f t="shared" si="19"/>
        <v/>
      </c>
      <c r="R167" s="2" t="str">
        <f t="shared" si="16"/>
        <v/>
      </c>
      <c r="S167" t="str">
        <f>+IF(R167=11,(F166-D166)/F166-'Daily stats'!$I$12,IF(R167=22,(E166-F166)/F166-'Daily stats'!$I$12,""))</f>
        <v/>
      </c>
      <c r="T167" s="11">
        <f>IF(OR(Q166="",Q167=""),0,IF(S167&lt;&gt;"",S167,IF(AND(Q166=Q167,Q166&lt;&gt;0),ABS((F166-F167)/F166),IF(AND(Q166+Q167=0,Q166&lt;&gt;0),(-1*ABS(F167-F166))/F166-2*('Daily stats'!$I$12),IF(AND(Q166=-1,Q167=0),(F166-F167)/F166-2*('Daily stats'!$I$12),IF(AND(Q166=1,Q167=0),(F167-F166)/F166-2*('Daily stats'!$I$12),0))))))</f>
        <v>0</v>
      </c>
    </row>
    <row r="168" spans="1:20">
      <c r="A168" s="9">
        <v>42247</v>
      </c>
      <c r="B168" s="9">
        <v>42271</v>
      </c>
      <c r="C168" s="2">
        <v>17201.05</v>
      </c>
      <c r="D168" s="7">
        <v>17430</v>
      </c>
      <c r="E168" s="6">
        <v>17090.349999999999</v>
      </c>
      <c r="F168" s="5">
        <v>17208.400000000001</v>
      </c>
      <c r="G168" s="2">
        <v>17208.400000000001</v>
      </c>
      <c r="H168" s="2">
        <v>123763</v>
      </c>
      <c r="I168" s="2">
        <v>534100.22</v>
      </c>
      <c r="J168" s="2">
        <v>1941750</v>
      </c>
      <c r="K168" s="2">
        <v>-23425</v>
      </c>
      <c r="L168" s="2">
        <v>17146.55</v>
      </c>
      <c r="M168" s="47">
        <f t="shared" si="14"/>
        <v>-64.649999999997817</v>
      </c>
      <c r="N168" s="11">
        <f t="shared" si="17"/>
        <v>-3.7428248051153573E-3</v>
      </c>
      <c r="O168" s="14">
        <f t="shared" si="18"/>
        <v>-7.4039158138321279E-2</v>
      </c>
      <c r="P168">
        <f t="shared" si="15"/>
        <v>339.65000000000146</v>
      </c>
      <c r="Q168" s="27">
        <f t="shared" si="19"/>
        <v>-1</v>
      </c>
      <c r="R168" s="2" t="str">
        <f t="shared" si="16"/>
        <v/>
      </c>
      <c r="S168" t="str">
        <f>+IF(R168=11,(F167-D167)/F167-'Daily stats'!$I$12,IF(R168=22,(E167-F167)/F167-'Daily stats'!$I$12,""))</f>
        <v/>
      </c>
      <c r="T168" s="11">
        <f>IF(OR(Q167="",Q168=""),0,IF(S168&lt;&gt;"",S168,IF(AND(Q167=Q168,Q167&lt;&gt;0),ABS((F167-F168)/F167),IF(AND(Q167+Q168=0,Q167&lt;&gt;0),(-1*ABS(F168-F167))/F167-2*('Daily stats'!$I$12),IF(AND(Q167=-1,Q168=0),(F167-F168)/F167-2*('Daily stats'!$I$12),IF(AND(Q167=1,Q168=0),(F168-F167)/F167-2*('Daily stats'!$I$12),0))))))</f>
        <v>0</v>
      </c>
    </row>
    <row r="169" spans="1:20">
      <c r="A169" s="9">
        <v>42248</v>
      </c>
      <c r="B169" s="9">
        <v>42271</v>
      </c>
      <c r="C169" s="2">
        <v>17025.25</v>
      </c>
      <c r="D169" s="7">
        <v>17025.25</v>
      </c>
      <c r="E169" s="6">
        <v>16455</v>
      </c>
      <c r="F169" s="5">
        <v>16563.349999999999</v>
      </c>
      <c r="G169" s="2">
        <v>16563.349999999999</v>
      </c>
      <c r="H169" s="2">
        <v>191408</v>
      </c>
      <c r="I169" s="2">
        <v>800537.93</v>
      </c>
      <c r="J169" s="2">
        <v>2217700</v>
      </c>
      <c r="K169" s="2">
        <v>275950</v>
      </c>
      <c r="L169" s="2">
        <v>16530.3</v>
      </c>
      <c r="M169" s="47">
        <f t="shared" si="14"/>
        <v>-645.05000000000291</v>
      </c>
      <c r="N169" s="11">
        <f t="shared" si="17"/>
        <v>-3.7484600543920575E-2</v>
      </c>
      <c r="O169" s="14">
        <f t="shared" si="18"/>
        <v>-0.11152375868224185</v>
      </c>
      <c r="P169">
        <f t="shared" si="15"/>
        <v>570.25</v>
      </c>
      <c r="Q169" s="27">
        <f t="shared" si="19"/>
        <v>-1</v>
      </c>
      <c r="R169" s="2" t="str">
        <f t="shared" si="16"/>
        <v/>
      </c>
      <c r="S169" t="str">
        <f>+IF(R169=11,(F168-D168)/F168-'Daily stats'!$I$12,IF(R169=22,(E168-F168)/F168-'Daily stats'!$I$12,""))</f>
        <v/>
      </c>
      <c r="T169" s="11">
        <f>IF(OR(Q168="",Q169=""),0,IF(S169&lt;&gt;"",S169,IF(AND(Q168=Q169,Q168&lt;&gt;0),ABS((F168-F169)/F168),IF(AND(Q168+Q169=0,Q168&lt;&gt;0),(-1*ABS(F169-F168))/F168-2*('Daily stats'!$I$12),IF(AND(Q168=-1,Q169=0),(F168-F169)/F168-2*('Daily stats'!$I$12),IF(AND(Q168=1,Q169=0),(F169-F168)/F168-2*('Daily stats'!$I$12),0))))))</f>
        <v>3.7484600543920575E-2</v>
      </c>
    </row>
    <row r="170" spans="1:20">
      <c r="A170" s="9">
        <v>42249</v>
      </c>
      <c r="B170" s="9">
        <v>42271</v>
      </c>
      <c r="C170" s="2">
        <v>16748</v>
      </c>
      <c r="D170" s="7">
        <v>16779</v>
      </c>
      <c r="E170" s="6">
        <v>16230</v>
      </c>
      <c r="F170" s="5">
        <v>16282.1</v>
      </c>
      <c r="G170" s="2">
        <v>16282.1</v>
      </c>
      <c r="H170" s="2">
        <v>205203</v>
      </c>
      <c r="I170" s="2">
        <v>842791.2</v>
      </c>
      <c r="J170" s="2">
        <v>2654675</v>
      </c>
      <c r="K170" s="2">
        <v>436975</v>
      </c>
      <c r="L170" s="2">
        <v>16252.7</v>
      </c>
      <c r="M170" s="47">
        <f t="shared" si="14"/>
        <v>-281.24999999999818</v>
      </c>
      <c r="N170" s="11">
        <f t="shared" si="17"/>
        <v>-1.6980260635680474E-2</v>
      </c>
      <c r="O170" s="14">
        <f t="shared" si="18"/>
        <v>-0.12850401931792232</v>
      </c>
      <c r="P170">
        <f t="shared" si="15"/>
        <v>549</v>
      </c>
      <c r="Q170" s="27">
        <f t="shared" si="19"/>
        <v>-1</v>
      </c>
      <c r="R170" s="2" t="str">
        <f t="shared" si="16"/>
        <v/>
      </c>
      <c r="S170" t="str">
        <f>+IF(R170=11,(F169-D169)/F169-'Daily stats'!$I$12,IF(R170=22,(E169-F169)/F169-'Daily stats'!$I$12,""))</f>
        <v/>
      </c>
      <c r="T170" s="11">
        <f>IF(OR(Q169="",Q170=""),0,IF(S170&lt;&gt;"",S170,IF(AND(Q169=Q170,Q169&lt;&gt;0),ABS((F169-F170)/F169),IF(AND(Q169+Q170=0,Q169&lt;&gt;0),(-1*ABS(F170-F169))/F169-2*('Daily stats'!$I$12),IF(AND(Q169=-1,Q170=0),(F169-F170)/F169-2*('Daily stats'!$I$12),IF(AND(Q169=1,Q170=0),(F170-F169)/F169-2*('Daily stats'!$I$12),0))))))</f>
        <v>1.6980260635680474E-2</v>
      </c>
    </row>
    <row r="171" spans="1:20">
      <c r="A171" s="9">
        <v>42250</v>
      </c>
      <c r="B171" s="9">
        <v>42271</v>
      </c>
      <c r="C171" s="2">
        <v>16320.2</v>
      </c>
      <c r="D171" s="7">
        <v>16630</v>
      </c>
      <c r="E171" s="6">
        <v>16305</v>
      </c>
      <c r="F171" s="5">
        <v>16565.900000000001</v>
      </c>
      <c r="G171" s="2">
        <v>16565.900000000001</v>
      </c>
      <c r="H171" s="2">
        <v>163604</v>
      </c>
      <c r="I171" s="2">
        <v>675549.36</v>
      </c>
      <c r="J171" s="2">
        <v>2387300</v>
      </c>
      <c r="K171" s="2">
        <v>-267375</v>
      </c>
      <c r="L171" s="2">
        <v>16555.400000000001</v>
      </c>
      <c r="M171" s="47">
        <f t="shared" si="14"/>
        <v>283.80000000000109</v>
      </c>
      <c r="N171" s="11">
        <f t="shared" si="17"/>
        <v>1.7430184067165851E-2</v>
      </c>
      <c r="O171" s="14">
        <f t="shared" si="18"/>
        <v>-0.11107383525075648</v>
      </c>
      <c r="P171">
        <f t="shared" si="15"/>
        <v>325</v>
      </c>
      <c r="Q171" s="27">
        <f t="shared" si="19"/>
        <v>1</v>
      </c>
      <c r="R171" s="2" t="str">
        <f t="shared" si="16"/>
        <v/>
      </c>
      <c r="S171" t="str">
        <f>+IF(R171=11,(F170-D170)/F170-'Daily stats'!$I$12,IF(R171=22,(E170-F170)/F170-'Daily stats'!$I$12,""))</f>
        <v/>
      </c>
      <c r="T171" s="11">
        <f>IF(OR(Q170="",Q171=""),0,IF(S171&lt;&gt;"",S171,IF(AND(Q170=Q171,Q170&lt;&gt;0),ABS((F170-F171)/F170),IF(AND(Q170+Q171=0,Q170&lt;&gt;0),(-1*ABS(F171-F170))/F170-2*('Daily stats'!$I$12),IF(AND(Q170=-1,Q171=0),(F170-F171)/F170-2*('Daily stats'!$I$12),IF(AND(Q170=1,Q171=0),(F171-F170)/F170-2*('Daily stats'!$I$12),0))))))</f>
        <v>-1.8430184067165852E-2</v>
      </c>
    </row>
    <row r="172" spans="1:20">
      <c r="A172" s="9">
        <v>42251</v>
      </c>
      <c r="B172" s="9">
        <v>42271</v>
      </c>
      <c r="C172" s="2">
        <v>16455.349999999999</v>
      </c>
      <c r="D172" s="7">
        <v>16490</v>
      </c>
      <c r="E172" s="6">
        <v>15917.35</v>
      </c>
      <c r="F172" s="5">
        <v>16145.85</v>
      </c>
      <c r="G172" s="2">
        <v>16145.85</v>
      </c>
      <c r="H172" s="2">
        <v>202128</v>
      </c>
      <c r="I172" s="2">
        <v>813672.14</v>
      </c>
      <c r="J172" s="2">
        <v>2415325</v>
      </c>
      <c r="K172" s="2">
        <v>28025</v>
      </c>
      <c r="L172" s="2">
        <v>16129.1</v>
      </c>
      <c r="M172" s="47">
        <f t="shared" si="14"/>
        <v>-420.05000000000109</v>
      </c>
      <c r="N172" s="11">
        <f t="shared" si="17"/>
        <v>-2.5356304215285681E-2</v>
      </c>
      <c r="O172" s="14">
        <f t="shared" si="18"/>
        <v>-0.13643013946604216</v>
      </c>
      <c r="P172">
        <f t="shared" si="15"/>
        <v>572.64999999999964</v>
      </c>
      <c r="Q172" s="27">
        <f t="shared" si="19"/>
        <v>-1</v>
      </c>
      <c r="R172" s="2">
        <f t="shared" si="16"/>
        <v>22</v>
      </c>
      <c r="S172">
        <f>+IF(R172=11,(F171-D171)/F171-'Daily stats'!$I$12,IF(R172=22,(E171-F171)/F171-'Daily stats'!$I$12,""))</f>
        <v>-1.6249219782806936E-2</v>
      </c>
      <c r="T172" s="11">
        <f>IF(OR(Q171="",Q172=""),0,IF(S172&lt;&gt;"",S172,IF(AND(Q171=Q172,Q171&lt;&gt;0),ABS((F171-F172)/F171),IF(AND(Q171+Q172=0,Q171&lt;&gt;0),(-1*ABS(F172-F171))/F171-2*('Daily stats'!$I$12),IF(AND(Q171=-1,Q172=0),(F171-F172)/F171-2*('Daily stats'!$I$12),IF(AND(Q171=1,Q172=0),(F172-F171)/F171-2*('Daily stats'!$I$12),0))))))</f>
        <v>-1.6249219782806936E-2</v>
      </c>
    </row>
    <row r="173" spans="1:20">
      <c r="A173" s="9">
        <v>42254</v>
      </c>
      <c r="B173" s="9">
        <v>42271</v>
      </c>
      <c r="C173" s="2">
        <v>16200</v>
      </c>
      <c r="D173" s="7">
        <v>16318</v>
      </c>
      <c r="E173" s="6">
        <v>15793.05</v>
      </c>
      <c r="F173" s="5">
        <v>15824.5</v>
      </c>
      <c r="G173" s="2">
        <v>15824.5</v>
      </c>
      <c r="H173" s="2">
        <v>153455</v>
      </c>
      <c r="I173" s="2">
        <v>616397.22</v>
      </c>
      <c r="J173" s="2">
        <v>2588175</v>
      </c>
      <c r="K173" s="2">
        <v>172850</v>
      </c>
      <c r="L173" s="2">
        <v>15790.1</v>
      </c>
      <c r="M173" s="47">
        <f t="shared" si="14"/>
        <v>-321.35000000000036</v>
      </c>
      <c r="N173" s="11">
        <f t="shared" si="17"/>
        <v>-1.9902947196957753E-2</v>
      </c>
      <c r="O173" s="14">
        <f t="shared" si="18"/>
        <v>-0.15633308666299991</v>
      </c>
      <c r="P173">
        <f t="shared" si="15"/>
        <v>524.95000000000073</v>
      </c>
      <c r="Q173" s="27">
        <f t="shared" si="19"/>
        <v>-1</v>
      </c>
      <c r="R173" s="2" t="str">
        <f t="shared" si="16"/>
        <v/>
      </c>
      <c r="S173" t="str">
        <f>+IF(R173=11,(F172-D172)/F172-'Daily stats'!$I$12,IF(R173=22,(E172-F172)/F172-'Daily stats'!$I$12,""))</f>
        <v/>
      </c>
      <c r="T173" s="11">
        <f>IF(OR(Q172="",Q173=""),0,IF(S173&lt;&gt;"",S173,IF(AND(Q172=Q173,Q172&lt;&gt;0),ABS((F172-F173)/F172),IF(AND(Q172+Q173=0,Q172&lt;&gt;0),(-1*ABS(F173-F172))/F172-2*('Daily stats'!$I$12),IF(AND(Q172=-1,Q173=0),(F172-F173)/F172-2*('Daily stats'!$I$12),IF(AND(Q172=1,Q173=0),(F173-F172)/F172-2*('Daily stats'!$I$12),0))))))</f>
        <v>1.9902947196957753E-2</v>
      </c>
    </row>
    <row r="174" spans="1:20">
      <c r="A174" s="9">
        <v>42255</v>
      </c>
      <c r="B174" s="9">
        <v>42271</v>
      </c>
      <c r="C174" s="2">
        <v>15888</v>
      </c>
      <c r="D174" s="7">
        <v>16490.900000000001</v>
      </c>
      <c r="E174" s="6">
        <v>15833.8</v>
      </c>
      <c r="F174" s="5">
        <v>16403.25</v>
      </c>
      <c r="G174" s="2">
        <v>16403.25</v>
      </c>
      <c r="H174" s="2">
        <v>208234</v>
      </c>
      <c r="I174" s="2">
        <v>843221.26</v>
      </c>
      <c r="J174" s="2">
        <v>2390100</v>
      </c>
      <c r="K174" s="2">
        <v>-198075</v>
      </c>
      <c r="L174" s="2">
        <v>16350.95</v>
      </c>
      <c r="M174" s="47">
        <f t="shared" si="14"/>
        <v>578.75</v>
      </c>
      <c r="N174" s="11">
        <f t="shared" si="17"/>
        <v>3.6573035482953646E-2</v>
      </c>
      <c r="O174" s="14">
        <f t="shared" si="18"/>
        <v>-0.11976005118004626</v>
      </c>
      <c r="P174">
        <f t="shared" si="15"/>
        <v>657.10000000000218</v>
      </c>
      <c r="Q174" s="27">
        <f t="shared" si="19"/>
        <v>1</v>
      </c>
      <c r="R174" s="2">
        <f t="shared" si="16"/>
        <v>11</v>
      </c>
      <c r="S174">
        <f>+IF(R174=11,(F173-D173)/F173-'Daily stats'!$I$12,IF(R174=22,(E173-F173)/F173-'Daily stats'!$I$12,""))</f>
        <v>-3.168581945717084E-2</v>
      </c>
      <c r="T174" s="11">
        <f>IF(OR(Q173="",Q174=""),0,IF(S174&lt;&gt;"",S174,IF(AND(Q173=Q174,Q173&lt;&gt;0),ABS((F173-F174)/F173),IF(AND(Q173+Q174=0,Q173&lt;&gt;0),(-1*ABS(F174-F173))/F173-2*('Daily stats'!$I$12),IF(AND(Q173=-1,Q174=0),(F173-F174)/F173-2*('Daily stats'!$I$12),IF(AND(Q173=1,Q174=0),(F174-F173)/F173-2*('Daily stats'!$I$12),0))))))</f>
        <v>-3.168581945717084E-2</v>
      </c>
    </row>
    <row r="175" spans="1:20">
      <c r="A175" s="9">
        <v>42256</v>
      </c>
      <c r="B175" s="9">
        <v>42271</v>
      </c>
      <c r="C175" s="2">
        <v>16680</v>
      </c>
      <c r="D175" s="7">
        <v>16788</v>
      </c>
      <c r="E175" s="6">
        <v>16475</v>
      </c>
      <c r="F175" s="5">
        <v>16633.2</v>
      </c>
      <c r="G175" s="2">
        <v>16633.2</v>
      </c>
      <c r="H175" s="2">
        <v>191557</v>
      </c>
      <c r="I175" s="2">
        <v>797270.77</v>
      </c>
      <c r="J175" s="2">
        <v>2416425</v>
      </c>
      <c r="K175" s="2">
        <v>26325</v>
      </c>
      <c r="L175" s="2">
        <v>16631.5</v>
      </c>
      <c r="M175" s="47">
        <f t="shared" si="14"/>
        <v>229.95000000000073</v>
      </c>
      <c r="N175" s="11">
        <f t="shared" si="17"/>
        <v>1.4018563394449315E-2</v>
      </c>
      <c r="O175" s="14">
        <f t="shared" si="18"/>
        <v>-0.10574148778559694</v>
      </c>
      <c r="P175">
        <f t="shared" si="15"/>
        <v>313</v>
      </c>
      <c r="Q175" s="27">
        <f t="shared" si="19"/>
        <v>1</v>
      </c>
      <c r="R175" s="2" t="str">
        <f t="shared" si="16"/>
        <v/>
      </c>
      <c r="S175" t="str">
        <f>+IF(R175=11,(F174-D174)/F174-'Daily stats'!$I$12,IF(R175=22,(E174-F174)/F174-'Daily stats'!$I$12,""))</f>
        <v/>
      </c>
      <c r="T175" s="11">
        <f>IF(OR(Q174="",Q175=""),0,IF(S175&lt;&gt;"",S175,IF(AND(Q174=Q175,Q174&lt;&gt;0),ABS((F174-F175)/F174),IF(AND(Q174+Q175=0,Q174&lt;&gt;0),(-1*ABS(F175-F174))/F174-2*('Daily stats'!$I$12),IF(AND(Q174=-1,Q175=0),(F174-F175)/F174-2*('Daily stats'!$I$12),IF(AND(Q174=1,Q175=0),(F175-F174)/F174-2*('Daily stats'!$I$12),0))))))</f>
        <v>1.4018563394449315E-2</v>
      </c>
    </row>
    <row r="176" spans="1:20">
      <c r="A176" s="9">
        <v>42257</v>
      </c>
      <c r="B176" s="9">
        <v>42271</v>
      </c>
      <c r="C176" s="2">
        <v>16315.5</v>
      </c>
      <c r="D176" s="7">
        <v>16738.5</v>
      </c>
      <c r="E176" s="6">
        <v>16187.35</v>
      </c>
      <c r="F176" s="5">
        <v>16629.849999999999</v>
      </c>
      <c r="G176" s="2">
        <v>16629.849999999999</v>
      </c>
      <c r="H176" s="2">
        <v>189486</v>
      </c>
      <c r="I176" s="2">
        <v>777431.7</v>
      </c>
      <c r="J176" s="2">
        <v>2539450</v>
      </c>
      <c r="K176" s="2">
        <v>123025</v>
      </c>
      <c r="L176" s="2">
        <v>16597.650000000001</v>
      </c>
      <c r="M176" s="47">
        <f t="shared" si="14"/>
        <v>-3.3500000000021828</v>
      </c>
      <c r="N176" s="11">
        <f t="shared" si="17"/>
        <v>-2.0140442007564286E-4</v>
      </c>
      <c r="O176" s="14">
        <f t="shared" si="18"/>
        <v>-0.10594289220567259</v>
      </c>
      <c r="P176">
        <f t="shared" si="15"/>
        <v>551.14999999999964</v>
      </c>
      <c r="Q176" s="27">
        <f t="shared" si="19"/>
        <v>-1</v>
      </c>
      <c r="R176" s="2">
        <f t="shared" si="16"/>
        <v>22</v>
      </c>
      <c r="S176">
        <f>+IF(R176=11,(F175-D175)/F175-'Daily stats'!$I$12,IF(R176=22,(E175-F175)/F175-'Daily stats'!$I$12,""))</f>
        <v>-1.0011098285357041E-2</v>
      </c>
      <c r="T176" s="11">
        <f>IF(OR(Q175="",Q176=""),0,IF(S176&lt;&gt;"",S176,IF(AND(Q175=Q176,Q175&lt;&gt;0),ABS((F175-F176)/F175),IF(AND(Q175+Q176=0,Q175&lt;&gt;0),(-1*ABS(F176-F175))/F175-2*('Daily stats'!$I$12),IF(AND(Q175=-1,Q176=0),(F175-F176)/F175-2*('Daily stats'!$I$12),IF(AND(Q175=1,Q176=0),(F176-F175)/F175-2*('Daily stats'!$I$12),0))))))</f>
        <v>-1.0011098285357041E-2</v>
      </c>
    </row>
    <row r="177" spans="1:20">
      <c r="A177" s="9">
        <v>42258</v>
      </c>
      <c r="B177" s="9">
        <v>42271</v>
      </c>
      <c r="C177" s="2">
        <v>16715.599999999999</v>
      </c>
      <c r="D177" s="7">
        <v>16798.599999999999</v>
      </c>
      <c r="E177" s="6">
        <v>16510.05</v>
      </c>
      <c r="F177" s="5">
        <v>16628.5</v>
      </c>
      <c r="G177" s="2">
        <v>16628.5</v>
      </c>
      <c r="H177" s="2">
        <v>148261</v>
      </c>
      <c r="I177" s="2">
        <v>617425.04</v>
      </c>
      <c r="J177" s="2">
        <v>2432200</v>
      </c>
      <c r="K177" s="2">
        <v>-107250</v>
      </c>
      <c r="L177" s="2">
        <v>16612.599999999999</v>
      </c>
      <c r="M177" s="47">
        <f t="shared" si="14"/>
        <v>-1.3499999999985448</v>
      </c>
      <c r="N177" s="11">
        <f t="shared" si="17"/>
        <v>-8.1179325129122928E-5</v>
      </c>
      <c r="O177" s="14">
        <f t="shared" si="18"/>
        <v>-0.10602407153080171</v>
      </c>
      <c r="P177">
        <f t="shared" si="15"/>
        <v>288.54999999999927</v>
      </c>
      <c r="Q177" s="27">
        <f t="shared" si="19"/>
        <v>-1</v>
      </c>
      <c r="R177" s="2">
        <f t="shared" si="16"/>
        <v>11</v>
      </c>
      <c r="S177">
        <f>+IF(R177=11,(F176-D176)/F176-'Daily stats'!$I$12,IF(R177=22,(E176-F176)/F176-'Daily stats'!$I$12,""))</f>
        <v>-7.033432352065801E-3</v>
      </c>
      <c r="T177" s="11">
        <f>IF(OR(Q176="",Q177=""),0,IF(S177&lt;&gt;"",S177,IF(AND(Q176=Q177,Q176&lt;&gt;0),ABS((F176-F177)/F176),IF(AND(Q176+Q177=0,Q176&lt;&gt;0),(-1*ABS(F177-F176))/F176-2*('Daily stats'!$I$12),IF(AND(Q176=-1,Q177=0),(F176-F177)/F176-2*('Daily stats'!$I$12),IF(AND(Q176=1,Q177=0),(F177-F176)/F176-2*('Daily stats'!$I$12),0))))))</f>
        <v>-7.033432352065801E-3</v>
      </c>
    </row>
    <row r="178" spans="1:20">
      <c r="A178" s="9">
        <v>42261</v>
      </c>
      <c r="B178" s="9">
        <v>42271</v>
      </c>
      <c r="C178" s="2">
        <v>16600.3</v>
      </c>
      <c r="D178" s="7">
        <v>16967</v>
      </c>
      <c r="E178" s="6">
        <v>16522</v>
      </c>
      <c r="F178" s="5">
        <v>16920.05</v>
      </c>
      <c r="G178" s="2">
        <v>16920.05</v>
      </c>
      <c r="H178" s="2">
        <v>141696</v>
      </c>
      <c r="I178" s="2">
        <v>594819.25</v>
      </c>
      <c r="J178" s="2">
        <v>2567325</v>
      </c>
      <c r="K178" s="2">
        <v>135125</v>
      </c>
      <c r="L178" s="2">
        <v>16911.8</v>
      </c>
      <c r="M178" s="47">
        <f t="shared" si="14"/>
        <v>291.54999999999927</v>
      </c>
      <c r="N178" s="11">
        <f t="shared" si="17"/>
        <v>1.7533150915596672E-2</v>
      </c>
      <c r="O178" s="14">
        <f t="shared" si="18"/>
        <v>-8.8490920615205027E-2</v>
      </c>
      <c r="P178">
        <f t="shared" si="15"/>
        <v>445</v>
      </c>
      <c r="Q178" s="27">
        <f t="shared" si="19"/>
        <v>1</v>
      </c>
      <c r="R178" s="2">
        <f t="shared" si="16"/>
        <v>11</v>
      </c>
      <c r="S178">
        <f>+IF(R178=11,(F177-D177)/F177-'Daily stats'!$I$12,IF(R178=22,(E177-F177)/F177-'Daily stats'!$I$12,""))</f>
        <v>-1.0729425384129569E-2</v>
      </c>
      <c r="T178" s="11">
        <f>IF(OR(Q177="",Q178=""),0,IF(S178&lt;&gt;"",S178,IF(AND(Q177=Q178,Q177&lt;&gt;0),ABS((F177-F178)/F177),IF(AND(Q177+Q178=0,Q177&lt;&gt;0),(-1*ABS(F178-F177))/F177-2*('Daily stats'!$I$12),IF(AND(Q177=-1,Q178=0),(F177-F178)/F177-2*('Daily stats'!$I$12),IF(AND(Q177=1,Q178=0),(F178-F177)/F177-2*('Daily stats'!$I$12),0))))))</f>
        <v>-1.0729425384129569E-2</v>
      </c>
    </row>
    <row r="179" spans="1:20">
      <c r="A179" s="9">
        <v>42262</v>
      </c>
      <c r="B179" s="9">
        <v>42271</v>
      </c>
      <c r="C179" s="2">
        <v>16899.3</v>
      </c>
      <c r="D179" s="7">
        <v>16930</v>
      </c>
      <c r="E179" s="6">
        <v>16701</v>
      </c>
      <c r="F179" s="5">
        <v>16752.45</v>
      </c>
      <c r="G179" s="2">
        <v>16752.45</v>
      </c>
      <c r="H179" s="2">
        <v>144805</v>
      </c>
      <c r="I179" s="2">
        <v>608147.03</v>
      </c>
      <c r="J179" s="2">
        <v>2509875</v>
      </c>
      <c r="K179" s="2">
        <v>-57450</v>
      </c>
      <c r="L179" s="2">
        <v>16739.55</v>
      </c>
      <c r="M179" s="47">
        <f t="shared" si="14"/>
        <v>-167.59999999999854</v>
      </c>
      <c r="N179" s="11">
        <f t="shared" si="17"/>
        <v>-9.9054080809453018E-3</v>
      </c>
      <c r="O179" s="14">
        <f t="shared" si="18"/>
        <v>-9.8396328696150323E-2</v>
      </c>
      <c r="P179">
        <f t="shared" si="15"/>
        <v>229</v>
      </c>
      <c r="Q179" s="27">
        <f t="shared" si="19"/>
        <v>-1</v>
      </c>
      <c r="R179" s="2" t="str">
        <f t="shared" si="16"/>
        <v/>
      </c>
      <c r="S179" t="str">
        <f>+IF(R179=11,(F178-D178)/F178-'Daily stats'!$I$12,IF(R179=22,(E178-F178)/F178-'Daily stats'!$I$12,""))</f>
        <v/>
      </c>
      <c r="T179" s="11">
        <f>IF(OR(Q178="",Q179=""),0,IF(S179&lt;&gt;"",S179,IF(AND(Q178=Q179,Q178&lt;&gt;0),ABS((F178-F179)/F178),IF(AND(Q178+Q179=0,Q178&lt;&gt;0),(-1*ABS(F179-F178))/F178-2*('Daily stats'!$I$12),IF(AND(Q178=-1,Q179=0),(F178-F179)/F178-2*('Daily stats'!$I$12),IF(AND(Q178=1,Q179=0),(F179-F178)/F178-2*('Daily stats'!$I$12),0))))))</f>
        <v>-1.0905408080945301E-2</v>
      </c>
    </row>
    <row r="180" spans="1:20">
      <c r="A180" s="9">
        <v>42263</v>
      </c>
      <c r="B180" s="9">
        <v>42271</v>
      </c>
      <c r="C180" s="2">
        <v>16875</v>
      </c>
      <c r="D180" s="7">
        <v>17020</v>
      </c>
      <c r="E180" s="6">
        <v>16780.8</v>
      </c>
      <c r="F180" s="5">
        <v>16961.150000000001</v>
      </c>
      <c r="G180" s="2">
        <v>16961.150000000001</v>
      </c>
      <c r="H180" s="2">
        <v>136079</v>
      </c>
      <c r="I180" s="2">
        <v>575609.04</v>
      </c>
      <c r="J180" s="2">
        <v>2355375</v>
      </c>
      <c r="K180" s="2">
        <v>-154500</v>
      </c>
      <c r="L180" s="2">
        <v>16964.849999999999</v>
      </c>
      <c r="M180" s="47">
        <f t="shared" si="14"/>
        <v>208.70000000000073</v>
      </c>
      <c r="N180" s="11">
        <f t="shared" si="17"/>
        <v>1.2457879295267302E-2</v>
      </c>
      <c r="O180" s="14">
        <f t="shared" si="18"/>
        <v>-8.5938449400883021E-2</v>
      </c>
      <c r="P180">
        <f t="shared" si="15"/>
        <v>239.20000000000073</v>
      </c>
      <c r="Q180" s="27">
        <f t="shared" si="19"/>
        <v>1</v>
      </c>
      <c r="R180" s="2">
        <f t="shared" si="16"/>
        <v>11</v>
      </c>
      <c r="S180">
        <f>+IF(R180=11,(F179-D179)/F179-'Daily stats'!$I$12,IF(R180=22,(E179-F179)/F179-'Daily stats'!$I$12,""))</f>
        <v>-1.1098449778987508E-2</v>
      </c>
      <c r="T180" s="11">
        <f>IF(OR(Q179="",Q180=""),0,IF(S180&lt;&gt;"",S180,IF(AND(Q179=Q180,Q179&lt;&gt;0),ABS((F179-F180)/F179),IF(AND(Q179+Q180=0,Q179&lt;&gt;0),(-1*ABS(F180-F179))/F179-2*('Daily stats'!$I$12),IF(AND(Q179=-1,Q180=0),(F179-F180)/F179-2*('Daily stats'!$I$12),IF(AND(Q179=1,Q180=0),(F180-F179)/F179-2*('Daily stats'!$I$12),0))))))</f>
        <v>-1.1098449778987508E-2</v>
      </c>
    </row>
    <row r="181" spans="1:20">
      <c r="A181" s="9">
        <v>42265</v>
      </c>
      <c r="B181" s="9">
        <v>42271</v>
      </c>
      <c r="C181" s="2">
        <v>17194</v>
      </c>
      <c r="D181" s="7">
        <v>17642.5</v>
      </c>
      <c r="E181" s="6">
        <v>17090.5</v>
      </c>
      <c r="F181" s="5">
        <v>17408.55</v>
      </c>
      <c r="G181" s="2">
        <v>17408.55</v>
      </c>
      <c r="H181" s="2">
        <v>233233</v>
      </c>
      <c r="I181" s="2">
        <v>1017613.9</v>
      </c>
      <c r="J181" s="2">
        <v>2382850</v>
      </c>
      <c r="K181" s="2">
        <v>27475</v>
      </c>
      <c r="L181" s="2">
        <v>17409.150000000001</v>
      </c>
      <c r="M181" s="47">
        <f t="shared" si="14"/>
        <v>447.39999999999782</v>
      </c>
      <c r="N181" s="11">
        <f t="shared" si="17"/>
        <v>2.6377928383393683E-2</v>
      </c>
      <c r="O181" s="14">
        <f t="shared" si="18"/>
        <v>-5.9560521017489335E-2</v>
      </c>
      <c r="P181">
        <f t="shared" si="15"/>
        <v>552</v>
      </c>
      <c r="Q181" s="27">
        <f t="shared" si="19"/>
        <v>1</v>
      </c>
      <c r="R181" s="2" t="str">
        <f t="shared" si="16"/>
        <v/>
      </c>
      <c r="S181" t="str">
        <f>+IF(R181=11,(F180-D180)/F180-'Daily stats'!$I$12,IF(R181=22,(E180-F180)/F180-'Daily stats'!$I$12,""))</f>
        <v/>
      </c>
      <c r="T181" s="11">
        <f>IF(OR(Q180="",Q181=""),0,IF(S181&lt;&gt;"",S181,IF(AND(Q180=Q181,Q180&lt;&gt;0),ABS((F180-F181)/F180),IF(AND(Q180+Q181=0,Q180&lt;&gt;0),(-1*ABS(F181-F180))/F180-2*('Daily stats'!$I$12),IF(AND(Q180=-1,Q181=0),(F180-F181)/F180-2*('Daily stats'!$I$12),IF(AND(Q180=1,Q181=0),(F181-F180)/F180-2*('Daily stats'!$I$12),0))))))</f>
        <v>2.6377928383393683E-2</v>
      </c>
    </row>
    <row r="182" spans="1:20">
      <c r="A182" s="9">
        <v>42268</v>
      </c>
      <c r="B182" s="9">
        <v>42271</v>
      </c>
      <c r="C182" s="2">
        <v>17200</v>
      </c>
      <c r="D182" s="7">
        <v>17576.75</v>
      </c>
      <c r="E182" s="6">
        <v>17181.650000000001</v>
      </c>
      <c r="F182" s="5">
        <v>17537.3</v>
      </c>
      <c r="G182" s="2">
        <v>17537.3</v>
      </c>
      <c r="H182" s="2">
        <v>159005</v>
      </c>
      <c r="I182" s="2">
        <v>692813</v>
      </c>
      <c r="J182" s="2">
        <v>2373375</v>
      </c>
      <c r="K182" s="2">
        <v>-9475</v>
      </c>
      <c r="L182" s="2">
        <v>17542.900000000001</v>
      </c>
      <c r="M182" s="47">
        <f t="shared" si="14"/>
        <v>128.75</v>
      </c>
      <c r="N182" s="11">
        <f t="shared" si="17"/>
        <v>7.3957911486022673E-3</v>
      </c>
      <c r="O182" s="14">
        <f t="shared" si="18"/>
        <v>-5.2164729868887066E-2</v>
      </c>
      <c r="P182">
        <f t="shared" si="15"/>
        <v>395.09999999999854</v>
      </c>
      <c r="Q182" s="27">
        <f t="shared" si="19"/>
        <v>1</v>
      </c>
      <c r="R182" s="2" t="str">
        <f t="shared" si="16"/>
        <v/>
      </c>
      <c r="S182" t="str">
        <f>+IF(R182=11,(F181-D181)/F181-'Daily stats'!$I$12,IF(R182=22,(E181-F181)/F181-'Daily stats'!$I$12,""))</f>
        <v/>
      </c>
      <c r="T182" s="11">
        <f>IF(OR(Q181="",Q182=""),0,IF(S182&lt;&gt;"",S182,IF(AND(Q181=Q182,Q181&lt;&gt;0),ABS((F181-F182)/F181),IF(AND(Q181+Q182=0,Q181&lt;&gt;0),(-1*ABS(F182-F181))/F181-2*('Daily stats'!$I$12),IF(AND(Q181=-1,Q182=0),(F181-F182)/F181-2*('Daily stats'!$I$12),IF(AND(Q181=1,Q182=0),(F182-F181)/F181-2*('Daily stats'!$I$12),0))))))</f>
        <v>7.3957911486022673E-3</v>
      </c>
    </row>
    <row r="183" spans="1:20">
      <c r="A183" s="9">
        <v>42269</v>
      </c>
      <c r="B183" s="9">
        <v>42271</v>
      </c>
      <c r="C183" s="2">
        <v>17575</v>
      </c>
      <c r="D183" s="7">
        <v>17640</v>
      </c>
      <c r="E183" s="6">
        <v>16920.2</v>
      </c>
      <c r="F183" s="5">
        <v>17001.55</v>
      </c>
      <c r="G183" s="2">
        <v>17001.55</v>
      </c>
      <c r="H183" s="2">
        <v>241817</v>
      </c>
      <c r="I183" s="2">
        <v>1046586.75</v>
      </c>
      <c r="J183" s="2">
        <v>1990400</v>
      </c>
      <c r="K183" s="2">
        <v>-382975</v>
      </c>
      <c r="L183" s="2">
        <v>17031.150000000001</v>
      </c>
      <c r="M183" s="47">
        <f t="shared" si="14"/>
        <v>-535.75</v>
      </c>
      <c r="N183" s="11">
        <f t="shared" si="17"/>
        <v>-3.0549172335536258E-2</v>
      </c>
      <c r="O183" s="14">
        <f t="shared" si="18"/>
        <v>-8.2713902204423317E-2</v>
      </c>
      <c r="P183">
        <f t="shared" si="15"/>
        <v>719.79999999999927</v>
      </c>
      <c r="Q183" s="27">
        <f t="shared" si="19"/>
        <v>-1</v>
      </c>
      <c r="R183" s="2">
        <f t="shared" si="16"/>
        <v>22</v>
      </c>
      <c r="S183">
        <f>+IF(R183=11,(F182-D182)/F182-'Daily stats'!$I$12,IF(R183=22,(E182-F182)/F182-'Daily stats'!$I$12,""))</f>
        <v>-2.0779632554612047E-2</v>
      </c>
      <c r="T183" s="11">
        <f>IF(OR(Q182="",Q183=""),0,IF(S183&lt;&gt;"",S183,IF(AND(Q182=Q183,Q182&lt;&gt;0),ABS((F182-F183)/F182),IF(AND(Q182+Q183=0,Q182&lt;&gt;0),(-1*ABS(F183-F182))/F182-2*('Daily stats'!$I$12),IF(AND(Q182=-1,Q183=0),(F182-F183)/F182-2*('Daily stats'!$I$12),IF(AND(Q182=1,Q183=0),(F183-F182)/F182-2*('Daily stats'!$I$12),0))))))</f>
        <v>-2.0779632554612047E-2</v>
      </c>
    </row>
    <row r="184" spans="1:20">
      <c r="A184" s="9">
        <v>42270</v>
      </c>
      <c r="B184" s="9">
        <v>42271</v>
      </c>
      <c r="C184" s="2">
        <v>16800</v>
      </c>
      <c r="D184" s="7">
        <v>17325</v>
      </c>
      <c r="E184" s="6">
        <v>16750.5</v>
      </c>
      <c r="F184" s="5">
        <v>17273.7</v>
      </c>
      <c r="G184" s="2">
        <v>17273.7</v>
      </c>
      <c r="H184" s="2">
        <v>230429</v>
      </c>
      <c r="I184" s="2">
        <v>983757.79</v>
      </c>
      <c r="J184" s="2">
        <v>1704275</v>
      </c>
      <c r="K184" s="2">
        <v>-286125</v>
      </c>
      <c r="L184" s="2">
        <v>17255.3</v>
      </c>
      <c r="M184" s="47">
        <f t="shared" si="14"/>
        <v>272.15000000000146</v>
      </c>
      <c r="N184" s="11">
        <f t="shared" si="17"/>
        <v>1.6007364034455768E-2</v>
      </c>
      <c r="O184" s="14">
        <f t="shared" si="18"/>
        <v>-6.670653816996755E-2</v>
      </c>
      <c r="P184">
        <f t="shared" si="15"/>
        <v>574.5</v>
      </c>
      <c r="Q184" s="27">
        <f t="shared" si="19"/>
        <v>1</v>
      </c>
      <c r="R184" s="2" t="str">
        <f t="shared" si="16"/>
        <v/>
      </c>
      <c r="S184" t="str">
        <f>+IF(R184=11,(F183-D183)/F183-'Daily stats'!$I$12,IF(R184=22,(E183-F183)/F183-'Daily stats'!$I$12,""))</f>
        <v/>
      </c>
      <c r="T184" s="11">
        <f>IF(OR(Q183="",Q184=""),0,IF(S184&lt;&gt;"",S184,IF(AND(Q183=Q184,Q183&lt;&gt;0),ABS((F183-F184)/F183),IF(AND(Q183+Q184=0,Q183&lt;&gt;0),(-1*ABS(F184-F183))/F183-2*('Daily stats'!$I$12),IF(AND(Q183=-1,Q184=0),(F183-F184)/F183-2*('Daily stats'!$I$12),IF(AND(Q183=1,Q184=0),(F184-F183)/F183-2*('Daily stats'!$I$12),0))))))</f>
        <v>-1.7007364034455769E-2</v>
      </c>
    </row>
    <row r="185" spans="1:20">
      <c r="A185" s="9">
        <v>42271</v>
      </c>
      <c r="B185" s="9">
        <v>42271</v>
      </c>
      <c r="C185" s="2">
        <v>17222.05</v>
      </c>
      <c r="D185" s="7">
        <v>17277.849999999999</v>
      </c>
      <c r="E185" s="6">
        <v>17054.150000000001</v>
      </c>
      <c r="F185" s="5">
        <v>17193.400000000001</v>
      </c>
      <c r="G185" s="2">
        <v>17196.650000000001</v>
      </c>
      <c r="H185" s="2">
        <v>157685</v>
      </c>
      <c r="I185" s="2">
        <v>676785.74</v>
      </c>
      <c r="J185" s="2">
        <v>1084650</v>
      </c>
      <c r="K185" s="2">
        <v>-619625</v>
      </c>
      <c r="L185" s="2">
        <v>17196.650000000001</v>
      </c>
      <c r="M185" s="47">
        <f t="shared" si="14"/>
        <v>-80.299999999999272</v>
      </c>
      <c r="N185" s="11">
        <f t="shared" si="17"/>
        <v>-4.6486855740228939E-3</v>
      </c>
      <c r="O185" s="14">
        <f t="shared" si="18"/>
        <v>-7.1355223743990448E-2</v>
      </c>
      <c r="P185">
        <f t="shared" si="15"/>
        <v>223.69999999999709</v>
      </c>
      <c r="Q185" s="27">
        <f t="shared" si="19"/>
        <v>0</v>
      </c>
      <c r="R185" s="2" t="str">
        <f t="shared" si="16"/>
        <v/>
      </c>
      <c r="S185" t="str">
        <f>+IF(R185=11,(F184-D184)/F184-'Daily stats'!$I$12,IF(R185=22,(E184-F184)/F184-'Daily stats'!$I$12,""))</f>
        <v/>
      </c>
      <c r="T185" s="11">
        <f>IF(OR(Q184="",Q185=""),0,IF(S185&lt;&gt;"",S185,IF(AND(Q184=Q185,Q184&lt;&gt;0),ABS((F184-F185)/F184),IF(AND(Q184+Q185=0,Q184&lt;&gt;0),(-1*ABS(F185-F184))/F184-2*('Daily stats'!$I$12),IF(AND(Q184=-1,Q185=0),(F184-F185)/F184-2*('Daily stats'!$I$12),IF(AND(Q184=1,Q185=0),(F185-F184)/F184-2*('Daily stats'!$I$12),0))))))</f>
        <v>-5.648685574022894E-3</v>
      </c>
    </row>
    <row r="186" spans="1:20">
      <c r="A186" s="9">
        <v>42275</v>
      </c>
      <c r="B186" s="9">
        <v>42306</v>
      </c>
      <c r="C186" s="2">
        <v>17345</v>
      </c>
      <c r="D186" s="7">
        <v>17490</v>
      </c>
      <c r="E186" s="6">
        <v>17152</v>
      </c>
      <c r="F186" s="5">
        <v>17185.8</v>
      </c>
      <c r="G186" s="2">
        <v>17185.8</v>
      </c>
      <c r="H186" s="2">
        <v>142817</v>
      </c>
      <c r="I186" s="2">
        <v>619079.25</v>
      </c>
      <c r="J186" s="2">
        <v>2194975</v>
      </c>
      <c r="K186" s="2">
        <v>-4525</v>
      </c>
      <c r="L186" s="2">
        <v>17100.3</v>
      </c>
      <c r="M186" s="47" t="str">
        <f t="shared" si="14"/>
        <v/>
      </c>
      <c r="N186" s="11">
        <f t="shared" si="17"/>
        <v>-4.4203008131039716E-4</v>
      </c>
      <c r="O186" s="14">
        <f t="shared" si="18"/>
        <v>-7.1797253825300847E-2</v>
      </c>
      <c r="P186">
        <f t="shared" si="15"/>
        <v>338</v>
      </c>
      <c r="Q186" s="27" t="str">
        <f t="shared" si="19"/>
        <v/>
      </c>
      <c r="R186" s="2" t="str">
        <f t="shared" si="16"/>
        <v/>
      </c>
      <c r="S186" t="str">
        <f>+IF(R186=11,(F185-D185)/F185-'Daily stats'!$I$12,IF(R186=22,(E185-F185)/F185-'Daily stats'!$I$12,""))</f>
        <v/>
      </c>
      <c r="T186" s="11">
        <f>IF(OR(Q185="",Q186=""),0,IF(S186&lt;&gt;"",S186,IF(AND(Q185=Q186,Q185&lt;&gt;0),ABS((F185-F186)/F185),IF(AND(Q185+Q186=0,Q185&lt;&gt;0),(-1*ABS(F186-F185))/F185-2*('Daily stats'!$I$12),IF(AND(Q185=-1,Q186=0),(F185-F186)/F185-2*('Daily stats'!$I$12),IF(AND(Q185=1,Q186=0),(F186-F185)/F185-2*('Daily stats'!$I$12),0))))))</f>
        <v>0</v>
      </c>
    </row>
    <row r="187" spans="1:20">
      <c r="A187" s="9">
        <v>42276</v>
      </c>
      <c r="B187" s="9">
        <v>42306</v>
      </c>
      <c r="C187" s="2">
        <v>16948.900000000001</v>
      </c>
      <c r="D187" s="7">
        <v>17569.95</v>
      </c>
      <c r="E187" s="6">
        <v>16670</v>
      </c>
      <c r="F187" s="5">
        <v>17387.849999999999</v>
      </c>
      <c r="G187" s="2">
        <v>17387.849999999999</v>
      </c>
      <c r="H187" s="2">
        <v>337891</v>
      </c>
      <c r="I187" s="2">
        <v>1453135.21</v>
      </c>
      <c r="J187" s="2">
        <v>2551225</v>
      </c>
      <c r="K187" s="2">
        <v>356250</v>
      </c>
      <c r="L187" s="2">
        <v>17281.2</v>
      </c>
      <c r="M187" s="47">
        <f t="shared" si="14"/>
        <v>202.04999999999927</v>
      </c>
      <c r="N187" s="11">
        <f t="shared" si="17"/>
        <v>1.175679921795897E-2</v>
      </c>
      <c r="O187" s="14">
        <f t="shared" si="18"/>
        <v>-6.0040454607341878E-2</v>
      </c>
      <c r="P187">
        <f t="shared" si="15"/>
        <v>899.95000000000073</v>
      </c>
      <c r="Q187" s="27">
        <f t="shared" si="19"/>
        <v>1</v>
      </c>
      <c r="R187" s="2" t="str">
        <f t="shared" si="16"/>
        <v/>
      </c>
      <c r="S187" t="str">
        <f>+IF(R187=11,(F186-D186)/F186-'Daily stats'!$I$12,IF(R187=22,(E186-F186)/F186-'Daily stats'!$I$12,""))</f>
        <v/>
      </c>
      <c r="T187" s="11">
        <f>IF(OR(Q186="",Q187=""),0,IF(S187&lt;&gt;"",S187,IF(AND(Q186=Q187,Q186&lt;&gt;0),ABS((F186-F187)/F186),IF(AND(Q186+Q187=0,Q186&lt;&gt;0),(-1*ABS(F187-F186))/F186-2*('Daily stats'!$I$12),IF(AND(Q186=-1,Q187=0),(F186-F187)/F186-2*('Daily stats'!$I$12),IF(AND(Q186=1,Q187=0),(F187-F186)/F186-2*('Daily stats'!$I$12),0))))))</f>
        <v>0</v>
      </c>
    </row>
    <row r="188" spans="1:20">
      <c r="A188" s="9">
        <v>42277</v>
      </c>
      <c r="B188" s="9">
        <v>42306</v>
      </c>
      <c r="C188" s="2">
        <v>17485</v>
      </c>
      <c r="D188" s="7">
        <v>17534</v>
      </c>
      <c r="E188" s="6">
        <v>17181.95</v>
      </c>
      <c r="F188" s="5">
        <v>17319.349999999999</v>
      </c>
      <c r="G188" s="2">
        <v>17319.349999999999</v>
      </c>
      <c r="H188" s="2">
        <v>188082</v>
      </c>
      <c r="I188" s="2">
        <v>814696.68</v>
      </c>
      <c r="J188" s="2">
        <v>2608650</v>
      </c>
      <c r="K188" s="2">
        <v>57425</v>
      </c>
      <c r="L188" s="2">
        <v>17216.3</v>
      </c>
      <c r="M188" s="47">
        <f t="shared" si="14"/>
        <v>-68.5</v>
      </c>
      <c r="N188" s="11">
        <f t="shared" si="17"/>
        <v>-3.939532489640755E-3</v>
      </c>
      <c r="O188" s="14">
        <f t="shared" si="18"/>
        <v>-6.3979987096982632E-2</v>
      </c>
      <c r="P188">
        <f t="shared" si="15"/>
        <v>352.04999999999927</v>
      </c>
      <c r="Q188" s="27">
        <f t="shared" si="19"/>
        <v>-1</v>
      </c>
      <c r="R188" s="2" t="str">
        <f t="shared" si="16"/>
        <v/>
      </c>
      <c r="S188" t="str">
        <f>+IF(R188=11,(F187-D187)/F187-'Daily stats'!$I$12,IF(R188=22,(E187-F187)/F187-'Daily stats'!$I$12,""))</f>
        <v/>
      </c>
      <c r="T188" s="11">
        <f>IF(OR(Q187="",Q188=""),0,IF(S188&lt;&gt;"",S188,IF(AND(Q187=Q188,Q187&lt;&gt;0),ABS((F187-F188)/F187),IF(AND(Q187+Q188=0,Q187&lt;&gt;0),(-1*ABS(F188-F187))/F187-2*('Daily stats'!$I$12),IF(AND(Q187=-1,Q188=0),(F187-F188)/F187-2*('Daily stats'!$I$12),IF(AND(Q187=1,Q188=0),(F188-F187)/F187-2*('Daily stats'!$I$12),0))))))</f>
        <v>-4.939532489640755E-3</v>
      </c>
    </row>
    <row r="189" spans="1:20">
      <c r="A189" s="9">
        <v>42278</v>
      </c>
      <c r="B189" s="9">
        <v>42306</v>
      </c>
      <c r="C189" s="2">
        <v>17490</v>
      </c>
      <c r="D189" s="7">
        <v>17490</v>
      </c>
      <c r="E189" s="6">
        <v>17185.3</v>
      </c>
      <c r="F189" s="5">
        <v>17238.150000000001</v>
      </c>
      <c r="G189" s="2">
        <v>17238.150000000001</v>
      </c>
      <c r="H189" s="2">
        <v>146951</v>
      </c>
      <c r="I189" s="2">
        <v>635513.06999999995</v>
      </c>
      <c r="J189" s="2">
        <v>2565825</v>
      </c>
      <c r="K189" s="2">
        <v>-42825</v>
      </c>
      <c r="L189" s="2">
        <v>17150.2</v>
      </c>
      <c r="M189" s="47">
        <f t="shared" si="14"/>
        <v>-81.19999999999709</v>
      </c>
      <c r="N189" s="11">
        <f t="shared" si="17"/>
        <v>-4.6883976592653363E-3</v>
      </c>
      <c r="O189" s="14">
        <f t="shared" si="18"/>
        <v>-6.8668384756247966E-2</v>
      </c>
      <c r="P189">
        <f t="shared" si="15"/>
        <v>304.70000000000073</v>
      </c>
      <c r="Q189" s="27">
        <f t="shared" si="19"/>
        <v>-1</v>
      </c>
      <c r="R189" s="2" t="str">
        <f t="shared" si="16"/>
        <v/>
      </c>
      <c r="S189" t="str">
        <f>+IF(R189=11,(F188-D188)/F188-'Daily stats'!$I$12,IF(R189=22,(E188-F188)/F188-'Daily stats'!$I$12,""))</f>
        <v/>
      </c>
      <c r="T189" s="11">
        <f>IF(OR(Q188="",Q189=""),0,IF(S189&lt;&gt;"",S189,IF(AND(Q188=Q189,Q188&lt;&gt;0),ABS((F188-F189)/F188),IF(AND(Q188+Q189=0,Q188&lt;&gt;0),(-1*ABS(F189-F188))/F188-2*('Daily stats'!$I$12),IF(AND(Q188=-1,Q189=0),(F188-F189)/F188-2*('Daily stats'!$I$12),IF(AND(Q188=1,Q189=0),(F189-F188)/F188-2*('Daily stats'!$I$12),0))))))</f>
        <v>4.6883976592653363E-3</v>
      </c>
    </row>
    <row r="190" spans="1:20">
      <c r="A190" s="9">
        <v>42282</v>
      </c>
      <c r="B190" s="9">
        <v>42306</v>
      </c>
      <c r="C190" s="2">
        <v>17440.05</v>
      </c>
      <c r="D190" s="7">
        <v>17744.900000000001</v>
      </c>
      <c r="E190" s="6">
        <v>17356.2</v>
      </c>
      <c r="F190" s="5">
        <v>17722.2</v>
      </c>
      <c r="G190" s="2">
        <v>17722.2</v>
      </c>
      <c r="H190" s="2">
        <v>165814</v>
      </c>
      <c r="I190" s="2">
        <v>729801.9</v>
      </c>
      <c r="J190" s="2">
        <v>2466850</v>
      </c>
      <c r="K190" s="2">
        <v>-98975</v>
      </c>
      <c r="L190" s="2">
        <v>17674.05</v>
      </c>
      <c r="M190" s="47">
        <f t="shared" si="14"/>
        <v>484.04999999999927</v>
      </c>
      <c r="N190" s="11">
        <f t="shared" si="17"/>
        <v>2.808015941385817E-2</v>
      </c>
      <c r="O190" s="14">
        <f t="shared" si="18"/>
        <v>-4.0588225342389796E-2</v>
      </c>
      <c r="P190">
        <f t="shared" si="15"/>
        <v>388.70000000000073</v>
      </c>
      <c r="Q190" s="27">
        <f t="shared" si="19"/>
        <v>1</v>
      </c>
      <c r="R190" s="2">
        <f t="shared" si="16"/>
        <v>11</v>
      </c>
      <c r="S190">
        <f>+IF(R190=11,(F189-D189)/F189-'Daily stats'!$I$12,IF(R190=22,(E189-F189)/F189-'Daily stats'!$I$12,""))</f>
        <v>-1.511003645982884E-2</v>
      </c>
      <c r="T190" s="11">
        <f>IF(OR(Q189="",Q190=""),0,IF(S190&lt;&gt;"",S190,IF(AND(Q189=Q190,Q189&lt;&gt;0),ABS((F189-F190)/F189),IF(AND(Q189+Q190=0,Q189&lt;&gt;0),(-1*ABS(F190-F189))/F189-2*('Daily stats'!$I$12),IF(AND(Q189=-1,Q190=0),(F189-F190)/F189-2*('Daily stats'!$I$12),IF(AND(Q189=1,Q190=0),(F190-F189)/F189-2*('Daily stats'!$I$12),0))))))</f>
        <v>-1.511003645982884E-2</v>
      </c>
    </row>
    <row r="191" spans="1:20">
      <c r="A191" s="9">
        <v>42283</v>
      </c>
      <c r="B191" s="9">
        <v>42306</v>
      </c>
      <c r="C191" s="2">
        <v>17825</v>
      </c>
      <c r="D191" s="7">
        <v>17860</v>
      </c>
      <c r="E191" s="6">
        <v>17542</v>
      </c>
      <c r="F191" s="5">
        <v>17672.75</v>
      </c>
      <c r="G191" s="2">
        <v>17672.75</v>
      </c>
      <c r="H191" s="2">
        <v>152981</v>
      </c>
      <c r="I191" s="2">
        <v>675296.53</v>
      </c>
      <c r="J191" s="2">
        <v>2333975</v>
      </c>
      <c r="K191" s="2">
        <v>-132875</v>
      </c>
      <c r="L191" s="2">
        <v>17605.349999999999</v>
      </c>
      <c r="M191" s="47">
        <f t="shared" si="14"/>
        <v>-49.450000000000728</v>
      </c>
      <c r="N191" s="11">
        <f t="shared" si="17"/>
        <v>-2.790285630452242E-3</v>
      </c>
      <c r="O191" s="14">
        <f t="shared" si="18"/>
        <v>-4.3378510972842038E-2</v>
      </c>
      <c r="P191">
        <f t="shared" si="15"/>
        <v>318</v>
      </c>
      <c r="Q191" s="27">
        <f t="shared" si="19"/>
        <v>-1</v>
      </c>
      <c r="R191" s="2" t="str">
        <f t="shared" si="16"/>
        <v/>
      </c>
      <c r="S191" t="str">
        <f>+IF(R191=11,(F190-D190)/F190-'Daily stats'!$I$12,IF(R191=22,(E190-F190)/F190-'Daily stats'!$I$12,""))</f>
        <v/>
      </c>
      <c r="T191" s="11">
        <f>IF(OR(Q190="",Q191=""),0,IF(S191&lt;&gt;"",S191,IF(AND(Q190=Q191,Q190&lt;&gt;0),ABS((F190-F191)/F190),IF(AND(Q190+Q191=0,Q190&lt;&gt;0),(-1*ABS(F191-F190))/F190-2*('Daily stats'!$I$12),IF(AND(Q190=-1,Q191=0),(F190-F191)/F190-2*('Daily stats'!$I$12),IF(AND(Q190=1,Q191=0),(F191-F190)/F190-2*('Daily stats'!$I$12),0))))))</f>
        <v>-3.7902856304522421E-3</v>
      </c>
    </row>
    <row r="192" spans="1:20">
      <c r="A192" s="9">
        <v>42284</v>
      </c>
      <c r="B192" s="9">
        <v>42306</v>
      </c>
      <c r="C192" s="2">
        <v>17632</v>
      </c>
      <c r="D192" s="7">
        <v>17748.5</v>
      </c>
      <c r="E192" s="6">
        <v>17557</v>
      </c>
      <c r="F192" s="5">
        <v>17689.05</v>
      </c>
      <c r="G192" s="2">
        <v>17689.05</v>
      </c>
      <c r="H192" s="2">
        <v>125936</v>
      </c>
      <c r="I192" s="2">
        <v>556351.94999999995</v>
      </c>
      <c r="J192" s="2">
        <v>2370050</v>
      </c>
      <c r="K192" s="2">
        <v>36075</v>
      </c>
      <c r="L192" s="2">
        <v>17616.8</v>
      </c>
      <c r="M192" s="47">
        <f t="shared" si="14"/>
        <v>16.299999999999272</v>
      </c>
      <c r="N192" s="11">
        <f t="shared" si="17"/>
        <v>9.223239167644692E-4</v>
      </c>
      <c r="O192" s="14">
        <f t="shared" si="18"/>
        <v>-4.2456187056077566E-2</v>
      </c>
      <c r="P192">
        <f t="shared" si="15"/>
        <v>191.5</v>
      </c>
      <c r="Q192" s="27">
        <f t="shared" si="19"/>
        <v>1</v>
      </c>
      <c r="R192" s="2" t="str">
        <f t="shared" si="16"/>
        <v/>
      </c>
      <c r="S192" t="str">
        <f>+IF(R192=11,(F191-D191)/F191-'Daily stats'!$I$12,IF(R192=22,(E191-F191)/F191-'Daily stats'!$I$12,""))</f>
        <v/>
      </c>
      <c r="T192" s="11">
        <f>IF(OR(Q191="",Q192=""),0,IF(S192&lt;&gt;"",S192,IF(AND(Q191=Q192,Q191&lt;&gt;0),ABS((F191-F192)/F191),IF(AND(Q191+Q192=0,Q191&lt;&gt;0),(-1*ABS(F192-F191))/F191-2*('Daily stats'!$I$12),IF(AND(Q191=-1,Q192=0),(F191-F192)/F191-2*('Daily stats'!$I$12),IF(AND(Q191=1,Q192=0),(F192-F191)/F191-2*('Daily stats'!$I$12),0))))))</f>
        <v>-1.9223239167644691E-3</v>
      </c>
    </row>
    <row r="193" spans="1:20">
      <c r="A193" s="9">
        <v>42285</v>
      </c>
      <c r="B193" s="9">
        <v>42306</v>
      </c>
      <c r="C193" s="2">
        <v>17702.2</v>
      </c>
      <c r="D193" s="7">
        <v>17702.2</v>
      </c>
      <c r="E193" s="6">
        <v>17470</v>
      </c>
      <c r="F193" s="5">
        <v>17550.599999999999</v>
      </c>
      <c r="G193" s="2">
        <v>17550.599999999999</v>
      </c>
      <c r="H193" s="2">
        <v>133836</v>
      </c>
      <c r="I193" s="2">
        <v>586912.93000000005</v>
      </c>
      <c r="J193" s="2">
        <v>2258125</v>
      </c>
      <c r="K193" s="2">
        <v>-111925</v>
      </c>
      <c r="L193" s="2">
        <v>17474.3</v>
      </c>
      <c r="M193" s="47">
        <f t="shared" si="14"/>
        <v>-138.45000000000073</v>
      </c>
      <c r="N193" s="11">
        <f t="shared" si="17"/>
        <v>-7.8268759486801575E-3</v>
      </c>
      <c r="O193" s="14">
        <f t="shared" si="18"/>
        <v>-5.0283063004757725E-2</v>
      </c>
      <c r="P193">
        <f t="shared" si="15"/>
        <v>232.20000000000073</v>
      </c>
      <c r="Q193" s="27">
        <f t="shared" si="19"/>
        <v>-1</v>
      </c>
      <c r="R193" s="2">
        <f t="shared" si="16"/>
        <v>22</v>
      </c>
      <c r="S193">
        <f>+IF(R193=11,(F192-D192)/F192-'Daily stats'!$I$12,IF(R193=22,(E192-F192)/F192-'Daily stats'!$I$12,""))</f>
        <v>-7.9650701987952592E-3</v>
      </c>
      <c r="T193" s="11">
        <f>IF(OR(Q192="",Q193=""),0,IF(S193&lt;&gt;"",S193,IF(AND(Q192=Q193,Q192&lt;&gt;0),ABS((F192-F193)/F192),IF(AND(Q192+Q193=0,Q192&lt;&gt;0),(-1*ABS(F193-F192))/F192-2*('Daily stats'!$I$12),IF(AND(Q192=-1,Q193=0),(F192-F193)/F192-2*('Daily stats'!$I$12),IF(AND(Q192=1,Q193=0),(F193-F192)/F192-2*('Daily stats'!$I$12),0))))))</f>
        <v>-7.9650701987952592E-3</v>
      </c>
    </row>
    <row r="194" spans="1:20">
      <c r="A194" s="9">
        <v>42286</v>
      </c>
      <c r="B194" s="9">
        <v>42306</v>
      </c>
      <c r="C194" s="2">
        <v>17700</v>
      </c>
      <c r="D194" s="7">
        <v>17799</v>
      </c>
      <c r="E194" s="6">
        <v>17550.05</v>
      </c>
      <c r="F194" s="5">
        <v>17644.900000000001</v>
      </c>
      <c r="G194" s="2">
        <v>17644.900000000001</v>
      </c>
      <c r="H194" s="2">
        <v>148988</v>
      </c>
      <c r="I194" s="2">
        <v>658692.46</v>
      </c>
      <c r="J194" s="2">
        <v>2173450</v>
      </c>
      <c r="K194" s="2">
        <v>-84675</v>
      </c>
      <c r="L194" s="2">
        <v>17590.25</v>
      </c>
      <c r="M194" s="47">
        <f t="shared" si="14"/>
        <v>94.30000000000291</v>
      </c>
      <c r="N194" s="11">
        <f t="shared" si="17"/>
        <v>5.3730356796920283E-3</v>
      </c>
      <c r="O194" s="14">
        <f t="shared" si="18"/>
        <v>-4.4910027325065695E-2</v>
      </c>
      <c r="P194">
        <f t="shared" si="15"/>
        <v>248.95000000000073</v>
      </c>
      <c r="Q194" s="27">
        <f t="shared" si="19"/>
        <v>1</v>
      </c>
      <c r="R194" s="2">
        <f t="shared" si="16"/>
        <v>11</v>
      </c>
      <c r="S194">
        <f>+IF(R194=11,(F193-D193)/F193-'Daily stats'!$I$12,IF(R194=22,(E193-F193)/F193-'Daily stats'!$I$12,""))</f>
        <v>-9.1378813259946779E-3</v>
      </c>
      <c r="T194" s="11">
        <f>IF(OR(Q193="",Q194=""),0,IF(S194&lt;&gt;"",S194,IF(AND(Q193=Q194,Q193&lt;&gt;0),ABS((F193-F194)/F193),IF(AND(Q193+Q194=0,Q193&lt;&gt;0),(-1*ABS(F194-F193))/F193-2*('Daily stats'!$I$12),IF(AND(Q193=-1,Q194=0),(F193-F194)/F193-2*('Daily stats'!$I$12),IF(AND(Q193=1,Q194=0),(F194-F193)/F193-2*('Daily stats'!$I$12),0))))))</f>
        <v>-9.1378813259946779E-3</v>
      </c>
    </row>
    <row r="195" spans="1:20">
      <c r="A195" s="9">
        <v>42289</v>
      </c>
      <c r="B195" s="9">
        <v>42306</v>
      </c>
      <c r="C195" s="2">
        <v>17614</v>
      </c>
      <c r="D195" s="7">
        <v>17814.95</v>
      </c>
      <c r="E195" s="6">
        <v>17550</v>
      </c>
      <c r="F195" s="5">
        <v>17622.849999999999</v>
      </c>
      <c r="G195" s="2">
        <v>17622.849999999999</v>
      </c>
      <c r="H195" s="2">
        <v>127596</v>
      </c>
      <c r="I195" s="2">
        <v>564666.43000000005</v>
      </c>
      <c r="J195" s="2">
        <v>2239300</v>
      </c>
      <c r="K195" s="2">
        <v>65850</v>
      </c>
      <c r="L195" s="2">
        <v>17583.150000000001</v>
      </c>
      <c r="M195" s="47">
        <f t="shared" ref="M195:M258" si="20">+IF(B195=B194,F195-F194,"")</f>
        <v>-22.05000000000291</v>
      </c>
      <c r="N195" s="11">
        <f t="shared" si="17"/>
        <v>-1.2496528742017756E-3</v>
      </c>
      <c r="O195" s="14">
        <f t="shared" si="18"/>
        <v>-4.6159680199267472E-2</v>
      </c>
      <c r="P195">
        <f t="shared" ref="P195:P258" si="21">+D195-E195</f>
        <v>264.95000000000073</v>
      </c>
      <c r="Q195" s="27">
        <f t="shared" si="19"/>
        <v>-1</v>
      </c>
      <c r="R195" s="2">
        <f t="shared" ref="R195:R258" si="22">+IF(AND(Q194=1,E195&lt;E194),22,IF(AND(Q194=-1,D195&gt;D194),11,""))</f>
        <v>22</v>
      </c>
      <c r="S195">
        <f>+IF(R195=11,(F194-D194)/F194-'Daily stats'!$I$12,IF(R195=22,(E194-F194)/F194-'Daily stats'!$I$12,""))</f>
        <v>-5.875490935057846E-3</v>
      </c>
      <c r="T195" s="11">
        <f>IF(OR(Q194="",Q195=""),0,IF(S195&lt;&gt;"",S195,IF(AND(Q194=Q195,Q194&lt;&gt;0),ABS((F194-F195)/F194),IF(AND(Q194+Q195=0,Q194&lt;&gt;0),(-1*ABS(F195-F194))/F194-2*('Daily stats'!$I$12),IF(AND(Q194=-1,Q195=0),(F194-F195)/F194-2*('Daily stats'!$I$12),IF(AND(Q194=1,Q195=0),(F195-F194)/F194-2*('Daily stats'!$I$12),0))))))</f>
        <v>-5.875490935057846E-3</v>
      </c>
    </row>
    <row r="196" spans="1:20">
      <c r="A196" s="9">
        <v>42290</v>
      </c>
      <c r="B196" s="9">
        <v>42306</v>
      </c>
      <c r="C196" s="2">
        <v>17550</v>
      </c>
      <c r="D196" s="7">
        <v>17688</v>
      </c>
      <c r="E196" s="6">
        <v>17510.05</v>
      </c>
      <c r="F196" s="5">
        <v>17601.650000000001</v>
      </c>
      <c r="G196" s="2">
        <v>17601.650000000001</v>
      </c>
      <c r="H196" s="2">
        <v>121576</v>
      </c>
      <c r="I196" s="2">
        <v>534949.02</v>
      </c>
      <c r="J196" s="2">
        <v>2214025</v>
      </c>
      <c r="K196" s="2">
        <v>-25275</v>
      </c>
      <c r="L196" s="2">
        <v>17554.849999999999</v>
      </c>
      <c r="M196" s="47">
        <f t="shared" si="20"/>
        <v>-21.19999999999709</v>
      </c>
      <c r="N196" s="11">
        <f t="shared" ref="N196:N259" si="23">(F196-F195)/F195</f>
        <v>-1.2029836263712788E-3</v>
      </c>
      <c r="O196" s="14">
        <f t="shared" ref="O196:O259" si="24">+O195+N196</f>
        <v>-4.7362663825638751E-2</v>
      </c>
      <c r="P196">
        <f t="shared" si="21"/>
        <v>177.95000000000073</v>
      </c>
      <c r="Q196" s="27">
        <f t="shared" si="19"/>
        <v>-1</v>
      </c>
      <c r="R196" s="2" t="str">
        <f t="shared" si="22"/>
        <v/>
      </c>
      <c r="S196" t="str">
        <f>+IF(R196=11,(F195-D195)/F195-'Daily stats'!$I$12,IF(R196=22,(E195-F195)/F195-'Daily stats'!$I$12,""))</f>
        <v/>
      </c>
      <c r="T196" s="11">
        <f>IF(OR(Q195="",Q196=""),0,IF(S196&lt;&gt;"",S196,IF(AND(Q195=Q196,Q195&lt;&gt;0),ABS((F195-F196)/F195),IF(AND(Q195+Q196=0,Q195&lt;&gt;0),(-1*ABS(F196-F195))/F195-2*('Daily stats'!$I$12),IF(AND(Q195=-1,Q196=0),(F195-F196)/F195-2*('Daily stats'!$I$12),IF(AND(Q195=1,Q196=0),(F196-F195)/F195-2*('Daily stats'!$I$12),0))))))</f>
        <v>1.2029836263712788E-3</v>
      </c>
    </row>
    <row r="197" spans="1:20">
      <c r="A197" s="9">
        <v>42291</v>
      </c>
      <c r="B197" s="9">
        <v>42306</v>
      </c>
      <c r="C197" s="2">
        <v>17500</v>
      </c>
      <c r="D197" s="7">
        <v>17645</v>
      </c>
      <c r="E197" s="6">
        <v>17500</v>
      </c>
      <c r="F197" s="5">
        <v>17583.05</v>
      </c>
      <c r="G197" s="2">
        <v>17583.05</v>
      </c>
      <c r="H197" s="2">
        <v>93959</v>
      </c>
      <c r="I197" s="2">
        <v>413008.54</v>
      </c>
      <c r="J197" s="2">
        <v>2222925</v>
      </c>
      <c r="K197" s="2">
        <v>8900</v>
      </c>
      <c r="L197" s="2">
        <v>17543.25</v>
      </c>
      <c r="M197" s="47">
        <f t="shared" si="20"/>
        <v>-18.600000000002183</v>
      </c>
      <c r="N197" s="11">
        <f t="shared" si="23"/>
        <v>-1.0567191144013307E-3</v>
      </c>
      <c r="O197" s="14">
        <f t="shared" si="24"/>
        <v>-4.8419382940040084E-2</v>
      </c>
      <c r="P197">
        <f t="shared" si="21"/>
        <v>145</v>
      </c>
      <c r="Q197" s="27">
        <f t="shared" si="19"/>
        <v>-1</v>
      </c>
      <c r="R197" s="2" t="str">
        <f t="shared" si="22"/>
        <v/>
      </c>
      <c r="S197" t="str">
        <f>+IF(R197=11,(F196-D196)/F196-'Daily stats'!$I$12,IF(R197=22,(E196-F196)/F196-'Daily stats'!$I$12,""))</f>
        <v/>
      </c>
      <c r="T197" s="11">
        <f>IF(OR(Q196="",Q197=""),0,IF(S197&lt;&gt;"",S197,IF(AND(Q196=Q197,Q196&lt;&gt;0),ABS((F196-F197)/F196),IF(AND(Q196+Q197=0,Q196&lt;&gt;0),(-1*ABS(F197-F196))/F196-2*('Daily stats'!$I$12),IF(AND(Q196=-1,Q197=0),(F196-F197)/F196-2*('Daily stats'!$I$12),IF(AND(Q196=1,Q197=0),(F197-F196)/F196-2*('Daily stats'!$I$12),0))))))</f>
        <v>1.0567191144013307E-3</v>
      </c>
    </row>
    <row r="198" spans="1:20">
      <c r="A198" s="9">
        <v>42292</v>
      </c>
      <c r="B198" s="9">
        <v>42306</v>
      </c>
      <c r="C198" s="2">
        <v>17648</v>
      </c>
      <c r="D198" s="7">
        <v>17820</v>
      </c>
      <c r="E198" s="6">
        <v>17625.099999999999</v>
      </c>
      <c r="F198" s="5">
        <v>17731.599999999999</v>
      </c>
      <c r="G198" s="2">
        <v>17731.599999999999</v>
      </c>
      <c r="H198" s="2">
        <v>124383</v>
      </c>
      <c r="I198" s="2">
        <v>551881.75</v>
      </c>
      <c r="J198" s="2">
        <v>2347650</v>
      </c>
      <c r="K198" s="2">
        <v>124725</v>
      </c>
      <c r="L198" s="2">
        <v>17686.099999999999</v>
      </c>
      <c r="M198" s="47">
        <f t="shared" si="20"/>
        <v>148.54999999999927</v>
      </c>
      <c r="N198" s="11">
        <f t="shared" si="23"/>
        <v>8.4484773688295982E-3</v>
      </c>
      <c r="O198" s="14">
        <f t="shared" si="24"/>
        <v>-3.9970905571210483E-2</v>
      </c>
      <c r="P198">
        <f t="shared" si="21"/>
        <v>194.90000000000146</v>
      </c>
      <c r="Q198" s="27">
        <f t="shared" si="19"/>
        <v>1</v>
      </c>
      <c r="R198" s="2">
        <f t="shared" si="22"/>
        <v>11</v>
      </c>
      <c r="S198">
        <f>+IF(R198=11,(F197-D197)/F197-'Daily stats'!$I$12,IF(R198=22,(E197-F197)/F197-'Daily stats'!$I$12,""))</f>
        <v>-4.0232795220397338E-3</v>
      </c>
      <c r="T198" s="11">
        <f>IF(OR(Q197="",Q198=""),0,IF(S198&lt;&gt;"",S198,IF(AND(Q197=Q198,Q197&lt;&gt;0),ABS((F197-F198)/F197),IF(AND(Q197+Q198=0,Q197&lt;&gt;0),(-1*ABS(F198-F197))/F197-2*('Daily stats'!$I$12),IF(AND(Q197=-1,Q198=0),(F197-F198)/F197-2*('Daily stats'!$I$12),IF(AND(Q197=1,Q198=0),(F198-F197)/F197-2*('Daily stats'!$I$12),0))))))</f>
        <v>-4.0232795220397338E-3</v>
      </c>
    </row>
    <row r="199" spans="1:20">
      <c r="A199" s="9">
        <v>42293</v>
      </c>
      <c r="B199" s="9">
        <v>42306</v>
      </c>
      <c r="C199" s="2">
        <v>17765</v>
      </c>
      <c r="D199" s="7">
        <v>18009.849999999999</v>
      </c>
      <c r="E199" s="6">
        <v>17626</v>
      </c>
      <c r="F199" s="5">
        <v>17983.349999999999</v>
      </c>
      <c r="G199" s="2">
        <v>17983.349999999999</v>
      </c>
      <c r="H199" s="2">
        <v>143065</v>
      </c>
      <c r="I199" s="2">
        <v>637128.29</v>
      </c>
      <c r="J199" s="2">
        <v>2409850</v>
      </c>
      <c r="K199" s="2">
        <v>62200</v>
      </c>
      <c r="L199" s="2">
        <v>17912.849999999999</v>
      </c>
      <c r="M199" s="47">
        <f t="shared" si="20"/>
        <v>251.75</v>
      </c>
      <c r="N199" s="11">
        <f t="shared" si="23"/>
        <v>1.4197816327911752E-2</v>
      </c>
      <c r="O199" s="14">
        <f t="shared" si="24"/>
        <v>-2.5773089243298731E-2</v>
      </c>
      <c r="P199">
        <f t="shared" si="21"/>
        <v>383.84999999999854</v>
      </c>
      <c r="Q199" s="27">
        <f t="shared" si="19"/>
        <v>1</v>
      </c>
      <c r="R199" s="2" t="str">
        <f t="shared" si="22"/>
        <v/>
      </c>
      <c r="S199" t="str">
        <f>+IF(R199=11,(F198-D198)/F198-'Daily stats'!$I$12,IF(R199=22,(E198-F198)/F198-'Daily stats'!$I$12,""))</f>
        <v/>
      </c>
      <c r="T199" s="11">
        <f>IF(OR(Q198="",Q199=""),0,IF(S199&lt;&gt;"",S199,IF(AND(Q198=Q199,Q198&lt;&gt;0),ABS((F198-F199)/F198),IF(AND(Q198+Q199=0,Q198&lt;&gt;0),(-1*ABS(F199-F198))/F198-2*('Daily stats'!$I$12),IF(AND(Q198=-1,Q199=0),(F198-F199)/F198-2*('Daily stats'!$I$12),IF(AND(Q198=1,Q199=0),(F199-F198)/F198-2*('Daily stats'!$I$12),0))))))</f>
        <v>1.4197816327911752E-2</v>
      </c>
    </row>
    <row r="200" spans="1:20">
      <c r="A200" s="9">
        <v>42296</v>
      </c>
      <c r="B200" s="9">
        <v>42306</v>
      </c>
      <c r="C200" s="2">
        <v>18002</v>
      </c>
      <c r="D200" s="7">
        <v>18002</v>
      </c>
      <c r="E200" s="6">
        <v>17850.05</v>
      </c>
      <c r="F200" s="5">
        <v>17881.400000000001</v>
      </c>
      <c r="G200" s="2">
        <v>17881.400000000001</v>
      </c>
      <c r="H200" s="2">
        <v>93131</v>
      </c>
      <c r="I200" s="2">
        <v>416897.07</v>
      </c>
      <c r="J200" s="2">
        <v>2454475</v>
      </c>
      <c r="K200" s="2">
        <v>44625</v>
      </c>
      <c r="L200" s="2">
        <v>17855.05</v>
      </c>
      <c r="M200" s="47">
        <f t="shared" si="20"/>
        <v>-101.94999999999709</v>
      </c>
      <c r="N200" s="11">
        <f t="shared" si="23"/>
        <v>-5.6691328367627332E-3</v>
      </c>
      <c r="O200" s="14">
        <f t="shared" si="24"/>
        <v>-3.1442222080061463E-2</v>
      </c>
      <c r="P200">
        <f t="shared" si="21"/>
        <v>151.95000000000073</v>
      </c>
      <c r="Q200" s="27">
        <f t="shared" si="19"/>
        <v>-1</v>
      </c>
      <c r="R200" s="2" t="str">
        <f t="shared" si="22"/>
        <v/>
      </c>
      <c r="S200" t="str">
        <f>+IF(R200=11,(F199-D199)/F199-'Daily stats'!$I$12,IF(R200=22,(E199-F199)/F199-'Daily stats'!$I$12,""))</f>
        <v/>
      </c>
      <c r="T200" s="11">
        <f>IF(OR(Q199="",Q200=""),0,IF(S200&lt;&gt;"",S200,IF(AND(Q199=Q200,Q199&lt;&gt;0),ABS((F199-F200)/F199),IF(AND(Q199+Q200=0,Q199&lt;&gt;0),(-1*ABS(F200-F199))/F199-2*('Daily stats'!$I$12),IF(AND(Q199=-1,Q200=0),(F199-F200)/F199-2*('Daily stats'!$I$12),IF(AND(Q199=1,Q200=0),(F200-F199)/F199-2*('Daily stats'!$I$12),0))))))</f>
        <v>-6.6691328367627332E-3</v>
      </c>
    </row>
    <row r="201" spans="1:20">
      <c r="A201" s="9">
        <v>42297</v>
      </c>
      <c r="B201" s="9">
        <v>42306</v>
      </c>
      <c r="C201" s="2">
        <v>17883</v>
      </c>
      <c r="D201" s="7">
        <v>17968</v>
      </c>
      <c r="E201" s="6">
        <v>17752</v>
      </c>
      <c r="F201" s="5">
        <v>17833.599999999999</v>
      </c>
      <c r="G201" s="2">
        <v>17833.599999999999</v>
      </c>
      <c r="H201" s="2">
        <v>112570</v>
      </c>
      <c r="I201" s="2">
        <v>502820.46</v>
      </c>
      <c r="J201" s="2">
        <v>2423675</v>
      </c>
      <c r="K201" s="2">
        <v>-30800</v>
      </c>
      <c r="L201" s="2">
        <v>17830.25</v>
      </c>
      <c r="M201" s="47">
        <f t="shared" si="20"/>
        <v>-47.80000000000291</v>
      </c>
      <c r="N201" s="11">
        <f t="shared" si="23"/>
        <v>-2.6731687675463278E-3</v>
      </c>
      <c r="O201" s="14">
        <f t="shared" si="24"/>
        <v>-3.4115390847607792E-2</v>
      </c>
      <c r="P201">
        <f t="shared" si="21"/>
        <v>216</v>
      </c>
      <c r="Q201" s="27">
        <f t="shared" si="19"/>
        <v>-1</v>
      </c>
      <c r="R201" s="2" t="str">
        <f t="shared" si="22"/>
        <v/>
      </c>
      <c r="S201" t="str">
        <f>+IF(R201=11,(F200-D200)/F200-'Daily stats'!$I$12,IF(R201=22,(E200-F200)/F200-'Daily stats'!$I$12,""))</f>
        <v/>
      </c>
      <c r="T201" s="11">
        <f>IF(OR(Q200="",Q201=""),0,IF(S201&lt;&gt;"",S201,IF(AND(Q200=Q201,Q200&lt;&gt;0),ABS((F200-F201)/F200),IF(AND(Q200+Q201=0,Q200&lt;&gt;0),(-1*ABS(F201-F200))/F200-2*('Daily stats'!$I$12),IF(AND(Q200=-1,Q201=0),(F200-F201)/F200-2*('Daily stats'!$I$12),IF(AND(Q200=1,Q201=0),(F201-F200)/F200-2*('Daily stats'!$I$12),0))))))</f>
        <v>2.6731687675463278E-3</v>
      </c>
    </row>
    <row r="202" spans="1:20">
      <c r="A202" s="9">
        <v>42298</v>
      </c>
      <c r="B202" s="9">
        <v>42306</v>
      </c>
      <c r="C202" s="2">
        <v>17830</v>
      </c>
      <c r="D202" s="7">
        <v>17915.599999999999</v>
      </c>
      <c r="E202" s="6">
        <v>17560</v>
      </c>
      <c r="F202" s="5">
        <v>17719.599999999999</v>
      </c>
      <c r="G202" s="2">
        <v>17719.599999999999</v>
      </c>
      <c r="H202" s="2">
        <v>169750</v>
      </c>
      <c r="I202" s="2">
        <v>752216.03</v>
      </c>
      <c r="J202" s="2">
        <v>2284950</v>
      </c>
      <c r="K202" s="2">
        <v>-138725</v>
      </c>
      <c r="L202" s="2">
        <v>17710.55</v>
      </c>
      <c r="M202" s="47">
        <f t="shared" si="20"/>
        <v>-114</v>
      </c>
      <c r="N202" s="11">
        <f t="shared" si="23"/>
        <v>-6.3924277767809087E-3</v>
      </c>
      <c r="O202" s="14">
        <f t="shared" si="24"/>
        <v>-4.0507818624388701E-2</v>
      </c>
      <c r="P202">
        <f t="shared" si="21"/>
        <v>355.59999999999854</v>
      </c>
      <c r="Q202" s="27">
        <f t="shared" si="19"/>
        <v>-1</v>
      </c>
      <c r="R202" s="2" t="str">
        <f t="shared" si="22"/>
        <v/>
      </c>
      <c r="S202" t="str">
        <f>+IF(R202=11,(F201-D201)/F201-'Daily stats'!$I$12,IF(R202=22,(E201-F201)/F201-'Daily stats'!$I$12,""))</f>
        <v/>
      </c>
      <c r="T202" s="11">
        <f>IF(OR(Q201="",Q202=""),0,IF(S202&lt;&gt;"",S202,IF(AND(Q201=Q202,Q201&lt;&gt;0),ABS((F201-F202)/F201),IF(AND(Q201+Q202=0,Q201&lt;&gt;0),(-1*ABS(F202-F201))/F201-2*('Daily stats'!$I$12),IF(AND(Q201=-1,Q202=0),(F201-F202)/F201-2*('Daily stats'!$I$12),IF(AND(Q201=1,Q202=0),(F202-F201)/F201-2*('Daily stats'!$I$12),0))))))</f>
        <v>6.3924277767809087E-3</v>
      </c>
    </row>
    <row r="203" spans="1:20">
      <c r="A203" s="9">
        <v>42300</v>
      </c>
      <c r="B203" s="9">
        <v>42306</v>
      </c>
      <c r="C203" s="2">
        <v>17865</v>
      </c>
      <c r="D203" s="7">
        <v>17996</v>
      </c>
      <c r="E203" s="6">
        <v>17851.099999999999</v>
      </c>
      <c r="F203" s="5">
        <v>17935.5</v>
      </c>
      <c r="G203" s="2">
        <v>17935.5</v>
      </c>
      <c r="H203" s="2">
        <v>137306</v>
      </c>
      <c r="I203" s="2">
        <v>615166.73</v>
      </c>
      <c r="J203" s="2">
        <v>2085250</v>
      </c>
      <c r="K203" s="2">
        <v>-199700</v>
      </c>
      <c r="L203" s="2">
        <v>17934.05</v>
      </c>
      <c r="M203" s="47">
        <f t="shared" si="20"/>
        <v>215.90000000000146</v>
      </c>
      <c r="N203" s="11">
        <f t="shared" si="23"/>
        <v>1.2184247951421109E-2</v>
      </c>
      <c r="O203" s="14">
        <f t="shared" si="24"/>
        <v>-2.8323570672967591E-2</v>
      </c>
      <c r="P203">
        <f t="shared" si="21"/>
        <v>144.90000000000146</v>
      </c>
      <c r="Q203" s="27">
        <f t="shared" si="19"/>
        <v>1</v>
      </c>
      <c r="R203" s="2">
        <f t="shared" si="22"/>
        <v>11</v>
      </c>
      <c r="S203">
        <f>+IF(R203=11,(F202-D202)/F202-'Daily stats'!$I$12,IF(R203=22,(E202-F202)/F202-'Daily stats'!$I$12,""))</f>
        <v>-1.1561197769701348E-2</v>
      </c>
      <c r="T203" s="11">
        <f>IF(OR(Q202="",Q203=""),0,IF(S203&lt;&gt;"",S203,IF(AND(Q202=Q203,Q202&lt;&gt;0),ABS((F202-F203)/F202),IF(AND(Q202+Q203=0,Q202&lt;&gt;0),(-1*ABS(F203-F202))/F202-2*('Daily stats'!$I$12),IF(AND(Q202=-1,Q203=0),(F202-F203)/F202-2*('Daily stats'!$I$12),IF(AND(Q202=1,Q203=0),(F203-F202)/F202-2*('Daily stats'!$I$12),0))))))</f>
        <v>-1.1561197769701348E-2</v>
      </c>
    </row>
    <row r="204" spans="1:20">
      <c r="A204" s="9">
        <v>42303</v>
      </c>
      <c r="B204" s="9">
        <v>42306</v>
      </c>
      <c r="C204" s="2">
        <v>18025.650000000001</v>
      </c>
      <c r="D204" s="7">
        <v>18041</v>
      </c>
      <c r="E204" s="6">
        <v>17786</v>
      </c>
      <c r="F204" s="5">
        <v>17818.75</v>
      </c>
      <c r="G204" s="2">
        <v>17818.75</v>
      </c>
      <c r="H204" s="2">
        <v>115691</v>
      </c>
      <c r="I204" s="2">
        <v>516736.21</v>
      </c>
      <c r="J204" s="2">
        <v>1925950</v>
      </c>
      <c r="K204" s="2">
        <v>-159300</v>
      </c>
      <c r="L204" s="2">
        <v>17815.05</v>
      </c>
      <c r="M204" s="47">
        <f t="shared" si="20"/>
        <v>-116.75</v>
      </c>
      <c r="N204" s="11">
        <f t="shared" si="23"/>
        <v>-6.5094365922332802E-3</v>
      </c>
      <c r="O204" s="14">
        <f t="shared" si="24"/>
        <v>-3.4833007265200874E-2</v>
      </c>
      <c r="P204">
        <f t="shared" si="21"/>
        <v>255</v>
      </c>
      <c r="Q204" s="27">
        <f t="shared" si="19"/>
        <v>-1</v>
      </c>
      <c r="R204" s="2">
        <f t="shared" si="22"/>
        <v>22</v>
      </c>
      <c r="S204">
        <f>+IF(R204=11,(F203-D203)/F203-'Daily stats'!$I$12,IF(R204=22,(E203-F203)/F203-'Daily stats'!$I$12,""))</f>
        <v>-5.2057511638929198E-3</v>
      </c>
      <c r="T204" s="11">
        <f>IF(OR(Q203="",Q204=""),0,IF(S204&lt;&gt;"",S204,IF(AND(Q203=Q204,Q203&lt;&gt;0),ABS((F203-F204)/F203),IF(AND(Q203+Q204=0,Q203&lt;&gt;0),(-1*ABS(F204-F203))/F203-2*('Daily stats'!$I$12),IF(AND(Q203=-1,Q204=0),(F203-F204)/F203-2*('Daily stats'!$I$12),IF(AND(Q203=1,Q204=0),(F204-F203)/F203-2*('Daily stats'!$I$12),0))))))</f>
        <v>-5.2057511638929198E-3</v>
      </c>
    </row>
    <row r="205" spans="1:20">
      <c r="A205" s="9">
        <v>42304</v>
      </c>
      <c r="B205" s="9">
        <v>42306</v>
      </c>
      <c r="C205" s="2">
        <v>17750</v>
      </c>
      <c r="D205" s="7">
        <v>17880</v>
      </c>
      <c r="E205" s="6">
        <v>17712.45</v>
      </c>
      <c r="F205" s="5">
        <v>17839.95</v>
      </c>
      <c r="G205" s="2">
        <v>17839.95</v>
      </c>
      <c r="H205" s="2">
        <v>96652</v>
      </c>
      <c r="I205" s="2">
        <v>430546.8</v>
      </c>
      <c r="J205" s="2">
        <v>1652400</v>
      </c>
      <c r="K205" s="2">
        <v>-273550</v>
      </c>
      <c r="L205" s="2">
        <v>17806.3</v>
      </c>
      <c r="M205" s="47">
        <f t="shared" si="20"/>
        <v>21.200000000000728</v>
      </c>
      <c r="N205" s="11">
        <f t="shared" si="23"/>
        <v>1.1897579796563019E-3</v>
      </c>
      <c r="O205" s="14">
        <f t="shared" si="24"/>
        <v>-3.3643249285544574E-2</v>
      </c>
      <c r="P205">
        <f t="shared" si="21"/>
        <v>167.54999999999927</v>
      </c>
      <c r="Q205" s="27">
        <f t="shared" ref="Q205:Q268" si="25">+IF(M205="","",IF(B205&lt;&gt;B206,0,IF(M205&lt;&gt;"",IF(F205&gt;F204,1,IF(F205&lt;F204,-1,0)))))</f>
        <v>1</v>
      </c>
      <c r="R205" s="2" t="str">
        <f t="shared" si="22"/>
        <v/>
      </c>
      <c r="S205" t="str">
        <f>+IF(R205=11,(F204-D204)/F204-'Daily stats'!$I$12,IF(R205=22,(E204-F204)/F204-'Daily stats'!$I$12,""))</f>
        <v/>
      </c>
      <c r="T205" s="11">
        <f>IF(OR(Q204="",Q205=""),0,IF(S205&lt;&gt;"",S205,IF(AND(Q204=Q205,Q204&lt;&gt;0),ABS((F204-F205)/F204),IF(AND(Q204+Q205=0,Q204&lt;&gt;0),(-1*ABS(F205-F204))/F204-2*('Daily stats'!$I$12),IF(AND(Q204=-1,Q205=0),(F204-F205)/F204-2*('Daily stats'!$I$12),IF(AND(Q204=1,Q205=0),(F205-F204)/F204-2*('Daily stats'!$I$12),0))))))</f>
        <v>-2.1897579796563019E-3</v>
      </c>
    </row>
    <row r="206" spans="1:20">
      <c r="A206" s="9">
        <v>42305</v>
      </c>
      <c r="B206" s="9">
        <v>42306</v>
      </c>
      <c r="C206" s="2">
        <v>17650.05</v>
      </c>
      <c r="D206" s="7">
        <v>17722</v>
      </c>
      <c r="E206" s="6">
        <v>17310.099999999999</v>
      </c>
      <c r="F206" s="5">
        <v>17415</v>
      </c>
      <c r="G206" s="2">
        <v>17415</v>
      </c>
      <c r="H206" s="2">
        <v>168209</v>
      </c>
      <c r="I206" s="2">
        <v>737275.85</v>
      </c>
      <c r="J206" s="2">
        <v>1326550</v>
      </c>
      <c r="K206" s="2">
        <v>-325850</v>
      </c>
      <c r="L206" s="2">
        <v>17373.150000000001</v>
      </c>
      <c r="M206" s="47">
        <f t="shared" si="20"/>
        <v>-424.95000000000073</v>
      </c>
      <c r="N206" s="11">
        <f t="shared" si="23"/>
        <v>-2.3820134025039349E-2</v>
      </c>
      <c r="O206" s="14">
        <f t="shared" si="24"/>
        <v>-5.7463383310583926E-2</v>
      </c>
      <c r="P206">
        <f t="shared" si="21"/>
        <v>411.90000000000146</v>
      </c>
      <c r="Q206" s="27">
        <f t="shared" si="25"/>
        <v>-1</v>
      </c>
      <c r="R206" s="2">
        <f t="shared" si="22"/>
        <v>22</v>
      </c>
      <c r="S206">
        <f>+IF(R206=11,(F205-D205)/F205-'Daily stats'!$I$12,IF(R206=22,(E205-F205)/F205-'Daily stats'!$I$12,""))</f>
        <v>-7.6468810170432083E-3</v>
      </c>
      <c r="T206" s="11">
        <f>IF(OR(Q205="",Q206=""),0,IF(S206&lt;&gt;"",S206,IF(AND(Q205=Q206,Q205&lt;&gt;0),ABS((F205-F206)/F205),IF(AND(Q205+Q206=0,Q205&lt;&gt;0),(-1*ABS(F206-F205))/F205-2*('Daily stats'!$I$12),IF(AND(Q205=-1,Q206=0),(F205-F206)/F205-2*('Daily stats'!$I$12),IF(AND(Q205=1,Q206=0),(F206-F205)/F205-2*('Daily stats'!$I$12),0))))))</f>
        <v>-7.6468810170432083E-3</v>
      </c>
    </row>
    <row r="207" spans="1:20">
      <c r="A207" s="9">
        <v>42306</v>
      </c>
      <c r="B207" s="9">
        <v>42306</v>
      </c>
      <c r="C207" s="2">
        <v>17375</v>
      </c>
      <c r="D207" s="7">
        <v>17424.900000000001</v>
      </c>
      <c r="E207" s="6">
        <v>17199.3</v>
      </c>
      <c r="F207" s="5">
        <v>17222.400000000001</v>
      </c>
      <c r="G207" s="2">
        <v>17212.2</v>
      </c>
      <c r="H207" s="2">
        <v>122615</v>
      </c>
      <c r="I207" s="2">
        <v>530175.12</v>
      </c>
      <c r="J207" s="2">
        <v>843575</v>
      </c>
      <c r="K207" s="2">
        <v>-482975</v>
      </c>
      <c r="L207" s="2">
        <v>17212.2</v>
      </c>
      <c r="M207" s="47">
        <f t="shared" si="20"/>
        <v>-192.59999999999854</v>
      </c>
      <c r="N207" s="11">
        <f t="shared" si="23"/>
        <v>-1.1059431524547719E-2</v>
      </c>
      <c r="O207" s="14">
        <f t="shared" si="24"/>
        <v>-6.8522814835131646E-2</v>
      </c>
      <c r="P207">
        <f t="shared" si="21"/>
        <v>225.60000000000218</v>
      </c>
      <c r="Q207" s="27">
        <f t="shared" si="25"/>
        <v>0</v>
      </c>
      <c r="R207" s="2" t="str">
        <f t="shared" si="22"/>
        <v/>
      </c>
      <c r="S207" t="str">
        <f>+IF(R207=11,(F206-D206)/F206-'Daily stats'!$I$12,IF(R207=22,(E206-F206)/F206-'Daily stats'!$I$12,""))</f>
        <v/>
      </c>
      <c r="T207" s="11">
        <f>IF(OR(Q206="",Q207=""),0,IF(S207&lt;&gt;"",S207,IF(AND(Q206=Q207,Q206&lt;&gt;0),ABS((F206-F207)/F206),IF(AND(Q206+Q207=0,Q206&lt;&gt;0),(-1*ABS(F207-F206))/F206-2*('Daily stats'!$I$12),IF(AND(Q206=-1,Q207=0),(F206-F207)/F206-2*('Daily stats'!$I$12),IF(AND(Q206=1,Q207=0),(F207-F206)/F206-2*('Daily stats'!$I$12),0))))))</f>
        <v>1.0059431524547718E-2</v>
      </c>
    </row>
    <row r="208" spans="1:20">
      <c r="A208" s="9">
        <v>42307</v>
      </c>
      <c r="B208" s="9">
        <v>42334</v>
      </c>
      <c r="C208" s="2">
        <v>17331.95</v>
      </c>
      <c r="D208" s="7">
        <v>17488</v>
      </c>
      <c r="E208" s="6">
        <v>17222</v>
      </c>
      <c r="F208" s="5">
        <v>17416.900000000001</v>
      </c>
      <c r="G208" s="2">
        <v>17416.900000000001</v>
      </c>
      <c r="H208" s="2">
        <v>108653</v>
      </c>
      <c r="I208" s="2">
        <v>566874.02</v>
      </c>
      <c r="J208" s="2">
        <v>2050740</v>
      </c>
      <c r="K208" s="2">
        <v>-140010</v>
      </c>
      <c r="L208" s="2">
        <v>17354.5</v>
      </c>
      <c r="M208" s="47" t="str">
        <f t="shared" si="20"/>
        <v/>
      </c>
      <c r="N208" s="11">
        <f t="shared" si="23"/>
        <v>1.1293431809736156E-2</v>
      </c>
      <c r="O208" s="14">
        <f t="shared" si="24"/>
        <v>-5.7229383025395486E-2</v>
      </c>
      <c r="P208">
        <f t="shared" si="21"/>
        <v>266</v>
      </c>
      <c r="Q208" s="27" t="str">
        <f t="shared" si="25"/>
        <v/>
      </c>
      <c r="R208" s="2" t="str">
        <f t="shared" si="22"/>
        <v/>
      </c>
      <c r="S208" t="str">
        <f>+IF(R208=11,(F207-D207)/F207-'Daily stats'!$I$12,IF(R208=22,(E207-F207)/F207-'Daily stats'!$I$12,""))</f>
        <v/>
      </c>
      <c r="T208" s="11">
        <f>IF(OR(Q207="",Q208=""),0,IF(S208&lt;&gt;"",S208,IF(AND(Q207=Q208,Q207&lt;&gt;0),ABS((F207-F208)/F207),IF(AND(Q207+Q208=0,Q207&lt;&gt;0),(-1*ABS(F208-F207))/F207-2*('Daily stats'!$I$12),IF(AND(Q207=-1,Q208=0),(F207-F208)/F207-2*('Daily stats'!$I$12),IF(AND(Q207=1,Q208=0),(F208-F207)/F207-2*('Daily stats'!$I$12),0))))))</f>
        <v>0</v>
      </c>
    </row>
    <row r="209" spans="1:20">
      <c r="A209" s="9">
        <v>42310</v>
      </c>
      <c r="B209" s="9">
        <v>42334</v>
      </c>
      <c r="C209" s="2">
        <v>17396.349999999999</v>
      </c>
      <c r="D209" s="7">
        <v>17438.599999999999</v>
      </c>
      <c r="E209" s="6">
        <v>17256</v>
      </c>
      <c r="F209" s="5">
        <v>17396.599999999999</v>
      </c>
      <c r="G209" s="2">
        <v>17396.599999999999</v>
      </c>
      <c r="H209" s="2">
        <v>85850</v>
      </c>
      <c r="I209" s="2">
        <v>446852.92</v>
      </c>
      <c r="J209" s="2">
        <v>2073030</v>
      </c>
      <c r="K209" s="2">
        <v>22290</v>
      </c>
      <c r="L209" s="2">
        <v>17340.599999999999</v>
      </c>
      <c r="M209" s="47">
        <f t="shared" si="20"/>
        <v>-20.30000000000291</v>
      </c>
      <c r="N209" s="11">
        <f t="shared" si="23"/>
        <v>-1.165534624416682E-3</v>
      </c>
      <c r="O209" s="14">
        <f t="shared" si="24"/>
        <v>-5.8394917649812167E-2</v>
      </c>
      <c r="P209">
        <f t="shared" si="21"/>
        <v>182.59999999999854</v>
      </c>
      <c r="Q209" s="27">
        <f t="shared" si="25"/>
        <v>-1</v>
      </c>
      <c r="R209" s="2" t="str">
        <f t="shared" si="22"/>
        <v/>
      </c>
      <c r="S209" t="str">
        <f>+IF(R209=11,(F208-D208)/F208-'Daily stats'!$I$12,IF(R209=22,(E208-F208)/F208-'Daily stats'!$I$12,""))</f>
        <v/>
      </c>
      <c r="T209" s="11">
        <f>IF(OR(Q208="",Q209=""),0,IF(S209&lt;&gt;"",S209,IF(AND(Q208=Q209,Q208&lt;&gt;0),ABS((F208-F209)/F208),IF(AND(Q208+Q209=0,Q208&lt;&gt;0),(-1*ABS(F209-F208))/F208-2*('Daily stats'!$I$12),IF(AND(Q208=-1,Q209=0),(F208-F209)/F208-2*('Daily stats'!$I$12),IF(AND(Q208=1,Q209=0),(F209-F208)/F208-2*('Daily stats'!$I$12),0))))))</f>
        <v>0</v>
      </c>
    </row>
    <row r="210" spans="1:20">
      <c r="A210" s="9">
        <v>42311</v>
      </c>
      <c r="B210" s="9">
        <v>42334</v>
      </c>
      <c r="C210" s="2">
        <v>17498.599999999999</v>
      </c>
      <c r="D210" s="7">
        <v>17522</v>
      </c>
      <c r="E210" s="6">
        <v>17306</v>
      </c>
      <c r="F210" s="5">
        <v>17377.05</v>
      </c>
      <c r="G210" s="2">
        <v>17377.05</v>
      </c>
      <c r="H210" s="2">
        <v>90678</v>
      </c>
      <c r="I210" s="2">
        <v>474130.8</v>
      </c>
      <c r="J210" s="2">
        <v>2140530</v>
      </c>
      <c r="K210" s="2">
        <v>67500</v>
      </c>
      <c r="L210" s="2">
        <v>17325.599999999999</v>
      </c>
      <c r="M210" s="47">
        <f t="shared" si="20"/>
        <v>-19.549999999999272</v>
      </c>
      <c r="N210" s="11">
        <f t="shared" si="23"/>
        <v>-1.1237828081348811E-3</v>
      </c>
      <c r="O210" s="14">
        <f t="shared" si="24"/>
        <v>-5.9518700457947049E-2</v>
      </c>
      <c r="P210">
        <f t="shared" si="21"/>
        <v>216</v>
      </c>
      <c r="Q210" s="27">
        <f t="shared" si="25"/>
        <v>-1</v>
      </c>
      <c r="R210" s="2">
        <f t="shared" si="22"/>
        <v>11</v>
      </c>
      <c r="S210">
        <f>+IF(R210=11,(F209-D209)/F209-'Daily stats'!$I$12,IF(R210=22,(E209-F209)/F209-'Daily stats'!$I$12,""))</f>
        <v>-2.9142648563512414E-3</v>
      </c>
      <c r="T210" s="11">
        <f>IF(OR(Q209="",Q210=""),0,IF(S210&lt;&gt;"",S210,IF(AND(Q209=Q210,Q209&lt;&gt;0),ABS((F209-F210)/F209),IF(AND(Q209+Q210=0,Q209&lt;&gt;0),(-1*ABS(F210-F209))/F209-2*('Daily stats'!$I$12),IF(AND(Q209=-1,Q210=0),(F209-F210)/F209-2*('Daily stats'!$I$12),IF(AND(Q209=1,Q210=0),(F210-F209)/F209-2*('Daily stats'!$I$12),0))))))</f>
        <v>-2.9142648563512414E-3</v>
      </c>
    </row>
    <row r="211" spans="1:20">
      <c r="A211" s="9">
        <v>42312</v>
      </c>
      <c r="B211" s="9">
        <v>42334</v>
      </c>
      <c r="C211" s="2">
        <v>17525</v>
      </c>
      <c r="D211" s="7">
        <v>17525</v>
      </c>
      <c r="E211" s="6">
        <v>17243</v>
      </c>
      <c r="F211" s="5">
        <v>17288.900000000001</v>
      </c>
      <c r="G211" s="2">
        <v>17288.900000000001</v>
      </c>
      <c r="H211" s="2">
        <v>83395</v>
      </c>
      <c r="I211" s="2">
        <v>435030.28</v>
      </c>
      <c r="J211" s="2">
        <v>2220480</v>
      </c>
      <c r="K211" s="2">
        <v>79950</v>
      </c>
      <c r="L211" s="2">
        <v>17221.05</v>
      </c>
      <c r="M211" s="47">
        <f t="shared" si="20"/>
        <v>-88.149999999997817</v>
      </c>
      <c r="N211" s="11">
        <f t="shared" si="23"/>
        <v>-5.0727827795855928E-3</v>
      </c>
      <c r="O211" s="14">
        <f t="shared" si="24"/>
        <v>-6.4591483237532638E-2</v>
      </c>
      <c r="P211">
        <f t="shared" si="21"/>
        <v>282</v>
      </c>
      <c r="Q211" s="27">
        <f t="shared" si="25"/>
        <v>-1</v>
      </c>
      <c r="R211" s="2">
        <f t="shared" si="22"/>
        <v>11</v>
      </c>
      <c r="S211">
        <f>+IF(R211=11,(F210-D210)/F210-'Daily stats'!$I$12,IF(R211=22,(E210-F210)/F210-'Daily stats'!$I$12,""))</f>
        <v>-8.8414618706858031E-3</v>
      </c>
      <c r="T211" s="11">
        <f>IF(OR(Q210="",Q211=""),0,IF(S211&lt;&gt;"",S211,IF(AND(Q210=Q211,Q210&lt;&gt;0),ABS((F210-F211)/F210),IF(AND(Q210+Q211=0,Q210&lt;&gt;0),(-1*ABS(F211-F210))/F210-2*('Daily stats'!$I$12),IF(AND(Q210=-1,Q211=0),(F210-F211)/F210-2*('Daily stats'!$I$12),IF(AND(Q210=1,Q211=0),(F211-F210)/F210-2*('Daily stats'!$I$12),0))))))</f>
        <v>-8.8414618706858031E-3</v>
      </c>
    </row>
    <row r="212" spans="1:20">
      <c r="A212" s="9">
        <v>42313</v>
      </c>
      <c r="B212" s="9">
        <v>42334</v>
      </c>
      <c r="C212" s="2">
        <v>17257.45</v>
      </c>
      <c r="D212" s="7">
        <v>17257.45</v>
      </c>
      <c r="E212" s="6">
        <v>17018.2</v>
      </c>
      <c r="F212" s="5">
        <v>17071.849999999999</v>
      </c>
      <c r="G212" s="2">
        <v>17071.849999999999</v>
      </c>
      <c r="H212" s="2">
        <v>100007</v>
      </c>
      <c r="I212" s="2">
        <v>513468.33</v>
      </c>
      <c r="J212" s="2">
        <v>2369130</v>
      </c>
      <c r="K212" s="2">
        <v>148650</v>
      </c>
      <c r="L212" s="2">
        <v>16995.099999999999</v>
      </c>
      <c r="M212" s="47">
        <f t="shared" si="20"/>
        <v>-217.05000000000291</v>
      </c>
      <c r="N212" s="11">
        <f t="shared" si="23"/>
        <v>-1.2554297844281758E-2</v>
      </c>
      <c r="O212" s="14">
        <f t="shared" si="24"/>
        <v>-7.7145781081814399E-2</v>
      </c>
      <c r="P212">
        <f t="shared" si="21"/>
        <v>239.25</v>
      </c>
      <c r="Q212" s="27">
        <f t="shared" si="25"/>
        <v>-1</v>
      </c>
      <c r="R212" s="2" t="str">
        <f t="shared" si="22"/>
        <v/>
      </c>
      <c r="S212" t="str">
        <f>+IF(R212=11,(F211-D211)/F211-'Daily stats'!$I$12,IF(R212=22,(E211-F211)/F211-'Daily stats'!$I$12,""))</f>
        <v/>
      </c>
      <c r="T212" s="11">
        <f>IF(OR(Q211="",Q212=""),0,IF(S212&lt;&gt;"",S212,IF(AND(Q211=Q212,Q211&lt;&gt;0),ABS((F211-F212)/F211),IF(AND(Q211+Q212=0,Q211&lt;&gt;0),(-1*ABS(F212-F211))/F211-2*('Daily stats'!$I$12),IF(AND(Q211=-1,Q212=0),(F211-F212)/F211-2*('Daily stats'!$I$12),IF(AND(Q211=1,Q212=0),(F212-F211)/F211-2*('Daily stats'!$I$12),0))))))</f>
        <v>1.2554297844281758E-2</v>
      </c>
    </row>
    <row r="213" spans="1:20">
      <c r="A213" s="9">
        <v>42314</v>
      </c>
      <c r="B213" s="9">
        <v>42334</v>
      </c>
      <c r="C213" s="2">
        <v>17050</v>
      </c>
      <c r="D213" s="7">
        <v>17240</v>
      </c>
      <c r="E213" s="6">
        <v>16981</v>
      </c>
      <c r="F213" s="5">
        <v>17167.2</v>
      </c>
      <c r="G213" s="2">
        <v>17167.2</v>
      </c>
      <c r="H213" s="2">
        <v>96993</v>
      </c>
      <c r="I213" s="2">
        <v>498547.3</v>
      </c>
      <c r="J213" s="2">
        <v>2399970</v>
      </c>
      <c r="K213" s="2">
        <v>30840</v>
      </c>
      <c r="L213" s="2">
        <v>17086.5</v>
      </c>
      <c r="M213" s="47">
        <f t="shared" si="20"/>
        <v>95.350000000002183</v>
      </c>
      <c r="N213" s="11">
        <f t="shared" si="23"/>
        <v>5.585217770774825E-3</v>
      </c>
      <c r="O213" s="14">
        <f t="shared" si="24"/>
        <v>-7.1560563311039577E-2</v>
      </c>
      <c r="P213">
        <f t="shared" si="21"/>
        <v>259</v>
      </c>
      <c r="Q213" s="27">
        <f t="shared" si="25"/>
        <v>1</v>
      </c>
      <c r="R213" s="2" t="str">
        <f t="shared" si="22"/>
        <v/>
      </c>
      <c r="S213" t="str">
        <f>+IF(R213=11,(F212-D212)/F212-'Daily stats'!$I$12,IF(R213=22,(E212-F212)/F212-'Daily stats'!$I$12,""))</f>
        <v/>
      </c>
      <c r="T213" s="11">
        <f>IF(OR(Q212="",Q213=""),0,IF(S213&lt;&gt;"",S213,IF(AND(Q212=Q213,Q212&lt;&gt;0),ABS((F212-F213)/F212),IF(AND(Q212+Q213=0,Q212&lt;&gt;0),(-1*ABS(F213-F212))/F212-2*('Daily stats'!$I$12),IF(AND(Q212=-1,Q213=0),(F212-F213)/F212-2*('Daily stats'!$I$12),IF(AND(Q212=1,Q213=0),(F213-F212)/F212-2*('Daily stats'!$I$12),0))))))</f>
        <v>-6.585217770774825E-3</v>
      </c>
    </row>
    <row r="214" spans="1:20">
      <c r="A214" s="9">
        <v>42317</v>
      </c>
      <c r="B214" s="9">
        <v>42334</v>
      </c>
      <c r="C214" s="2">
        <v>16698</v>
      </c>
      <c r="D214" s="7">
        <v>17140</v>
      </c>
      <c r="E214" s="6">
        <v>16625</v>
      </c>
      <c r="F214" s="5">
        <v>17068.5</v>
      </c>
      <c r="G214" s="2">
        <v>17068.5</v>
      </c>
      <c r="H214" s="2">
        <v>116988</v>
      </c>
      <c r="I214" s="2">
        <v>593999.04</v>
      </c>
      <c r="J214" s="2">
        <v>2418780</v>
      </c>
      <c r="K214" s="2">
        <v>18810</v>
      </c>
      <c r="L214" s="2">
        <v>17003</v>
      </c>
      <c r="M214" s="47">
        <f t="shared" si="20"/>
        <v>-98.700000000000728</v>
      </c>
      <c r="N214" s="11">
        <f t="shared" si="23"/>
        <v>-5.7493359429610378E-3</v>
      </c>
      <c r="O214" s="14">
        <f t="shared" si="24"/>
        <v>-7.7309899254000614E-2</v>
      </c>
      <c r="P214">
        <f t="shared" si="21"/>
        <v>515</v>
      </c>
      <c r="Q214" s="27">
        <f t="shared" si="25"/>
        <v>-1</v>
      </c>
      <c r="R214" s="2">
        <f t="shared" si="22"/>
        <v>22</v>
      </c>
      <c r="S214">
        <f>+IF(R214=11,(F213-D213)/F213-'Daily stats'!$I$12,IF(R214=22,(E213-F213)/F213-'Daily stats'!$I$12,""))</f>
        <v>-1.1346264970408729E-2</v>
      </c>
      <c r="T214" s="11">
        <f>IF(OR(Q213="",Q214=""),0,IF(S214&lt;&gt;"",S214,IF(AND(Q213=Q214,Q213&lt;&gt;0),ABS((F213-F214)/F213),IF(AND(Q213+Q214=0,Q213&lt;&gt;0),(-1*ABS(F214-F213))/F213-2*('Daily stats'!$I$12),IF(AND(Q213=-1,Q214=0),(F213-F214)/F213-2*('Daily stats'!$I$12),IF(AND(Q213=1,Q214=0),(F214-F213)/F213-2*('Daily stats'!$I$12),0))))))</f>
        <v>-1.1346264970408729E-2</v>
      </c>
    </row>
    <row r="215" spans="1:20">
      <c r="A215" s="9">
        <v>42318</v>
      </c>
      <c r="B215" s="9">
        <v>42334</v>
      </c>
      <c r="C215" s="2">
        <v>16935</v>
      </c>
      <c r="D215" s="7">
        <v>17089</v>
      </c>
      <c r="E215" s="6">
        <v>16831.099999999999</v>
      </c>
      <c r="F215" s="5">
        <v>16864.45</v>
      </c>
      <c r="G215" s="2">
        <v>16864.45</v>
      </c>
      <c r="H215" s="2">
        <v>94743</v>
      </c>
      <c r="I215" s="2">
        <v>481659.18</v>
      </c>
      <c r="J215" s="2">
        <v>2469930</v>
      </c>
      <c r="K215" s="2">
        <v>51150</v>
      </c>
      <c r="L215" s="2">
        <v>16836</v>
      </c>
      <c r="M215" s="47">
        <f t="shared" si="20"/>
        <v>-204.04999999999927</v>
      </c>
      <c r="N215" s="11">
        <f t="shared" si="23"/>
        <v>-1.195477048363941E-2</v>
      </c>
      <c r="O215" s="14">
        <f t="shared" si="24"/>
        <v>-8.9264669737640023E-2</v>
      </c>
      <c r="P215">
        <f t="shared" si="21"/>
        <v>257.90000000000146</v>
      </c>
      <c r="Q215" s="27">
        <f t="shared" si="25"/>
        <v>-1</v>
      </c>
      <c r="R215" s="2" t="str">
        <f t="shared" si="22"/>
        <v/>
      </c>
      <c r="S215" t="str">
        <f>+IF(R215=11,(F214-D214)/F214-'Daily stats'!$I$12,IF(R215=22,(E214-F214)/F214-'Daily stats'!$I$12,""))</f>
        <v/>
      </c>
      <c r="T215" s="11">
        <f>IF(OR(Q214="",Q215=""),0,IF(S215&lt;&gt;"",S215,IF(AND(Q214=Q215,Q214&lt;&gt;0),ABS((F214-F215)/F214),IF(AND(Q214+Q215=0,Q214&lt;&gt;0),(-1*ABS(F215-F214))/F214-2*('Daily stats'!$I$12),IF(AND(Q214=-1,Q215=0),(F214-F215)/F214-2*('Daily stats'!$I$12),IF(AND(Q214=1,Q215=0),(F215-F214)/F214-2*('Daily stats'!$I$12),0))))))</f>
        <v>1.195477048363941E-2</v>
      </c>
    </row>
    <row r="216" spans="1:20">
      <c r="A216" s="9">
        <v>42319</v>
      </c>
      <c r="B216" s="9">
        <v>42334</v>
      </c>
      <c r="C216" s="2">
        <v>16965</v>
      </c>
      <c r="D216" s="7">
        <v>16997</v>
      </c>
      <c r="E216" s="6">
        <v>16890</v>
      </c>
      <c r="F216" s="5">
        <v>16951.849999999999</v>
      </c>
      <c r="G216" s="2">
        <v>16951.849999999999</v>
      </c>
      <c r="H216" s="2">
        <v>14194</v>
      </c>
      <c r="I216" s="2">
        <v>72153.259999999995</v>
      </c>
      <c r="J216" s="2">
        <v>2434920</v>
      </c>
      <c r="K216" s="2">
        <v>-35010</v>
      </c>
      <c r="L216" s="2">
        <v>16956</v>
      </c>
      <c r="M216" s="47">
        <f t="shared" si="20"/>
        <v>87.399999999997817</v>
      </c>
      <c r="N216" s="11">
        <f t="shared" si="23"/>
        <v>5.1824992810318637E-3</v>
      </c>
      <c r="O216" s="14">
        <f t="shared" si="24"/>
        <v>-8.4082170456608166E-2</v>
      </c>
      <c r="P216">
        <f t="shared" si="21"/>
        <v>107</v>
      </c>
      <c r="Q216" s="27">
        <f t="shared" si="25"/>
        <v>1</v>
      </c>
      <c r="R216" s="2" t="str">
        <f t="shared" si="22"/>
        <v/>
      </c>
      <c r="S216" t="str">
        <f>+IF(R216=11,(F215-D215)/F215-'Daily stats'!$I$12,IF(R216=22,(E215-F215)/F215-'Daily stats'!$I$12,""))</f>
        <v/>
      </c>
      <c r="T216" s="11">
        <f>IF(OR(Q215="",Q216=""),0,IF(S216&lt;&gt;"",S216,IF(AND(Q215=Q216,Q215&lt;&gt;0),ABS((F215-F216)/F215),IF(AND(Q215+Q216=0,Q215&lt;&gt;0),(-1*ABS(F216-F215))/F215-2*('Daily stats'!$I$12),IF(AND(Q215=-1,Q216=0),(F215-F216)/F215-2*('Daily stats'!$I$12),IF(AND(Q215=1,Q216=0),(F216-F215)/F215-2*('Daily stats'!$I$12),0))))))</f>
        <v>-6.1824992810318637E-3</v>
      </c>
    </row>
    <row r="217" spans="1:20">
      <c r="A217" s="9">
        <v>42321</v>
      </c>
      <c r="B217" s="9">
        <v>42334</v>
      </c>
      <c r="C217" s="2">
        <v>16844.849999999999</v>
      </c>
      <c r="D217" s="7">
        <v>16999</v>
      </c>
      <c r="E217" s="6">
        <v>16758.25</v>
      </c>
      <c r="F217" s="5">
        <v>16958.150000000001</v>
      </c>
      <c r="G217" s="2">
        <v>16958.150000000001</v>
      </c>
      <c r="H217" s="2">
        <v>79298</v>
      </c>
      <c r="I217" s="2">
        <v>402454.85</v>
      </c>
      <c r="J217" s="2">
        <v>2423880</v>
      </c>
      <c r="K217" s="2">
        <v>-11040</v>
      </c>
      <c r="L217" s="2">
        <v>16932.849999999999</v>
      </c>
      <c r="M217" s="47">
        <f t="shared" si="20"/>
        <v>6.3000000000029104</v>
      </c>
      <c r="N217" s="11">
        <f t="shared" si="23"/>
        <v>3.7164085335835974E-4</v>
      </c>
      <c r="O217" s="14">
        <f t="shared" si="24"/>
        <v>-8.3710529603249803E-2</v>
      </c>
      <c r="P217">
        <f t="shared" si="21"/>
        <v>240.75</v>
      </c>
      <c r="Q217" s="27">
        <f t="shared" si="25"/>
        <v>1</v>
      </c>
      <c r="R217" s="2">
        <f t="shared" si="22"/>
        <v>22</v>
      </c>
      <c r="S217">
        <f>+IF(R217=11,(F216-D216)/F216-'Daily stats'!$I$12,IF(R217=22,(E216-F216)/F216-'Daily stats'!$I$12,""))</f>
        <v>-4.1485693301910147E-3</v>
      </c>
      <c r="T217" s="11">
        <f>IF(OR(Q216="",Q217=""),0,IF(S217&lt;&gt;"",S217,IF(AND(Q216=Q217,Q216&lt;&gt;0),ABS((F216-F217)/F216),IF(AND(Q216+Q217=0,Q216&lt;&gt;0),(-1*ABS(F217-F216))/F216-2*('Daily stats'!$I$12),IF(AND(Q216=-1,Q217=0),(F216-F217)/F216-2*('Daily stats'!$I$12),IF(AND(Q216=1,Q217=0),(F217-F216)/F216-2*('Daily stats'!$I$12),0))))))</f>
        <v>-4.1485693301910147E-3</v>
      </c>
    </row>
    <row r="218" spans="1:20">
      <c r="A218" s="9">
        <v>42324</v>
      </c>
      <c r="B218" s="9">
        <v>42334</v>
      </c>
      <c r="C218" s="2">
        <v>16905</v>
      </c>
      <c r="D218" s="7">
        <v>17279</v>
      </c>
      <c r="E218" s="6">
        <v>16893.849999999999</v>
      </c>
      <c r="F218" s="5">
        <v>17214.599999999999</v>
      </c>
      <c r="G218" s="2">
        <v>17214.599999999999</v>
      </c>
      <c r="H218" s="2">
        <v>101508</v>
      </c>
      <c r="I218" s="2">
        <v>522192.6</v>
      </c>
      <c r="J218" s="2">
        <v>2462100</v>
      </c>
      <c r="K218" s="2">
        <v>38220</v>
      </c>
      <c r="L218" s="2">
        <v>17184.900000000001</v>
      </c>
      <c r="M218" s="47">
        <f t="shared" si="20"/>
        <v>256.44999999999709</v>
      </c>
      <c r="N218" s="11">
        <f t="shared" si="23"/>
        <v>1.5122522209085134E-2</v>
      </c>
      <c r="O218" s="14">
        <f t="shared" si="24"/>
        <v>-6.8588007394164666E-2</v>
      </c>
      <c r="P218">
        <f t="shared" si="21"/>
        <v>385.15000000000146</v>
      </c>
      <c r="Q218" s="27">
        <f t="shared" si="25"/>
        <v>1</v>
      </c>
      <c r="R218" s="2" t="str">
        <f t="shared" si="22"/>
        <v/>
      </c>
      <c r="S218" t="str">
        <f>+IF(R218=11,(F217-D217)/F217-'Daily stats'!$I$12,IF(R218=22,(E217-F217)/F217-'Daily stats'!$I$12,""))</f>
        <v/>
      </c>
      <c r="T218" s="11">
        <f>IF(OR(Q217="",Q218=""),0,IF(S218&lt;&gt;"",S218,IF(AND(Q217=Q218,Q217&lt;&gt;0),ABS((F217-F218)/F217),IF(AND(Q217+Q218=0,Q217&lt;&gt;0),(-1*ABS(F218-F217))/F217-2*('Daily stats'!$I$12),IF(AND(Q217=-1,Q218=0),(F217-F218)/F217-2*('Daily stats'!$I$12),IF(AND(Q217=1,Q218=0),(F218-F217)/F217-2*('Daily stats'!$I$12),0))))))</f>
        <v>1.5122522209085134E-2</v>
      </c>
    </row>
    <row r="219" spans="1:20">
      <c r="A219" s="9">
        <v>42325</v>
      </c>
      <c r="B219" s="9">
        <v>42334</v>
      </c>
      <c r="C219" s="2">
        <v>17310.349999999999</v>
      </c>
      <c r="D219" s="7">
        <v>17317.650000000001</v>
      </c>
      <c r="E219" s="6">
        <v>17065.45</v>
      </c>
      <c r="F219" s="5">
        <v>17179.400000000001</v>
      </c>
      <c r="G219" s="2">
        <v>17179.400000000001</v>
      </c>
      <c r="H219" s="2">
        <v>93041</v>
      </c>
      <c r="I219" s="2">
        <v>479784.54</v>
      </c>
      <c r="J219" s="2">
        <v>2458500</v>
      </c>
      <c r="K219" s="2">
        <v>-3600</v>
      </c>
      <c r="L219" s="2">
        <v>17140.45</v>
      </c>
      <c r="M219" s="47">
        <f t="shared" si="20"/>
        <v>-35.19999999999709</v>
      </c>
      <c r="N219" s="11">
        <f t="shared" si="23"/>
        <v>-2.0447759459991575E-3</v>
      </c>
      <c r="O219" s="14">
        <f t="shared" si="24"/>
        <v>-7.0632783340163818E-2</v>
      </c>
      <c r="P219">
        <f t="shared" si="21"/>
        <v>252.20000000000073</v>
      </c>
      <c r="Q219" s="27">
        <f t="shared" si="25"/>
        <v>-1</v>
      </c>
      <c r="R219" s="2" t="str">
        <f t="shared" si="22"/>
        <v/>
      </c>
      <c r="S219" t="str">
        <f>+IF(R219=11,(F218-D218)/F218-'Daily stats'!$I$12,IF(R219=22,(E218-F218)/F218-'Daily stats'!$I$12,""))</f>
        <v/>
      </c>
      <c r="T219" s="11">
        <f>IF(OR(Q218="",Q219=""),0,IF(S219&lt;&gt;"",S219,IF(AND(Q218=Q219,Q218&lt;&gt;0),ABS((F218-F219)/F218),IF(AND(Q218+Q219=0,Q218&lt;&gt;0),(-1*ABS(F219-F218))/F218-2*('Daily stats'!$I$12),IF(AND(Q218=-1,Q219=0),(F218-F219)/F218-2*('Daily stats'!$I$12),IF(AND(Q218=1,Q219=0),(F219-F218)/F218-2*('Daily stats'!$I$12),0))))))</f>
        <v>-3.0447759459991575E-3</v>
      </c>
    </row>
    <row r="220" spans="1:20">
      <c r="A220" s="9">
        <v>42326</v>
      </c>
      <c r="B220" s="9">
        <v>42334</v>
      </c>
      <c r="C220" s="2">
        <v>17150</v>
      </c>
      <c r="D220" s="7">
        <v>17235</v>
      </c>
      <c r="E220" s="6">
        <v>16787</v>
      </c>
      <c r="F220" s="5">
        <v>16810.5</v>
      </c>
      <c r="G220" s="2">
        <v>16810.5</v>
      </c>
      <c r="H220" s="2">
        <v>111482</v>
      </c>
      <c r="I220" s="2">
        <v>568283.56999999995</v>
      </c>
      <c r="J220" s="2">
        <v>2584170</v>
      </c>
      <c r="K220" s="2">
        <v>125670</v>
      </c>
      <c r="L220" s="2">
        <v>16812.099999999999</v>
      </c>
      <c r="M220" s="47">
        <f t="shared" si="20"/>
        <v>-368.90000000000146</v>
      </c>
      <c r="N220" s="11">
        <f t="shared" si="23"/>
        <v>-2.1473392551544374E-2</v>
      </c>
      <c r="O220" s="14">
        <f t="shared" si="24"/>
        <v>-9.2106175891708192E-2</v>
      </c>
      <c r="P220">
        <f t="shared" si="21"/>
        <v>448</v>
      </c>
      <c r="Q220" s="27">
        <f t="shared" si="25"/>
        <v>-1</v>
      </c>
      <c r="R220" s="2" t="str">
        <f t="shared" si="22"/>
        <v/>
      </c>
      <c r="S220" t="str">
        <f>+IF(R220=11,(F219-D219)/F219-'Daily stats'!$I$12,IF(R220=22,(E219-F219)/F219-'Daily stats'!$I$12,""))</f>
        <v/>
      </c>
      <c r="T220" s="11">
        <f>IF(OR(Q219="",Q220=""),0,IF(S220&lt;&gt;"",S220,IF(AND(Q219=Q220,Q219&lt;&gt;0),ABS((F219-F220)/F219),IF(AND(Q219+Q220=0,Q219&lt;&gt;0),(-1*ABS(F220-F219))/F219-2*('Daily stats'!$I$12),IF(AND(Q219=-1,Q220=0),(F219-F220)/F219-2*('Daily stats'!$I$12),IF(AND(Q219=1,Q220=0),(F220-F219)/F219-2*('Daily stats'!$I$12),0))))))</f>
        <v>2.1473392551544374E-2</v>
      </c>
    </row>
    <row r="221" spans="1:20">
      <c r="A221" s="9">
        <v>42327</v>
      </c>
      <c r="B221" s="9">
        <v>42334</v>
      </c>
      <c r="C221" s="2">
        <v>16950.099999999999</v>
      </c>
      <c r="D221" s="7">
        <v>17149.900000000001</v>
      </c>
      <c r="E221" s="6">
        <v>16882.599999999999</v>
      </c>
      <c r="F221" s="5">
        <v>17091.8</v>
      </c>
      <c r="G221" s="2">
        <v>17091.8</v>
      </c>
      <c r="H221" s="2">
        <v>94684</v>
      </c>
      <c r="I221" s="2">
        <v>483727.05</v>
      </c>
      <c r="J221" s="2">
        <v>2276880</v>
      </c>
      <c r="K221" s="2">
        <v>-307290</v>
      </c>
      <c r="L221" s="2">
        <v>17071.900000000001</v>
      </c>
      <c r="M221" s="47">
        <f t="shared" si="20"/>
        <v>281.29999999999927</v>
      </c>
      <c r="N221" s="11">
        <f t="shared" si="23"/>
        <v>1.6733589125843922E-2</v>
      </c>
      <c r="O221" s="14">
        <f t="shared" si="24"/>
        <v>-7.5372586765864266E-2</v>
      </c>
      <c r="P221">
        <f t="shared" si="21"/>
        <v>267.30000000000291</v>
      </c>
      <c r="Q221" s="27">
        <f t="shared" si="25"/>
        <v>1</v>
      </c>
      <c r="R221" s="2" t="str">
        <f t="shared" si="22"/>
        <v/>
      </c>
      <c r="S221" t="str">
        <f>+IF(R221=11,(F220-D220)/F220-'Daily stats'!$I$12,IF(R221=22,(E220-F220)/F220-'Daily stats'!$I$12,""))</f>
        <v/>
      </c>
      <c r="T221" s="11">
        <f>IF(OR(Q220="",Q221=""),0,IF(S221&lt;&gt;"",S221,IF(AND(Q220=Q221,Q220&lt;&gt;0),ABS((F220-F221)/F220),IF(AND(Q220+Q221=0,Q220&lt;&gt;0),(-1*ABS(F221-F220))/F220-2*('Daily stats'!$I$12),IF(AND(Q220=-1,Q221=0),(F220-F221)/F220-2*('Daily stats'!$I$12),IF(AND(Q220=1,Q221=0),(F221-F220)/F220-2*('Daily stats'!$I$12),0))))))</f>
        <v>-1.7733589125843923E-2</v>
      </c>
    </row>
    <row r="222" spans="1:20">
      <c r="A222" s="9">
        <v>42328</v>
      </c>
      <c r="B222" s="9">
        <v>42334</v>
      </c>
      <c r="C222" s="2">
        <v>17028.8</v>
      </c>
      <c r="D222" s="7">
        <v>17349.7</v>
      </c>
      <c r="E222" s="6">
        <v>16942</v>
      </c>
      <c r="F222" s="5">
        <v>17050.8</v>
      </c>
      <c r="G222" s="2">
        <v>17050.8</v>
      </c>
      <c r="H222" s="2">
        <v>137843</v>
      </c>
      <c r="I222" s="2">
        <v>709009.99</v>
      </c>
      <c r="J222" s="2">
        <v>2182290</v>
      </c>
      <c r="K222" s="2">
        <v>-94590</v>
      </c>
      <c r="L222" s="2">
        <v>17055.599999999999</v>
      </c>
      <c r="M222" s="47">
        <f t="shared" si="20"/>
        <v>-41</v>
      </c>
      <c r="N222" s="11">
        <f t="shared" si="23"/>
        <v>-2.3988111258030167E-3</v>
      </c>
      <c r="O222" s="14">
        <f t="shared" si="24"/>
        <v>-7.7771397891667288E-2</v>
      </c>
      <c r="P222">
        <f t="shared" si="21"/>
        <v>407.70000000000073</v>
      </c>
      <c r="Q222" s="27">
        <f t="shared" si="25"/>
        <v>-1</v>
      </c>
      <c r="R222" s="2" t="str">
        <f t="shared" si="22"/>
        <v/>
      </c>
      <c r="S222" t="str">
        <f>+IF(R222=11,(F221-D221)/F221-'Daily stats'!$I$12,IF(R222=22,(E221-F221)/F221-'Daily stats'!$I$12,""))</f>
        <v/>
      </c>
      <c r="T222" s="11">
        <f>IF(OR(Q221="",Q222=""),0,IF(S222&lt;&gt;"",S222,IF(AND(Q221=Q222,Q221&lt;&gt;0),ABS((F221-F222)/F221),IF(AND(Q221+Q222=0,Q221&lt;&gt;0),(-1*ABS(F222-F221))/F221-2*('Daily stats'!$I$12),IF(AND(Q221=-1,Q222=0),(F221-F222)/F221-2*('Daily stats'!$I$12),IF(AND(Q221=1,Q222=0),(F222-F221)/F221-2*('Daily stats'!$I$12),0))))))</f>
        <v>-3.3988111258030167E-3</v>
      </c>
    </row>
    <row r="223" spans="1:20">
      <c r="A223" s="9">
        <v>42331</v>
      </c>
      <c r="B223" s="9">
        <v>42334</v>
      </c>
      <c r="C223" s="2">
        <v>17080.099999999999</v>
      </c>
      <c r="D223" s="7">
        <v>17137.8</v>
      </c>
      <c r="E223" s="6">
        <v>16961.75</v>
      </c>
      <c r="F223" s="5">
        <v>17057.650000000001</v>
      </c>
      <c r="G223" s="2">
        <v>17057.650000000001</v>
      </c>
      <c r="H223" s="2">
        <v>85270</v>
      </c>
      <c r="I223" s="2">
        <v>436382.86</v>
      </c>
      <c r="J223" s="2">
        <v>1803210</v>
      </c>
      <c r="K223" s="2">
        <v>-379080</v>
      </c>
      <c r="L223" s="2">
        <v>17060.25</v>
      </c>
      <c r="M223" s="47">
        <f t="shared" si="20"/>
        <v>6.8500000000021828</v>
      </c>
      <c r="N223" s="11">
        <f t="shared" si="23"/>
        <v>4.0174068078929921E-4</v>
      </c>
      <c r="O223" s="14">
        <f t="shared" si="24"/>
        <v>-7.736965721087799E-2</v>
      </c>
      <c r="P223">
        <f t="shared" si="21"/>
        <v>176.04999999999927</v>
      </c>
      <c r="Q223" s="27">
        <f t="shared" si="25"/>
        <v>1</v>
      </c>
      <c r="R223" s="2" t="str">
        <f t="shared" si="22"/>
        <v/>
      </c>
      <c r="S223" t="str">
        <f>+IF(R223=11,(F222-D222)/F222-'Daily stats'!$I$12,IF(R223=22,(E222-F222)/F222-'Daily stats'!$I$12,""))</f>
        <v/>
      </c>
      <c r="T223" s="11">
        <f>IF(OR(Q222="",Q223=""),0,IF(S223&lt;&gt;"",S223,IF(AND(Q222=Q223,Q222&lt;&gt;0),ABS((F222-F223)/F222),IF(AND(Q222+Q223=0,Q222&lt;&gt;0),(-1*ABS(F223-F222))/F222-2*('Daily stats'!$I$12),IF(AND(Q222=-1,Q223=0),(F222-F223)/F222-2*('Daily stats'!$I$12),IF(AND(Q222=1,Q223=0),(F223-F222)/F222-2*('Daily stats'!$I$12),0))))))</f>
        <v>-1.4017406807892993E-3</v>
      </c>
    </row>
    <row r="224" spans="1:20">
      <c r="A224" s="9">
        <v>42332</v>
      </c>
      <c r="B224" s="9">
        <v>42334</v>
      </c>
      <c r="C224" s="2">
        <v>17018</v>
      </c>
      <c r="D224" s="7">
        <v>17110</v>
      </c>
      <c r="E224" s="6">
        <v>16950</v>
      </c>
      <c r="F224" s="5">
        <v>17006.05</v>
      </c>
      <c r="G224" s="2">
        <v>17006.05</v>
      </c>
      <c r="H224" s="2">
        <v>86089</v>
      </c>
      <c r="I224" s="2">
        <v>440186.05</v>
      </c>
      <c r="J224" s="2">
        <v>1399440</v>
      </c>
      <c r="K224" s="2">
        <v>-403770</v>
      </c>
      <c r="L224" s="2">
        <v>16988.650000000001</v>
      </c>
      <c r="M224" s="47">
        <f t="shared" si="20"/>
        <v>-51.600000000002183</v>
      </c>
      <c r="N224" s="11">
        <f t="shared" si="23"/>
        <v>-3.0250356878000297E-3</v>
      </c>
      <c r="O224" s="14">
        <f t="shared" si="24"/>
        <v>-8.0394692898678025E-2</v>
      </c>
      <c r="P224">
        <f t="shared" si="21"/>
        <v>160</v>
      </c>
      <c r="Q224" s="27">
        <f t="shared" si="25"/>
        <v>-1</v>
      </c>
      <c r="R224" s="2">
        <f t="shared" si="22"/>
        <v>22</v>
      </c>
      <c r="S224">
        <f>+IF(R224=11,(F223-D223)/F223-'Daily stats'!$I$12,IF(R224=22,(E223-F223)/F223-'Daily stats'!$I$12,""))</f>
        <v>-6.1221109003878876E-3</v>
      </c>
      <c r="T224" s="11">
        <f>IF(OR(Q223="",Q224=""),0,IF(S224&lt;&gt;"",S224,IF(AND(Q223=Q224,Q223&lt;&gt;0),ABS((F223-F224)/F223),IF(AND(Q223+Q224=0,Q223&lt;&gt;0),(-1*ABS(F224-F223))/F223-2*('Daily stats'!$I$12),IF(AND(Q223=-1,Q224=0),(F223-F224)/F223-2*('Daily stats'!$I$12),IF(AND(Q223=1,Q224=0),(F224-F223)/F223-2*('Daily stats'!$I$12),0))))))</f>
        <v>-6.1221109003878876E-3</v>
      </c>
    </row>
    <row r="225" spans="1:20">
      <c r="A225" s="9">
        <v>42334</v>
      </c>
      <c r="B225" s="9">
        <v>42334</v>
      </c>
      <c r="C225" s="2">
        <v>17050</v>
      </c>
      <c r="D225" s="7">
        <v>17105</v>
      </c>
      <c r="E225" s="6">
        <v>16970</v>
      </c>
      <c r="F225" s="5">
        <v>17022.5</v>
      </c>
      <c r="G225" s="2">
        <v>17036.55</v>
      </c>
      <c r="H225" s="2">
        <v>87876</v>
      </c>
      <c r="I225" s="2">
        <v>449630.6</v>
      </c>
      <c r="J225" s="2">
        <v>719940</v>
      </c>
      <c r="K225" s="2">
        <v>-679500</v>
      </c>
      <c r="L225" s="2">
        <v>17036.55</v>
      </c>
      <c r="M225" s="47">
        <f t="shared" si="20"/>
        <v>16.450000000000728</v>
      </c>
      <c r="N225" s="11">
        <f t="shared" si="23"/>
        <v>9.673028128225383E-4</v>
      </c>
      <c r="O225" s="14">
        <f t="shared" si="24"/>
        <v>-7.942739008585549E-2</v>
      </c>
      <c r="P225">
        <f t="shared" si="21"/>
        <v>135</v>
      </c>
      <c r="Q225" s="27">
        <f t="shared" si="25"/>
        <v>0</v>
      </c>
      <c r="R225" s="2" t="str">
        <f t="shared" si="22"/>
        <v/>
      </c>
      <c r="S225" t="str">
        <f>+IF(R225=11,(F224-D224)/F224-'Daily stats'!$I$12,IF(R225=22,(E224-F224)/F224-'Daily stats'!$I$12,""))</f>
        <v/>
      </c>
      <c r="T225" s="11">
        <f>IF(OR(Q224="",Q225=""),0,IF(S225&lt;&gt;"",S225,IF(AND(Q224=Q225,Q224&lt;&gt;0),ABS((F224-F225)/F224),IF(AND(Q224+Q225=0,Q224&lt;&gt;0),(-1*ABS(F225-F224))/F224-2*('Daily stats'!$I$12),IF(AND(Q224=-1,Q225=0),(F224-F225)/F224-2*('Daily stats'!$I$12),IF(AND(Q224=1,Q225=0),(F225-F224)/F224-2*('Daily stats'!$I$12),0))))))</f>
        <v>-1.9673028128225382E-3</v>
      </c>
    </row>
    <row r="226" spans="1:20">
      <c r="A226" s="9">
        <v>42335</v>
      </c>
      <c r="B226" s="9">
        <v>42369</v>
      </c>
      <c r="C226" s="2">
        <v>17152</v>
      </c>
      <c r="D226" s="7">
        <v>17449.95</v>
      </c>
      <c r="E226" s="6">
        <v>17120.900000000001</v>
      </c>
      <c r="F226" s="5">
        <v>17425.25</v>
      </c>
      <c r="G226" s="2">
        <v>17425.25</v>
      </c>
      <c r="H226" s="2">
        <v>115854</v>
      </c>
      <c r="I226" s="2">
        <v>603057.25</v>
      </c>
      <c r="J226" s="2">
        <v>1973850</v>
      </c>
      <c r="K226" s="2">
        <v>184050</v>
      </c>
      <c r="L226" s="2">
        <v>17370.95</v>
      </c>
      <c r="M226" s="47" t="str">
        <f t="shared" si="20"/>
        <v/>
      </c>
      <c r="N226" s="11">
        <f t="shared" si="23"/>
        <v>2.365986194742253E-2</v>
      </c>
      <c r="O226" s="14">
        <f t="shared" si="24"/>
        <v>-5.5767528138432956E-2</v>
      </c>
      <c r="P226">
        <f t="shared" si="21"/>
        <v>329.04999999999927</v>
      </c>
      <c r="Q226" s="27" t="str">
        <f t="shared" si="25"/>
        <v/>
      </c>
      <c r="R226" s="2" t="str">
        <f t="shared" si="22"/>
        <v/>
      </c>
      <c r="S226" t="str">
        <f>+IF(R226=11,(F225-D225)/F225-'Daily stats'!$I$12,IF(R226=22,(E225-F225)/F225-'Daily stats'!$I$12,""))</f>
        <v/>
      </c>
      <c r="T226" s="11">
        <f>IF(OR(Q225="",Q226=""),0,IF(S226&lt;&gt;"",S226,IF(AND(Q225=Q226,Q225&lt;&gt;0),ABS((F225-F226)/F225),IF(AND(Q225+Q226=0,Q225&lt;&gt;0),(-1*ABS(F226-F225))/F225-2*('Daily stats'!$I$12),IF(AND(Q225=-1,Q226=0),(F225-F226)/F225-2*('Daily stats'!$I$12),IF(AND(Q225=1,Q226=0),(F226-F225)/F225-2*('Daily stats'!$I$12),0))))))</f>
        <v>0</v>
      </c>
    </row>
    <row r="227" spans="1:20">
      <c r="A227" s="9">
        <v>42338</v>
      </c>
      <c r="B227" s="9">
        <v>42369</v>
      </c>
      <c r="C227" s="2">
        <v>17390</v>
      </c>
      <c r="D227" s="7">
        <v>17548</v>
      </c>
      <c r="E227" s="6">
        <v>17389.45</v>
      </c>
      <c r="F227" s="5">
        <v>17490.400000000001</v>
      </c>
      <c r="G227" s="2">
        <v>17490.400000000001</v>
      </c>
      <c r="H227" s="2">
        <v>70834</v>
      </c>
      <c r="I227" s="2">
        <v>371688.46</v>
      </c>
      <c r="J227" s="2">
        <v>1920660</v>
      </c>
      <c r="K227" s="2">
        <v>-53190</v>
      </c>
      <c r="L227" s="2">
        <v>17430.400000000001</v>
      </c>
      <c r="M227" s="47">
        <f t="shared" si="20"/>
        <v>65.150000000001455</v>
      </c>
      <c r="N227" s="11">
        <f t="shared" si="23"/>
        <v>3.7388272765097462E-3</v>
      </c>
      <c r="O227" s="14">
        <f t="shared" si="24"/>
        <v>-5.2028700861923211E-2</v>
      </c>
      <c r="P227">
        <f t="shared" si="21"/>
        <v>158.54999999999927</v>
      </c>
      <c r="Q227" s="27">
        <f t="shared" si="25"/>
        <v>1</v>
      </c>
      <c r="R227" s="2" t="str">
        <f t="shared" si="22"/>
        <v/>
      </c>
      <c r="S227" t="str">
        <f>+IF(R227=11,(F226-D226)/F226-'Daily stats'!$I$12,IF(R227=22,(E226-F226)/F226-'Daily stats'!$I$12,""))</f>
        <v/>
      </c>
      <c r="T227" s="11">
        <f>IF(OR(Q226="",Q227=""),0,IF(S227&lt;&gt;"",S227,IF(AND(Q226=Q227,Q226&lt;&gt;0),ABS((F226-F227)/F226),IF(AND(Q226+Q227=0,Q226&lt;&gt;0),(-1*ABS(F227-F226))/F226-2*('Daily stats'!$I$12),IF(AND(Q226=-1,Q227=0),(F226-F227)/F226-2*('Daily stats'!$I$12),IF(AND(Q226=1,Q227=0),(F227-F226)/F226-2*('Daily stats'!$I$12),0))))))</f>
        <v>0</v>
      </c>
    </row>
    <row r="228" spans="1:20">
      <c r="A228" s="9">
        <v>42339</v>
      </c>
      <c r="B228" s="9">
        <v>42369</v>
      </c>
      <c r="C228" s="2">
        <v>17510</v>
      </c>
      <c r="D228" s="7">
        <v>17577</v>
      </c>
      <c r="E228" s="6">
        <v>17410.55</v>
      </c>
      <c r="F228" s="5">
        <v>17474.599999999999</v>
      </c>
      <c r="G228" s="2">
        <v>17474.599999999999</v>
      </c>
      <c r="H228" s="2">
        <v>83981</v>
      </c>
      <c r="I228" s="2">
        <v>440611.58</v>
      </c>
      <c r="J228" s="2">
        <v>2007630</v>
      </c>
      <c r="K228" s="2">
        <v>86970</v>
      </c>
      <c r="L228" s="2">
        <v>17398.55</v>
      </c>
      <c r="M228" s="47">
        <f t="shared" si="20"/>
        <v>-15.80000000000291</v>
      </c>
      <c r="N228" s="11">
        <f t="shared" si="23"/>
        <v>-9.0335269633644224E-4</v>
      </c>
      <c r="O228" s="14">
        <f t="shared" si="24"/>
        <v>-5.2932053558259654E-2</v>
      </c>
      <c r="P228">
        <f t="shared" si="21"/>
        <v>166.45000000000073</v>
      </c>
      <c r="Q228" s="27">
        <f t="shared" si="25"/>
        <v>-1</v>
      </c>
      <c r="R228" s="2" t="str">
        <f t="shared" si="22"/>
        <v/>
      </c>
      <c r="S228" t="str">
        <f>+IF(R228=11,(F227-D227)/F227-'Daily stats'!$I$12,IF(R228=22,(E227-F227)/F227-'Daily stats'!$I$12,""))</f>
        <v/>
      </c>
      <c r="T228" s="11">
        <f>IF(OR(Q227="",Q228=""),0,IF(S228&lt;&gt;"",S228,IF(AND(Q227=Q228,Q227&lt;&gt;0),ABS((F227-F228)/F227),IF(AND(Q227+Q228=0,Q227&lt;&gt;0),(-1*ABS(F228-F227))/F227-2*('Daily stats'!$I$12),IF(AND(Q227=-1,Q228=0),(F227-F228)/F227-2*('Daily stats'!$I$12),IF(AND(Q227=1,Q228=0),(F228-F227)/F227-2*('Daily stats'!$I$12),0))))))</f>
        <v>-1.9033526963364421E-3</v>
      </c>
    </row>
    <row r="229" spans="1:20">
      <c r="A229" s="9">
        <v>42340</v>
      </c>
      <c r="B229" s="9">
        <v>42369</v>
      </c>
      <c r="C229" s="2">
        <v>17510.05</v>
      </c>
      <c r="D229" s="7">
        <v>17530</v>
      </c>
      <c r="E229" s="6">
        <v>17232</v>
      </c>
      <c r="F229" s="5">
        <v>17281.5</v>
      </c>
      <c r="G229" s="2">
        <v>17281.5</v>
      </c>
      <c r="H229" s="2">
        <v>91727</v>
      </c>
      <c r="I229" s="2">
        <v>476586.23999999999</v>
      </c>
      <c r="J229" s="2">
        <v>1910370</v>
      </c>
      <c r="K229" s="2">
        <v>-97260</v>
      </c>
      <c r="L229" s="2">
        <v>17218.5</v>
      </c>
      <c r="M229" s="47">
        <f t="shared" si="20"/>
        <v>-193.09999999999854</v>
      </c>
      <c r="N229" s="11">
        <f t="shared" si="23"/>
        <v>-1.105032447094632E-2</v>
      </c>
      <c r="O229" s="14">
        <f t="shared" si="24"/>
        <v>-6.3982378029205977E-2</v>
      </c>
      <c r="P229">
        <f t="shared" si="21"/>
        <v>298</v>
      </c>
      <c r="Q229" s="27">
        <f t="shared" si="25"/>
        <v>-1</v>
      </c>
      <c r="R229" s="2" t="str">
        <f t="shared" si="22"/>
        <v/>
      </c>
      <c r="S229" t="str">
        <f>+IF(R229=11,(F228-D228)/F228-'Daily stats'!$I$12,IF(R229=22,(E228-F228)/F228-'Daily stats'!$I$12,""))</f>
        <v/>
      </c>
      <c r="T229" s="11">
        <f>IF(OR(Q228="",Q229=""),0,IF(S229&lt;&gt;"",S229,IF(AND(Q228=Q229,Q228&lt;&gt;0),ABS((F228-F229)/F228),IF(AND(Q228+Q229=0,Q228&lt;&gt;0),(-1*ABS(F229-F228))/F228-2*('Daily stats'!$I$12),IF(AND(Q228=-1,Q229=0),(F228-F229)/F228-2*('Daily stats'!$I$12),IF(AND(Q228=1,Q229=0),(F229-F228)/F228-2*('Daily stats'!$I$12),0))))))</f>
        <v>1.105032447094632E-2</v>
      </c>
    </row>
    <row r="230" spans="1:20">
      <c r="A230" s="9">
        <v>42341</v>
      </c>
      <c r="B230" s="9">
        <v>42369</v>
      </c>
      <c r="C230" s="2">
        <v>17217.7</v>
      </c>
      <c r="D230" s="7">
        <v>17314.900000000001</v>
      </c>
      <c r="E230" s="6">
        <v>17130.2</v>
      </c>
      <c r="F230" s="5">
        <v>17171.849999999999</v>
      </c>
      <c r="G230" s="2">
        <v>17171.849999999999</v>
      </c>
      <c r="H230" s="2">
        <v>73025</v>
      </c>
      <c r="I230" s="2">
        <v>377217.63</v>
      </c>
      <c r="J230" s="2">
        <v>1994160</v>
      </c>
      <c r="K230" s="2">
        <v>83790</v>
      </c>
      <c r="L230" s="2">
        <v>17110.099999999999</v>
      </c>
      <c r="M230" s="47">
        <f t="shared" si="20"/>
        <v>-109.65000000000146</v>
      </c>
      <c r="N230" s="11">
        <f t="shared" si="23"/>
        <v>-6.344935335474435E-3</v>
      </c>
      <c r="O230" s="14">
        <f t="shared" si="24"/>
        <v>-7.0327313364680413E-2</v>
      </c>
      <c r="P230">
        <f t="shared" si="21"/>
        <v>184.70000000000073</v>
      </c>
      <c r="Q230" s="27">
        <f t="shared" si="25"/>
        <v>-1</v>
      </c>
      <c r="R230" s="2" t="str">
        <f t="shared" si="22"/>
        <v/>
      </c>
      <c r="S230" t="str">
        <f>+IF(R230=11,(F229-D229)/F229-'Daily stats'!$I$12,IF(R230=22,(E229-F229)/F229-'Daily stats'!$I$12,""))</f>
        <v/>
      </c>
      <c r="T230" s="11">
        <f>IF(OR(Q229="",Q230=""),0,IF(S230&lt;&gt;"",S230,IF(AND(Q229=Q230,Q229&lt;&gt;0),ABS((F229-F230)/F229),IF(AND(Q229+Q230=0,Q229&lt;&gt;0),(-1*ABS(F230-F229))/F229-2*('Daily stats'!$I$12),IF(AND(Q229=-1,Q230=0),(F229-F230)/F229-2*('Daily stats'!$I$12),IF(AND(Q229=1,Q230=0),(F230-F229)/F229-2*('Daily stats'!$I$12),0))))))</f>
        <v>6.344935335474435E-3</v>
      </c>
    </row>
    <row r="231" spans="1:20">
      <c r="A231" s="9">
        <v>42342</v>
      </c>
      <c r="B231" s="9">
        <v>42369</v>
      </c>
      <c r="C231" s="2">
        <v>16968.55</v>
      </c>
      <c r="D231" s="7">
        <v>17082</v>
      </c>
      <c r="E231" s="6">
        <v>16940</v>
      </c>
      <c r="F231" s="5">
        <v>16984.8</v>
      </c>
      <c r="G231" s="2">
        <v>16984.8</v>
      </c>
      <c r="H231" s="2">
        <v>73746</v>
      </c>
      <c r="I231" s="2">
        <v>376079.06</v>
      </c>
      <c r="J231" s="2">
        <v>2162100</v>
      </c>
      <c r="K231" s="2">
        <v>167940</v>
      </c>
      <c r="L231" s="2">
        <v>16897.3</v>
      </c>
      <c r="M231" s="47">
        <f t="shared" si="20"/>
        <v>-187.04999999999927</v>
      </c>
      <c r="N231" s="11">
        <f t="shared" si="23"/>
        <v>-1.0892827505481314E-2</v>
      </c>
      <c r="O231" s="14">
        <f t="shared" si="24"/>
        <v>-8.1220140870161731E-2</v>
      </c>
      <c r="P231">
        <f t="shared" si="21"/>
        <v>142</v>
      </c>
      <c r="Q231" s="27">
        <f t="shared" si="25"/>
        <v>-1</v>
      </c>
      <c r="R231" s="2" t="str">
        <f t="shared" si="22"/>
        <v/>
      </c>
      <c r="S231" t="str">
        <f>+IF(R231=11,(F230-D230)/F230-'Daily stats'!$I$12,IF(R231=22,(E230-F230)/F230-'Daily stats'!$I$12,""))</f>
        <v/>
      </c>
      <c r="T231" s="11">
        <f>IF(OR(Q230="",Q231=""),0,IF(S231&lt;&gt;"",S231,IF(AND(Q230=Q231,Q230&lt;&gt;0),ABS((F230-F231)/F230),IF(AND(Q230+Q231=0,Q230&lt;&gt;0),(-1*ABS(F231-F230))/F230-2*('Daily stats'!$I$12),IF(AND(Q230=-1,Q231=0),(F230-F231)/F230-2*('Daily stats'!$I$12),IF(AND(Q230=1,Q231=0),(F231-F230)/F230-2*('Daily stats'!$I$12),0))))))</f>
        <v>1.0892827505481314E-2</v>
      </c>
    </row>
    <row r="232" spans="1:20">
      <c r="A232" s="9">
        <v>42345</v>
      </c>
      <c r="B232" s="9">
        <v>42369</v>
      </c>
      <c r="C232" s="2">
        <v>17125</v>
      </c>
      <c r="D232" s="7">
        <v>17125</v>
      </c>
      <c r="E232" s="6">
        <v>16991</v>
      </c>
      <c r="F232" s="5">
        <v>17034.55</v>
      </c>
      <c r="G232" s="2">
        <v>17034.55</v>
      </c>
      <c r="H232" s="2">
        <v>49798</v>
      </c>
      <c r="I232" s="2">
        <v>254523</v>
      </c>
      <c r="J232" s="2">
        <v>2133390</v>
      </c>
      <c r="K232" s="2">
        <v>-28710</v>
      </c>
      <c r="L232" s="2">
        <v>16947</v>
      </c>
      <c r="M232" s="47">
        <f t="shared" si="20"/>
        <v>49.75</v>
      </c>
      <c r="N232" s="11">
        <f t="shared" si="23"/>
        <v>2.9290895388818239E-3</v>
      </c>
      <c r="O232" s="14">
        <f t="shared" si="24"/>
        <v>-7.8291051331279907E-2</v>
      </c>
      <c r="P232">
        <f t="shared" si="21"/>
        <v>134</v>
      </c>
      <c r="Q232" s="27">
        <f t="shared" si="25"/>
        <v>1</v>
      </c>
      <c r="R232" s="2">
        <f t="shared" si="22"/>
        <v>11</v>
      </c>
      <c r="S232">
        <f>+IF(R232=11,(F231-D231)/F231-'Daily stats'!$I$12,IF(R232=22,(E231-F231)/F231-'Daily stats'!$I$12,""))</f>
        <v>-6.2227638830013154E-3</v>
      </c>
      <c r="T232" s="11">
        <f>IF(OR(Q231="",Q232=""),0,IF(S232&lt;&gt;"",S232,IF(AND(Q231=Q232,Q231&lt;&gt;0),ABS((F231-F232)/F231),IF(AND(Q231+Q232=0,Q231&lt;&gt;0),(-1*ABS(F232-F231))/F231-2*('Daily stats'!$I$12),IF(AND(Q231=-1,Q232=0),(F231-F232)/F231-2*('Daily stats'!$I$12),IF(AND(Q231=1,Q232=0),(F232-F231)/F231-2*('Daily stats'!$I$12),0))))))</f>
        <v>-6.2227638830013154E-3</v>
      </c>
    </row>
    <row r="233" spans="1:20">
      <c r="A233" s="9">
        <v>42346</v>
      </c>
      <c r="B233" s="9">
        <v>42369</v>
      </c>
      <c r="C233" s="2">
        <v>16942.8</v>
      </c>
      <c r="D233" s="7">
        <v>17030</v>
      </c>
      <c r="E233" s="6">
        <v>16831</v>
      </c>
      <c r="F233" s="5">
        <v>16860.400000000001</v>
      </c>
      <c r="G233" s="2">
        <v>16860.400000000001</v>
      </c>
      <c r="H233" s="2">
        <v>76245</v>
      </c>
      <c r="I233" s="2">
        <v>387014.74</v>
      </c>
      <c r="J233" s="2">
        <v>2143980</v>
      </c>
      <c r="K233" s="2">
        <v>10590</v>
      </c>
      <c r="L233" s="2">
        <v>16801.150000000001</v>
      </c>
      <c r="M233" s="47">
        <f t="shared" si="20"/>
        <v>-174.14999999999782</v>
      </c>
      <c r="N233" s="11">
        <f t="shared" si="23"/>
        <v>-1.0223340211511183E-2</v>
      </c>
      <c r="O233" s="14">
        <f t="shared" si="24"/>
        <v>-8.8514391542791088E-2</v>
      </c>
      <c r="P233">
        <f t="shared" si="21"/>
        <v>199</v>
      </c>
      <c r="Q233" s="27">
        <f t="shared" si="25"/>
        <v>-1</v>
      </c>
      <c r="R233" s="2">
        <f t="shared" si="22"/>
        <v>22</v>
      </c>
      <c r="S233">
        <f>+IF(R233=11,(F232-D232)/F232-'Daily stats'!$I$12,IF(R233=22,(E232-F232)/F232-'Daily stats'!$I$12,""))</f>
        <v>-3.0565688556492116E-3</v>
      </c>
      <c r="T233" s="11">
        <f>IF(OR(Q232="",Q233=""),0,IF(S233&lt;&gt;"",S233,IF(AND(Q232=Q233,Q232&lt;&gt;0),ABS((F232-F233)/F232),IF(AND(Q232+Q233=0,Q232&lt;&gt;0),(-1*ABS(F233-F232))/F232-2*('Daily stats'!$I$12),IF(AND(Q232=-1,Q233=0),(F232-F233)/F232-2*('Daily stats'!$I$12),IF(AND(Q232=1,Q233=0),(F233-F232)/F232-2*('Daily stats'!$I$12),0))))))</f>
        <v>-3.0565688556492116E-3</v>
      </c>
    </row>
    <row r="234" spans="1:20">
      <c r="A234" s="9">
        <v>42347</v>
      </c>
      <c r="B234" s="9">
        <v>42369</v>
      </c>
      <c r="C234" s="2">
        <v>16890</v>
      </c>
      <c r="D234" s="7">
        <v>16935</v>
      </c>
      <c r="E234" s="6">
        <v>16666.3</v>
      </c>
      <c r="F234" s="5">
        <v>16724.5</v>
      </c>
      <c r="G234" s="2">
        <v>16724.5</v>
      </c>
      <c r="H234" s="2">
        <v>89374</v>
      </c>
      <c r="I234" s="2">
        <v>450412.15</v>
      </c>
      <c r="J234" s="2">
        <v>2351700</v>
      </c>
      <c r="K234" s="2">
        <v>207720</v>
      </c>
      <c r="L234" s="2">
        <v>16660.75</v>
      </c>
      <c r="M234" s="47">
        <f t="shared" si="20"/>
        <v>-135.90000000000146</v>
      </c>
      <c r="N234" s="11">
        <f t="shared" si="23"/>
        <v>-8.0603069915305362E-3</v>
      </c>
      <c r="O234" s="14">
        <f t="shared" si="24"/>
        <v>-9.6574698534321629E-2</v>
      </c>
      <c r="P234">
        <f t="shared" si="21"/>
        <v>268.70000000000073</v>
      </c>
      <c r="Q234" s="27">
        <f t="shared" si="25"/>
        <v>-1</v>
      </c>
      <c r="R234" s="2" t="str">
        <f t="shared" si="22"/>
        <v/>
      </c>
      <c r="S234" t="str">
        <f>+IF(R234=11,(F233-D233)/F233-'Daily stats'!$I$12,IF(R234=22,(E233-F233)/F233-'Daily stats'!$I$12,""))</f>
        <v/>
      </c>
      <c r="T234" s="11">
        <f>IF(OR(Q233="",Q234=""),0,IF(S234&lt;&gt;"",S234,IF(AND(Q233=Q234,Q233&lt;&gt;0),ABS((F233-F234)/F233),IF(AND(Q233+Q234=0,Q233&lt;&gt;0),(-1*ABS(F234-F233))/F233-2*('Daily stats'!$I$12),IF(AND(Q233=-1,Q234=0),(F233-F234)/F233-2*('Daily stats'!$I$12),IF(AND(Q233=1,Q234=0),(F234-F233)/F233-2*('Daily stats'!$I$12),0))))))</f>
        <v>8.0603069915305362E-3</v>
      </c>
    </row>
    <row r="235" spans="1:20">
      <c r="A235" s="9">
        <v>42348</v>
      </c>
      <c r="B235" s="9">
        <v>42369</v>
      </c>
      <c r="C235" s="2">
        <v>16790</v>
      </c>
      <c r="D235" s="7">
        <v>16825</v>
      </c>
      <c r="E235" s="6">
        <v>16651</v>
      </c>
      <c r="F235" s="5">
        <v>16775.849999999999</v>
      </c>
      <c r="G235" s="2">
        <v>16775.849999999999</v>
      </c>
      <c r="H235" s="2">
        <v>81687</v>
      </c>
      <c r="I235" s="2">
        <v>410261.85</v>
      </c>
      <c r="J235" s="2">
        <v>2529900</v>
      </c>
      <c r="K235" s="2">
        <v>178200</v>
      </c>
      <c r="L235" s="2">
        <v>16711.05</v>
      </c>
      <c r="M235" s="47">
        <f t="shared" si="20"/>
        <v>51.349999999998545</v>
      </c>
      <c r="N235" s="11">
        <f t="shared" si="23"/>
        <v>3.0703458997278568E-3</v>
      </c>
      <c r="O235" s="14">
        <f t="shared" si="24"/>
        <v>-9.3504352634593779E-2</v>
      </c>
      <c r="P235">
        <f t="shared" si="21"/>
        <v>174</v>
      </c>
      <c r="Q235" s="27">
        <f t="shared" si="25"/>
        <v>1</v>
      </c>
      <c r="R235" s="2" t="str">
        <f t="shared" si="22"/>
        <v/>
      </c>
      <c r="S235" t="str">
        <f>+IF(R235=11,(F234-D234)/F234-'Daily stats'!$I$12,IF(R235=22,(E234-F234)/F234-'Daily stats'!$I$12,""))</f>
        <v/>
      </c>
      <c r="T235" s="11">
        <f>IF(OR(Q234="",Q235=""),0,IF(S235&lt;&gt;"",S235,IF(AND(Q234=Q235,Q234&lt;&gt;0),ABS((F234-F235)/F234),IF(AND(Q234+Q235=0,Q234&lt;&gt;0),(-1*ABS(F235-F234))/F234-2*('Daily stats'!$I$12),IF(AND(Q234=-1,Q235=0),(F234-F235)/F234-2*('Daily stats'!$I$12),IF(AND(Q234=1,Q235=0),(F235-F234)/F234-2*('Daily stats'!$I$12),0))))))</f>
        <v>-4.0703458997278568E-3</v>
      </c>
    </row>
    <row r="236" spans="1:20">
      <c r="A236" s="9">
        <v>42349</v>
      </c>
      <c r="B236" s="9">
        <v>42369</v>
      </c>
      <c r="C236" s="2">
        <v>16808.45</v>
      </c>
      <c r="D236" s="7">
        <v>16808.45</v>
      </c>
      <c r="E236" s="6">
        <v>16292.7</v>
      </c>
      <c r="F236" s="5">
        <v>16389.650000000001</v>
      </c>
      <c r="G236" s="2">
        <v>16389.650000000001</v>
      </c>
      <c r="H236" s="2">
        <v>129647</v>
      </c>
      <c r="I236" s="2">
        <v>641801.88</v>
      </c>
      <c r="J236" s="2">
        <v>2643780</v>
      </c>
      <c r="K236" s="2">
        <v>113880</v>
      </c>
      <c r="L236" s="2">
        <v>16342.5</v>
      </c>
      <c r="M236" s="47">
        <f t="shared" si="20"/>
        <v>-386.19999999999709</v>
      </c>
      <c r="N236" s="11">
        <f t="shared" si="23"/>
        <v>-2.3021188196126998E-2</v>
      </c>
      <c r="O236" s="14">
        <f t="shared" si="24"/>
        <v>-0.11652554083072078</v>
      </c>
      <c r="P236">
        <f t="shared" si="21"/>
        <v>515.75</v>
      </c>
      <c r="Q236" s="27">
        <f t="shared" si="25"/>
        <v>-1</v>
      </c>
      <c r="R236" s="2">
        <f t="shared" si="22"/>
        <v>22</v>
      </c>
      <c r="S236">
        <f>+IF(R236=11,(F235-D235)/F235-'Daily stats'!$I$12,IF(R236=22,(E235-F235)/F235-'Daily stats'!$I$12,""))</f>
        <v>-7.942245847453247E-3</v>
      </c>
      <c r="T236" s="11">
        <f>IF(OR(Q235="",Q236=""),0,IF(S236&lt;&gt;"",S236,IF(AND(Q235=Q236,Q235&lt;&gt;0),ABS((F235-F236)/F235),IF(AND(Q235+Q236=0,Q235&lt;&gt;0),(-1*ABS(F236-F235))/F235-2*('Daily stats'!$I$12),IF(AND(Q235=-1,Q236=0),(F235-F236)/F235-2*('Daily stats'!$I$12),IF(AND(Q235=1,Q236=0),(F236-F235)/F235-2*('Daily stats'!$I$12),0))))))</f>
        <v>-7.942245847453247E-3</v>
      </c>
    </row>
    <row r="237" spans="1:20">
      <c r="A237" s="9">
        <v>42352</v>
      </c>
      <c r="B237" s="9">
        <v>42369</v>
      </c>
      <c r="C237" s="2">
        <v>16269.85</v>
      </c>
      <c r="D237" s="7">
        <v>16498.8</v>
      </c>
      <c r="E237" s="6">
        <v>16255</v>
      </c>
      <c r="F237" s="5">
        <v>16388.349999999999</v>
      </c>
      <c r="G237" s="2">
        <v>16388.349999999999</v>
      </c>
      <c r="H237" s="2">
        <v>93274</v>
      </c>
      <c r="I237" s="2">
        <v>458881.03</v>
      </c>
      <c r="J237" s="2">
        <v>2589780</v>
      </c>
      <c r="K237" s="2">
        <v>-54000</v>
      </c>
      <c r="L237" s="2">
        <v>16350.65</v>
      </c>
      <c r="M237" s="47">
        <f t="shared" si="20"/>
        <v>-1.3000000000029104</v>
      </c>
      <c r="N237" s="11">
        <f t="shared" si="23"/>
        <v>-7.931835030051955E-5</v>
      </c>
      <c r="O237" s="14">
        <f t="shared" si="24"/>
        <v>-0.1166048591810213</v>
      </c>
      <c r="P237">
        <f t="shared" si="21"/>
        <v>243.79999999999927</v>
      </c>
      <c r="Q237" s="27">
        <f t="shared" si="25"/>
        <v>-1</v>
      </c>
      <c r="R237" s="2" t="str">
        <f t="shared" si="22"/>
        <v/>
      </c>
      <c r="S237" t="str">
        <f>+IF(R237=11,(F236-D236)/F236-'Daily stats'!$I$12,IF(R237=22,(E236-F236)/F236-'Daily stats'!$I$12,""))</f>
        <v/>
      </c>
      <c r="T237" s="11">
        <f>IF(OR(Q236="",Q237=""),0,IF(S237&lt;&gt;"",S237,IF(AND(Q236=Q237,Q236&lt;&gt;0),ABS((F236-F237)/F236),IF(AND(Q236+Q237=0,Q236&lt;&gt;0),(-1*ABS(F237-F236))/F236-2*('Daily stats'!$I$12),IF(AND(Q236=-1,Q237=0),(F236-F237)/F236-2*('Daily stats'!$I$12),IF(AND(Q236=1,Q237=0),(F237-F236)/F236-2*('Daily stats'!$I$12),0))))))</f>
        <v>7.931835030051955E-5</v>
      </c>
    </row>
    <row r="238" spans="1:20">
      <c r="A238" s="9">
        <v>42353</v>
      </c>
      <c r="B238" s="9">
        <v>42369</v>
      </c>
      <c r="C238" s="2">
        <v>16390</v>
      </c>
      <c r="D238" s="7">
        <v>16444</v>
      </c>
      <c r="E238" s="6">
        <v>16212</v>
      </c>
      <c r="F238" s="5">
        <v>16404.3</v>
      </c>
      <c r="G238" s="2">
        <v>16404.3</v>
      </c>
      <c r="H238" s="2">
        <v>92745</v>
      </c>
      <c r="I238" s="2">
        <v>454316.83</v>
      </c>
      <c r="J238" s="2">
        <v>2566020</v>
      </c>
      <c r="K238" s="2">
        <v>-23760</v>
      </c>
      <c r="L238" s="2">
        <v>16398.650000000001</v>
      </c>
      <c r="M238" s="47">
        <f t="shared" si="20"/>
        <v>15.950000000000728</v>
      </c>
      <c r="N238" s="11">
        <f t="shared" si="23"/>
        <v>9.7325234083972631E-4</v>
      </c>
      <c r="O238" s="14">
        <f t="shared" si="24"/>
        <v>-0.11563160684018157</v>
      </c>
      <c r="P238">
        <f t="shared" si="21"/>
        <v>232</v>
      </c>
      <c r="Q238" s="27">
        <f t="shared" si="25"/>
        <v>1</v>
      </c>
      <c r="R238" s="2" t="str">
        <f t="shared" si="22"/>
        <v/>
      </c>
      <c r="S238" t="str">
        <f>+IF(R238=11,(F237-D237)/F237-'Daily stats'!$I$12,IF(R238=22,(E237-F237)/F237-'Daily stats'!$I$12,""))</f>
        <v/>
      </c>
      <c r="T238" s="11">
        <f>IF(OR(Q237="",Q238=""),0,IF(S238&lt;&gt;"",S238,IF(AND(Q237=Q238,Q237&lt;&gt;0),ABS((F237-F238)/F237),IF(AND(Q237+Q238=0,Q237&lt;&gt;0),(-1*ABS(F238-F237))/F237-2*('Daily stats'!$I$12),IF(AND(Q237=-1,Q238=0),(F237-F238)/F237-2*('Daily stats'!$I$12),IF(AND(Q237=1,Q238=0),(F238-F237)/F237-2*('Daily stats'!$I$12),0))))))</f>
        <v>-1.9732523408397262E-3</v>
      </c>
    </row>
    <row r="239" spans="1:20">
      <c r="A239" s="9">
        <v>42354</v>
      </c>
      <c r="B239" s="9">
        <v>42369</v>
      </c>
      <c r="C239" s="2">
        <v>16450</v>
      </c>
      <c r="D239" s="7">
        <v>16669</v>
      </c>
      <c r="E239" s="6">
        <v>16385.650000000001</v>
      </c>
      <c r="F239" s="5">
        <v>16578.05</v>
      </c>
      <c r="G239" s="2">
        <v>16578.05</v>
      </c>
      <c r="H239" s="2">
        <v>96977</v>
      </c>
      <c r="I239" s="2">
        <v>481911.4</v>
      </c>
      <c r="J239" s="2">
        <v>2382090</v>
      </c>
      <c r="K239" s="2">
        <v>-183930</v>
      </c>
      <c r="L239" s="2">
        <v>16579.400000000001</v>
      </c>
      <c r="M239" s="47">
        <f t="shared" si="20"/>
        <v>173.75</v>
      </c>
      <c r="N239" s="11">
        <f t="shared" si="23"/>
        <v>1.0591735093847345E-2</v>
      </c>
      <c r="O239" s="14">
        <f t="shared" si="24"/>
        <v>-0.10503987174633422</v>
      </c>
      <c r="P239">
        <f t="shared" si="21"/>
        <v>283.34999999999854</v>
      </c>
      <c r="Q239" s="27">
        <f t="shared" si="25"/>
        <v>1</v>
      </c>
      <c r="R239" s="2" t="str">
        <f t="shared" si="22"/>
        <v/>
      </c>
      <c r="S239" t="str">
        <f>+IF(R239=11,(F238-D238)/F238-'Daily stats'!$I$12,IF(R239=22,(E238-F238)/F238-'Daily stats'!$I$12,""))</f>
        <v/>
      </c>
      <c r="T239" s="11">
        <f>IF(OR(Q238="",Q239=""),0,IF(S239&lt;&gt;"",S239,IF(AND(Q238=Q239,Q238&lt;&gt;0),ABS((F238-F239)/F238),IF(AND(Q238+Q239=0,Q238&lt;&gt;0),(-1*ABS(F239-F238))/F238-2*('Daily stats'!$I$12),IF(AND(Q238=-1,Q239=0),(F238-F239)/F238-2*('Daily stats'!$I$12),IF(AND(Q238=1,Q239=0),(F239-F238)/F238-2*('Daily stats'!$I$12),0))))))</f>
        <v>1.0591735093847345E-2</v>
      </c>
    </row>
    <row r="240" spans="1:20">
      <c r="A240" s="9">
        <v>42355</v>
      </c>
      <c r="B240" s="9">
        <v>42369</v>
      </c>
      <c r="C240" s="2">
        <v>16699.849999999999</v>
      </c>
      <c r="D240" s="7">
        <v>16825</v>
      </c>
      <c r="E240" s="6">
        <v>16539.599999999999</v>
      </c>
      <c r="F240" s="5">
        <v>16772</v>
      </c>
      <c r="G240" s="2">
        <v>16772</v>
      </c>
      <c r="H240" s="2">
        <v>115807</v>
      </c>
      <c r="I240" s="2">
        <v>580091.24</v>
      </c>
      <c r="J240" s="2">
        <v>2269710</v>
      </c>
      <c r="K240" s="2">
        <v>-112380</v>
      </c>
      <c r="L240" s="2">
        <v>16741.5</v>
      </c>
      <c r="M240" s="47">
        <f t="shared" si="20"/>
        <v>193.95000000000073</v>
      </c>
      <c r="N240" s="11">
        <f t="shared" si="23"/>
        <v>1.1699204671237012E-2</v>
      </c>
      <c r="O240" s="14">
        <f t="shared" si="24"/>
        <v>-9.3340667075097208E-2</v>
      </c>
      <c r="P240">
        <f t="shared" si="21"/>
        <v>285.40000000000146</v>
      </c>
      <c r="Q240" s="27">
        <f t="shared" si="25"/>
        <v>1</v>
      </c>
      <c r="R240" s="2" t="str">
        <f t="shared" si="22"/>
        <v/>
      </c>
      <c r="S240" t="str">
        <f>+IF(R240=11,(F239-D239)/F239-'Daily stats'!$I$12,IF(R240=22,(E239-F239)/F239-'Daily stats'!$I$12,""))</f>
        <v/>
      </c>
      <c r="T240" s="11">
        <f>IF(OR(Q239="",Q240=""),0,IF(S240&lt;&gt;"",S240,IF(AND(Q239=Q240,Q239&lt;&gt;0),ABS((F239-F240)/F239),IF(AND(Q239+Q240=0,Q239&lt;&gt;0),(-1*ABS(F240-F239))/F239-2*('Daily stats'!$I$12),IF(AND(Q239=-1,Q240=0),(F239-F240)/F239-2*('Daily stats'!$I$12),IF(AND(Q239=1,Q240=0),(F240-F239)/F239-2*('Daily stats'!$I$12),0))))))</f>
        <v>1.1699204671237012E-2</v>
      </c>
    </row>
    <row r="241" spans="1:20">
      <c r="A241" s="9">
        <v>42356</v>
      </c>
      <c r="B241" s="9">
        <v>42369</v>
      </c>
      <c r="C241" s="2">
        <v>16710</v>
      </c>
      <c r="D241" s="7">
        <v>16778</v>
      </c>
      <c r="E241" s="6">
        <v>16608</v>
      </c>
      <c r="F241" s="5">
        <v>16638.7</v>
      </c>
      <c r="G241" s="2">
        <v>16638.7</v>
      </c>
      <c r="H241" s="2">
        <v>90956</v>
      </c>
      <c r="I241" s="2">
        <v>455179.22</v>
      </c>
      <c r="J241" s="2">
        <v>2205120</v>
      </c>
      <c r="K241" s="2">
        <v>-64590</v>
      </c>
      <c r="L241" s="2">
        <v>16594.3</v>
      </c>
      <c r="M241" s="47">
        <f t="shared" si="20"/>
        <v>-133.29999999999927</v>
      </c>
      <c r="N241" s="11">
        <f t="shared" si="23"/>
        <v>-7.9477700930121204E-3</v>
      </c>
      <c r="O241" s="14">
        <f t="shared" si="24"/>
        <v>-0.10128843716810933</v>
      </c>
      <c r="P241">
        <f t="shared" si="21"/>
        <v>170</v>
      </c>
      <c r="Q241" s="27">
        <f t="shared" si="25"/>
        <v>-1</v>
      </c>
      <c r="R241" s="2" t="str">
        <f t="shared" si="22"/>
        <v/>
      </c>
      <c r="S241" t="str">
        <f>+IF(R241=11,(F240-D240)/F240-'Daily stats'!$I$12,IF(R241=22,(E240-F240)/F240-'Daily stats'!$I$12,""))</f>
        <v/>
      </c>
      <c r="T241" s="11">
        <f>IF(OR(Q240="",Q241=""),0,IF(S241&lt;&gt;"",S241,IF(AND(Q240=Q241,Q240&lt;&gt;0),ABS((F240-F241)/F240),IF(AND(Q240+Q241=0,Q240&lt;&gt;0),(-1*ABS(F241-F240))/F240-2*('Daily stats'!$I$12),IF(AND(Q240=-1,Q241=0),(F240-F241)/F240-2*('Daily stats'!$I$12),IF(AND(Q240=1,Q241=0),(F241-F240)/F240-2*('Daily stats'!$I$12),0))))))</f>
        <v>-8.9477700930121196E-3</v>
      </c>
    </row>
    <row r="242" spans="1:20">
      <c r="A242" s="9">
        <v>42359</v>
      </c>
      <c r="B242" s="9">
        <v>42369</v>
      </c>
      <c r="C242" s="2">
        <v>16650</v>
      </c>
      <c r="D242" s="7">
        <v>16863.3</v>
      </c>
      <c r="E242" s="6">
        <v>16605.349999999999</v>
      </c>
      <c r="F242" s="5">
        <v>16817.45</v>
      </c>
      <c r="G242" s="2">
        <v>16817.45</v>
      </c>
      <c r="H242" s="2">
        <v>81017</v>
      </c>
      <c r="I242" s="2">
        <v>408088.05</v>
      </c>
      <c r="J242" s="2">
        <v>2084670</v>
      </c>
      <c r="K242" s="2">
        <v>-120450</v>
      </c>
      <c r="L242" s="2">
        <v>16825.150000000001</v>
      </c>
      <c r="M242" s="47">
        <f t="shared" si="20"/>
        <v>178.75</v>
      </c>
      <c r="N242" s="11">
        <f t="shared" si="23"/>
        <v>1.0743026798968668E-2</v>
      </c>
      <c r="O242" s="14">
        <f t="shared" si="24"/>
        <v>-9.0545410369140655E-2</v>
      </c>
      <c r="P242">
        <f t="shared" si="21"/>
        <v>257.95000000000073</v>
      </c>
      <c r="Q242" s="27">
        <f t="shared" si="25"/>
        <v>1</v>
      </c>
      <c r="R242" s="2">
        <f t="shared" si="22"/>
        <v>11</v>
      </c>
      <c r="S242">
        <f>+IF(R242=11,(F241-D241)/F241-'Daily stats'!$I$12,IF(R242=22,(E241-F241)/F241-'Daily stats'!$I$12,""))</f>
        <v>-8.8720482970423929E-3</v>
      </c>
      <c r="T242" s="11">
        <f>IF(OR(Q241="",Q242=""),0,IF(S242&lt;&gt;"",S242,IF(AND(Q241=Q242,Q241&lt;&gt;0),ABS((F241-F242)/F241),IF(AND(Q241+Q242=0,Q241&lt;&gt;0),(-1*ABS(F242-F241))/F241-2*('Daily stats'!$I$12),IF(AND(Q241=-1,Q242=0),(F241-F242)/F241-2*('Daily stats'!$I$12),IF(AND(Q241=1,Q242=0),(F242-F241)/F241-2*('Daily stats'!$I$12),0))))))</f>
        <v>-8.8720482970423929E-3</v>
      </c>
    </row>
    <row r="243" spans="1:20">
      <c r="A243" s="9">
        <v>42360</v>
      </c>
      <c r="B243" s="9">
        <v>42369</v>
      </c>
      <c r="C243" s="2">
        <v>16798.349999999999</v>
      </c>
      <c r="D243" s="7">
        <v>16937.5</v>
      </c>
      <c r="E243" s="6">
        <v>16672</v>
      </c>
      <c r="F243" s="5">
        <v>16715.3</v>
      </c>
      <c r="G243" s="2">
        <v>16715.3</v>
      </c>
      <c r="H243" s="2">
        <v>95657</v>
      </c>
      <c r="I243" s="2">
        <v>482304.15</v>
      </c>
      <c r="J243" s="2">
        <v>1960050</v>
      </c>
      <c r="K243" s="2">
        <v>-124620</v>
      </c>
      <c r="L243" s="2">
        <v>16749.2</v>
      </c>
      <c r="M243" s="47">
        <f t="shared" si="20"/>
        <v>-102.15000000000146</v>
      </c>
      <c r="N243" s="11">
        <f t="shared" si="23"/>
        <v>-6.0740480869573834E-3</v>
      </c>
      <c r="O243" s="14">
        <f t="shared" si="24"/>
        <v>-9.661945845609804E-2</v>
      </c>
      <c r="P243">
        <f t="shared" si="21"/>
        <v>265.5</v>
      </c>
      <c r="Q243" s="27">
        <f t="shared" si="25"/>
        <v>-1</v>
      </c>
      <c r="R243" s="2" t="str">
        <f t="shared" si="22"/>
        <v/>
      </c>
      <c r="S243" t="str">
        <f>+IF(R243=11,(F242-D242)/F242-'Daily stats'!$I$12,IF(R243=22,(E242-F242)/F242-'Daily stats'!$I$12,""))</f>
        <v/>
      </c>
      <c r="T243" s="11">
        <f>IF(OR(Q242="",Q243=""),0,IF(S243&lt;&gt;"",S243,IF(AND(Q242=Q243,Q242&lt;&gt;0),ABS((F242-F243)/F242),IF(AND(Q242+Q243=0,Q242&lt;&gt;0),(-1*ABS(F243-F242))/F242-2*('Daily stats'!$I$12),IF(AND(Q242=-1,Q243=0),(F242-F243)/F242-2*('Daily stats'!$I$12),IF(AND(Q242=1,Q243=0),(F243-F242)/F242-2*('Daily stats'!$I$12),0))))))</f>
        <v>-7.0740480869573834E-3</v>
      </c>
    </row>
    <row r="244" spans="1:20">
      <c r="A244" s="9">
        <v>42361</v>
      </c>
      <c r="B244" s="9">
        <v>42369</v>
      </c>
      <c r="C244" s="2">
        <v>16770</v>
      </c>
      <c r="D244" s="7">
        <v>16899</v>
      </c>
      <c r="E244" s="6">
        <v>16770</v>
      </c>
      <c r="F244" s="5">
        <v>16851.150000000001</v>
      </c>
      <c r="G244" s="2">
        <v>16851.150000000001</v>
      </c>
      <c r="H244" s="2">
        <v>64964</v>
      </c>
      <c r="I244" s="2">
        <v>328433.42</v>
      </c>
      <c r="J244" s="2">
        <v>1885290</v>
      </c>
      <c r="K244" s="2">
        <v>-74760</v>
      </c>
      <c r="L244" s="2">
        <v>16882.5</v>
      </c>
      <c r="M244" s="47">
        <f t="shared" si="20"/>
        <v>135.85000000000218</v>
      </c>
      <c r="N244" s="11">
        <f t="shared" si="23"/>
        <v>8.127284583585229E-3</v>
      </c>
      <c r="O244" s="14">
        <f t="shared" si="24"/>
        <v>-8.8492173872512805E-2</v>
      </c>
      <c r="P244">
        <f t="shared" si="21"/>
        <v>129</v>
      </c>
      <c r="Q244" s="27">
        <f t="shared" si="25"/>
        <v>1</v>
      </c>
      <c r="R244" s="2" t="str">
        <f t="shared" si="22"/>
        <v/>
      </c>
      <c r="S244" t="str">
        <f>+IF(R244=11,(F243-D243)/F243-'Daily stats'!$I$12,IF(R244=22,(E243-F243)/F243-'Daily stats'!$I$12,""))</f>
        <v/>
      </c>
      <c r="T244" s="11">
        <f>IF(OR(Q243="",Q244=""),0,IF(S244&lt;&gt;"",S244,IF(AND(Q243=Q244,Q243&lt;&gt;0),ABS((F243-F244)/F243),IF(AND(Q243+Q244=0,Q243&lt;&gt;0),(-1*ABS(F244-F243))/F243-2*('Daily stats'!$I$12),IF(AND(Q243=-1,Q244=0),(F243-F244)/F243-2*('Daily stats'!$I$12),IF(AND(Q243=1,Q244=0),(F244-F243)/F243-2*('Daily stats'!$I$12),0))))))</f>
        <v>-9.1272845835852282E-3</v>
      </c>
    </row>
    <row r="245" spans="1:20">
      <c r="A245" s="9">
        <v>42362</v>
      </c>
      <c r="B245" s="9">
        <v>42369</v>
      </c>
      <c r="C245" s="2">
        <v>16901</v>
      </c>
      <c r="D245" s="7">
        <v>16930</v>
      </c>
      <c r="E245" s="6">
        <v>16742.400000000001</v>
      </c>
      <c r="F245" s="5">
        <v>16830</v>
      </c>
      <c r="G245" s="2">
        <v>16830</v>
      </c>
      <c r="H245" s="2">
        <v>56400</v>
      </c>
      <c r="I245" s="2">
        <v>284411.69</v>
      </c>
      <c r="J245" s="2">
        <v>1808700</v>
      </c>
      <c r="K245" s="2">
        <v>-76590</v>
      </c>
      <c r="L245" s="2">
        <v>16811</v>
      </c>
      <c r="M245" s="47">
        <f t="shared" si="20"/>
        <v>-21.150000000001455</v>
      </c>
      <c r="N245" s="11">
        <f t="shared" si="23"/>
        <v>-1.2551072182018113E-3</v>
      </c>
      <c r="O245" s="14">
        <f t="shared" si="24"/>
        <v>-8.9747281090714615E-2</v>
      </c>
      <c r="P245">
        <f t="shared" si="21"/>
        <v>187.59999999999854</v>
      </c>
      <c r="Q245" s="27">
        <f t="shared" si="25"/>
        <v>-1</v>
      </c>
      <c r="R245" s="2">
        <f t="shared" si="22"/>
        <v>22</v>
      </c>
      <c r="S245">
        <f>+IF(R245=11,(F244-D244)/F244-'Daily stats'!$I$12,IF(R245=22,(E244-F244)/F244-'Daily stats'!$I$12,""))</f>
        <v>-5.3156950712563503E-3</v>
      </c>
      <c r="T245" s="11">
        <f>IF(OR(Q244="",Q245=""),0,IF(S245&lt;&gt;"",S245,IF(AND(Q244=Q245,Q244&lt;&gt;0),ABS((F244-F245)/F244),IF(AND(Q244+Q245=0,Q244&lt;&gt;0),(-1*ABS(F245-F244))/F244-2*('Daily stats'!$I$12),IF(AND(Q244=-1,Q245=0),(F244-F245)/F244-2*('Daily stats'!$I$12),IF(AND(Q244=1,Q245=0),(F245-F244)/F244-2*('Daily stats'!$I$12),0))))))</f>
        <v>-5.3156950712563503E-3</v>
      </c>
    </row>
    <row r="246" spans="1:20">
      <c r="A246" s="9">
        <v>42366</v>
      </c>
      <c r="B246" s="9">
        <v>42369</v>
      </c>
      <c r="C246" s="2">
        <v>16848</v>
      </c>
      <c r="D246" s="7">
        <v>16966.599999999999</v>
      </c>
      <c r="E246" s="6">
        <v>16826.2</v>
      </c>
      <c r="F246" s="5">
        <v>16930.8</v>
      </c>
      <c r="G246" s="2">
        <v>16930.8</v>
      </c>
      <c r="H246" s="2">
        <v>61519</v>
      </c>
      <c r="I246" s="2">
        <v>312139.84999999998</v>
      </c>
      <c r="J246" s="2">
        <v>1724190</v>
      </c>
      <c r="K246" s="2">
        <v>-84510</v>
      </c>
      <c r="L246" s="2">
        <v>16979.150000000001</v>
      </c>
      <c r="M246" s="47">
        <f t="shared" si="20"/>
        <v>100.79999999999927</v>
      </c>
      <c r="N246" s="11">
        <f t="shared" si="23"/>
        <v>5.989304812834181E-3</v>
      </c>
      <c r="O246" s="14">
        <f t="shared" si="24"/>
        <v>-8.3757976277880439E-2</v>
      </c>
      <c r="P246">
        <f t="shared" si="21"/>
        <v>140.39999999999782</v>
      </c>
      <c r="Q246" s="27">
        <f t="shared" si="25"/>
        <v>1</v>
      </c>
      <c r="R246" s="2">
        <f t="shared" si="22"/>
        <v>11</v>
      </c>
      <c r="S246">
        <f>+IF(R246=11,(F245-D245)/F245-'Daily stats'!$I$12,IF(R246=22,(E245-F245)/F245-'Daily stats'!$I$12,""))</f>
        <v>-6.4417706476530001E-3</v>
      </c>
      <c r="T246" s="11">
        <f>IF(OR(Q245="",Q246=""),0,IF(S246&lt;&gt;"",S246,IF(AND(Q245=Q246,Q245&lt;&gt;0),ABS((F245-F246)/F245),IF(AND(Q245+Q246=0,Q245&lt;&gt;0),(-1*ABS(F246-F245))/F245-2*('Daily stats'!$I$12),IF(AND(Q245=-1,Q246=0),(F245-F246)/F245-2*('Daily stats'!$I$12),IF(AND(Q245=1,Q246=0),(F246-F245)/F245-2*('Daily stats'!$I$12),0))))))</f>
        <v>-6.4417706476530001E-3</v>
      </c>
    </row>
    <row r="247" spans="1:20">
      <c r="A247" s="9">
        <v>42367</v>
      </c>
      <c r="B247" s="9">
        <v>42369</v>
      </c>
      <c r="C247" s="2">
        <v>16948.7</v>
      </c>
      <c r="D247" s="7">
        <v>17025</v>
      </c>
      <c r="E247" s="6">
        <v>16886.7</v>
      </c>
      <c r="F247" s="5">
        <v>17010.8</v>
      </c>
      <c r="G247" s="2">
        <v>17010.8</v>
      </c>
      <c r="H247" s="2">
        <v>87491</v>
      </c>
      <c r="I247" s="2">
        <v>445000.99</v>
      </c>
      <c r="J247" s="2">
        <v>1441530</v>
      </c>
      <c r="K247" s="2">
        <v>-282660</v>
      </c>
      <c r="L247" s="2">
        <v>16991.45</v>
      </c>
      <c r="M247" s="47">
        <f t="shared" si="20"/>
        <v>80</v>
      </c>
      <c r="N247" s="11">
        <f t="shared" si="23"/>
        <v>4.7251163559902665E-3</v>
      </c>
      <c r="O247" s="14">
        <f t="shared" si="24"/>
        <v>-7.9032859921890172E-2</v>
      </c>
      <c r="P247">
        <f t="shared" si="21"/>
        <v>138.29999999999927</v>
      </c>
      <c r="Q247" s="27">
        <f t="shared" si="25"/>
        <v>1</v>
      </c>
      <c r="R247" s="2" t="str">
        <f t="shared" si="22"/>
        <v/>
      </c>
      <c r="S247" t="str">
        <f>+IF(R247=11,(F246-D246)/F246-'Daily stats'!$I$12,IF(R247=22,(E246-F246)/F246-'Daily stats'!$I$12,""))</f>
        <v/>
      </c>
      <c r="T247" s="11">
        <f>IF(OR(Q246="",Q247=""),0,IF(S247&lt;&gt;"",S247,IF(AND(Q246=Q247,Q246&lt;&gt;0),ABS((F246-F247)/F246),IF(AND(Q246+Q247=0,Q246&lt;&gt;0),(-1*ABS(F247-F246))/F246-2*('Daily stats'!$I$12),IF(AND(Q246=-1,Q247=0),(F246-F247)/F246-2*('Daily stats'!$I$12),IF(AND(Q246=1,Q247=0),(F247-F246)/F246-2*('Daily stats'!$I$12),0))))))</f>
        <v>4.7251163559902665E-3</v>
      </c>
    </row>
    <row r="248" spans="1:20">
      <c r="A248" s="9">
        <v>42368</v>
      </c>
      <c r="B248" s="9">
        <v>42369</v>
      </c>
      <c r="C248" s="2">
        <v>17035</v>
      </c>
      <c r="D248" s="7">
        <v>17035</v>
      </c>
      <c r="E248" s="6">
        <v>16885</v>
      </c>
      <c r="F248" s="5">
        <v>16913.7</v>
      </c>
      <c r="G248" s="2">
        <v>16913.7</v>
      </c>
      <c r="H248" s="2">
        <v>58785</v>
      </c>
      <c r="I248" s="2">
        <v>298848.14</v>
      </c>
      <c r="J248" s="2">
        <v>1199550</v>
      </c>
      <c r="K248" s="2">
        <v>-241980</v>
      </c>
      <c r="L248" s="2">
        <v>16917.900000000001</v>
      </c>
      <c r="M248" s="47">
        <f t="shared" si="20"/>
        <v>-97.099999999998545</v>
      </c>
      <c r="N248" s="11">
        <f t="shared" si="23"/>
        <v>-5.7081383591599776E-3</v>
      </c>
      <c r="O248" s="14">
        <f t="shared" si="24"/>
        <v>-8.4740998281050153E-2</v>
      </c>
      <c r="P248">
        <f t="shared" si="21"/>
        <v>150</v>
      </c>
      <c r="Q248" s="27">
        <f t="shared" si="25"/>
        <v>-1</v>
      </c>
      <c r="R248" s="2">
        <f t="shared" si="22"/>
        <v>22</v>
      </c>
      <c r="S248">
        <f>+IF(R248=11,(F247-D247)/F247-'Daily stats'!$I$12,IF(R248=22,(E247-F247)/F247-'Daily stats'!$I$12,""))</f>
        <v>-7.7953652973404286E-3</v>
      </c>
      <c r="T248" s="11">
        <f>IF(OR(Q247="",Q248=""),0,IF(S248&lt;&gt;"",S248,IF(AND(Q247=Q248,Q247&lt;&gt;0),ABS((F247-F248)/F247),IF(AND(Q247+Q248=0,Q247&lt;&gt;0),(-1*ABS(F248-F247))/F247-2*('Daily stats'!$I$12),IF(AND(Q247=-1,Q248=0),(F247-F248)/F247-2*('Daily stats'!$I$12),IF(AND(Q247=1,Q248=0),(F248-F247)/F247-2*('Daily stats'!$I$12),0))))))</f>
        <v>-7.7953652973404286E-3</v>
      </c>
    </row>
    <row r="249" spans="1:20">
      <c r="A249" s="9">
        <v>42369</v>
      </c>
      <c r="B249" s="9">
        <v>42369</v>
      </c>
      <c r="C249" s="2">
        <v>16903.05</v>
      </c>
      <c r="D249" s="7">
        <v>16965</v>
      </c>
      <c r="E249" s="6">
        <v>16900</v>
      </c>
      <c r="F249" s="5">
        <v>16926.599999999999</v>
      </c>
      <c r="G249" s="2">
        <v>16922.2</v>
      </c>
      <c r="H249" s="2">
        <v>62612</v>
      </c>
      <c r="I249" s="2">
        <v>318116.52</v>
      </c>
      <c r="J249" s="2">
        <v>729420</v>
      </c>
      <c r="K249" s="2">
        <v>-470130</v>
      </c>
      <c r="L249" s="2">
        <v>16922.2</v>
      </c>
      <c r="M249" s="47">
        <f t="shared" si="20"/>
        <v>12.899999999997817</v>
      </c>
      <c r="N249" s="11">
        <f t="shared" si="23"/>
        <v>7.6269532982125828E-4</v>
      </c>
      <c r="O249" s="14">
        <f t="shared" si="24"/>
        <v>-8.3978302951228892E-2</v>
      </c>
      <c r="P249">
        <f t="shared" si="21"/>
        <v>65</v>
      </c>
      <c r="Q249" s="27">
        <f t="shared" si="25"/>
        <v>0</v>
      </c>
      <c r="R249" s="2" t="str">
        <f t="shared" si="22"/>
        <v/>
      </c>
      <c r="S249" t="str">
        <f>+IF(R249=11,(F248-D248)/F248-'Daily stats'!$I$12,IF(R249=22,(E248-F248)/F248-'Daily stats'!$I$12,""))</f>
        <v/>
      </c>
      <c r="T249" s="11">
        <f>IF(OR(Q248="",Q249=""),0,IF(S249&lt;&gt;"",S249,IF(AND(Q248=Q249,Q248&lt;&gt;0),ABS((F248-F249)/F248),IF(AND(Q248+Q249=0,Q248&lt;&gt;0),(-1*ABS(F249-F248))/F248-2*('Daily stats'!$I$12),IF(AND(Q248=-1,Q249=0),(F248-F249)/F248-2*('Daily stats'!$I$12),IF(AND(Q248=1,Q249=0),(F249-F248)/F248-2*('Daily stats'!$I$12),0))))))</f>
        <v>-1.7626953298212583E-3</v>
      </c>
    </row>
    <row r="250" spans="1:20">
      <c r="A250" s="9">
        <v>42370</v>
      </c>
      <c r="B250" s="9">
        <v>42397</v>
      </c>
      <c r="C250" s="2">
        <v>16909.849999999999</v>
      </c>
      <c r="D250" s="7">
        <v>17144.849999999999</v>
      </c>
      <c r="E250" s="6">
        <v>16823</v>
      </c>
      <c r="F250" s="5">
        <v>17096.8</v>
      </c>
      <c r="G250" s="2">
        <v>17096.8</v>
      </c>
      <c r="H250" s="2">
        <v>66707</v>
      </c>
      <c r="I250" s="2">
        <v>340411.8</v>
      </c>
      <c r="J250" s="2">
        <v>1753500</v>
      </c>
      <c r="K250" s="2">
        <v>58500</v>
      </c>
      <c r="L250" s="2">
        <v>17039.25</v>
      </c>
      <c r="M250" s="47" t="str">
        <f t="shared" si="20"/>
        <v/>
      </c>
      <c r="N250" s="11">
        <f t="shared" si="23"/>
        <v>1.0055179421738608E-2</v>
      </c>
      <c r="O250" s="14">
        <f t="shared" si="24"/>
        <v>-7.3923123529490278E-2</v>
      </c>
      <c r="P250">
        <f t="shared" si="21"/>
        <v>321.84999999999854</v>
      </c>
      <c r="Q250" s="27" t="str">
        <f t="shared" si="25"/>
        <v/>
      </c>
      <c r="R250" s="2" t="str">
        <f t="shared" si="22"/>
        <v/>
      </c>
      <c r="S250" t="str">
        <f>+IF(R250=11,(F249-D249)/F249-'Daily stats'!$I$12,IF(R250=22,(E249-F249)/F249-'Daily stats'!$I$12,""))</f>
        <v/>
      </c>
      <c r="T250" s="11">
        <f>IF(OR(Q249="",Q250=""),0,IF(S250&lt;&gt;"",S250,IF(AND(Q249=Q250,Q249&lt;&gt;0),ABS((F249-F250)/F249),IF(AND(Q249+Q250=0,Q249&lt;&gt;0),(-1*ABS(F250-F249))/F249-2*('Daily stats'!$I$12),IF(AND(Q249=-1,Q250=0),(F249-F250)/F249-2*('Daily stats'!$I$12),IF(AND(Q249=1,Q250=0),(F250-F249)/F249-2*('Daily stats'!$I$12),0))))))</f>
        <v>0</v>
      </c>
    </row>
    <row r="251" spans="1:20">
      <c r="A251" s="9">
        <v>42373</v>
      </c>
      <c r="B251" s="9">
        <v>42397</v>
      </c>
      <c r="C251" s="2">
        <v>16998</v>
      </c>
      <c r="D251" s="7">
        <v>17000</v>
      </c>
      <c r="E251" s="6">
        <v>16603</v>
      </c>
      <c r="F251" s="5">
        <v>16629.45</v>
      </c>
      <c r="G251" s="2">
        <v>16629.45</v>
      </c>
      <c r="H251" s="2">
        <v>116683</v>
      </c>
      <c r="I251" s="2">
        <v>586351.62</v>
      </c>
      <c r="J251" s="2">
        <v>2085210</v>
      </c>
      <c r="K251" s="2">
        <v>331710</v>
      </c>
      <c r="L251" s="2">
        <v>16599.150000000001</v>
      </c>
      <c r="M251" s="47">
        <f t="shared" si="20"/>
        <v>-467.34999999999854</v>
      </c>
      <c r="N251" s="11">
        <f t="shared" si="23"/>
        <v>-2.733552477656629E-2</v>
      </c>
      <c r="O251" s="14">
        <f t="shared" si="24"/>
        <v>-0.10125864830605658</v>
      </c>
      <c r="P251">
        <f t="shared" si="21"/>
        <v>397</v>
      </c>
      <c r="Q251" s="27">
        <f t="shared" si="25"/>
        <v>-1</v>
      </c>
      <c r="R251" s="2" t="str">
        <f t="shared" si="22"/>
        <v/>
      </c>
      <c r="S251" t="str">
        <f>+IF(R251=11,(F250-D250)/F250-'Daily stats'!$I$12,IF(R251=22,(E250-F250)/F250-'Daily stats'!$I$12,""))</f>
        <v/>
      </c>
      <c r="T251" s="11">
        <f>IF(OR(Q250="",Q251=""),0,IF(S251&lt;&gt;"",S251,IF(AND(Q250=Q251,Q250&lt;&gt;0),ABS((F250-F251)/F250),IF(AND(Q250+Q251=0,Q250&lt;&gt;0),(-1*ABS(F251-F250))/F250-2*('Daily stats'!$I$12),IF(AND(Q250=-1,Q251=0),(F250-F251)/F250-2*('Daily stats'!$I$12),IF(AND(Q250=1,Q251=0),(F251-F250)/F250-2*('Daily stats'!$I$12),0))))))</f>
        <v>0</v>
      </c>
    </row>
    <row r="252" spans="1:20">
      <c r="A252" s="9">
        <v>42374</v>
      </c>
      <c r="B252" s="9">
        <v>42397</v>
      </c>
      <c r="C252" s="2">
        <v>16695</v>
      </c>
      <c r="D252" s="7">
        <v>16700</v>
      </c>
      <c r="E252" s="6">
        <v>16516.650000000001</v>
      </c>
      <c r="F252" s="5">
        <v>16579.900000000001</v>
      </c>
      <c r="G252" s="2">
        <v>16579.900000000001</v>
      </c>
      <c r="H252" s="2">
        <v>87042</v>
      </c>
      <c r="I252" s="2">
        <v>433530.75</v>
      </c>
      <c r="J252" s="2">
        <v>2257410</v>
      </c>
      <c r="K252" s="2">
        <v>172200</v>
      </c>
      <c r="L252" s="2">
        <v>16542.5</v>
      </c>
      <c r="M252" s="47">
        <f t="shared" si="20"/>
        <v>-49.549999999999272</v>
      </c>
      <c r="N252" s="11">
        <f t="shared" si="23"/>
        <v>-2.979653566413758E-3</v>
      </c>
      <c r="O252" s="14">
        <f t="shared" si="24"/>
        <v>-0.10423830187247034</v>
      </c>
      <c r="P252">
        <f t="shared" si="21"/>
        <v>183.34999999999854</v>
      </c>
      <c r="Q252" s="27">
        <f t="shared" si="25"/>
        <v>-1</v>
      </c>
      <c r="R252" s="2" t="str">
        <f t="shared" si="22"/>
        <v/>
      </c>
      <c r="S252" t="str">
        <f>+IF(R252=11,(F251-D251)/F251-'Daily stats'!$I$12,IF(R252=22,(E251-F251)/F251-'Daily stats'!$I$12,""))</f>
        <v/>
      </c>
      <c r="T252" s="11">
        <f>IF(OR(Q251="",Q252=""),0,IF(S252&lt;&gt;"",S252,IF(AND(Q251=Q252,Q251&lt;&gt;0),ABS((F251-F252)/F251),IF(AND(Q251+Q252=0,Q251&lt;&gt;0),(-1*ABS(F252-F251))/F251-2*('Daily stats'!$I$12),IF(AND(Q251=-1,Q252=0),(F251-F252)/F251-2*('Daily stats'!$I$12),IF(AND(Q251=1,Q252=0),(F252-F251)/F251-2*('Daily stats'!$I$12),0))))))</f>
        <v>2.979653566413758E-3</v>
      </c>
    </row>
    <row r="253" spans="1:20">
      <c r="A253" s="9">
        <v>42375</v>
      </c>
      <c r="B253" s="9">
        <v>42397</v>
      </c>
      <c r="C253" s="2">
        <v>16550</v>
      </c>
      <c r="D253" s="7">
        <v>16659.3</v>
      </c>
      <c r="E253" s="6">
        <v>16376</v>
      </c>
      <c r="F253" s="5">
        <v>16454.75</v>
      </c>
      <c r="G253" s="2">
        <v>16454.75</v>
      </c>
      <c r="H253" s="2">
        <v>101687</v>
      </c>
      <c r="I253" s="2">
        <v>503965.77</v>
      </c>
      <c r="J253" s="2">
        <v>2364870</v>
      </c>
      <c r="K253" s="2">
        <v>107460</v>
      </c>
      <c r="L253" s="2">
        <v>16433.150000000001</v>
      </c>
      <c r="M253" s="47">
        <f t="shared" si="20"/>
        <v>-125.15000000000146</v>
      </c>
      <c r="N253" s="11">
        <f t="shared" si="23"/>
        <v>-7.5482964312210236E-3</v>
      </c>
      <c r="O253" s="14">
        <f t="shared" si="24"/>
        <v>-0.11178659830369136</v>
      </c>
      <c r="P253">
        <f t="shared" si="21"/>
        <v>283.29999999999927</v>
      </c>
      <c r="Q253" s="27">
        <f t="shared" si="25"/>
        <v>-1</v>
      </c>
      <c r="R253" s="2" t="str">
        <f t="shared" si="22"/>
        <v/>
      </c>
      <c r="S253" t="str">
        <f>+IF(R253=11,(F252-D252)/F252-'Daily stats'!$I$12,IF(R253=22,(E252-F252)/F252-'Daily stats'!$I$12,""))</f>
        <v/>
      </c>
      <c r="T253" s="11">
        <f>IF(OR(Q252="",Q253=""),0,IF(S253&lt;&gt;"",S253,IF(AND(Q252=Q253,Q252&lt;&gt;0),ABS((F252-F253)/F252),IF(AND(Q252+Q253=0,Q252&lt;&gt;0),(-1*ABS(F253-F252))/F252-2*('Daily stats'!$I$12),IF(AND(Q252=-1,Q253=0),(F252-F253)/F252-2*('Daily stats'!$I$12),IF(AND(Q252=1,Q253=0),(F253-F252)/F252-2*('Daily stats'!$I$12),0))))))</f>
        <v>7.5482964312210236E-3</v>
      </c>
    </row>
    <row r="254" spans="1:20">
      <c r="A254" s="9">
        <v>42376</v>
      </c>
      <c r="B254" s="9">
        <v>42397</v>
      </c>
      <c r="C254" s="2">
        <v>16296</v>
      </c>
      <c r="D254" s="7">
        <v>16344.4</v>
      </c>
      <c r="E254" s="6">
        <v>16058</v>
      </c>
      <c r="F254" s="5">
        <v>16099.15</v>
      </c>
      <c r="G254" s="2">
        <v>16099.15</v>
      </c>
      <c r="H254" s="2">
        <v>104603</v>
      </c>
      <c r="I254" s="2">
        <v>506978.74</v>
      </c>
      <c r="J254" s="2">
        <v>2418480</v>
      </c>
      <c r="K254" s="2">
        <v>53610</v>
      </c>
      <c r="L254" s="2">
        <v>16073.85</v>
      </c>
      <c r="M254" s="47">
        <f t="shared" si="20"/>
        <v>-355.60000000000036</v>
      </c>
      <c r="N254" s="11">
        <f t="shared" si="23"/>
        <v>-2.1610781081450668E-2</v>
      </c>
      <c r="O254" s="14">
        <f t="shared" si="24"/>
        <v>-0.13339737938514204</v>
      </c>
      <c r="P254">
        <f t="shared" si="21"/>
        <v>286.39999999999964</v>
      </c>
      <c r="Q254" s="27">
        <f t="shared" si="25"/>
        <v>-1</v>
      </c>
      <c r="R254" s="2" t="str">
        <f t="shared" si="22"/>
        <v/>
      </c>
      <c r="S254" t="str">
        <f>+IF(R254=11,(F253-D253)/F253-'Daily stats'!$I$12,IF(R254=22,(E253-F253)/F253-'Daily stats'!$I$12,""))</f>
        <v/>
      </c>
      <c r="T254" s="11">
        <f>IF(OR(Q253="",Q254=""),0,IF(S254&lt;&gt;"",S254,IF(AND(Q253=Q254,Q253&lt;&gt;0),ABS((F253-F254)/F253),IF(AND(Q253+Q254=0,Q253&lt;&gt;0),(-1*ABS(F254-F253))/F253-2*('Daily stats'!$I$12),IF(AND(Q253=-1,Q254=0),(F253-F254)/F253-2*('Daily stats'!$I$12),IF(AND(Q253=1,Q254=0),(F254-F253)/F253-2*('Daily stats'!$I$12),0))))))</f>
        <v>2.1610781081450668E-2</v>
      </c>
    </row>
    <row r="255" spans="1:20">
      <c r="A255" s="9">
        <v>42377</v>
      </c>
      <c r="B255" s="9">
        <v>42397</v>
      </c>
      <c r="C255" s="2">
        <v>16161</v>
      </c>
      <c r="D255" s="7">
        <v>16264</v>
      </c>
      <c r="E255" s="6">
        <v>16126.05</v>
      </c>
      <c r="F255" s="5">
        <v>16151.65</v>
      </c>
      <c r="G255" s="2">
        <v>16151.65</v>
      </c>
      <c r="H255" s="2">
        <v>68763</v>
      </c>
      <c r="I255" s="2">
        <v>333974.46999999997</v>
      </c>
      <c r="J255" s="2">
        <v>2407950</v>
      </c>
      <c r="K255" s="2">
        <v>-10530</v>
      </c>
      <c r="L255" s="2">
        <v>16142.65</v>
      </c>
      <c r="M255" s="47">
        <f t="shared" si="20"/>
        <v>52.5</v>
      </c>
      <c r="N255" s="11">
        <f t="shared" si="23"/>
        <v>3.2610417320169077E-3</v>
      </c>
      <c r="O255" s="14">
        <f t="shared" si="24"/>
        <v>-0.13013633765312513</v>
      </c>
      <c r="P255">
        <f t="shared" si="21"/>
        <v>137.95000000000073</v>
      </c>
      <c r="Q255" s="27">
        <f t="shared" si="25"/>
        <v>1</v>
      </c>
      <c r="R255" s="2" t="str">
        <f t="shared" si="22"/>
        <v/>
      </c>
      <c r="S255" t="str">
        <f>+IF(R255=11,(F254-D254)/F254-'Daily stats'!$I$12,IF(R255=22,(E254-F254)/F254-'Daily stats'!$I$12,""))</f>
        <v/>
      </c>
      <c r="T255" s="11">
        <f>IF(OR(Q254="",Q255=""),0,IF(S255&lt;&gt;"",S255,IF(AND(Q254=Q255,Q254&lt;&gt;0),ABS((F254-F255)/F254),IF(AND(Q254+Q255=0,Q254&lt;&gt;0),(-1*ABS(F255-F254))/F254-2*('Daily stats'!$I$12),IF(AND(Q254=-1,Q255=0),(F254-F255)/F254-2*('Daily stats'!$I$12),IF(AND(Q254=1,Q255=0),(F255-F254)/F254-2*('Daily stats'!$I$12),0))))))</f>
        <v>-4.2610417320169073E-3</v>
      </c>
    </row>
    <row r="256" spans="1:20">
      <c r="A256" s="9">
        <v>42380</v>
      </c>
      <c r="B256" s="9">
        <v>42397</v>
      </c>
      <c r="C256" s="2">
        <v>15932.35</v>
      </c>
      <c r="D256" s="7">
        <v>16186</v>
      </c>
      <c r="E256" s="6">
        <v>15841.4</v>
      </c>
      <c r="F256" s="5">
        <v>16035.85</v>
      </c>
      <c r="G256" s="2">
        <v>16035.85</v>
      </c>
      <c r="H256" s="2">
        <v>115215</v>
      </c>
      <c r="I256" s="2">
        <v>553175.73</v>
      </c>
      <c r="J256" s="2">
        <v>2501700</v>
      </c>
      <c r="K256" s="2">
        <v>93750</v>
      </c>
      <c r="L256" s="2">
        <v>16016.25</v>
      </c>
      <c r="M256" s="47">
        <f t="shared" si="20"/>
        <v>-115.79999999999927</v>
      </c>
      <c r="N256" s="11">
        <f t="shared" si="23"/>
        <v>-7.1695461454402039E-3</v>
      </c>
      <c r="O256" s="14">
        <f t="shared" si="24"/>
        <v>-0.13730588379856534</v>
      </c>
      <c r="P256">
        <f t="shared" si="21"/>
        <v>344.60000000000036</v>
      </c>
      <c r="Q256" s="27">
        <f t="shared" si="25"/>
        <v>-1</v>
      </c>
      <c r="R256" s="2">
        <f t="shared" si="22"/>
        <v>22</v>
      </c>
      <c r="S256">
        <f>+IF(R256=11,(F255-D255)/F255-'Daily stats'!$I$12,IF(R256=22,(E255-F255)/F255-'Daily stats'!$I$12,""))</f>
        <v>-2.0849773862113385E-3</v>
      </c>
      <c r="T256" s="11">
        <f>IF(OR(Q255="",Q256=""),0,IF(S256&lt;&gt;"",S256,IF(AND(Q255=Q256,Q255&lt;&gt;0),ABS((F255-F256)/F255),IF(AND(Q255+Q256=0,Q255&lt;&gt;0),(-1*ABS(F256-F255))/F255-2*('Daily stats'!$I$12),IF(AND(Q255=-1,Q256=0),(F255-F256)/F255-2*('Daily stats'!$I$12),IF(AND(Q255=1,Q256=0),(F256-F255)/F255-2*('Daily stats'!$I$12),0))))))</f>
        <v>-2.0849773862113385E-3</v>
      </c>
    </row>
    <row r="257" spans="1:20">
      <c r="A257" s="9">
        <v>42381</v>
      </c>
      <c r="B257" s="9">
        <v>42397</v>
      </c>
      <c r="C257" s="2">
        <v>16125.3</v>
      </c>
      <c r="D257" s="7">
        <v>16125.3</v>
      </c>
      <c r="E257" s="6">
        <v>15723.3</v>
      </c>
      <c r="F257" s="5">
        <v>15783.95</v>
      </c>
      <c r="G257" s="2">
        <v>15783.95</v>
      </c>
      <c r="H257" s="2">
        <v>114569</v>
      </c>
      <c r="I257" s="2">
        <v>544726.11</v>
      </c>
      <c r="J257" s="2">
        <v>2893620</v>
      </c>
      <c r="K257" s="2">
        <v>391920</v>
      </c>
      <c r="L257" s="2">
        <v>15734.8</v>
      </c>
      <c r="M257" s="47">
        <f t="shared" si="20"/>
        <v>-251.89999999999964</v>
      </c>
      <c r="N257" s="11">
        <f t="shared" si="23"/>
        <v>-1.5708553023381963E-2</v>
      </c>
      <c r="O257" s="14">
        <f t="shared" si="24"/>
        <v>-0.15301443682194732</v>
      </c>
      <c r="P257">
        <f t="shared" si="21"/>
        <v>402</v>
      </c>
      <c r="Q257" s="27">
        <f t="shared" si="25"/>
        <v>-1</v>
      </c>
      <c r="R257" s="2" t="str">
        <f t="shared" si="22"/>
        <v/>
      </c>
      <c r="S257" t="str">
        <f>+IF(R257=11,(F256-D256)/F256-'Daily stats'!$I$12,IF(R257=22,(E256-F256)/F256-'Daily stats'!$I$12,""))</f>
        <v/>
      </c>
      <c r="T257" s="11">
        <f>IF(OR(Q256="",Q257=""),0,IF(S257&lt;&gt;"",S257,IF(AND(Q256=Q257,Q256&lt;&gt;0),ABS((F256-F257)/F256),IF(AND(Q256+Q257=0,Q256&lt;&gt;0),(-1*ABS(F257-F256))/F256-2*('Daily stats'!$I$12),IF(AND(Q256=-1,Q257=0),(F256-F257)/F256-2*('Daily stats'!$I$12),IF(AND(Q256=1,Q257=0),(F257-F256)/F256-2*('Daily stats'!$I$12),0))))))</f>
        <v>1.5708553023381963E-2</v>
      </c>
    </row>
    <row r="258" spans="1:20">
      <c r="A258" s="9">
        <v>42382</v>
      </c>
      <c r="B258" s="9">
        <v>42397</v>
      </c>
      <c r="C258" s="2">
        <v>15879.8</v>
      </c>
      <c r="D258" s="7">
        <v>15974</v>
      </c>
      <c r="E258" s="6">
        <v>15536</v>
      </c>
      <c r="F258" s="5">
        <v>15879.75</v>
      </c>
      <c r="G258" s="2">
        <v>15879.75</v>
      </c>
      <c r="H258" s="2">
        <v>162591</v>
      </c>
      <c r="I258" s="2">
        <v>769200.44</v>
      </c>
      <c r="J258" s="2">
        <v>2734080</v>
      </c>
      <c r="K258" s="2">
        <v>-159540</v>
      </c>
      <c r="L258" s="2">
        <v>15871.85</v>
      </c>
      <c r="M258" s="47">
        <f t="shared" si="20"/>
        <v>95.799999999999272</v>
      </c>
      <c r="N258" s="11">
        <f t="shared" si="23"/>
        <v>6.0694566315782341E-3</v>
      </c>
      <c r="O258" s="14">
        <f t="shared" si="24"/>
        <v>-0.14694498019036908</v>
      </c>
      <c r="P258">
        <f t="shared" si="21"/>
        <v>438</v>
      </c>
      <c r="Q258" s="27">
        <f t="shared" si="25"/>
        <v>1</v>
      </c>
      <c r="R258" s="2" t="str">
        <f t="shared" si="22"/>
        <v/>
      </c>
      <c r="S258" t="str">
        <f>+IF(R258=11,(F257-D257)/F257-'Daily stats'!$I$12,IF(R258=22,(E257-F257)/F257-'Daily stats'!$I$12,""))</f>
        <v/>
      </c>
      <c r="T258" s="11">
        <f>IF(OR(Q257="",Q258=""),0,IF(S258&lt;&gt;"",S258,IF(AND(Q257=Q258,Q257&lt;&gt;0),ABS((F257-F258)/F257),IF(AND(Q257+Q258=0,Q257&lt;&gt;0),(-1*ABS(F258-F257))/F257-2*('Daily stats'!$I$12),IF(AND(Q257=-1,Q258=0),(F257-F258)/F257-2*('Daily stats'!$I$12),IF(AND(Q257=1,Q258=0),(F258-F257)/F257-2*('Daily stats'!$I$12),0))))))</f>
        <v>-7.0694566315782342E-3</v>
      </c>
    </row>
    <row r="259" spans="1:20">
      <c r="A259" s="9">
        <v>42383</v>
      </c>
      <c r="B259" s="9">
        <v>42397</v>
      </c>
      <c r="C259" s="2">
        <v>15619.95</v>
      </c>
      <c r="D259" s="7">
        <v>15808.7</v>
      </c>
      <c r="E259" s="6">
        <v>15455</v>
      </c>
      <c r="F259" s="5">
        <v>15588.4</v>
      </c>
      <c r="G259" s="2">
        <v>15588.4</v>
      </c>
      <c r="H259" s="2">
        <v>132740</v>
      </c>
      <c r="I259" s="2">
        <v>621869.15</v>
      </c>
      <c r="J259" s="2">
        <v>2808690</v>
      </c>
      <c r="K259" s="2">
        <v>74610</v>
      </c>
      <c r="L259" s="2">
        <v>15609.8</v>
      </c>
      <c r="M259" s="47">
        <f t="shared" ref="M259:M322" si="26">+IF(B259=B258,F259-F258,"")</f>
        <v>-291.35000000000036</v>
      </c>
      <c r="N259" s="11">
        <f t="shared" si="23"/>
        <v>-1.8347266172326415E-2</v>
      </c>
      <c r="O259" s="14">
        <f t="shared" si="24"/>
        <v>-0.16529224636269549</v>
      </c>
      <c r="P259">
        <f t="shared" ref="P259:P322" si="27">+D259-E259</f>
        <v>353.70000000000073</v>
      </c>
      <c r="Q259" s="27">
        <f t="shared" si="25"/>
        <v>-1</v>
      </c>
      <c r="R259" s="2">
        <f t="shared" ref="R259:R322" si="28">+IF(AND(Q258=1,E259&lt;E258),22,IF(AND(Q258=-1,D259&gt;D258),11,""))</f>
        <v>22</v>
      </c>
      <c r="S259">
        <f>+IF(R259=11,(F258-D258)/F258-'Daily stats'!$I$12,IF(R259=22,(E258-F258)/F258-'Daily stats'!$I$12,""))</f>
        <v>-2.214706623215101E-2</v>
      </c>
      <c r="T259" s="11">
        <f>IF(OR(Q258="",Q259=""),0,IF(S259&lt;&gt;"",S259,IF(AND(Q258=Q259,Q258&lt;&gt;0),ABS((F258-F259)/F258),IF(AND(Q258+Q259=0,Q258&lt;&gt;0),(-1*ABS(F259-F258))/F258-2*('Daily stats'!$I$12),IF(AND(Q258=-1,Q259=0),(F258-F259)/F258-2*('Daily stats'!$I$12),IF(AND(Q258=1,Q259=0),(F259-F258)/F258-2*('Daily stats'!$I$12),0))))))</f>
        <v>-2.214706623215101E-2</v>
      </c>
    </row>
    <row r="260" spans="1:20">
      <c r="A260" s="9">
        <v>42384</v>
      </c>
      <c r="B260" s="9">
        <v>42397</v>
      </c>
      <c r="C260" s="2">
        <v>15570</v>
      </c>
      <c r="D260" s="7">
        <v>15639</v>
      </c>
      <c r="E260" s="6">
        <v>15161.5</v>
      </c>
      <c r="F260" s="5">
        <v>15204.25</v>
      </c>
      <c r="G260" s="2">
        <v>15204.25</v>
      </c>
      <c r="H260" s="2">
        <v>106576</v>
      </c>
      <c r="I260" s="2">
        <v>492852.16</v>
      </c>
      <c r="J260" s="2">
        <v>2971920</v>
      </c>
      <c r="K260" s="2">
        <v>163230</v>
      </c>
      <c r="L260" s="2">
        <v>15206.3</v>
      </c>
      <c r="M260" s="47">
        <f t="shared" si="26"/>
        <v>-384.14999999999964</v>
      </c>
      <c r="N260" s="11">
        <f t="shared" ref="N260:N323" si="29">(F260-F259)/F259</f>
        <v>-2.4643324523363503E-2</v>
      </c>
      <c r="O260" s="14">
        <f t="shared" ref="O260:O323" si="30">+O259+N260</f>
        <v>-0.189935570886059</v>
      </c>
      <c r="P260">
        <f t="shared" si="27"/>
        <v>477.5</v>
      </c>
      <c r="Q260" s="27">
        <f t="shared" si="25"/>
        <v>-1</v>
      </c>
      <c r="R260" s="2" t="str">
        <f t="shared" si="28"/>
        <v/>
      </c>
      <c r="S260" t="str">
        <f>+IF(R260=11,(F259-D259)/F259-'Daily stats'!$I$12,IF(R260=22,(E259-F259)/F259-'Daily stats'!$I$12,""))</f>
        <v/>
      </c>
      <c r="T260" s="11">
        <f>IF(OR(Q259="",Q260=""),0,IF(S260&lt;&gt;"",S260,IF(AND(Q259=Q260,Q259&lt;&gt;0),ABS((F259-F260)/F259),IF(AND(Q259+Q260=0,Q259&lt;&gt;0),(-1*ABS(F260-F259))/F259-2*('Daily stats'!$I$12),IF(AND(Q259=-1,Q260=0),(F259-F260)/F259-2*('Daily stats'!$I$12),IF(AND(Q259=1,Q260=0),(F260-F259)/F259-2*('Daily stats'!$I$12),0))))))</f>
        <v>2.4643324523363503E-2</v>
      </c>
    </row>
    <row r="261" spans="1:20">
      <c r="A261" s="9">
        <v>42387</v>
      </c>
      <c r="B261" s="9">
        <v>42397</v>
      </c>
      <c r="C261" s="2">
        <v>15185</v>
      </c>
      <c r="D261" s="7">
        <v>15347</v>
      </c>
      <c r="E261" s="6">
        <v>14985.35</v>
      </c>
      <c r="F261" s="5">
        <v>15050.9</v>
      </c>
      <c r="G261" s="2">
        <v>15050.9</v>
      </c>
      <c r="H261" s="2">
        <v>138545</v>
      </c>
      <c r="I261" s="2">
        <v>630028.12</v>
      </c>
      <c r="J261" s="2">
        <v>2946270</v>
      </c>
      <c r="K261" s="2">
        <v>-25650</v>
      </c>
      <c r="L261" s="2">
        <v>15020.8</v>
      </c>
      <c r="M261" s="47">
        <f t="shared" si="26"/>
        <v>-153.35000000000036</v>
      </c>
      <c r="N261" s="11">
        <f t="shared" si="29"/>
        <v>-1.0085995691994039E-2</v>
      </c>
      <c r="O261" s="14">
        <f t="shared" si="30"/>
        <v>-0.20002156657805303</v>
      </c>
      <c r="P261">
        <f t="shared" si="27"/>
        <v>361.64999999999964</v>
      </c>
      <c r="Q261" s="27">
        <f t="shared" si="25"/>
        <v>-1</v>
      </c>
      <c r="R261" s="2" t="str">
        <f t="shared" si="28"/>
        <v/>
      </c>
      <c r="S261" t="str">
        <f>+IF(R261=11,(F260-D260)/F260-'Daily stats'!$I$12,IF(R261=22,(E260-F260)/F260-'Daily stats'!$I$12,""))</f>
        <v/>
      </c>
      <c r="T261" s="11">
        <f>IF(OR(Q260="",Q261=""),0,IF(S261&lt;&gt;"",S261,IF(AND(Q260=Q261,Q260&lt;&gt;0),ABS((F260-F261)/F260),IF(AND(Q260+Q261=0,Q260&lt;&gt;0),(-1*ABS(F261-F260))/F260-2*('Daily stats'!$I$12),IF(AND(Q260=-1,Q261=0),(F260-F261)/F260-2*('Daily stats'!$I$12),IF(AND(Q260=1,Q261=0),(F261-F260)/F260-2*('Daily stats'!$I$12),0))))))</f>
        <v>1.0085995691994039E-2</v>
      </c>
    </row>
    <row r="262" spans="1:20">
      <c r="A262" s="9">
        <v>42388</v>
      </c>
      <c r="B262" s="9">
        <v>42397</v>
      </c>
      <c r="C262" s="2">
        <v>15083.65</v>
      </c>
      <c r="D262" s="7">
        <v>15348</v>
      </c>
      <c r="E262" s="6">
        <v>15083.65</v>
      </c>
      <c r="F262" s="5">
        <v>15272.95</v>
      </c>
      <c r="G262" s="2">
        <v>15272.95</v>
      </c>
      <c r="H262" s="2">
        <v>109129</v>
      </c>
      <c r="I262" s="2">
        <v>499488.6</v>
      </c>
      <c r="J262" s="2">
        <v>2864670</v>
      </c>
      <c r="K262" s="2">
        <v>-81600</v>
      </c>
      <c r="L262" s="2">
        <v>15269.65</v>
      </c>
      <c r="M262" s="47">
        <f t="shared" si="26"/>
        <v>222.05000000000109</v>
      </c>
      <c r="N262" s="11">
        <f t="shared" si="29"/>
        <v>1.4753270568537502E-2</v>
      </c>
      <c r="O262" s="14">
        <f t="shared" si="30"/>
        <v>-0.18526829600951553</v>
      </c>
      <c r="P262">
        <f t="shared" si="27"/>
        <v>264.35000000000036</v>
      </c>
      <c r="Q262" s="27">
        <f t="shared" si="25"/>
        <v>1</v>
      </c>
      <c r="R262" s="2">
        <f t="shared" si="28"/>
        <v>11</v>
      </c>
      <c r="S262">
        <f>+IF(R262=11,(F261-D261)/F261-'Daily stats'!$I$12,IF(R262=22,(E261-F261)/F261-'Daily stats'!$I$12,""))</f>
        <v>-2.0173242131699791E-2</v>
      </c>
      <c r="T262" s="11">
        <f>IF(OR(Q261="",Q262=""),0,IF(S262&lt;&gt;"",S262,IF(AND(Q261=Q262,Q261&lt;&gt;0),ABS((F261-F262)/F261),IF(AND(Q261+Q262=0,Q261&lt;&gt;0),(-1*ABS(F262-F261))/F261-2*('Daily stats'!$I$12),IF(AND(Q261=-1,Q262=0),(F261-F262)/F261-2*('Daily stats'!$I$12),IF(AND(Q261=1,Q262=0),(F262-F261)/F261-2*('Daily stats'!$I$12),0))))))</f>
        <v>-2.0173242131699791E-2</v>
      </c>
    </row>
    <row r="263" spans="1:20">
      <c r="A263" s="9">
        <v>42389</v>
      </c>
      <c r="B263" s="9">
        <v>42397</v>
      </c>
      <c r="C263" s="2">
        <v>15060</v>
      </c>
      <c r="D263" s="7">
        <v>15060</v>
      </c>
      <c r="E263" s="6">
        <v>14730</v>
      </c>
      <c r="F263" s="5">
        <v>14909.15</v>
      </c>
      <c r="G263" s="2">
        <v>14909.15</v>
      </c>
      <c r="H263" s="2">
        <v>132889</v>
      </c>
      <c r="I263" s="2">
        <v>592838.92000000004</v>
      </c>
      <c r="J263" s="2">
        <v>2928330</v>
      </c>
      <c r="K263" s="2">
        <v>63660</v>
      </c>
      <c r="L263" s="2">
        <v>14935.5</v>
      </c>
      <c r="M263" s="47">
        <f t="shared" si="26"/>
        <v>-363.80000000000109</v>
      </c>
      <c r="N263" s="11">
        <f t="shared" si="29"/>
        <v>-2.3819890721831806E-2</v>
      </c>
      <c r="O263" s="14">
        <f t="shared" si="30"/>
        <v>-0.20908818673134733</v>
      </c>
      <c r="P263">
        <f t="shared" si="27"/>
        <v>330</v>
      </c>
      <c r="Q263" s="27">
        <f t="shared" si="25"/>
        <v>-1</v>
      </c>
      <c r="R263" s="2">
        <f t="shared" si="28"/>
        <v>22</v>
      </c>
      <c r="S263">
        <f>+IF(R263=11,(F262-D262)/F262-'Daily stats'!$I$12,IF(R263=22,(E262-F262)/F262-'Daily stats'!$I$12,""))</f>
        <v>-1.289446210457057E-2</v>
      </c>
      <c r="T263" s="11">
        <f>IF(OR(Q262="",Q263=""),0,IF(S263&lt;&gt;"",S263,IF(AND(Q262=Q263,Q262&lt;&gt;0),ABS((F262-F263)/F262),IF(AND(Q262+Q263=0,Q262&lt;&gt;0),(-1*ABS(F263-F262))/F262-2*('Daily stats'!$I$12),IF(AND(Q262=-1,Q263=0),(F262-F263)/F262-2*('Daily stats'!$I$12),IF(AND(Q262=1,Q263=0),(F263-F262)/F262-2*('Daily stats'!$I$12),0))))))</f>
        <v>-1.289446210457057E-2</v>
      </c>
    </row>
    <row r="264" spans="1:20">
      <c r="A264" s="9">
        <v>42390</v>
      </c>
      <c r="B264" s="9">
        <v>42397</v>
      </c>
      <c r="C264" s="2">
        <v>15080</v>
      </c>
      <c r="D264" s="7">
        <v>15360</v>
      </c>
      <c r="E264" s="6">
        <v>14901</v>
      </c>
      <c r="F264" s="5">
        <v>15105</v>
      </c>
      <c r="G264" s="2">
        <v>15105</v>
      </c>
      <c r="H264" s="2">
        <v>173412</v>
      </c>
      <c r="I264" s="2">
        <v>787078.66</v>
      </c>
      <c r="J264" s="2">
        <v>2813370</v>
      </c>
      <c r="K264" s="2">
        <v>-114960</v>
      </c>
      <c r="L264" s="2">
        <v>15101.2</v>
      </c>
      <c r="M264" s="47">
        <f t="shared" si="26"/>
        <v>195.85000000000036</v>
      </c>
      <c r="N264" s="11">
        <f t="shared" si="29"/>
        <v>1.3136228423484931E-2</v>
      </c>
      <c r="O264" s="14">
        <f t="shared" si="30"/>
        <v>-0.19595195830786238</v>
      </c>
      <c r="P264">
        <f t="shared" si="27"/>
        <v>459</v>
      </c>
      <c r="Q264" s="27">
        <f t="shared" si="25"/>
        <v>1</v>
      </c>
      <c r="R264" s="2">
        <f t="shared" si="28"/>
        <v>11</v>
      </c>
      <c r="S264">
        <f>+IF(R264=11,(F263-D263)/F263-'Daily stats'!$I$12,IF(R264=22,(E263-F263)/F263-'Daily stats'!$I$12,""))</f>
        <v>-1.0617947703256079E-2</v>
      </c>
      <c r="T264" s="11">
        <f>IF(OR(Q263="",Q264=""),0,IF(S264&lt;&gt;"",S264,IF(AND(Q263=Q264,Q263&lt;&gt;0),ABS((F263-F264)/F263),IF(AND(Q263+Q264=0,Q263&lt;&gt;0),(-1*ABS(F264-F263))/F263-2*('Daily stats'!$I$12),IF(AND(Q263=-1,Q264=0),(F263-F264)/F263-2*('Daily stats'!$I$12),IF(AND(Q263=1,Q264=0),(F264-F263)/F263-2*('Daily stats'!$I$12),0))))))</f>
        <v>-1.0617947703256079E-2</v>
      </c>
    </row>
    <row r="265" spans="1:20">
      <c r="A265" s="9">
        <v>42391</v>
      </c>
      <c r="B265" s="9">
        <v>42397</v>
      </c>
      <c r="C265" s="2">
        <v>15340</v>
      </c>
      <c r="D265" s="7">
        <v>15607.8</v>
      </c>
      <c r="E265" s="6">
        <v>15261</v>
      </c>
      <c r="F265" s="5">
        <v>15493.25</v>
      </c>
      <c r="G265" s="2">
        <v>15493.25</v>
      </c>
      <c r="H265" s="2">
        <v>144593</v>
      </c>
      <c r="I265" s="2">
        <v>670582.24</v>
      </c>
      <c r="J265" s="2">
        <v>2503260</v>
      </c>
      <c r="K265" s="2">
        <v>-310110</v>
      </c>
      <c r="L265" s="2">
        <v>15497.55</v>
      </c>
      <c r="M265" s="47">
        <f t="shared" si="26"/>
        <v>388.25</v>
      </c>
      <c r="N265" s="11">
        <f t="shared" si="29"/>
        <v>2.5703409467063888E-2</v>
      </c>
      <c r="O265" s="14">
        <f t="shared" si="30"/>
        <v>-0.17024854884079849</v>
      </c>
      <c r="P265">
        <f t="shared" si="27"/>
        <v>346.79999999999927</v>
      </c>
      <c r="Q265" s="27">
        <f t="shared" si="25"/>
        <v>1</v>
      </c>
      <c r="R265" s="2" t="str">
        <f t="shared" si="28"/>
        <v/>
      </c>
      <c r="S265" t="str">
        <f>+IF(R265=11,(F264-D264)/F264-'Daily stats'!$I$12,IF(R265=22,(E264-F264)/F264-'Daily stats'!$I$12,""))</f>
        <v/>
      </c>
      <c r="T265" s="11">
        <f>IF(OR(Q264="",Q265=""),0,IF(S265&lt;&gt;"",S265,IF(AND(Q264=Q265,Q264&lt;&gt;0),ABS((F264-F265)/F264),IF(AND(Q264+Q265=0,Q264&lt;&gt;0),(-1*ABS(F265-F264))/F264-2*('Daily stats'!$I$12),IF(AND(Q264=-1,Q265=0),(F264-F265)/F264-2*('Daily stats'!$I$12),IF(AND(Q264=1,Q265=0),(F265-F264)/F264-2*('Daily stats'!$I$12),0))))))</f>
        <v>2.5703409467063888E-2</v>
      </c>
    </row>
    <row r="266" spans="1:20">
      <c r="A266" s="9">
        <v>42394</v>
      </c>
      <c r="B266" s="9">
        <v>42397</v>
      </c>
      <c r="C266" s="2">
        <v>15660</v>
      </c>
      <c r="D266" s="7">
        <v>15681.3</v>
      </c>
      <c r="E266" s="6">
        <v>15460</v>
      </c>
      <c r="F266" s="5">
        <v>15516.2</v>
      </c>
      <c r="G266" s="2">
        <v>15516.2</v>
      </c>
      <c r="H266" s="2">
        <v>100582</v>
      </c>
      <c r="I266" s="2">
        <v>469210.5</v>
      </c>
      <c r="J266" s="2">
        <v>2178390</v>
      </c>
      <c r="K266" s="2">
        <v>-324870</v>
      </c>
      <c r="L266" s="2">
        <v>15561.15</v>
      </c>
      <c r="M266" s="47">
        <f t="shared" si="26"/>
        <v>22.950000000000728</v>
      </c>
      <c r="N266" s="11">
        <f t="shared" si="29"/>
        <v>1.4812902392978057E-3</v>
      </c>
      <c r="O266" s="14">
        <f t="shared" si="30"/>
        <v>-0.16876725860150069</v>
      </c>
      <c r="P266">
        <f t="shared" si="27"/>
        <v>221.29999999999927</v>
      </c>
      <c r="Q266" s="27">
        <f t="shared" si="25"/>
        <v>1</v>
      </c>
      <c r="R266" s="2" t="str">
        <f t="shared" si="28"/>
        <v/>
      </c>
      <c r="S266" t="str">
        <f>+IF(R266=11,(F265-D265)/F265-'Daily stats'!$I$12,IF(R266=22,(E265-F265)/F265-'Daily stats'!$I$12,""))</f>
        <v/>
      </c>
      <c r="T266" s="11">
        <f>IF(OR(Q265="",Q266=""),0,IF(S266&lt;&gt;"",S266,IF(AND(Q265=Q266,Q265&lt;&gt;0),ABS((F265-F266)/F265),IF(AND(Q265+Q266=0,Q265&lt;&gt;0),(-1*ABS(F266-F265))/F265-2*('Daily stats'!$I$12),IF(AND(Q265=-1,Q266=0),(F265-F266)/F265-2*('Daily stats'!$I$12),IF(AND(Q265=1,Q266=0),(F266-F265)/F265-2*('Daily stats'!$I$12),0))))))</f>
        <v>1.4812902392978057E-3</v>
      </c>
    </row>
    <row r="267" spans="1:20">
      <c r="A267" s="9">
        <v>42396</v>
      </c>
      <c r="B267" s="9">
        <v>42397</v>
      </c>
      <c r="C267" s="2">
        <v>15612.1</v>
      </c>
      <c r="D267" s="7">
        <v>15629.2</v>
      </c>
      <c r="E267" s="6">
        <v>15412.65</v>
      </c>
      <c r="F267" s="5">
        <v>15518.3</v>
      </c>
      <c r="G267" s="2">
        <v>15518.3</v>
      </c>
      <c r="H267" s="2">
        <v>116310</v>
      </c>
      <c r="I267" s="2">
        <v>541172.03</v>
      </c>
      <c r="J267" s="2">
        <v>1460070</v>
      </c>
      <c r="K267" s="2">
        <v>-718320</v>
      </c>
      <c r="L267" s="2">
        <v>15534.6</v>
      </c>
      <c r="M267" s="47">
        <f t="shared" si="26"/>
        <v>2.0999999999985448</v>
      </c>
      <c r="N267" s="11">
        <f t="shared" si="29"/>
        <v>1.3534241631317877E-4</v>
      </c>
      <c r="O267" s="14">
        <f t="shared" si="30"/>
        <v>-0.1686319161851875</v>
      </c>
      <c r="P267">
        <f t="shared" si="27"/>
        <v>216.55000000000109</v>
      </c>
      <c r="Q267" s="27">
        <f t="shared" si="25"/>
        <v>1</v>
      </c>
      <c r="R267" s="2">
        <f t="shared" si="28"/>
        <v>22</v>
      </c>
      <c r="S267">
        <f>+IF(R267=11,(F266-D266)/F266-'Daily stats'!$I$12,IF(R267=22,(E266-F266)/F266-'Daily stats'!$I$12,""))</f>
        <v>-4.1220208556219124E-3</v>
      </c>
      <c r="T267" s="11">
        <f>IF(OR(Q266="",Q267=""),0,IF(S267&lt;&gt;"",S267,IF(AND(Q266=Q267,Q266&lt;&gt;0),ABS((F266-F267)/F266),IF(AND(Q266+Q267=0,Q266&lt;&gt;0),(-1*ABS(F267-F266))/F266-2*('Daily stats'!$I$12),IF(AND(Q266=-1,Q267=0),(F266-F267)/F266-2*('Daily stats'!$I$12),IF(AND(Q266=1,Q267=0),(F267-F266)/F266-2*('Daily stats'!$I$12),0))))))</f>
        <v>-4.1220208556219124E-3</v>
      </c>
    </row>
    <row r="268" spans="1:20">
      <c r="A268" s="9">
        <v>42397</v>
      </c>
      <c r="B268" s="9">
        <v>42397</v>
      </c>
      <c r="C268" s="2">
        <v>15549.7</v>
      </c>
      <c r="D268" s="7">
        <v>15564.9</v>
      </c>
      <c r="E268" s="6">
        <v>15355</v>
      </c>
      <c r="F268" s="5">
        <v>15397.2</v>
      </c>
      <c r="G268" s="2">
        <v>15381.45</v>
      </c>
      <c r="H268" s="2">
        <v>114392</v>
      </c>
      <c r="I268" s="2">
        <v>530840.28</v>
      </c>
      <c r="J268" s="2">
        <v>797940</v>
      </c>
      <c r="K268" s="2">
        <v>-662130</v>
      </c>
      <c r="L268" s="2">
        <v>15381.45</v>
      </c>
      <c r="M268" s="47">
        <f t="shared" si="26"/>
        <v>-121.09999999999854</v>
      </c>
      <c r="N268" s="11">
        <f t="shared" si="29"/>
        <v>-7.8036898371599047E-3</v>
      </c>
      <c r="O268" s="14">
        <f t="shared" si="30"/>
        <v>-0.1764356060223474</v>
      </c>
      <c r="P268">
        <f t="shared" si="27"/>
        <v>209.89999999999964</v>
      </c>
      <c r="Q268" s="27">
        <f t="shared" si="25"/>
        <v>0</v>
      </c>
      <c r="R268" s="2">
        <f t="shared" si="28"/>
        <v>22</v>
      </c>
      <c r="S268">
        <f>+IF(R268=11,(F267-D267)/F267-'Daily stats'!$I$12,IF(R268=22,(E267-F267)/F267-'Daily stats'!$I$12,""))</f>
        <v>-7.3080910924521146E-3</v>
      </c>
      <c r="T268" s="11">
        <f>IF(OR(Q267="",Q268=""),0,IF(S268&lt;&gt;"",S268,IF(AND(Q267=Q268,Q267&lt;&gt;0),ABS((F267-F268)/F267),IF(AND(Q267+Q268=0,Q267&lt;&gt;0),(-1*ABS(F268-F267))/F267-2*('Daily stats'!$I$12),IF(AND(Q267=-1,Q268=0),(F267-F268)/F267-2*('Daily stats'!$I$12),IF(AND(Q267=1,Q268=0),(F268-F267)/F267-2*('Daily stats'!$I$12),0))))))</f>
        <v>-7.3080910924521146E-3</v>
      </c>
    </row>
    <row r="269" spans="1:20">
      <c r="A269" s="9">
        <v>42398</v>
      </c>
      <c r="B269" s="9">
        <v>42425</v>
      </c>
      <c r="C269" s="2">
        <v>15347.9</v>
      </c>
      <c r="D269" s="7">
        <v>15578</v>
      </c>
      <c r="E269" s="6">
        <v>15171.6</v>
      </c>
      <c r="F269" s="5">
        <v>15536.8</v>
      </c>
      <c r="G269" s="2">
        <v>15536.8</v>
      </c>
      <c r="H269" s="2">
        <v>123650</v>
      </c>
      <c r="I269" s="2">
        <v>570235.73</v>
      </c>
      <c r="J269" s="2">
        <v>2124480</v>
      </c>
      <c r="K269" s="2">
        <v>18780</v>
      </c>
      <c r="L269" s="2">
        <v>15522.4</v>
      </c>
      <c r="M269" s="47" t="str">
        <f t="shared" si="26"/>
        <v/>
      </c>
      <c r="N269" s="11">
        <f t="shared" si="29"/>
        <v>9.0665835346685469E-3</v>
      </c>
      <c r="O269" s="14">
        <f t="shared" si="30"/>
        <v>-0.16736902248767885</v>
      </c>
      <c r="P269">
        <f t="shared" si="27"/>
        <v>406.39999999999964</v>
      </c>
      <c r="Q269" s="27" t="str">
        <f t="shared" ref="Q269:Q332" si="31">+IF(M269="","",IF(B269&lt;&gt;B270,0,IF(M269&lt;&gt;"",IF(F269&gt;F268,1,IF(F269&lt;F268,-1,0)))))</f>
        <v/>
      </c>
      <c r="R269" s="2" t="str">
        <f t="shared" si="28"/>
        <v/>
      </c>
      <c r="S269" t="str">
        <f>+IF(R269=11,(F268-D268)/F268-'Daily stats'!$I$12,IF(R269=22,(E268-F268)/F268-'Daily stats'!$I$12,""))</f>
        <v/>
      </c>
      <c r="T269" s="11">
        <f>IF(OR(Q268="",Q269=""),0,IF(S269&lt;&gt;"",S269,IF(AND(Q268=Q269,Q268&lt;&gt;0),ABS((F268-F269)/F268),IF(AND(Q268+Q269=0,Q268&lt;&gt;0),(-1*ABS(F269-F268))/F268-2*('Daily stats'!$I$12),IF(AND(Q268=-1,Q269=0),(F268-F269)/F268-2*('Daily stats'!$I$12),IF(AND(Q268=1,Q269=0),(F269-F268)/F268-2*('Daily stats'!$I$12),0))))))</f>
        <v>0</v>
      </c>
    </row>
    <row r="270" spans="1:20">
      <c r="A270" s="9">
        <v>42401</v>
      </c>
      <c r="B270" s="9">
        <v>42425</v>
      </c>
      <c r="C270" s="2">
        <v>15583.75</v>
      </c>
      <c r="D270" s="7">
        <v>15605.85</v>
      </c>
      <c r="E270" s="6">
        <v>15322</v>
      </c>
      <c r="F270" s="5">
        <v>15363.25</v>
      </c>
      <c r="G270" s="2">
        <v>15363.25</v>
      </c>
      <c r="H270" s="2">
        <v>100691</v>
      </c>
      <c r="I270" s="2">
        <v>466492.18</v>
      </c>
      <c r="J270" s="2">
        <v>2365140</v>
      </c>
      <c r="K270" s="2">
        <v>240660</v>
      </c>
      <c r="L270" s="2">
        <v>15314.45</v>
      </c>
      <c r="M270" s="47">
        <f t="shared" si="26"/>
        <v>-173.54999999999927</v>
      </c>
      <c r="N270" s="11">
        <f t="shared" si="29"/>
        <v>-1.1170253848926373E-2</v>
      </c>
      <c r="O270" s="14">
        <f t="shared" si="30"/>
        <v>-0.17853927633660521</v>
      </c>
      <c r="P270">
        <f t="shared" si="27"/>
        <v>283.85000000000036</v>
      </c>
      <c r="Q270" s="27">
        <f t="shared" si="31"/>
        <v>-1</v>
      </c>
      <c r="R270" s="2" t="str">
        <f t="shared" si="28"/>
        <v/>
      </c>
      <c r="S270" t="str">
        <f>+IF(R270=11,(F269-D269)/F269-'Daily stats'!$I$12,IF(R270=22,(E269-F269)/F269-'Daily stats'!$I$12,""))</f>
        <v/>
      </c>
      <c r="T270" s="11">
        <f>IF(OR(Q269="",Q270=""),0,IF(S270&lt;&gt;"",S270,IF(AND(Q269=Q270,Q269&lt;&gt;0),ABS((F269-F270)/F269),IF(AND(Q269+Q270=0,Q269&lt;&gt;0),(-1*ABS(F270-F269))/F269-2*('Daily stats'!$I$12),IF(AND(Q269=-1,Q270=0),(F269-F270)/F269-2*('Daily stats'!$I$12),IF(AND(Q269=1,Q270=0),(F270-F269)/F269-2*('Daily stats'!$I$12),0))))))</f>
        <v>0</v>
      </c>
    </row>
    <row r="271" spans="1:20">
      <c r="A271" s="9">
        <v>42402</v>
      </c>
      <c r="B271" s="9">
        <v>42425</v>
      </c>
      <c r="C271" s="2">
        <v>15381.65</v>
      </c>
      <c r="D271" s="7">
        <v>15516.95</v>
      </c>
      <c r="E271" s="6">
        <v>15056.75</v>
      </c>
      <c r="F271" s="5">
        <v>15112.05</v>
      </c>
      <c r="G271" s="2">
        <v>15112.05</v>
      </c>
      <c r="H271" s="2">
        <v>162309</v>
      </c>
      <c r="I271" s="2">
        <v>745223.19</v>
      </c>
      <c r="J271" s="2">
        <v>2575740</v>
      </c>
      <c r="K271" s="2">
        <v>210600</v>
      </c>
      <c r="L271" s="2">
        <v>15068</v>
      </c>
      <c r="M271" s="47">
        <f t="shared" si="26"/>
        <v>-251.20000000000073</v>
      </c>
      <c r="N271" s="11">
        <f t="shared" si="29"/>
        <v>-1.6350707044407969E-2</v>
      </c>
      <c r="O271" s="14">
        <f t="shared" si="30"/>
        <v>-0.19488998338101318</v>
      </c>
      <c r="P271">
        <f t="shared" si="27"/>
        <v>460.20000000000073</v>
      </c>
      <c r="Q271" s="27">
        <f t="shared" si="31"/>
        <v>-1</v>
      </c>
      <c r="R271" s="2" t="str">
        <f t="shared" si="28"/>
        <v/>
      </c>
      <c r="S271" t="str">
        <f>+IF(R271=11,(F270-D270)/F270-'Daily stats'!$I$12,IF(R271=22,(E270-F270)/F270-'Daily stats'!$I$12,""))</f>
        <v/>
      </c>
      <c r="T271" s="11">
        <f>IF(OR(Q270="",Q271=""),0,IF(S271&lt;&gt;"",S271,IF(AND(Q270=Q271,Q270&lt;&gt;0),ABS((F270-F271)/F270),IF(AND(Q270+Q271=0,Q270&lt;&gt;0),(-1*ABS(F271-F270))/F270-2*('Daily stats'!$I$12),IF(AND(Q270=-1,Q271=0),(F270-F271)/F270-2*('Daily stats'!$I$12),IF(AND(Q270=1,Q271=0),(F271-F270)/F270-2*('Daily stats'!$I$12),0))))))</f>
        <v>1.6350707044407969E-2</v>
      </c>
    </row>
    <row r="272" spans="1:20">
      <c r="A272" s="9">
        <v>42403</v>
      </c>
      <c r="B272" s="9">
        <v>42425</v>
      </c>
      <c r="C272" s="2">
        <v>14905.35</v>
      </c>
      <c r="D272" s="7">
        <v>15011.15</v>
      </c>
      <c r="E272" s="6">
        <v>14800</v>
      </c>
      <c r="F272" s="5">
        <v>14892.85</v>
      </c>
      <c r="G272" s="2">
        <v>14892.85</v>
      </c>
      <c r="H272" s="2">
        <v>123921</v>
      </c>
      <c r="I272" s="2">
        <v>554593.03</v>
      </c>
      <c r="J272" s="2">
        <v>2547060</v>
      </c>
      <c r="K272" s="2">
        <v>-28680</v>
      </c>
      <c r="L272" s="2">
        <v>14834.05</v>
      </c>
      <c r="M272" s="47">
        <f t="shared" si="26"/>
        <v>-219.19999999999891</v>
      </c>
      <c r="N272" s="11">
        <f t="shared" si="29"/>
        <v>-1.4504981124334482E-2</v>
      </c>
      <c r="O272" s="14">
        <f t="shared" si="30"/>
        <v>-0.20939496450534767</v>
      </c>
      <c r="P272">
        <f t="shared" si="27"/>
        <v>211.14999999999964</v>
      </c>
      <c r="Q272" s="27">
        <f t="shared" si="31"/>
        <v>-1</v>
      </c>
      <c r="R272" s="2" t="str">
        <f t="shared" si="28"/>
        <v/>
      </c>
      <c r="S272" t="str">
        <f>+IF(R272=11,(F271-D271)/F271-'Daily stats'!$I$12,IF(R272=22,(E271-F271)/F271-'Daily stats'!$I$12,""))</f>
        <v/>
      </c>
      <c r="T272" s="11">
        <f>IF(OR(Q271="",Q272=""),0,IF(S272&lt;&gt;"",S272,IF(AND(Q271=Q272,Q271&lt;&gt;0),ABS((F271-F272)/F271),IF(AND(Q271+Q272=0,Q271&lt;&gt;0),(-1*ABS(F272-F271))/F271-2*('Daily stats'!$I$12),IF(AND(Q271=-1,Q272=0),(F271-F272)/F271-2*('Daily stats'!$I$12),IF(AND(Q271=1,Q272=0),(F272-F271)/F271-2*('Daily stats'!$I$12),0))))))</f>
        <v>1.4504981124334482E-2</v>
      </c>
    </row>
    <row r="273" spans="1:20">
      <c r="A273" s="9">
        <v>42404</v>
      </c>
      <c r="B273" s="9">
        <v>42425</v>
      </c>
      <c r="C273" s="2">
        <v>15024.85</v>
      </c>
      <c r="D273" s="7">
        <v>15077</v>
      </c>
      <c r="E273" s="6">
        <v>14787.3</v>
      </c>
      <c r="F273" s="5">
        <v>14921.55</v>
      </c>
      <c r="G273" s="2">
        <v>14921.55</v>
      </c>
      <c r="H273" s="2">
        <v>105194</v>
      </c>
      <c r="I273" s="2">
        <v>471374.19</v>
      </c>
      <c r="J273" s="2">
        <v>2574990</v>
      </c>
      <c r="K273" s="2">
        <v>27930</v>
      </c>
      <c r="L273" s="2">
        <v>14869.15</v>
      </c>
      <c r="M273" s="47">
        <f t="shared" si="26"/>
        <v>28.699999999998909</v>
      </c>
      <c r="N273" s="11">
        <f t="shared" si="29"/>
        <v>1.9270992456110756E-3</v>
      </c>
      <c r="O273" s="14">
        <f t="shared" si="30"/>
        <v>-0.20746786525973659</v>
      </c>
      <c r="P273">
        <f t="shared" si="27"/>
        <v>289.70000000000073</v>
      </c>
      <c r="Q273" s="27">
        <f t="shared" si="31"/>
        <v>1</v>
      </c>
      <c r="R273" s="2">
        <f t="shared" si="28"/>
        <v>11</v>
      </c>
      <c r="S273">
        <f>+IF(R273=11,(F272-D272)/F272-'Daily stats'!$I$12,IF(R273=22,(E272-F272)/F272-'Daily stats'!$I$12,""))</f>
        <v>-8.4434090855678573E-3</v>
      </c>
      <c r="T273" s="11">
        <f>IF(OR(Q272="",Q273=""),0,IF(S273&lt;&gt;"",S273,IF(AND(Q272=Q273,Q272&lt;&gt;0),ABS((F272-F273)/F272),IF(AND(Q272+Q273=0,Q272&lt;&gt;0),(-1*ABS(F273-F272))/F272-2*('Daily stats'!$I$12),IF(AND(Q272=-1,Q273=0),(F272-F273)/F272-2*('Daily stats'!$I$12),IF(AND(Q272=1,Q273=0),(F273-F272)/F272-2*('Daily stats'!$I$12),0))))))</f>
        <v>-8.4434090855678573E-3</v>
      </c>
    </row>
    <row r="274" spans="1:20">
      <c r="A274" s="9">
        <v>42405</v>
      </c>
      <c r="B274" s="9">
        <v>42425</v>
      </c>
      <c r="C274" s="2">
        <v>14981.95</v>
      </c>
      <c r="D274" s="7">
        <v>15269.9</v>
      </c>
      <c r="E274" s="6">
        <v>14905.05</v>
      </c>
      <c r="F274" s="5">
        <v>15226.2</v>
      </c>
      <c r="G274" s="2">
        <v>15226.2</v>
      </c>
      <c r="H274" s="2">
        <v>115428</v>
      </c>
      <c r="I274" s="2">
        <v>524037.7</v>
      </c>
      <c r="J274" s="2">
        <v>2595120</v>
      </c>
      <c r="K274" s="2">
        <v>20130</v>
      </c>
      <c r="L274" s="2">
        <v>15162.05</v>
      </c>
      <c r="M274" s="47">
        <f t="shared" si="26"/>
        <v>304.65000000000146</v>
      </c>
      <c r="N274" s="11">
        <f t="shared" si="29"/>
        <v>2.0416779758135144E-2</v>
      </c>
      <c r="O274" s="14">
        <f t="shared" si="30"/>
        <v>-0.18705108550160146</v>
      </c>
      <c r="P274">
        <f t="shared" si="27"/>
        <v>364.85000000000036</v>
      </c>
      <c r="Q274" s="27">
        <f t="shared" si="31"/>
        <v>1</v>
      </c>
      <c r="R274" s="2" t="str">
        <f t="shared" si="28"/>
        <v/>
      </c>
      <c r="S274" t="str">
        <f>+IF(R274=11,(F273-D273)/F273-'Daily stats'!$I$12,IF(R274=22,(E273-F273)/F273-'Daily stats'!$I$12,""))</f>
        <v/>
      </c>
      <c r="T274" s="11">
        <f>IF(OR(Q273="",Q274=""),0,IF(S274&lt;&gt;"",S274,IF(AND(Q273=Q274,Q273&lt;&gt;0),ABS((F273-F274)/F273),IF(AND(Q273+Q274=0,Q273&lt;&gt;0),(-1*ABS(F274-F273))/F273-2*('Daily stats'!$I$12),IF(AND(Q273=-1,Q274=0),(F273-F274)/F273-2*('Daily stats'!$I$12),IF(AND(Q273=1,Q274=0),(F274-F273)/F273-2*('Daily stats'!$I$12),0))))))</f>
        <v>2.0416779758135144E-2</v>
      </c>
    </row>
    <row r="275" spans="1:20">
      <c r="A275" s="9">
        <v>42408</v>
      </c>
      <c r="B275" s="9">
        <v>42425</v>
      </c>
      <c r="C275" s="2">
        <v>15252</v>
      </c>
      <c r="D275" s="7">
        <v>15412</v>
      </c>
      <c r="E275" s="6">
        <v>14970</v>
      </c>
      <c r="F275" s="5">
        <v>15072.3</v>
      </c>
      <c r="G275" s="2">
        <v>15072.3</v>
      </c>
      <c r="H275" s="2">
        <v>123677</v>
      </c>
      <c r="I275" s="2">
        <v>566038.05000000005</v>
      </c>
      <c r="J275" s="2">
        <v>2588970</v>
      </c>
      <c r="K275" s="2">
        <v>-6150</v>
      </c>
      <c r="L275" s="2">
        <v>15046.8</v>
      </c>
      <c r="M275" s="47">
        <f t="shared" si="26"/>
        <v>-153.90000000000146</v>
      </c>
      <c r="N275" s="11">
        <f t="shared" si="29"/>
        <v>-1.0107577727863909E-2</v>
      </c>
      <c r="O275" s="14">
        <f t="shared" si="30"/>
        <v>-0.19715866322946538</v>
      </c>
      <c r="P275">
        <f t="shared" si="27"/>
        <v>442</v>
      </c>
      <c r="Q275" s="27">
        <f t="shared" si="31"/>
        <v>-1</v>
      </c>
      <c r="R275" s="2" t="str">
        <f t="shared" si="28"/>
        <v/>
      </c>
      <c r="S275" t="str">
        <f>+IF(R275=11,(F274-D274)/F274-'Daily stats'!$I$12,IF(R275=22,(E274-F274)/F274-'Daily stats'!$I$12,""))</f>
        <v/>
      </c>
      <c r="T275" s="11">
        <f>IF(OR(Q274="",Q275=""),0,IF(S275&lt;&gt;"",S275,IF(AND(Q274=Q275,Q274&lt;&gt;0),ABS((F274-F275)/F274),IF(AND(Q274+Q275=0,Q274&lt;&gt;0),(-1*ABS(F275-F274))/F274-2*('Daily stats'!$I$12),IF(AND(Q274=-1,Q275=0),(F274-F275)/F274-2*('Daily stats'!$I$12),IF(AND(Q274=1,Q275=0),(F275-F274)/F274-2*('Daily stats'!$I$12),0))))))</f>
        <v>-1.1107577727863908E-2</v>
      </c>
    </row>
    <row r="276" spans="1:20">
      <c r="A276" s="9">
        <v>42409</v>
      </c>
      <c r="B276" s="9">
        <v>42425</v>
      </c>
      <c r="C276" s="2">
        <v>14810.65</v>
      </c>
      <c r="D276" s="7">
        <v>15015.1</v>
      </c>
      <c r="E276" s="6">
        <v>14796.2</v>
      </c>
      <c r="F276" s="5">
        <v>14919.95</v>
      </c>
      <c r="G276" s="2">
        <v>14919.95</v>
      </c>
      <c r="H276" s="2">
        <v>110496</v>
      </c>
      <c r="I276" s="2">
        <v>494431.53</v>
      </c>
      <c r="J276" s="2">
        <v>2531880</v>
      </c>
      <c r="K276" s="2">
        <v>-57090</v>
      </c>
      <c r="L276" s="2">
        <v>14875.1</v>
      </c>
      <c r="M276" s="47">
        <f t="shared" si="26"/>
        <v>-152.34999999999854</v>
      </c>
      <c r="N276" s="11">
        <f t="shared" si="29"/>
        <v>-1.0107946365186372E-2</v>
      </c>
      <c r="O276" s="14">
        <f t="shared" si="30"/>
        <v>-0.20726660959465174</v>
      </c>
      <c r="P276">
        <f t="shared" si="27"/>
        <v>218.89999999999964</v>
      </c>
      <c r="Q276" s="27">
        <f t="shared" si="31"/>
        <v>-1</v>
      </c>
      <c r="R276" s="2" t="str">
        <f t="shared" si="28"/>
        <v/>
      </c>
      <c r="S276" t="str">
        <f>+IF(R276=11,(F275-D275)/F275-'Daily stats'!$I$12,IF(R276=22,(E275-F275)/F275-'Daily stats'!$I$12,""))</f>
        <v/>
      </c>
      <c r="T276" s="11">
        <f>IF(OR(Q275="",Q276=""),0,IF(S276&lt;&gt;"",S276,IF(AND(Q275=Q276,Q275&lt;&gt;0),ABS((F275-F276)/F275),IF(AND(Q275+Q276=0,Q275&lt;&gt;0),(-1*ABS(F276-F275))/F275-2*('Daily stats'!$I$12),IF(AND(Q275=-1,Q276=0),(F275-F276)/F275-2*('Daily stats'!$I$12),IF(AND(Q275=1,Q276=0),(F276-F275)/F275-2*('Daily stats'!$I$12),0))))))</f>
        <v>1.0107946365186372E-2</v>
      </c>
    </row>
    <row r="277" spans="1:20">
      <c r="A277" s="9">
        <v>42410</v>
      </c>
      <c r="B277" s="9">
        <v>42425</v>
      </c>
      <c r="C277" s="2">
        <v>14780.25</v>
      </c>
      <c r="D277" s="7">
        <v>14837.3</v>
      </c>
      <c r="E277" s="6">
        <v>14531</v>
      </c>
      <c r="F277" s="5">
        <v>14643.25</v>
      </c>
      <c r="G277" s="2">
        <v>14643.25</v>
      </c>
      <c r="H277" s="2">
        <v>140789</v>
      </c>
      <c r="I277" s="2">
        <v>619945.6</v>
      </c>
      <c r="J277" s="2">
        <v>2768490</v>
      </c>
      <c r="K277" s="2">
        <v>236610</v>
      </c>
      <c r="L277" s="2">
        <v>14588.45</v>
      </c>
      <c r="M277" s="47">
        <f t="shared" si="26"/>
        <v>-276.70000000000073</v>
      </c>
      <c r="N277" s="11">
        <f t="shared" si="29"/>
        <v>-1.8545638557770014E-2</v>
      </c>
      <c r="O277" s="14">
        <f t="shared" si="30"/>
        <v>-0.22581224815242174</v>
      </c>
      <c r="P277">
        <f t="shared" si="27"/>
        <v>306.29999999999927</v>
      </c>
      <c r="Q277" s="27">
        <f t="shared" si="31"/>
        <v>-1</v>
      </c>
      <c r="R277" s="2" t="str">
        <f t="shared" si="28"/>
        <v/>
      </c>
      <c r="S277" t="str">
        <f>+IF(R277=11,(F276-D276)/F276-'Daily stats'!$I$12,IF(R277=22,(E276-F276)/F276-'Daily stats'!$I$12,""))</f>
        <v/>
      </c>
      <c r="T277" s="11">
        <f>IF(OR(Q276="",Q277=""),0,IF(S277&lt;&gt;"",S277,IF(AND(Q276=Q277,Q276&lt;&gt;0),ABS((F276-F277)/F276),IF(AND(Q276+Q277=0,Q276&lt;&gt;0),(-1*ABS(F277-F276))/F276-2*('Daily stats'!$I$12),IF(AND(Q276=-1,Q277=0),(F276-F277)/F276-2*('Daily stats'!$I$12),IF(AND(Q276=1,Q277=0),(F277-F276)/F276-2*('Daily stats'!$I$12),0))))))</f>
        <v>1.8545638557770014E-2</v>
      </c>
    </row>
    <row r="278" spans="1:20">
      <c r="A278" s="9">
        <v>42411</v>
      </c>
      <c r="B278" s="9">
        <v>42425</v>
      </c>
      <c r="C278" s="2">
        <v>14619</v>
      </c>
      <c r="D278" s="7">
        <v>14619</v>
      </c>
      <c r="E278" s="6">
        <v>13956.55</v>
      </c>
      <c r="F278" s="5">
        <v>14020</v>
      </c>
      <c r="G278" s="2">
        <v>14020</v>
      </c>
      <c r="H278" s="2">
        <v>155490</v>
      </c>
      <c r="I278" s="2">
        <v>667938.17000000004</v>
      </c>
      <c r="J278" s="2">
        <v>2827950</v>
      </c>
      <c r="K278" s="2">
        <v>59460</v>
      </c>
      <c r="L278" s="2">
        <v>14028.55</v>
      </c>
      <c r="M278" s="47">
        <f t="shared" si="26"/>
        <v>-623.25</v>
      </c>
      <c r="N278" s="11">
        <f t="shared" si="29"/>
        <v>-4.2562272719512406E-2</v>
      </c>
      <c r="O278" s="14">
        <f t="shared" si="30"/>
        <v>-0.26837452087193414</v>
      </c>
      <c r="P278">
        <f t="shared" si="27"/>
        <v>662.45000000000073</v>
      </c>
      <c r="Q278" s="27">
        <f t="shared" si="31"/>
        <v>-1</v>
      </c>
      <c r="R278" s="2" t="str">
        <f t="shared" si="28"/>
        <v/>
      </c>
      <c r="S278" t="str">
        <f>+IF(R278=11,(F277-D277)/F277-'Daily stats'!$I$12,IF(R278=22,(E277-F277)/F277-'Daily stats'!$I$12,""))</f>
        <v/>
      </c>
      <c r="T278" s="11">
        <f>IF(OR(Q277="",Q278=""),0,IF(S278&lt;&gt;"",S278,IF(AND(Q277=Q278,Q277&lt;&gt;0),ABS((F277-F278)/F277),IF(AND(Q277+Q278=0,Q277&lt;&gt;0),(-1*ABS(F278-F277))/F277-2*('Daily stats'!$I$12),IF(AND(Q277=-1,Q278=0),(F277-F278)/F277-2*('Daily stats'!$I$12),IF(AND(Q277=1,Q278=0),(F278-F277)/F277-2*('Daily stats'!$I$12),0))))))</f>
        <v>4.2562272719512406E-2</v>
      </c>
    </row>
    <row r="279" spans="1:20">
      <c r="A279" s="9">
        <v>42412</v>
      </c>
      <c r="B279" s="9">
        <v>42425</v>
      </c>
      <c r="C279" s="2">
        <v>14080</v>
      </c>
      <c r="D279" s="7">
        <v>14169.75</v>
      </c>
      <c r="E279" s="6">
        <v>13812.6</v>
      </c>
      <c r="F279" s="5">
        <v>13982.45</v>
      </c>
      <c r="G279" s="2">
        <v>13982.45</v>
      </c>
      <c r="H279" s="2">
        <v>146689</v>
      </c>
      <c r="I279" s="2">
        <v>614925.81000000006</v>
      </c>
      <c r="J279" s="2">
        <v>2673120</v>
      </c>
      <c r="K279" s="2">
        <v>-154830</v>
      </c>
      <c r="L279" s="2">
        <v>13971.5</v>
      </c>
      <c r="M279" s="47">
        <f t="shared" si="26"/>
        <v>-37.549999999999272</v>
      </c>
      <c r="N279" s="11">
        <f t="shared" si="29"/>
        <v>-2.6783166904421735E-3</v>
      </c>
      <c r="O279" s="14">
        <f t="shared" si="30"/>
        <v>-0.2710528375623763</v>
      </c>
      <c r="P279">
        <f t="shared" si="27"/>
        <v>357.14999999999964</v>
      </c>
      <c r="Q279" s="27">
        <f t="shared" si="31"/>
        <v>-1</v>
      </c>
      <c r="R279" s="2" t="str">
        <f t="shared" si="28"/>
        <v/>
      </c>
      <c r="S279" t="str">
        <f>+IF(R279=11,(F278-D278)/F278-'Daily stats'!$I$12,IF(R279=22,(E278-F278)/F278-'Daily stats'!$I$12,""))</f>
        <v/>
      </c>
      <c r="T279" s="11">
        <f>IF(OR(Q278="",Q279=""),0,IF(S279&lt;&gt;"",S279,IF(AND(Q278=Q279,Q278&lt;&gt;0),ABS((F278-F279)/F278),IF(AND(Q278+Q279=0,Q278&lt;&gt;0),(-1*ABS(F279-F278))/F278-2*('Daily stats'!$I$12),IF(AND(Q278=-1,Q279=0),(F278-F279)/F278-2*('Daily stats'!$I$12),IF(AND(Q278=1,Q279=0),(F279-F278)/F278-2*('Daily stats'!$I$12),0))))))</f>
        <v>2.6783166904421735E-3</v>
      </c>
    </row>
    <row r="280" spans="1:20">
      <c r="A280" s="9">
        <v>42415</v>
      </c>
      <c r="B280" s="9">
        <v>42425</v>
      </c>
      <c r="C280" s="2">
        <v>14088.65</v>
      </c>
      <c r="D280" s="7">
        <v>14538.15</v>
      </c>
      <c r="E280" s="6">
        <v>14069.95</v>
      </c>
      <c r="F280" s="5">
        <v>14430.75</v>
      </c>
      <c r="G280" s="2">
        <v>14430.75</v>
      </c>
      <c r="H280" s="2">
        <v>123416</v>
      </c>
      <c r="I280" s="2">
        <v>532831.5</v>
      </c>
      <c r="J280" s="2">
        <v>2339430</v>
      </c>
      <c r="K280" s="2">
        <v>-333690</v>
      </c>
      <c r="L280" s="2">
        <v>14445</v>
      </c>
      <c r="M280" s="47">
        <f t="shared" si="26"/>
        <v>448.29999999999927</v>
      </c>
      <c r="N280" s="11">
        <f t="shared" si="29"/>
        <v>3.2061620102342522E-2</v>
      </c>
      <c r="O280" s="14">
        <f t="shared" si="30"/>
        <v>-0.23899121746003377</v>
      </c>
      <c r="P280">
        <f t="shared" si="27"/>
        <v>468.19999999999891</v>
      </c>
      <c r="Q280" s="27">
        <f t="shared" si="31"/>
        <v>1</v>
      </c>
      <c r="R280" s="2">
        <f t="shared" si="28"/>
        <v>11</v>
      </c>
      <c r="S280">
        <f>+IF(R280=11,(F279-D279)/F279-'Daily stats'!$I$12,IF(R280=22,(E279-F279)/F279-'Daily stats'!$I$12,""))</f>
        <v>-1.3895363473497081E-2</v>
      </c>
      <c r="T280" s="11">
        <f>IF(OR(Q279="",Q280=""),0,IF(S280&lt;&gt;"",S280,IF(AND(Q279=Q280,Q279&lt;&gt;0),ABS((F279-F280)/F279),IF(AND(Q279+Q280=0,Q279&lt;&gt;0),(-1*ABS(F280-F279))/F279-2*('Daily stats'!$I$12),IF(AND(Q279=-1,Q280=0),(F279-F280)/F279-2*('Daily stats'!$I$12),IF(AND(Q279=1,Q280=0),(F280-F279)/F279-2*('Daily stats'!$I$12),0))))))</f>
        <v>-1.3895363473497081E-2</v>
      </c>
    </row>
    <row r="281" spans="1:20">
      <c r="A281" s="9">
        <v>42416</v>
      </c>
      <c r="B281" s="9">
        <v>42425</v>
      </c>
      <c r="C281" s="2">
        <v>14570.25</v>
      </c>
      <c r="D281" s="7">
        <v>14588</v>
      </c>
      <c r="E281" s="6">
        <v>14120.15</v>
      </c>
      <c r="F281" s="5">
        <v>14140.65</v>
      </c>
      <c r="G281" s="2">
        <v>14140.65</v>
      </c>
      <c r="H281" s="2">
        <v>120869</v>
      </c>
      <c r="I281" s="2">
        <v>518298.77</v>
      </c>
      <c r="J281" s="2">
        <v>2339430</v>
      </c>
      <c r="K281" s="2">
        <v>0</v>
      </c>
      <c r="L281" s="2">
        <v>14166.45</v>
      </c>
      <c r="M281" s="47">
        <f t="shared" si="26"/>
        <v>-290.10000000000036</v>
      </c>
      <c r="N281" s="11">
        <f t="shared" si="29"/>
        <v>-2.0102905254404682E-2</v>
      </c>
      <c r="O281" s="14">
        <f t="shared" si="30"/>
        <v>-0.25909412271443844</v>
      </c>
      <c r="P281">
        <f t="shared" si="27"/>
        <v>467.85000000000036</v>
      </c>
      <c r="Q281" s="27">
        <f t="shared" si="31"/>
        <v>-1</v>
      </c>
      <c r="R281" s="2" t="str">
        <f t="shared" si="28"/>
        <v/>
      </c>
      <c r="S281" t="str">
        <f>+IF(R281=11,(F280-D280)/F280-'Daily stats'!$I$12,IF(R281=22,(E280-F280)/F280-'Daily stats'!$I$12,""))</f>
        <v/>
      </c>
      <c r="T281" s="11">
        <f>IF(OR(Q280="",Q281=""),0,IF(S281&lt;&gt;"",S281,IF(AND(Q280=Q281,Q280&lt;&gt;0),ABS((F280-F281)/F280),IF(AND(Q280+Q281=0,Q280&lt;&gt;0),(-1*ABS(F281-F280))/F280-2*('Daily stats'!$I$12),IF(AND(Q280=-1,Q281=0),(F280-F281)/F280-2*('Daily stats'!$I$12),IF(AND(Q280=1,Q281=0),(F281-F280)/F280-2*('Daily stats'!$I$12),0))))))</f>
        <v>-2.1102905254404683E-2</v>
      </c>
    </row>
    <row r="282" spans="1:20">
      <c r="A282" s="9">
        <v>42417</v>
      </c>
      <c r="B282" s="9">
        <v>42425</v>
      </c>
      <c r="C282" s="2">
        <v>14119.95</v>
      </c>
      <c r="D282" s="7">
        <v>14216.3</v>
      </c>
      <c r="E282" s="6">
        <v>13890.95</v>
      </c>
      <c r="F282" s="5">
        <v>14163.95</v>
      </c>
      <c r="G282" s="2">
        <v>14163.95</v>
      </c>
      <c r="H282" s="2">
        <v>139515</v>
      </c>
      <c r="I282" s="2">
        <v>587822.62</v>
      </c>
      <c r="J282" s="2">
        <v>2287680</v>
      </c>
      <c r="K282" s="2">
        <v>-51750</v>
      </c>
      <c r="L282" s="2">
        <v>14119.85</v>
      </c>
      <c r="M282" s="47">
        <f t="shared" si="26"/>
        <v>23.300000000001091</v>
      </c>
      <c r="N282" s="11">
        <f t="shared" si="29"/>
        <v>1.6477318935127516E-3</v>
      </c>
      <c r="O282" s="14">
        <f t="shared" si="30"/>
        <v>-0.25744639082092569</v>
      </c>
      <c r="P282">
        <f t="shared" si="27"/>
        <v>325.34999999999854</v>
      </c>
      <c r="Q282" s="27">
        <f t="shared" si="31"/>
        <v>1</v>
      </c>
      <c r="R282" s="2" t="str">
        <f t="shared" si="28"/>
        <v/>
      </c>
      <c r="S282" t="str">
        <f>+IF(R282=11,(F281-D281)/F281-'Daily stats'!$I$12,IF(R282=22,(E281-F281)/F281-'Daily stats'!$I$12,""))</f>
        <v/>
      </c>
      <c r="T282" s="11">
        <f>IF(OR(Q281="",Q282=""),0,IF(S282&lt;&gt;"",S282,IF(AND(Q281=Q282,Q281&lt;&gt;0),ABS((F281-F282)/F281),IF(AND(Q281+Q282=0,Q281&lt;&gt;0),(-1*ABS(F282-F281))/F281-2*('Daily stats'!$I$12),IF(AND(Q281=-1,Q282=0),(F281-F282)/F281-2*('Daily stats'!$I$12),IF(AND(Q281=1,Q282=0),(F282-F281)/F281-2*('Daily stats'!$I$12),0))))))</f>
        <v>-2.6477318935127516E-3</v>
      </c>
    </row>
    <row r="283" spans="1:20">
      <c r="A283" s="9">
        <v>42418</v>
      </c>
      <c r="B283" s="9">
        <v>42425</v>
      </c>
      <c r="C283" s="2">
        <v>14325.05</v>
      </c>
      <c r="D283" s="7">
        <v>14387.95</v>
      </c>
      <c r="E283" s="6">
        <v>14149.95</v>
      </c>
      <c r="F283" s="5">
        <v>14289.8</v>
      </c>
      <c r="G283" s="2">
        <v>14289.8</v>
      </c>
      <c r="H283" s="2">
        <v>123456</v>
      </c>
      <c r="I283" s="2">
        <v>528597.80000000005</v>
      </c>
      <c r="J283" s="2">
        <v>2439600</v>
      </c>
      <c r="K283" s="2">
        <v>151920</v>
      </c>
      <c r="L283" s="2">
        <v>14298.15</v>
      </c>
      <c r="M283" s="47">
        <f t="shared" si="26"/>
        <v>125.84999999999854</v>
      </c>
      <c r="N283" s="11">
        <f t="shared" si="29"/>
        <v>8.8852332859123712E-3</v>
      </c>
      <c r="O283" s="14">
        <f t="shared" si="30"/>
        <v>-0.24856115753501332</v>
      </c>
      <c r="P283">
        <f t="shared" si="27"/>
        <v>238</v>
      </c>
      <c r="Q283" s="27">
        <f t="shared" si="31"/>
        <v>1</v>
      </c>
      <c r="R283" s="2" t="str">
        <f t="shared" si="28"/>
        <v/>
      </c>
      <c r="S283" t="str">
        <f>+IF(R283=11,(F282-D282)/F282-'Daily stats'!$I$12,IF(R283=22,(E282-F282)/F282-'Daily stats'!$I$12,""))</f>
        <v/>
      </c>
      <c r="T283" s="11">
        <f>IF(OR(Q282="",Q283=""),0,IF(S283&lt;&gt;"",S283,IF(AND(Q282=Q283,Q282&lt;&gt;0),ABS((F282-F283)/F282),IF(AND(Q282+Q283=0,Q282&lt;&gt;0),(-1*ABS(F283-F282))/F282-2*('Daily stats'!$I$12),IF(AND(Q282=-1,Q283=0),(F282-F283)/F282-2*('Daily stats'!$I$12),IF(AND(Q282=1,Q283=0),(F283-F282)/F282-2*('Daily stats'!$I$12),0))))))</f>
        <v>8.8852332859123712E-3</v>
      </c>
    </row>
    <row r="284" spans="1:20">
      <c r="A284" s="9">
        <v>42419</v>
      </c>
      <c r="B284" s="9">
        <v>42425</v>
      </c>
      <c r="C284" s="2">
        <v>14249</v>
      </c>
      <c r="D284" s="7">
        <v>14418.9</v>
      </c>
      <c r="E284" s="6">
        <v>14210</v>
      </c>
      <c r="F284" s="5">
        <v>14358.9</v>
      </c>
      <c r="G284" s="2">
        <v>14358.9</v>
      </c>
      <c r="H284" s="2">
        <v>99614</v>
      </c>
      <c r="I284" s="2">
        <v>427706.71</v>
      </c>
      <c r="J284" s="2">
        <v>2238480</v>
      </c>
      <c r="K284" s="2">
        <v>-201120</v>
      </c>
      <c r="L284" s="2">
        <v>14344.2</v>
      </c>
      <c r="M284" s="47">
        <f t="shared" si="26"/>
        <v>69.100000000000364</v>
      </c>
      <c r="N284" s="11">
        <f t="shared" si="29"/>
        <v>4.8356170135341551E-3</v>
      </c>
      <c r="O284" s="14">
        <f t="shared" si="30"/>
        <v>-0.24372554052147916</v>
      </c>
      <c r="P284">
        <f t="shared" si="27"/>
        <v>208.89999999999964</v>
      </c>
      <c r="Q284" s="27">
        <f t="shared" si="31"/>
        <v>1</v>
      </c>
      <c r="R284" s="2" t="str">
        <f t="shared" si="28"/>
        <v/>
      </c>
      <c r="S284" t="str">
        <f>+IF(R284=11,(F283-D283)/F283-'Daily stats'!$I$12,IF(R284=22,(E283-F283)/F283-'Daily stats'!$I$12,""))</f>
        <v/>
      </c>
      <c r="T284" s="11">
        <f>IF(OR(Q283="",Q284=""),0,IF(S284&lt;&gt;"",S284,IF(AND(Q283=Q284,Q283&lt;&gt;0),ABS((F283-F284)/F283),IF(AND(Q283+Q284=0,Q283&lt;&gt;0),(-1*ABS(F284-F283))/F283-2*('Daily stats'!$I$12),IF(AND(Q283=-1,Q284=0),(F283-F284)/F283-2*('Daily stats'!$I$12),IF(AND(Q283=1,Q284=0),(F284-F283)/F283-2*('Daily stats'!$I$12),0))))))</f>
        <v>4.8356170135341551E-3</v>
      </c>
    </row>
    <row r="285" spans="1:20">
      <c r="A285" s="9">
        <v>42422</v>
      </c>
      <c r="B285" s="9">
        <v>42425</v>
      </c>
      <c r="C285" s="2">
        <v>14335.5</v>
      </c>
      <c r="D285" s="7">
        <v>14474</v>
      </c>
      <c r="E285" s="6">
        <v>14315</v>
      </c>
      <c r="F285" s="5">
        <v>14395.7</v>
      </c>
      <c r="G285" s="2">
        <v>14395.7</v>
      </c>
      <c r="H285" s="2">
        <v>100462</v>
      </c>
      <c r="I285" s="2">
        <v>433893.82</v>
      </c>
      <c r="J285" s="2">
        <v>2114220</v>
      </c>
      <c r="K285" s="2">
        <v>-124260</v>
      </c>
      <c r="L285" s="2">
        <v>14384.8</v>
      </c>
      <c r="M285" s="47">
        <f t="shared" si="26"/>
        <v>36.800000000001091</v>
      </c>
      <c r="N285" s="11">
        <f t="shared" si="29"/>
        <v>2.5628704148647247E-3</v>
      </c>
      <c r="O285" s="14">
        <f t="shared" si="30"/>
        <v>-0.24116267010661444</v>
      </c>
      <c r="P285">
        <f t="shared" si="27"/>
        <v>159</v>
      </c>
      <c r="Q285" s="27">
        <f t="shared" si="31"/>
        <v>1</v>
      </c>
      <c r="R285" s="2" t="str">
        <f t="shared" si="28"/>
        <v/>
      </c>
      <c r="S285" t="str">
        <f>+IF(R285=11,(F284-D284)/F284-'Daily stats'!$I$12,IF(R285=22,(E284-F284)/F284-'Daily stats'!$I$12,""))</f>
        <v/>
      </c>
      <c r="T285" s="11">
        <f>IF(OR(Q284="",Q285=""),0,IF(S285&lt;&gt;"",S285,IF(AND(Q284=Q285,Q284&lt;&gt;0),ABS((F284-F285)/F284),IF(AND(Q284+Q285=0,Q284&lt;&gt;0),(-1*ABS(F285-F284))/F284-2*('Daily stats'!$I$12),IF(AND(Q284=-1,Q285=0),(F284-F285)/F284-2*('Daily stats'!$I$12),IF(AND(Q284=1,Q285=0),(F285-F284)/F284-2*('Daily stats'!$I$12),0))))))</f>
        <v>2.5628704148647247E-3</v>
      </c>
    </row>
    <row r="286" spans="1:20">
      <c r="A286" s="9">
        <v>42423</v>
      </c>
      <c r="B286" s="9">
        <v>42425</v>
      </c>
      <c r="C286" s="2">
        <v>14361.45</v>
      </c>
      <c r="D286" s="7">
        <v>14361.45</v>
      </c>
      <c r="E286" s="6">
        <v>13952</v>
      </c>
      <c r="F286" s="5">
        <v>14010.5</v>
      </c>
      <c r="G286" s="2">
        <v>14010.5</v>
      </c>
      <c r="H286" s="2">
        <v>140290</v>
      </c>
      <c r="I286" s="2">
        <v>594052.86</v>
      </c>
      <c r="J286" s="2">
        <v>2094060</v>
      </c>
      <c r="K286" s="2">
        <v>-20160</v>
      </c>
      <c r="L286" s="2">
        <v>14008.35</v>
      </c>
      <c r="M286" s="47">
        <f t="shared" si="26"/>
        <v>-385.20000000000073</v>
      </c>
      <c r="N286" s="11">
        <f t="shared" si="29"/>
        <v>-2.6757990233194685E-2</v>
      </c>
      <c r="O286" s="14">
        <f t="shared" si="30"/>
        <v>-0.2679206603398091</v>
      </c>
      <c r="P286">
        <f t="shared" si="27"/>
        <v>409.45000000000073</v>
      </c>
      <c r="Q286" s="27">
        <f t="shared" si="31"/>
        <v>-1</v>
      </c>
      <c r="R286" s="2">
        <f t="shared" si="28"/>
        <v>22</v>
      </c>
      <c r="S286">
        <f>+IF(R286=11,(F285-D285)/F285-'Daily stats'!$I$12,IF(R286=22,(E285-F285)/F285-'Daily stats'!$I$12,""))</f>
        <v>-6.1058406329668382E-3</v>
      </c>
      <c r="T286" s="11">
        <f>IF(OR(Q285="",Q286=""),0,IF(S286&lt;&gt;"",S286,IF(AND(Q285=Q286,Q285&lt;&gt;0),ABS((F285-F286)/F285),IF(AND(Q285+Q286=0,Q285&lt;&gt;0),(-1*ABS(F286-F285))/F285-2*('Daily stats'!$I$12),IF(AND(Q285=-1,Q286=0),(F285-F286)/F285-2*('Daily stats'!$I$12),IF(AND(Q285=1,Q286=0),(F286-F285)/F285-2*('Daily stats'!$I$12),0))))))</f>
        <v>-6.1058406329668382E-3</v>
      </c>
    </row>
    <row r="287" spans="1:20">
      <c r="A287" s="9">
        <v>42424</v>
      </c>
      <c r="B287" s="9">
        <v>42425</v>
      </c>
      <c r="C287" s="2">
        <v>13950</v>
      </c>
      <c r="D287" s="7">
        <v>13979.95</v>
      </c>
      <c r="E287" s="6">
        <v>13752</v>
      </c>
      <c r="F287" s="5">
        <v>13790.55</v>
      </c>
      <c r="G287" s="2">
        <v>13790.55</v>
      </c>
      <c r="H287" s="2">
        <v>138072</v>
      </c>
      <c r="I287" s="2">
        <v>573858.05000000005</v>
      </c>
      <c r="J287" s="2">
        <v>1728330</v>
      </c>
      <c r="K287" s="2">
        <v>-365730</v>
      </c>
      <c r="L287" s="2">
        <v>13794.05</v>
      </c>
      <c r="M287" s="47">
        <f t="shared" si="26"/>
        <v>-219.95000000000073</v>
      </c>
      <c r="N287" s="11">
        <f t="shared" si="29"/>
        <v>-1.5698940080653846E-2</v>
      </c>
      <c r="O287" s="14">
        <f t="shared" si="30"/>
        <v>-0.28361960042046297</v>
      </c>
      <c r="P287">
        <f t="shared" si="27"/>
        <v>227.95000000000073</v>
      </c>
      <c r="Q287" s="27">
        <f t="shared" si="31"/>
        <v>-1</v>
      </c>
      <c r="R287" s="2" t="str">
        <f t="shared" si="28"/>
        <v/>
      </c>
      <c r="S287" t="str">
        <f>+IF(R287=11,(F286-D286)/F286-'Daily stats'!$I$12,IF(R287=22,(E286-F286)/F286-'Daily stats'!$I$12,""))</f>
        <v/>
      </c>
      <c r="T287" s="11">
        <f>IF(OR(Q286="",Q287=""),0,IF(S287&lt;&gt;"",S287,IF(AND(Q286=Q287,Q286&lt;&gt;0),ABS((F286-F287)/F286),IF(AND(Q286+Q287=0,Q286&lt;&gt;0),(-1*ABS(F287-F286))/F286-2*('Daily stats'!$I$12),IF(AND(Q286=-1,Q287=0),(F286-F287)/F286-2*('Daily stats'!$I$12),IF(AND(Q286=1,Q287=0),(F287-F286)/F286-2*('Daily stats'!$I$12),0))))))</f>
        <v>1.5698940080653846E-2</v>
      </c>
    </row>
    <row r="288" spans="1:20">
      <c r="A288" s="9">
        <v>42425</v>
      </c>
      <c r="B288" s="9">
        <v>42425</v>
      </c>
      <c r="C288" s="2">
        <v>13801.1</v>
      </c>
      <c r="D288" s="7">
        <v>13850</v>
      </c>
      <c r="E288" s="6">
        <v>13541.25</v>
      </c>
      <c r="F288" s="5">
        <v>13567.9</v>
      </c>
      <c r="G288" s="2">
        <v>13555.7</v>
      </c>
      <c r="H288" s="2">
        <v>128616</v>
      </c>
      <c r="I288" s="2">
        <v>528612.62</v>
      </c>
      <c r="J288" s="2">
        <v>1081020</v>
      </c>
      <c r="K288" s="2">
        <v>-647310</v>
      </c>
      <c r="L288" s="2">
        <v>13555.7</v>
      </c>
      <c r="M288" s="47">
        <f t="shared" si="26"/>
        <v>-222.64999999999964</v>
      </c>
      <c r="N288" s="11">
        <f t="shared" si="29"/>
        <v>-1.6145113864204086E-2</v>
      </c>
      <c r="O288" s="14">
        <f t="shared" si="30"/>
        <v>-0.29976471428466706</v>
      </c>
      <c r="P288">
        <f t="shared" si="27"/>
        <v>308.75</v>
      </c>
      <c r="Q288" s="27">
        <f t="shared" si="31"/>
        <v>0</v>
      </c>
      <c r="R288" s="2" t="str">
        <f t="shared" si="28"/>
        <v/>
      </c>
      <c r="S288" t="str">
        <f>+IF(R288=11,(F287-D287)/F287-'Daily stats'!$I$12,IF(R288=22,(E287-F287)/F287-'Daily stats'!$I$12,""))</f>
        <v/>
      </c>
      <c r="T288" s="11">
        <f>IF(OR(Q287="",Q288=""),0,IF(S288&lt;&gt;"",S288,IF(AND(Q287=Q288,Q287&lt;&gt;0),ABS((F287-F288)/F287),IF(AND(Q287+Q288=0,Q287&lt;&gt;0),(-1*ABS(F288-F287))/F287-2*('Daily stats'!$I$12),IF(AND(Q287=-1,Q288=0),(F287-F288)/F287-2*('Daily stats'!$I$12),IF(AND(Q287=1,Q288=0),(F288-F287)/F287-2*('Daily stats'!$I$12),0))))))</f>
        <v>1.5145113864204085E-2</v>
      </c>
    </row>
    <row r="289" spans="1:20">
      <c r="A289" s="9">
        <v>42426</v>
      </c>
      <c r="B289" s="9">
        <v>42460</v>
      </c>
      <c r="C289" s="2">
        <v>13762.75</v>
      </c>
      <c r="D289" s="7">
        <v>13945</v>
      </c>
      <c r="E289" s="6">
        <v>13634</v>
      </c>
      <c r="F289" s="5">
        <v>13848.85</v>
      </c>
      <c r="G289" s="2">
        <v>13848.85</v>
      </c>
      <c r="H289" s="2">
        <v>112926</v>
      </c>
      <c r="I289" s="2">
        <v>467196.43</v>
      </c>
      <c r="J289" s="2">
        <v>2151060</v>
      </c>
      <c r="K289" s="2">
        <v>-190860</v>
      </c>
      <c r="L289" s="2">
        <v>13791.45</v>
      </c>
      <c r="M289" s="47" t="str">
        <f t="shared" si="26"/>
        <v/>
      </c>
      <c r="N289" s="11">
        <f t="shared" si="29"/>
        <v>2.0706962757685472E-2</v>
      </c>
      <c r="O289" s="14">
        <f t="shared" si="30"/>
        <v>-0.27905775152698159</v>
      </c>
      <c r="P289">
        <f t="shared" si="27"/>
        <v>311</v>
      </c>
      <c r="Q289" s="27" t="str">
        <f t="shared" si="31"/>
        <v/>
      </c>
      <c r="R289" s="2" t="str">
        <f t="shared" si="28"/>
        <v/>
      </c>
      <c r="S289" t="str">
        <f>+IF(R289=11,(F288-D288)/F288-'Daily stats'!$I$12,IF(R289=22,(E288-F288)/F288-'Daily stats'!$I$12,""))</f>
        <v/>
      </c>
      <c r="T289" s="11">
        <f>IF(OR(Q288="",Q289=""),0,IF(S289&lt;&gt;"",S289,IF(AND(Q288=Q289,Q288&lt;&gt;0),ABS((F288-F289)/F288),IF(AND(Q288+Q289=0,Q288&lt;&gt;0),(-1*ABS(F289-F288))/F288-2*('Daily stats'!$I$12),IF(AND(Q288=-1,Q289=0),(F288-F289)/F288-2*('Daily stats'!$I$12),IF(AND(Q288=1,Q289=0),(F289-F288)/F288-2*('Daily stats'!$I$12),0))))))</f>
        <v>0</v>
      </c>
    </row>
    <row r="290" spans="1:20">
      <c r="A290" s="9">
        <v>42429</v>
      </c>
      <c r="B290" s="9">
        <v>42460</v>
      </c>
      <c r="C290" s="2">
        <v>13887.45</v>
      </c>
      <c r="D290" s="7">
        <v>14244</v>
      </c>
      <c r="E290" s="6">
        <v>13406.4</v>
      </c>
      <c r="F290" s="5">
        <v>13989.35</v>
      </c>
      <c r="G290" s="2">
        <v>13989.35</v>
      </c>
      <c r="H290" s="2">
        <v>253404</v>
      </c>
      <c r="I290" s="2">
        <v>1056292.92</v>
      </c>
      <c r="J290" s="2">
        <v>2205240</v>
      </c>
      <c r="K290" s="2">
        <v>54180</v>
      </c>
      <c r="L290" s="2">
        <v>13946.4</v>
      </c>
      <c r="M290" s="47">
        <f t="shared" si="26"/>
        <v>140.5</v>
      </c>
      <c r="N290" s="11">
        <f t="shared" si="29"/>
        <v>1.0145246717236449E-2</v>
      </c>
      <c r="O290" s="14">
        <f t="shared" si="30"/>
        <v>-0.26891250480974516</v>
      </c>
      <c r="P290">
        <f t="shared" si="27"/>
        <v>837.60000000000036</v>
      </c>
      <c r="Q290" s="27">
        <f t="shared" si="31"/>
        <v>1</v>
      </c>
      <c r="R290" s="2" t="str">
        <f t="shared" si="28"/>
        <v/>
      </c>
      <c r="S290" t="str">
        <f>+IF(R290=11,(F289-D289)/F289-'Daily stats'!$I$12,IF(R290=22,(E289-F289)/F289-'Daily stats'!$I$12,""))</f>
        <v/>
      </c>
      <c r="T290" s="11">
        <f>IF(OR(Q289="",Q290=""),0,IF(S290&lt;&gt;"",S290,IF(AND(Q289=Q290,Q289&lt;&gt;0),ABS((F289-F290)/F289),IF(AND(Q289+Q290=0,Q289&lt;&gt;0),(-1*ABS(F290-F289))/F289-2*('Daily stats'!$I$12),IF(AND(Q289=-1,Q290=0),(F289-F290)/F289-2*('Daily stats'!$I$12),IF(AND(Q289=1,Q290=0),(F290-F289)/F289-2*('Daily stats'!$I$12),0))))))</f>
        <v>0</v>
      </c>
    </row>
    <row r="291" spans="1:20">
      <c r="A291" s="9">
        <v>42430</v>
      </c>
      <c r="B291" s="9">
        <v>42460</v>
      </c>
      <c r="C291" s="2">
        <v>14195</v>
      </c>
      <c r="D291" s="7">
        <v>14478</v>
      </c>
      <c r="E291" s="6">
        <v>14081</v>
      </c>
      <c r="F291" s="5">
        <v>14452.75</v>
      </c>
      <c r="G291" s="2">
        <v>14452.75</v>
      </c>
      <c r="H291" s="2">
        <v>130016</v>
      </c>
      <c r="I291" s="2">
        <v>558653.6</v>
      </c>
      <c r="J291" s="2">
        <v>2260110</v>
      </c>
      <c r="K291" s="2">
        <v>54870</v>
      </c>
      <c r="L291" s="2">
        <v>14412.9</v>
      </c>
      <c r="M291" s="47">
        <f t="shared" si="26"/>
        <v>463.39999999999964</v>
      </c>
      <c r="N291" s="11">
        <f t="shared" si="29"/>
        <v>3.3125198811953353E-2</v>
      </c>
      <c r="O291" s="14">
        <f t="shared" si="30"/>
        <v>-0.2357873059977918</v>
      </c>
      <c r="P291">
        <f t="shared" si="27"/>
        <v>397</v>
      </c>
      <c r="Q291" s="27">
        <f t="shared" si="31"/>
        <v>1</v>
      </c>
      <c r="R291" s="2" t="str">
        <f t="shared" si="28"/>
        <v/>
      </c>
      <c r="S291" t="str">
        <f>+IF(R291=11,(F290-D290)/F290-'Daily stats'!$I$12,IF(R291=22,(E290-F290)/F290-'Daily stats'!$I$12,""))</f>
        <v/>
      </c>
      <c r="T291" s="11">
        <f>IF(OR(Q290="",Q291=""),0,IF(S291&lt;&gt;"",S291,IF(AND(Q290=Q291,Q290&lt;&gt;0),ABS((F290-F291)/F290),IF(AND(Q290+Q291=0,Q290&lt;&gt;0),(-1*ABS(F291-F290))/F290-2*('Daily stats'!$I$12),IF(AND(Q290=-1,Q291=0),(F290-F291)/F290-2*('Daily stats'!$I$12),IF(AND(Q290=1,Q291=0),(F291-F290)/F290-2*('Daily stats'!$I$12),0))))))</f>
        <v>3.3125198811953353E-2</v>
      </c>
    </row>
    <row r="292" spans="1:20">
      <c r="A292" s="9">
        <v>42431</v>
      </c>
      <c r="B292" s="9">
        <v>42460</v>
      </c>
      <c r="C292" s="2">
        <v>14701.05</v>
      </c>
      <c r="D292" s="7">
        <v>15155.75</v>
      </c>
      <c r="E292" s="6">
        <v>14701.05</v>
      </c>
      <c r="F292" s="5">
        <v>15109.6</v>
      </c>
      <c r="G292" s="2">
        <v>15109.6</v>
      </c>
      <c r="H292" s="2">
        <v>178085</v>
      </c>
      <c r="I292" s="2">
        <v>800720.49</v>
      </c>
      <c r="J292" s="2">
        <v>2051970</v>
      </c>
      <c r="K292" s="2">
        <v>-208140</v>
      </c>
      <c r="L292" s="2">
        <v>15092.45</v>
      </c>
      <c r="M292" s="47">
        <f t="shared" si="26"/>
        <v>656.85000000000036</v>
      </c>
      <c r="N292" s="11">
        <f t="shared" si="29"/>
        <v>4.5448098112815923E-2</v>
      </c>
      <c r="O292" s="14">
        <f t="shared" si="30"/>
        <v>-0.19033920788497588</v>
      </c>
      <c r="P292">
        <f t="shared" si="27"/>
        <v>454.70000000000073</v>
      </c>
      <c r="Q292" s="27">
        <f t="shared" si="31"/>
        <v>1</v>
      </c>
      <c r="R292" s="2" t="str">
        <f t="shared" si="28"/>
        <v/>
      </c>
      <c r="S292" t="str">
        <f>+IF(R292=11,(F291-D291)/F291-'Daily stats'!$I$12,IF(R292=22,(E291-F291)/F291-'Daily stats'!$I$12,""))</f>
        <v/>
      </c>
      <c r="T292" s="11">
        <f>IF(OR(Q291="",Q292=""),0,IF(S292&lt;&gt;"",S292,IF(AND(Q291=Q292,Q291&lt;&gt;0),ABS((F291-F292)/F291),IF(AND(Q291+Q292=0,Q291&lt;&gt;0),(-1*ABS(F292-F291))/F291-2*('Daily stats'!$I$12),IF(AND(Q291=-1,Q292=0),(F291-F292)/F291-2*('Daily stats'!$I$12),IF(AND(Q291=1,Q292=0),(F292-F291)/F291-2*('Daily stats'!$I$12),0))))))</f>
        <v>4.5448098112815923E-2</v>
      </c>
    </row>
    <row r="293" spans="1:20">
      <c r="A293" s="9">
        <v>42432</v>
      </c>
      <c r="B293" s="9">
        <v>42460</v>
      </c>
      <c r="C293" s="2">
        <v>15184.9</v>
      </c>
      <c r="D293" s="7">
        <v>15198</v>
      </c>
      <c r="E293" s="6">
        <v>14976</v>
      </c>
      <c r="F293" s="5">
        <v>15148.35</v>
      </c>
      <c r="G293" s="2">
        <v>15148.35</v>
      </c>
      <c r="H293" s="2">
        <v>110460</v>
      </c>
      <c r="I293" s="2">
        <v>500038.87</v>
      </c>
      <c r="J293" s="2">
        <v>1992570</v>
      </c>
      <c r="K293" s="2">
        <v>-59400</v>
      </c>
      <c r="L293" s="2">
        <v>15177.75</v>
      </c>
      <c r="M293" s="47">
        <f t="shared" si="26"/>
        <v>38.75</v>
      </c>
      <c r="N293" s="11">
        <f t="shared" si="29"/>
        <v>2.5645946947635938E-3</v>
      </c>
      <c r="O293" s="14">
        <f t="shared" si="30"/>
        <v>-0.1877746131902123</v>
      </c>
      <c r="P293">
        <f t="shared" si="27"/>
        <v>222</v>
      </c>
      <c r="Q293" s="27">
        <f t="shared" si="31"/>
        <v>1</v>
      </c>
      <c r="R293" s="2" t="str">
        <f t="shared" si="28"/>
        <v/>
      </c>
      <c r="S293" t="str">
        <f>+IF(R293=11,(F292-D292)/F292-'Daily stats'!$I$12,IF(R293=22,(E292-F292)/F292-'Daily stats'!$I$12,""))</f>
        <v/>
      </c>
      <c r="T293" s="11">
        <f>IF(OR(Q292="",Q293=""),0,IF(S293&lt;&gt;"",S293,IF(AND(Q292=Q293,Q292&lt;&gt;0),ABS((F292-F293)/F292),IF(AND(Q292+Q293=0,Q292&lt;&gt;0),(-1*ABS(F293-F292))/F292-2*('Daily stats'!$I$12),IF(AND(Q292=-1,Q293=0),(F292-F293)/F292-2*('Daily stats'!$I$12),IF(AND(Q292=1,Q293=0),(F293-F292)/F292-2*('Daily stats'!$I$12),0))))))</f>
        <v>2.5645946947635938E-3</v>
      </c>
    </row>
    <row r="294" spans="1:20">
      <c r="A294" s="9">
        <v>42433</v>
      </c>
      <c r="B294" s="9">
        <v>42460</v>
      </c>
      <c r="C294" s="2">
        <v>15201.05</v>
      </c>
      <c r="D294" s="7">
        <v>15451</v>
      </c>
      <c r="E294" s="6">
        <v>14962</v>
      </c>
      <c r="F294" s="5">
        <v>15328.45</v>
      </c>
      <c r="G294" s="2">
        <v>15328.45</v>
      </c>
      <c r="H294" s="2">
        <v>151003</v>
      </c>
      <c r="I294" s="2">
        <v>688397.74</v>
      </c>
      <c r="J294" s="2">
        <v>1963590</v>
      </c>
      <c r="K294" s="2">
        <v>-28980</v>
      </c>
      <c r="L294" s="2">
        <v>15339.2</v>
      </c>
      <c r="M294" s="47">
        <f t="shared" si="26"/>
        <v>180.10000000000036</v>
      </c>
      <c r="N294" s="11">
        <f t="shared" si="29"/>
        <v>1.1889083629570241E-2</v>
      </c>
      <c r="O294" s="14">
        <f t="shared" si="30"/>
        <v>-0.17588552956064205</v>
      </c>
      <c r="P294">
        <f t="shared" si="27"/>
        <v>489</v>
      </c>
      <c r="Q294" s="27">
        <f t="shared" si="31"/>
        <v>1</v>
      </c>
      <c r="R294" s="2">
        <f t="shared" si="28"/>
        <v>22</v>
      </c>
      <c r="S294">
        <f>+IF(R294=11,(F293-D293)/F293-'Daily stats'!$I$12,IF(R294=22,(E293-F293)/F293-'Daily stats'!$I$12,""))</f>
        <v>-1.1877476754894121E-2</v>
      </c>
      <c r="T294" s="11">
        <f>IF(OR(Q293="",Q294=""),0,IF(S294&lt;&gt;"",S294,IF(AND(Q293=Q294,Q293&lt;&gt;0),ABS((F293-F294)/F293),IF(AND(Q293+Q294=0,Q293&lt;&gt;0),(-1*ABS(F294-F293))/F293-2*('Daily stats'!$I$12),IF(AND(Q293=-1,Q294=0),(F293-F294)/F293-2*('Daily stats'!$I$12),IF(AND(Q293=1,Q294=0),(F294-F293)/F293-2*('Daily stats'!$I$12),0))))))</f>
        <v>-1.1877476754894121E-2</v>
      </c>
    </row>
    <row r="295" spans="1:20">
      <c r="A295" s="9">
        <v>42437</v>
      </c>
      <c r="B295" s="9">
        <v>42460</v>
      </c>
      <c r="C295" s="2">
        <v>15350</v>
      </c>
      <c r="D295" s="7">
        <v>15350</v>
      </c>
      <c r="E295" s="6">
        <v>15051.1</v>
      </c>
      <c r="F295" s="5">
        <v>15153.4</v>
      </c>
      <c r="G295" s="2">
        <v>15153.4</v>
      </c>
      <c r="H295" s="2">
        <v>104483</v>
      </c>
      <c r="I295" s="2">
        <v>475676.73</v>
      </c>
      <c r="J295" s="2">
        <v>1922430</v>
      </c>
      <c r="K295" s="2">
        <v>-41160</v>
      </c>
      <c r="L295" s="2">
        <v>15146.5</v>
      </c>
      <c r="M295" s="47">
        <f t="shared" si="26"/>
        <v>-175.05000000000109</v>
      </c>
      <c r="N295" s="11">
        <f t="shared" si="29"/>
        <v>-1.1419941350886821E-2</v>
      </c>
      <c r="O295" s="14">
        <f t="shared" si="30"/>
        <v>-0.18730547091152885</v>
      </c>
      <c r="P295">
        <f t="shared" si="27"/>
        <v>298.89999999999964</v>
      </c>
      <c r="Q295" s="27">
        <f t="shared" si="31"/>
        <v>-1</v>
      </c>
      <c r="R295" s="2" t="str">
        <f t="shared" si="28"/>
        <v/>
      </c>
      <c r="S295" t="str">
        <f>+IF(R295=11,(F294-D294)/F294-'Daily stats'!$I$12,IF(R295=22,(E294-F294)/F294-'Daily stats'!$I$12,""))</f>
        <v/>
      </c>
      <c r="T295" s="11">
        <f>IF(OR(Q294="",Q295=""),0,IF(S295&lt;&gt;"",S295,IF(AND(Q294=Q295,Q294&lt;&gt;0),ABS((F294-F295)/F294),IF(AND(Q294+Q295=0,Q294&lt;&gt;0),(-1*ABS(F295-F294))/F294-2*('Daily stats'!$I$12),IF(AND(Q294=-1,Q295=0),(F294-F295)/F294-2*('Daily stats'!$I$12),IF(AND(Q294=1,Q295=0),(F295-F294)/F294-2*('Daily stats'!$I$12),0))))))</f>
        <v>-1.241994135088682E-2</v>
      </c>
    </row>
    <row r="296" spans="1:20">
      <c r="A296" s="9">
        <v>42438</v>
      </c>
      <c r="B296" s="9">
        <v>42460</v>
      </c>
      <c r="C296" s="2">
        <v>15020</v>
      </c>
      <c r="D296" s="7">
        <v>15394.9</v>
      </c>
      <c r="E296" s="6">
        <v>14980.45</v>
      </c>
      <c r="F296" s="5">
        <v>15342</v>
      </c>
      <c r="G296" s="2">
        <v>15342</v>
      </c>
      <c r="H296" s="2">
        <v>126340</v>
      </c>
      <c r="I296" s="2">
        <v>576768.30000000005</v>
      </c>
      <c r="J296" s="2">
        <v>1948890</v>
      </c>
      <c r="K296" s="2">
        <v>26460</v>
      </c>
      <c r="L296" s="2">
        <v>15279.05</v>
      </c>
      <c r="M296" s="47">
        <f t="shared" si="26"/>
        <v>188.60000000000036</v>
      </c>
      <c r="N296" s="11">
        <f t="shared" si="29"/>
        <v>1.2446051711167154E-2</v>
      </c>
      <c r="O296" s="14">
        <f t="shared" si="30"/>
        <v>-0.17485941920036169</v>
      </c>
      <c r="P296">
        <f t="shared" si="27"/>
        <v>414.44999999999891</v>
      </c>
      <c r="Q296" s="27">
        <f t="shared" si="31"/>
        <v>1</v>
      </c>
      <c r="R296" s="2">
        <f t="shared" si="28"/>
        <v>11</v>
      </c>
      <c r="S296">
        <f>+IF(R296=11,(F295-D295)/F295-'Daily stats'!$I$12,IF(R296=22,(E295-F295)/F295-'Daily stats'!$I$12,""))</f>
        <v>-1.347398603613713E-2</v>
      </c>
      <c r="T296" s="11">
        <f>IF(OR(Q295="",Q296=""),0,IF(S296&lt;&gt;"",S296,IF(AND(Q295=Q296,Q295&lt;&gt;0),ABS((F295-F296)/F295),IF(AND(Q295+Q296=0,Q295&lt;&gt;0),(-1*ABS(F296-F295))/F295-2*('Daily stats'!$I$12),IF(AND(Q295=-1,Q296=0),(F295-F296)/F295-2*('Daily stats'!$I$12),IF(AND(Q295=1,Q296=0),(F296-F295)/F295-2*('Daily stats'!$I$12),0))))))</f>
        <v>-1.347398603613713E-2</v>
      </c>
    </row>
    <row r="297" spans="1:20">
      <c r="A297" s="9">
        <v>42439</v>
      </c>
      <c r="B297" s="9">
        <v>42460</v>
      </c>
      <c r="C297" s="2">
        <v>15370.05</v>
      </c>
      <c r="D297" s="7">
        <v>15401</v>
      </c>
      <c r="E297" s="6">
        <v>15110</v>
      </c>
      <c r="F297" s="5">
        <v>15234.1</v>
      </c>
      <c r="G297" s="2">
        <v>15234.1</v>
      </c>
      <c r="H297" s="2">
        <v>104689</v>
      </c>
      <c r="I297" s="2">
        <v>478532.19</v>
      </c>
      <c r="J297" s="2">
        <v>1889640</v>
      </c>
      <c r="K297" s="2">
        <v>-59250</v>
      </c>
      <c r="L297" s="2">
        <v>15180.65</v>
      </c>
      <c r="M297" s="47">
        <f t="shared" si="26"/>
        <v>-107.89999999999964</v>
      </c>
      <c r="N297" s="11">
        <f t="shared" si="29"/>
        <v>-7.0329813583626406E-3</v>
      </c>
      <c r="O297" s="14">
        <f t="shared" si="30"/>
        <v>-0.18189240055872433</v>
      </c>
      <c r="P297">
        <f t="shared" si="27"/>
        <v>291</v>
      </c>
      <c r="Q297" s="27">
        <f t="shared" si="31"/>
        <v>-1</v>
      </c>
      <c r="R297" s="2" t="str">
        <f t="shared" si="28"/>
        <v/>
      </c>
      <c r="S297" t="str">
        <f>+IF(R297=11,(F296-D296)/F296-'Daily stats'!$I$12,IF(R297=22,(E296-F296)/F296-'Daily stats'!$I$12,""))</f>
        <v/>
      </c>
      <c r="T297" s="11">
        <f>IF(OR(Q296="",Q297=""),0,IF(S297&lt;&gt;"",S297,IF(AND(Q296=Q297,Q296&lt;&gt;0),ABS((F296-F297)/F296),IF(AND(Q296+Q297=0,Q296&lt;&gt;0),(-1*ABS(F297-F296))/F296-2*('Daily stats'!$I$12),IF(AND(Q296=-1,Q297=0),(F296-F297)/F296-2*('Daily stats'!$I$12),IF(AND(Q296=1,Q297=0),(F297-F296)/F296-2*('Daily stats'!$I$12),0))))))</f>
        <v>-8.0329813583626397E-3</v>
      </c>
    </row>
    <row r="298" spans="1:20">
      <c r="A298" s="9">
        <v>42440</v>
      </c>
      <c r="B298" s="9">
        <v>42460</v>
      </c>
      <c r="C298" s="2">
        <v>15205</v>
      </c>
      <c r="D298" s="7">
        <v>15410</v>
      </c>
      <c r="E298" s="6">
        <v>15060.5</v>
      </c>
      <c r="F298" s="5">
        <v>15243.05</v>
      </c>
      <c r="G298" s="2">
        <v>15243.05</v>
      </c>
      <c r="H298" s="2">
        <v>146858</v>
      </c>
      <c r="I298" s="2">
        <v>671159.56</v>
      </c>
      <c r="J298" s="2">
        <v>1852110</v>
      </c>
      <c r="K298" s="2">
        <v>-37530</v>
      </c>
      <c r="L298" s="2">
        <v>15168.2</v>
      </c>
      <c r="M298" s="47">
        <f t="shared" si="26"/>
        <v>8.9499999999989086</v>
      </c>
      <c r="N298" s="11">
        <f t="shared" si="29"/>
        <v>5.8749778457532168E-4</v>
      </c>
      <c r="O298" s="14">
        <f t="shared" si="30"/>
        <v>-0.18130490277414901</v>
      </c>
      <c r="P298">
        <f t="shared" si="27"/>
        <v>349.5</v>
      </c>
      <c r="Q298" s="27">
        <f t="shared" si="31"/>
        <v>1</v>
      </c>
      <c r="R298" s="2">
        <f t="shared" si="28"/>
        <v>11</v>
      </c>
      <c r="S298">
        <f>+IF(R298=11,(F297-D297)/F297-'Daily stats'!$I$12,IF(R298=22,(E297-F297)/F297-'Daily stats'!$I$12,""))</f>
        <v>-1.1455684943646139E-2</v>
      </c>
      <c r="T298" s="11">
        <f>IF(OR(Q297="",Q298=""),0,IF(S298&lt;&gt;"",S298,IF(AND(Q297=Q298,Q297&lt;&gt;0),ABS((F297-F298)/F297),IF(AND(Q297+Q298=0,Q297&lt;&gt;0),(-1*ABS(F298-F297))/F297-2*('Daily stats'!$I$12),IF(AND(Q297=-1,Q298=0),(F297-F298)/F297-2*('Daily stats'!$I$12),IF(AND(Q297=1,Q298=0),(F298-F297)/F297-2*('Daily stats'!$I$12),0))))))</f>
        <v>-1.1455684943646139E-2</v>
      </c>
    </row>
    <row r="299" spans="1:20">
      <c r="A299" s="9">
        <v>42443</v>
      </c>
      <c r="B299" s="9">
        <v>42460</v>
      </c>
      <c r="C299" s="2">
        <v>15380.5</v>
      </c>
      <c r="D299" s="7">
        <v>15477</v>
      </c>
      <c r="E299" s="6">
        <v>15282.95</v>
      </c>
      <c r="F299" s="5">
        <v>15335.55</v>
      </c>
      <c r="G299" s="2">
        <v>15335.55</v>
      </c>
      <c r="H299" s="2">
        <v>102394</v>
      </c>
      <c r="I299" s="2">
        <v>472246.14</v>
      </c>
      <c r="J299" s="2">
        <v>1875780</v>
      </c>
      <c r="K299" s="2">
        <v>23670</v>
      </c>
      <c r="L299" s="2">
        <v>15277.8</v>
      </c>
      <c r="M299" s="47">
        <f t="shared" si="26"/>
        <v>92.5</v>
      </c>
      <c r="N299" s="11">
        <f t="shared" si="29"/>
        <v>6.068339341535979E-3</v>
      </c>
      <c r="O299" s="14">
        <f t="shared" si="30"/>
        <v>-0.17523656343261304</v>
      </c>
      <c r="P299">
        <f t="shared" si="27"/>
        <v>194.04999999999927</v>
      </c>
      <c r="Q299" s="27">
        <f t="shared" si="31"/>
        <v>1</v>
      </c>
      <c r="R299" s="2" t="str">
        <f t="shared" si="28"/>
        <v/>
      </c>
      <c r="S299" t="str">
        <f>+IF(R299=11,(F298-D298)/F298-'Daily stats'!$I$12,IF(R299=22,(E298-F298)/F298-'Daily stats'!$I$12,""))</f>
        <v/>
      </c>
      <c r="T299" s="11">
        <f>IF(OR(Q298="",Q299=""),0,IF(S299&lt;&gt;"",S299,IF(AND(Q298=Q299,Q298&lt;&gt;0),ABS((F298-F299)/F298),IF(AND(Q298+Q299=0,Q298&lt;&gt;0),(-1*ABS(F299-F298))/F298-2*('Daily stats'!$I$12),IF(AND(Q298=-1,Q299=0),(F298-F299)/F298-2*('Daily stats'!$I$12),IF(AND(Q298=1,Q299=0),(F299-F298)/F298-2*('Daily stats'!$I$12),0))))))</f>
        <v>6.068339341535979E-3</v>
      </c>
    </row>
    <row r="300" spans="1:20">
      <c r="A300" s="9">
        <v>42444</v>
      </c>
      <c r="B300" s="9">
        <v>42460</v>
      </c>
      <c r="C300" s="2">
        <v>15350</v>
      </c>
      <c r="D300" s="7">
        <v>15449.9</v>
      </c>
      <c r="E300" s="6">
        <v>15305</v>
      </c>
      <c r="F300" s="5">
        <v>15398.9</v>
      </c>
      <c r="G300" s="2">
        <v>15398.9</v>
      </c>
      <c r="H300" s="2">
        <v>87206</v>
      </c>
      <c r="I300" s="2">
        <v>402595.98</v>
      </c>
      <c r="J300" s="2">
        <v>1824240</v>
      </c>
      <c r="K300" s="2">
        <v>-51540</v>
      </c>
      <c r="L300" s="2">
        <v>15326.8</v>
      </c>
      <c r="M300" s="47">
        <f t="shared" si="26"/>
        <v>63.350000000000364</v>
      </c>
      <c r="N300" s="11">
        <f t="shared" si="29"/>
        <v>4.1309245511246982E-3</v>
      </c>
      <c r="O300" s="14">
        <f t="shared" si="30"/>
        <v>-0.17110563888148833</v>
      </c>
      <c r="P300">
        <f t="shared" si="27"/>
        <v>144.89999999999964</v>
      </c>
      <c r="Q300" s="27">
        <f t="shared" si="31"/>
        <v>1</v>
      </c>
      <c r="R300" s="2" t="str">
        <f t="shared" si="28"/>
        <v/>
      </c>
      <c r="S300" t="str">
        <f>+IF(R300=11,(F299-D299)/F299-'Daily stats'!$I$12,IF(R300=22,(E299-F299)/F299-'Daily stats'!$I$12,""))</f>
        <v/>
      </c>
      <c r="T300" s="11">
        <f>IF(OR(Q299="",Q300=""),0,IF(S300&lt;&gt;"",S300,IF(AND(Q299=Q300,Q299&lt;&gt;0),ABS((F299-F300)/F299),IF(AND(Q299+Q300=0,Q299&lt;&gt;0),(-1*ABS(F300-F299))/F299-2*('Daily stats'!$I$12),IF(AND(Q299=-1,Q300=0),(F299-F300)/F299-2*('Daily stats'!$I$12),IF(AND(Q299=1,Q300=0),(F300-F299)/F299-2*('Daily stats'!$I$12),0))))))</f>
        <v>4.1309245511246982E-3</v>
      </c>
    </row>
    <row r="301" spans="1:20">
      <c r="A301" s="9">
        <v>42445</v>
      </c>
      <c r="B301" s="9">
        <v>42460</v>
      </c>
      <c r="C301" s="2">
        <v>15206</v>
      </c>
      <c r="D301" s="7">
        <v>15555</v>
      </c>
      <c r="E301" s="6">
        <v>15206</v>
      </c>
      <c r="F301" s="5">
        <v>15536</v>
      </c>
      <c r="G301" s="2">
        <v>15536</v>
      </c>
      <c r="H301" s="2">
        <v>127658</v>
      </c>
      <c r="I301" s="2">
        <v>589052.6</v>
      </c>
      <c r="J301" s="2">
        <v>1883850</v>
      </c>
      <c r="K301" s="2">
        <v>59610</v>
      </c>
      <c r="L301" s="2">
        <v>15461.7</v>
      </c>
      <c r="M301" s="47">
        <f t="shared" si="26"/>
        <v>137.10000000000036</v>
      </c>
      <c r="N301" s="11">
        <f t="shared" si="29"/>
        <v>8.9032333478365581E-3</v>
      </c>
      <c r="O301" s="14">
        <f t="shared" si="30"/>
        <v>-0.16220240553365178</v>
      </c>
      <c r="P301">
        <f t="shared" si="27"/>
        <v>349</v>
      </c>
      <c r="Q301" s="27">
        <f t="shared" si="31"/>
        <v>1</v>
      </c>
      <c r="R301" s="2">
        <f t="shared" si="28"/>
        <v>22</v>
      </c>
      <c r="S301">
        <f>+IF(R301=11,(F300-D300)/F300-'Daily stats'!$I$12,IF(R301=22,(E300-F300)/F300-'Daily stats'!$I$12,""))</f>
        <v>-6.5978381572709497E-3</v>
      </c>
      <c r="T301" s="11">
        <f>IF(OR(Q300="",Q301=""),0,IF(S301&lt;&gt;"",S301,IF(AND(Q300=Q301,Q300&lt;&gt;0),ABS((F300-F301)/F300),IF(AND(Q300+Q301=0,Q300&lt;&gt;0),(-1*ABS(F301-F300))/F300-2*('Daily stats'!$I$12),IF(AND(Q300=-1,Q301=0),(F300-F301)/F300-2*('Daily stats'!$I$12),IF(AND(Q300=1,Q301=0),(F301-F300)/F300-2*('Daily stats'!$I$12),0))))))</f>
        <v>-6.5978381572709497E-3</v>
      </c>
    </row>
    <row r="302" spans="1:20">
      <c r="A302" s="9">
        <v>42446</v>
      </c>
      <c r="B302" s="9">
        <v>42460</v>
      </c>
      <c r="C302" s="2">
        <v>15661</v>
      </c>
      <c r="D302" s="7">
        <v>15749</v>
      </c>
      <c r="E302" s="6">
        <v>15326.5</v>
      </c>
      <c r="F302" s="5">
        <v>15433.95</v>
      </c>
      <c r="G302" s="2">
        <v>15433.95</v>
      </c>
      <c r="H302" s="2">
        <v>142361</v>
      </c>
      <c r="I302" s="2">
        <v>666690.98</v>
      </c>
      <c r="J302" s="2">
        <v>1866960</v>
      </c>
      <c r="K302" s="2">
        <v>-16890</v>
      </c>
      <c r="L302" s="2">
        <v>15444</v>
      </c>
      <c r="M302" s="47">
        <f t="shared" si="26"/>
        <v>-102.04999999999927</v>
      </c>
      <c r="N302" s="11">
        <f t="shared" si="29"/>
        <v>-6.5686148300720436E-3</v>
      </c>
      <c r="O302" s="14">
        <f t="shared" si="30"/>
        <v>-0.16877102036372382</v>
      </c>
      <c r="P302">
        <f t="shared" si="27"/>
        <v>422.5</v>
      </c>
      <c r="Q302" s="27">
        <f t="shared" si="31"/>
        <v>-1</v>
      </c>
      <c r="R302" s="2" t="str">
        <f t="shared" si="28"/>
        <v/>
      </c>
      <c r="S302" t="str">
        <f>+IF(R302=11,(F301-D301)/F301-'Daily stats'!$I$12,IF(R302=22,(E301-F301)/F301-'Daily stats'!$I$12,""))</f>
        <v/>
      </c>
      <c r="T302" s="11">
        <f>IF(OR(Q301="",Q302=""),0,IF(S302&lt;&gt;"",S302,IF(AND(Q301=Q302,Q301&lt;&gt;0),ABS((F301-F302)/F301),IF(AND(Q301+Q302=0,Q301&lt;&gt;0),(-1*ABS(F302-F301))/F301-2*('Daily stats'!$I$12),IF(AND(Q301=-1,Q302=0),(F301-F302)/F301-2*('Daily stats'!$I$12),IF(AND(Q301=1,Q302=0),(F302-F301)/F301-2*('Daily stats'!$I$12),0))))))</f>
        <v>-7.5686148300720436E-3</v>
      </c>
    </row>
    <row r="303" spans="1:20">
      <c r="A303" s="9">
        <v>42447</v>
      </c>
      <c r="B303" s="9">
        <v>42460</v>
      </c>
      <c r="C303" s="2">
        <v>15492.25</v>
      </c>
      <c r="D303" s="7">
        <v>15695.95</v>
      </c>
      <c r="E303" s="6">
        <v>15457.05</v>
      </c>
      <c r="F303" s="5">
        <v>15669.65</v>
      </c>
      <c r="G303" s="2">
        <v>15669.65</v>
      </c>
      <c r="H303" s="2">
        <v>119811</v>
      </c>
      <c r="I303" s="2">
        <v>560403.68000000005</v>
      </c>
      <c r="J303" s="2">
        <v>2156070</v>
      </c>
      <c r="K303" s="2">
        <v>289110</v>
      </c>
      <c r="L303" s="2">
        <v>15654.85</v>
      </c>
      <c r="M303" s="47">
        <f t="shared" si="26"/>
        <v>235.69999999999891</v>
      </c>
      <c r="N303" s="11">
        <f t="shared" si="29"/>
        <v>1.527152802749775E-2</v>
      </c>
      <c r="O303" s="14">
        <f t="shared" si="30"/>
        <v>-0.15349949233622606</v>
      </c>
      <c r="P303">
        <f t="shared" si="27"/>
        <v>238.90000000000146</v>
      </c>
      <c r="Q303" s="27">
        <f t="shared" si="31"/>
        <v>1</v>
      </c>
      <c r="R303" s="2" t="str">
        <f t="shared" si="28"/>
        <v/>
      </c>
      <c r="S303" t="str">
        <f>+IF(R303=11,(F302-D302)/F302-'Daily stats'!$I$12,IF(R303=22,(E302-F302)/F302-'Daily stats'!$I$12,""))</f>
        <v/>
      </c>
      <c r="T303" s="11">
        <f>IF(OR(Q302="",Q303=""),0,IF(S303&lt;&gt;"",S303,IF(AND(Q302=Q303,Q302&lt;&gt;0),ABS((F302-F303)/F302),IF(AND(Q302+Q303=0,Q302&lt;&gt;0),(-1*ABS(F303-F302))/F302-2*('Daily stats'!$I$12),IF(AND(Q302=-1,Q303=0),(F302-F303)/F302-2*('Daily stats'!$I$12),IF(AND(Q302=1,Q303=0),(F303-F302)/F302-2*('Daily stats'!$I$12),0))))))</f>
        <v>-1.6271528027497751E-2</v>
      </c>
    </row>
    <row r="304" spans="1:20">
      <c r="A304" s="9">
        <v>42450</v>
      </c>
      <c r="B304" s="9">
        <v>42460</v>
      </c>
      <c r="C304" s="2">
        <v>15745</v>
      </c>
      <c r="D304" s="7">
        <v>15965.7</v>
      </c>
      <c r="E304" s="6">
        <v>15740</v>
      </c>
      <c r="F304" s="5">
        <v>15941.55</v>
      </c>
      <c r="G304" s="2">
        <v>15941.55</v>
      </c>
      <c r="H304" s="2">
        <v>115047</v>
      </c>
      <c r="I304" s="2">
        <v>546955.11</v>
      </c>
      <c r="J304" s="2">
        <v>2350350</v>
      </c>
      <c r="K304" s="2">
        <v>194280</v>
      </c>
      <c r="L304" s="2">
        <v>15926.1</v>
      </c>
      <c r="M304" s="47">
        <f t="shared" si="26"/>
        <v>271.89999999999964</v>
      </c>
      <c r="N304" s="11">
        <f t="shared" si="29"/>
        <v>1.7352014882272396E-2</v>
      </c>
      <c r="O304" s="14">
        <f t="shared" si="30"/>
        <v>-0.13614747745395367</v>
      </c>
      <c r="P304">
        <f t="shared" si="27"/>
        <v>225.70000000000073</v>
      </c>
      <c r="Q304" s="27">
        <f t="shared" si="31"/>
        <v>1</v>
      </c>
      <c r="R304" s="2" t="str">
        <f t="shared" si="28"/>
        <v/>
      </c>
      <c r="S304" t="str">
        <f>+IF(R304=11,(F303-D303)/F303-'Daily stats'!$I$12,IF(R304=22,(E303-F303)/F303-'Daily stats'!$I$12,""))</f>
        <v/>
      </c>
      <c r="T304" s="11">
        <f>IF(OR(Q303="",Q304=""),0,IF(S304&lt;&gt;"",S304,IF(AND(Q303=Q304,Q303&lt;&gt;0),ABS((F303-F304)/F303),IF(AND(Q303+Q304=0,Q303&lt;&gt;0),(-1*ABS(F304-F303))/F303-2*('Daily stats'!$I$12),IF(AND(Q303=-1,Q304=0),(F303-F304)/F303-2*('Daily stats'!$I$12),IF(AND(Q303=1,Q304=0),(F304-F303)/F303-2*('Daily stats'!$I$12),0))))))</f>
        <v>1.7352014882272396E-2</v>
      </c>
    </row>
    <row r="305" spans="1:20">
      <c r="A305" s="9">
        <v>42451</v>
      </c>
      <c r="B305" s="9">
        <v>42460</v>
      </c>
      <c r="C305" s="2">
        <v>15906.35</v>
      </c>
      <c r="D305" s="7">
        <v>16005</v>
      </c>
      <c r="E305" s="6">
        <v>15800</v>
      </c>
      <c r="F305" s="5">
        <v>15969</v>
      </c>
      <c r="G305" s="2">
        <v>15969</v>
      </c>
      <c r="H305" s="2">
        <v>102931</v>
      </c>
      <c r="I305" s="2">
        <v>490859.01</v>
      </c>
      <c r="J305" s="2">
        <v>2457900</v>
      </c>
      <c r="K305" s="2">
        <v>107550</v>
      </c>
      <c r="L305" s="2">
        <v>15936</v>
      </c>
      <c r="M305" s="47">
        <f t="shared" si="26"/>
        <v>27.450000000000728</v>
      </c>
      <c r="N305" s="11">
        <f t="shared" si="29"/>
        <v>1.7219153720937255E-3</v>
      </c>
      <c r="O305" s="14">
        <f t="shared" si="30"/>
        <v>-0.13442556208185993</v>
      </c>
      <c r="P305">
        <f t="shared" si="27"/>
        <v>205</v>
      </c>
      <c r="Q305" s="27">
        <f t="shared" si="31"/>
        <v>1</v>
      </c>
      <c r="R305" s="2" t="str">
        <f t="shared" si="28"/>
        <v/>
      </c>
      <c r="S305" t="str">
        <f>+IF(R305=11,(F304-D304)/F304-'Daily stats'!$I$12,IF(R305=22,(E304-F304)/F304-'Daily stats'!$I$12,""))</f>
        <v/>
      </c>
      <c r="T305" s="11">
        <f>IF(OR(Q304="",Q305=""),0,IF(S305&lt;&gt;"",S305,IF(AND(Q304=Q305,Q304&lt;&gt;0),ABS((F304-F305)/F304),IF(AND(Q304+Q305=0,Q304&lt;&gt;0),(-1*ABS(F305-F304))/F304-2*('Daily stats'!$I$12),IF(AND(Q304=-1,Q305=0),(F304-F305)/F304-2*('Daily stats'!$I$12),IF(AND(Q304=1,Q305=0),(F305-F304)/F304-2*('Daily stats'!$I$12),0))))))</f>
        <v>1.7219153720937255E-3</v>
      </c>
    </row>
    <row r="306" spans="1:20">
      <c r="A306" s="9">
        <v>42452</v>
      </c>
      <c r="B306" s="9">
        <v>42460</v>
      </c>
      <c r="C306" s="2">
        <v>15952.65</v>
      </c>
      <c r="D306" s="7">
        <v>15963</v>
      </c>
      <c r="E306" s="6">
        <v>15810</v>
      </c>
      <c r="F306" s="5">
        <v>15936.2</v>
      </c>
      <c r="G306" s="2">
        <v>15936.2</v>
      </c>
      <c r="H306" s="2">
        <v>94025</v>
      </c>
      <c r="I306" s="2">
        <v>448073</v>
      </c>
      <c r="J306" s="2">
        <v>2402460</v>
      </c>
      <c r="K306" s="2">
        <v>-55440</v>
      </c>
      <c r="L306" s="2">
        <v>15887.75</v>
      </c>
      <c r="M306" s="47">
        <f t="shared" si="26"/>
        <v>-32.799999999999272</v>
      </c>
      <c r="N306" s="11">
        <f t="shared" si="29"/>
        <v>-2.0539795854467575E-3</v>
      </c>
      <c r="O306" s="14">
        <f t="shared" si="30"/>
        <v>-0.13647954166730669</v>
      </c>
      <c r="P306">
        <f t="shared" si="27"/>
        <v>153</v>
      </c>
      <c r="Q306" s="27">
        <f t="shared" si="31"/>
        <v>-1</v>
      </c>
      <c r="R306" s="2" t="str">
        <f t="shared" si="28"/>
        <v/>
      </c>
      <c r="S306" t="str">
        <f>+IF(R306=11,(F305-D305)/F305-'Daily stats'!$I$12,IF(R306=22,(E305-F305)/F305-'Daily stats'!$I$12,""))</f>
        <v/>
      </c>
      <c r="T306" s="11">
        <f>IF(OR(Q305="",Q306=""),0,IF(S306&lt;&gt;"",S306,IF(AND(Q305=Q306,Q305&lt;&gt;0),ABS((F305-F306)/F305),IF(AND(Q305+Q306=0,Q305&lt;&gt;0),(-1*ABS(F306-F305))/F305-2*('Daily stats'!$I$12),IF(AND(Q305=-1,Q306=0),(F305-F306)/F305-2*('Daily stats'!$I$12),IF(AND(Q305=1,Q306=0),(F306-F305)/F305-2*('Daily stats'!$I$12),0))))))</f>
        <v>-3.0539795854467575E-3</v>
      </c>
    </row>
    <row r="307" spans="1:20">
      <c r="A307" s="9">
        <v>42457</v>
      </c>
      <c r="B307" s="9">
        <v>42460</v>
      </c>
      <c r="C307" s="2">
        <v>15890.1</v>
      </c>
      <c r="D307" s="7">
        <v>15909.6</v>
      </c>
      <c r="E307" s="6">
        <v>15569.95</v>
      </c>
      <c r="F307" s="5">
        <v>15666.7</v>
      </c>
      <c r="G307" s="2">
        <v>15666.7</v>
      </c>
      <c r="H307" s="2">
        <v>108396</v>
      </c>
      <c r="I307" s="2">
        <v>511982.95</v>
      </c>
      <c r="J307" s="2">
        <v>2010990</v>
      </c>
      <c r="K307" s="2">
        <v>-391470</v>
      </c>
      <c r="L307" s="2">
        <v>15604.9</v>
      </c>
      <c r="M307" s="47">
        <f t="shared" si="26"/>
        <v>-269.5</v>
      </c>
      <c r="N307" s="11">
        <f t="shared" si="29"/>
        <v>-1.6911183343582534E-2</v>
      </c>
      <c r="O307" s="14">
        <f t="shared" si="30"/>
        <v>-0.15339072501088924</v>
      </c>
      <c r="P307">
        <f t="shared" si="27"/>
        <v>339.64999999999964</v>
      </c>
      <c r="Q307" s="27">
        <f t="shared" si="31"/>
        <v>-1</v>
      </c>
      <c r="R307" s="2" t="str">
        <f t="shared" si="28"/>
        <v/>
      </c>
      <c r="S307" t="str">
        <f>+IF(R307=11,(F306-D306)/F306-'Daily stats'!$I$12,IF(R307=22,(E306-F306)/F306-'Daily stats'!$I$12,""))</f>
        <v/>
      </c>
      <c r="T307" s="11">
        <f>IF(OR(Q306="",Q307=""),0,IF(S307&lt;&gt;"",S307,IF(AND(Q306=Q307,Q306&lt;&gt;0),ABS((F306-F307)/F306),IF(AND(Q306+Q307=0,Q306&lt;&gt;0),(-1*ABS(F307-F306))/F306-2*('Daily stats'!$I$12),IF(AND(Q306=-1,Q307=0),(F306-F307)/F306-2*('Daily stats'!$I$12),IF(AND(Q306=1,Q307=0),(F307-F306)/F306-2*('Daily stats'!$I$12),0))))))</f>
        <v>1.6911183343582534E-2</v>
      </c>
    </row>
    <row r="308" spans="1:20">
      <c r="A308" s="9">
        <v>42458</v>
      </c>
      <c r="B308" s="9">
        <v>42460</v>
      </c>
      <c r="C308" s="2">
        <v>15640</v>
      </c>
      <c r="D308" s="7">
        <v>15827</v>
      </c>
      <c r="E308" s="6">
        <v>15622.95</v>
      </c>
      <c r="F308" s="5">
        <v>15714.5</v>
      </c>
      <c r="G308" s="2">
        <v>15714.5</v>
      </c>
      <c r="H308" s="2">
        <v>108049</v>
      </c>
      <c r="I308" s="2">
        <v>510056.08</v>
      </c>
      <c r="J308" s="2">
        <v>1540050</v>
      </c>
      <c r="K308" s="2">
        <v>-470940</v>
      </c>
      <c r="L308" s="2">
        <v>15666.25</v>
      </c>
      <c r="M308" s="47">
        <f t="shared" si="26"/>
        <v>47.799999999999272</v>
      </c>
      <c r="N308" s="11">
        <f t="shared" si="29"/>
        <v>3.0510573381758296E-3</v>
      </c>
      <c r="O308" s="14">
        <f t="shared" si="30"/>
        <v>-0.15033966767271342</v>
      </c>
      <c r="P308">
        <f t="shared" si="27"/>
        <v>204.04999999999927</v>
      </c>
      <c r="Q308" s="27">
        <f t="shared" si="31"/>
        <v>1</v>
      </c>
      <c r="R308" s="2" t="str">
        <f t="shared" si="28"/>
        <v/>
      </c>
      <c r="S308" t="str">
        <f>+IF(R308=11,(F307-D307)/F307-'Daily stats'!$I$12,IF(R308=22,(E307-F307)/F307-'Daily stats'!$I$12,""))</f>
        <v/>
      </c>
      <c r="T308" s="11">
        <f>IF(OR(Q307="",Q308=""),0,IF(S308&lt;&gt;"",S308,IF(AND(Q307=Q308,Q307&lt;&gt;0),ABS((F307-F308)/F307),IF(AND(Q307+Q308=0,Q307&lt;&gt;0),(-1*ABS(F308-F307))/F307-2*('Daily stats'!$I$12),IF(AND(Q307=-1,Q308=0),(F307-F308)/F307-2*('Daily stats'!$I$12),IF(AND(Q307=1,Q308=0),(F308-F307)/F307-2*('Daily stats'!$I$12),0))))))</f>
        <v>-4.0510573381758296E-3</v>
      </c>
    </row>
    <row r="309" spans="1:20">
      <c r="A309" s="9">
        <v>42459</v>
      </c>
      <c r="B309" s="9">
        <v>42460</v>
      </c>
      <c r="C309" s="2">
        <v>15879</v>
      </c>
      <c r="D309" s="7">
        <v>16179</v>
      </c>
      <c r="E309" s="6">
        <v>15784.25</v>
      </c>
      <c r="F309" s="5">
        <v>16147.4</v>
      </c>
      <c r="G309" s="2">
        <v>16147.4</v>
      </c>
      <c r="H309" s="2">
        <v>126299</v>
      </c>
      <c r="I309" s="2">
        <v>605687.94999999995</v>
      </c>
      <c r="J309" s="2">
        <v>1200420</v>
      </c>
      <c r="K309" s="2">
        <v>-339630</v>
      </c>
      <c r="L309" s="2">
        <v>16134.85</v>
      </c>
      <c r="M309" s="47">
        <f t="shared" si="26"/>
        <v>432.89999999999964</v>
      </c>
      <c r="N309" s="11">
        <f t="shared" si="29"/>
        <v>2.7547806166279526E-2</v>
      </c>
      <c r="O309" s="14">
        <f t="shared" si="30"/>
        <v>-0.1227918615064339</v>
      </c>
      <c r="P309">
        <f t="shared" si="27"/>
        <v>394.75</v>
      </c>
      <c r="Q309" s="27">
        <f t="shared" si="31"/>
        <v>1</v>
      </c>
      <c r="R309" s="2" t="str">
        <f t="shared" si="28"/>
        <v/>
      </c>
      <c r="S309" t="str">
        <f>+IF(R309=11,(F308-D308)/F308-'Daily stats'!$I$12,IF(R309=22,(E308-F308)/F308-'Daily stats'!$I$12,""))</f>
        <v/>
      </c>
      <c r="T309" s="11">
        <f>IF(OR(Q308="",Q309=""),0,IF(S309&lt;&gt;"",S309,IF(AND(Q308=Q309,Q308&lt;&gt;0),ABS((F308-F309)/F308),IF(AND(Q308+Q309=0,Q308&lt;&gt;0),(-1*ABS(F309-F308))/F308-2*('Daily stats'!$I$12),IF(AND(Q308=-1,Q309=0),(F308-F309)/F308-2*('Daily stats'!$I$12),IF(AND(Q308=1,Q309=0),(F309-F308)/F308-2*('Daily stats'!$I$12),0))))))</f>
        <v>2.7547806166279526E-2</v>
      </c>
    </row>
    <row r="310" spans="1:20">
      <c r="A310" s="9">
        <v>42460</v>
      </c>
      <c r="B310" s="9">
        <v>42460</v>
      </c>
      <c r="C310" s="2">
        <v>16100</v>
      </c>
      <c r="D310" s="7">
        <v>16293.95</v>
      </c>
      <c r="E310" s="6">
        <v>16079.6</v>
      </c>
      <c r="F310" s="5">
        <v>16148.6</v>
      </c>
      <c r="G310" s="2">
        <v>16141.65</v>
      </c>
      <c r="H310" s="2">
        <v>112964</v>
      </c>
      <c r="I310" s="2">
        <v>548474.14</v>
      </c>
      <c r="J310" s="2">
        <v>860010</v>
      </c>
      <c r="K310" s="2">
        <v>-340410</v>
      </c>
      <c r="L310" s="2">
        <v>16141.65</v>
      </c>
      <c r="M310" s="47">
        <f t="shared" si="26"/>
        <v>1.2000000000007276</v>
      </c>
      <c r="N310" s="11">
        <f t="shared" si="29"/>
        <v>7.4315369657079627E-5</v>
      </c>
      <c r="O310" s="14">
        <f t="shared" si="30"/>
        <v>-0.12271754613677682</v>
      </c>
      <c r="P310">
        <f t="shared" si="27"/>
        <v>214.35000000000036</v>
      </c>
      <c r="Q310" s="27">
        <f t="shared" si="31"/>
        <v>0</v>
      </c>
      <c r="R310" s="2" t="str">
        <f t="shared" si="28"/>
        <v/>
      </c>
      <c r="S310" t="str">
        <f>+IF(R310=11,(F309-D309)/F309-'Daily stats'!$I$12,IF(R310=22,(E309-F309)/F309-'Daily stats'!$I$12,""))</f>
        <v/>
      </c>
      <c r="T310" s="11">
        <f>IF(OR(Q309="",Q310=""),0,IF(S310&lt;&gt;"",S310,IF(AND(Q309=Q310,Q309&lt;&gt;0),ABS((F309-F310)/F309),IF(AND(Q309+Q310=0,Q309&lt;&gt;0),(-1*ABS(F310-F309))/F309-2*('Daily stats'!$I$12),IF(AND(Q309=-1,Q310=0),(F309-F310)/F309-2*('Daily stats'!$I$12),IF(AND(Q309=1,Q310=0),(F310-F309)/F309-2*('Daily stats'!$I$12),0))))))</f>
        <v>-9.2568463034292041E-4</v>
      </c>
    </row>
    <row r="311" spans="1:20">
      <c r="A311" s="9">
        <v>42461</v>
      </c>
      <c r="B311" s="9">
        <v>42488</v>
      </c>
      <c r="C311" s="2">
        <v>16200</v>
      </c>
      <c r="D311" s="7">
        <v>16320</v>
      </c>
      <c r="E311" s="6">
        <v>16088</v>
      </c>
      <c r="F311" s="5">
        <v>16253.15</v>
      </c>
      <c r="G311" s="2">
        <v>16253.15</v>
      </c>
      <c r="H311" s="2">
        <v>98744</v>
      </c>
      <c r="I311" s="2">
        <v>479690.77</v>
      </c>
      <c r="J311" s="2">
        <v>1727640</v>
      </c>
      <c r="K311" s="2">
        <v>79530</v>
      </c>
      <c r="L311" s="2">
        <v>16174.9</v>
      </c>
      <c r="M311" s="47" t="str">
        <f t="shared" si="26"/>
        <v/>
      </c>
      <c r="N311" s="11">
        <f t="shared" si="29"/>
        <v>6.4742454454255645E-3</v>
      </c>
      <c r="O311" s="14">
        <f t="shared" si="30"/>
        <v>-0.11624330069135126</v>
      </c>
      <c r="P311">
        <f t="shared" si="27"/>
        <v>232</v>
      </c>
      <c r="Q311" s="27" t="str">
        <f t="shared" si="31"/>
        <v/>
      </c>
      <c r="R311" s="2" t="str">
        <f t="shared" si="28"/>
        <v/>
      </c>
      <c r="S311" t="str">
        <f>+IF(R311=11,(F310-D310)/F310-'Daily stats'!$I$12,IF(R311=22,(E310-F310)/F310-'Daily stats'!$I$12,""))</f>
        <v/>
      </c>
      <c r="T311" s="11">
        <f>IF(OR(Q310="",Q311=""),0,IF(S311&lt;&gt;"",S311,IF(AND(Q310=Q311,Q310&lt;&gt;0),ABS((F310-F311)/F310),IF(AND(Q310+Q311=0,Q310&lt;&gt;0),(-1*ABS(F311-F310))/F310-2*('Daily stats'!$I$12),IF(AND(Q310=-1,Q311=0),(F310-F311)/F310-2*('Daily stats'!$I$12),IF(AND(Q310=1,Q311=0),(F311-F310)/F310-2*('Daily stats'!$I$12),0))))))</f>
        <v>0</v>
      </c>
    </row>
    <row r="312" spans="1:20">
      <c r="A312" s="9">
        <v>42464</v>
      </c>
      <c r="B312" s="9">
        <v>42488</v>
      </c>
      <c r="C312" s="2">
        <v>16306.95</v>
      </c>
      <c r="D312" s="7">
        <v>16341.65</v>
      </c>
      <c r="E312" s="6">
        <v>16126</v>
      </c>
      <c r="F312" s="5">
        <v>16257.9</v>
      </c>
      <c r="G312" s="2">
        <v>16257.9</v>
      </c>
      <c r="H312" s="2">
        <v>73882</v>
      </c>
      <c r="I312" s="2">
        <v>359901.42</v>
      </c>
      <c r="J312" s="2">
        <v>1637790</v>
      </c>
      <c r="K312" s="2">
        <v>-89850</v>
      </c>
      <c r="L312" s="2">
        <v>16190.6</v>
      </c>
      <c r="M312" s="47">
        <f t="shared" si="26"/>
        <v>4.75</v>
      </c>
      <c r="N312" s="11">
        <f t="shared" si="29"/>
        <v>2.9225104056752074E-4</v>
      </c>
      <c r="O312" s="14">
        <f t="shared" si="30"/>
        <v>-0.11595104965078375</v>
      </c>
      <c r="P312">
        <f t="shared" si="27"/>
        <v>215.64999999999964</v>
      </c>
      <c r="Q312" s="27">
        <f t="shared" si="31"/>
        <v>1</v>
      </c>
      <c r="R312" s="2" t="str">
        <f t="shared" si="28"/>
        <v/>
      </c>
      <c r="S312" t="str">
        <f>+IF(R312=11,(F311-D311)/F311-'Daily stats'!$I$12,IF(R312=22,(E311-F311)/F311-'Daily stats'!$I$12,""))</f>
        <v/>
      </c>
      <c r="T312" s="11">
        <f>IF(OR(Q311="",Q312=""),0,IF(S312&lt;&gt;"",S312,IF(AND(Q311=Q312,Q311&lt;&gt;0),ABS((F311-F312)/F311),IF(AND(Q311+Q312=0,Q311&lt;&gt;0),(-1*ABS(F312-F311))/F311-2*('Daily stats'!$I$12),IF(AND(Q311=-1,Q312=0),(F311-F312)/F311-2*('Daily stats'!$I$12),IF(AND(Q311=1,Q312=0),(F312-F311)/F311-2*('Daily stats'!$I$12),0))))))</f>
        <v>0</v>
      </c>
    </row>
    <row r="313" spans="1:20">
      <c r="A313" s="9">
        <v>42465</v>
      </c>
      <c r="B313" s="9">
        <v>42488</v>
      </c>
      <c r="C313" s="2">
        <v>16143</v>
      </c>
      <c r="D313" s="7">
        <v>16261.55</v>
      </c>
      <c r="E313" s="6">
        <v>15692.2</v>
      </c>
      <c r="F313" s="5">
        <v>15732.6</v>
      </c>
      <c r="G313" s="2">
        <v>15732.6</v>
      </c>
      <c r="H313" s="2">
        <v>189248</v>
      </c>
      <c r="I313" s="2">
        <v>906944.83</v>
      </c>
      <c r="J313" s="2">
        <v>1771500</v>
      </c>
      <c r="K313" s="2">
        <v>133710</v>
      </c>
      <c r="L313" s="2">
        <v>15695</v>
      </c>
      <c r="M313" s="47">
        <f t="shared" si="26"/>
        <v>-525.29999999999927</v>
      </c>
      <c r="N313" s="11">
        <f t="shared" si="29"/>
        <v>-3.2310445998560658E-2</v>
      </c>
      <c r="O313" s="14">
        <f t="shared" si="30"/>
        <v>-0.1482614956493444</v>
      </c>
      <c r="P313">
        <f t="shared" si="27"/>
        <v>569.34999999999854</v>
      </c>
      <c r="Q313" s="27">
        <f t="shared" si="31"/>
        <v>-1</v>
      </c>
      <c r="R313" s="2">
        <f t="shared" si="28"/>
        <v>22</v>
      </c>
      <c r="S313">
        <f>+IF(R313=11,(F312-D312)/F312-'Daily stats'!$I$12,IF(R313=22,(E312-F312)/F312-'Daily stats'!$I$12,""))</f>
        <v>-8.6129789210168377E-3</v>
      </c>
      <c r="T313" s="11">
        <f>IF(OR(Q312="",Q313=""),0,IF(S313&lt;&gt;"",S313,IF(AND(Q312=Q313,Q312&lt;&gt;0),ABS((F312-F313)/F312),IF(AND(Q312+Q313=0,Q312&lt;&gt;0),(-1*ABS(F313-F312))/F312-2*('Daily stats'!$I$12),IF(AND(Q312=-1,Q313=0),(F312-F313)/F312-2*('Daily stats'!$I$12),IF(AND(Q312=1,Q313=0),(F313-F312)/F312-2*('Daily stats'!$I$12),0))))))</f>
        <v>-8.6129789210168377E-3</v>
      </c>
    </row>
    <row r="314" spans="1:20">
      <c r="A314" s="9">
        <v>42466</v>
      </c>
      <c r="B314" s="9">
        <v>42488</v>
      </c>
      <c r="C314" s="2">
        <v>15750</v>
      </c>
      <c r="D314" s="7">
        <v>15819</v>
      </c>
      <c r="E314" s="6">
        <v>15621</v>
      </c>
      <c r="F314" s="5">
        <v>15706.05</v>
      </c>
      <c r="G314" s="2">
        <v>15706.05</v>
      </c>
      <c r="H314" s="2">
        <v>98361</v>
      </c>
      <c r="I314" s="2">
        <v>463877.18</v>
      </c>
      <c r="J314" s="2">
        <v>1765350</v>
      </c>
      <c r="K314" s="2">
        <v>-6150</v>
      </c>
      <c r="L314" s="2">
        <v>15636.95</v>
      </c>
      <c r="M314" s="47">
        <f t="shared" si="26"/>
        <v>-26.550000000001091</v>
      </c>
      <c r="N314" s="11">
        <f t="shared" si="29"/>
        <v>-1.6875786583273643E-3</v>
      </c>
      <c r="O314" s="14">
        <f t="shared" si="30"/>
        <v>-0.14994907430767176</v>
      </c>
      <c r="P314">
        <f t="shared" si="27"/>
        <v>198</v>
      </c>
      <c r="Q314" s="27">
        <f t="shared" si="31"/>
        <v>-1</v>
      </c>
      <c r="R314" s="2" t="str">
        <f t="shared" si="28"/>
        <v/>
      </c>
      <c r="S314" t="str">
        <f>+IF(R314=11,(F313-D313)/F313-'Daily stats'!$I$12,IF(R314=22,(E313-F313)/F313-'Daily stats'!$I$12,""))</f>
        <v/>
      </c>
      <c r="T314" s="11">
        <f>IF(OR(Q313="",Q314=""),0,IF(S314&lt;&gt;"",S314,IF(AND(Q313=Q314,Q313&lt;&gt;0),ABS((F313-F314)/F313),IF(AND(Q313+Q314=0,Q313&lt;&gt;0),(-1*ABS(F314-F313))/F313-2*('Daily stats'!$I$12),IF(AND(Q313=-1,Q314=0),(F313-F314)/F313-2*('Daily stats'!$I$12),IF(AND(Q313=1,Q314=0),(F314-F313)/F313-2*('Daily stats'!$I$12),0))))))</f>
        <v>1.6875786583273643E-3</v>
      </c>
    </row>
    <row r="315" spans="1:20">
      <c r="A315" s="9">
        <v>42467</v>
      </c>
      <c r="B315" s="9">
        <v>42488</v>
      </c>
      <c r="C315" s="2">
        <v>15755.9</v>
      </c>
      <c r="D315" s="7">
        <v>15795.4</v>
      </c>
      <c r="E315" s="6">
        <v>15509</v>
      </c>
      <c r="F315" s="5">
        <v>15591.4</v>
      </c>
      <c r="G315" s="2">
        <v>15591.4</v>
      </c>
      <c r="H315" s="2">
        <v>129728</v>
      </c>
      <c r="I315" s="2">
        <v>609018.56999999995</v>
      </c>
      <c r="J315" s="2">
        <v>1704660</v>
      </c>
      <c r="K315" s="2">
        <v>-60690</v>
      </c>
      <c r="L315" s="2">
        <v>15530.75</v>
      </c>
      <c r="M315" s="47">
        <f t="shared" si="26"/>
        <v>-114.64999999999964</v>
      </c>
      <c r="N315" s="11">
        <f t="shared" si="29"/>
        <v>-7.2997348155646796E-3</v>
      </c>
      <c r="O315" s="14">
        <f t="shared" si="30"/>
        <v>-0.15724880912323644</v>
      </c>
      <c r="P315">
        <f t="shared" si="27"/>
        <v>286.39999999999964</v>
      </c>
      <c r="Q315" s="27">
        <f t="shared" si="31"/>
        <v>-1</v>
      </c>
      <c r="R315" s="2" t="str">
        <f t="shared" si="28"/>
        <v/>
      </c>
      <c r="S315" t="str">
        <f>+IF(R315=11,(F314-D314)/F314-'Daily stats'!$I$12,IF(R315=22,(E314-F314)/F314-'Daily stats'!$I$12,""))</f>
        <v/>
      </c>
      <c r="T315" s="11">
        <f>IF(OR(Q314="",Q315=""),0,IF(S315&lt;&gt;"",S315,IF(AND(Q314=Q315,Q314&lt;&gt;0),ABS((F314-F315)/F314),IF(AND(Q314+Q315=0,Q314&lt;&gt;0),(-1*ABS(F315-F314))/F314-2*('Daily stats'!$I$12),IF(AND(Q314=-1,Q315=0),(F314-F315)/F314-2*('Daily stats'!$I$12),IF(AND(Q314=1,Q315=0),(F315-F314)/F314-2*('Daily stats'!$I$12),0))))))</f>
        <v>7.2997348155646796E-3</v>
      </c>
    </row>
    <row r="316" spans="1:20">
      <c r="A316" s="9">
        <v>42468</v>
      </c>
      <c r="B316" s="9">
        <v>42488</v>
      </c>
      <c r="C316" s="2">
        <v>15568</v>
      </c>
      <c r="D316" s="7">
        <v>15720</v>
      </c>
      <c r="E316" s="6">
        <v>15543.6</v>
      </c>
      <c r="F316" s="5">
        <v>15652.1</v>
      </c>
      <c r="G316" s="2">
        <v>15652.1</v>
      </c>
      <c r="H316" s="2">
        <v>85474</v>
      </c>
      <c r="I316" s="2">
        <v>401332.57</v>
      </c>
      <c r="J316" s="2">
        <v>1780680</v>
      </c>
      <c r="K316" s="2">
        <v>76020</v>
      </c>
      <c r="L316" s="2">
        <v>15568.35</v>
      </c>
      <c r="M316" s="47">
        <f t="shared" si="26"/>
        <v>60.700000000000728</v>
      </c>
      <c r="N316" s="11">
        <f t="shared" si="29"/>
        <v>3.8931718768039259E-3</v>
      </c>
      <c r="O316" s="14">
        <f t="shared" si="30"/>
        <v>-0.1533556372464325</v>
      </c>
      <c r="P316">
        <f t="shared" si="27"/>
        <v>176.39999999999964</v>
      </c>
      <c r="Q316" s="27">
        <f t="shared" si="31"/>
        <v>1</v>
      </c>
      <c r="R316" s="2" t="str">
        <f t="shared" si="28"/>
        <v/>
      </c>
      <c r="S316" t="str">
        <f>+IF(R316=11,(F315-D315)/F315-'Daily stats'!$I$12,IF(R316=22,(E315-F315)/F315-'Daily stats'!$I$12,""))</f>
        <v/>
      </c>
      <c r="T316" s="11">
        <f>IF(OR(Q315="",Q316=""),0,IF(S316&lt;&gt;"",S316,IF(AND(Q315=Q316,Q315&lt;&gt;0),ABS((F315-F316)/F315),IF(AND(Q315+Q316=0,Q315&lt;&gt;0),(-1*ABS(F316-F315))/F315-2*('Daily stats'!$I$12),IF(AND(Q315=-1,Q316=0),(F315-F316)/F315-2*('Daily stats'!$I$12),IF(AND(Q315=1,Q316=0),(F316-F315)/F315-2*('Daily stats'!$I$12),0))))))</f>
        <v>-4.8931718768039263E-3</v>
      </c>
    </row>
    <row r="317" spans="1:20">
      <c r="A317" s="9">
        <v>42471</v>
      </c>
      <c r="B317" s="9">
        <v>42488</v>
      </c>
      <c r="C317" s="2">
        <v>15682</v>
      </c>
      <c r="D317" s="7">
        <v>15939.85</v>
      </c>
      <c r="E317" s="6">
        <v>15480</v>
      </c>
      <c r="F317" s="5">
        <v>15896.05</v>
      </c>
      <c r="G317" s="2">
        <v>15896.05</v>
      </c>
      <c r="H317" s="2">
        <v>135719</v>
      </c>
      <c r="I317" s="2">
        <v>639366.31999999995</v>
      </c>
      <c r="J317" s="2">
        <v>1736400</v>
      </c>
      <c r="K317" s="2">
        <v>-44280</v>
      </c>
      <c r="L317" s="2">
        <v>15818.5</v>
      </c>
      <c r="M317" s="47">
        <f t="shared" si="26"/>
        <v>243.94999999999891</v>
      </c>
      <c r="N317" s="11">
        <f t="shared" si="29"/>
        <v>1.5585768043904581E-2</v>
      </c>
      <c r="O317" s="14">
        <f t="shared" si="30"/>
        <v>-0.13776986920252793</v>
      </c>
      <c r="P317">
        <f t="shared" si="27"/>
        <v>459.85000000000036</v>
      </c>
      <c r="Q317" s="27">
        <f t="shared" si="31"/>
        <v>1</v>
      </c>
      <c r="R317" s="2">
        <f t="shared" si="28"/>
        <v>22</v>
      </c>
      <c r="S317">
        <f>+IF(R317=11,(F316-D316)/F316-'Daily stats'!$I$12,IF(R317=22,(E316-F316)/F316-'Daily stats'!$I$12,""))</f>
        <v>-7.4319771787811212E-3</v>
      </c>
      <c r="T317" s="11">
        <f>IF(OR(Q316="",Q317=""),0,IF(S317&lt;&gt;"",S317,IF(AND(Q316=Q317,Q316&lt;&gt;0),ABS((F316-F317)/F316),IF(AND(Q316+Q317=0,Q316&lt;&gt;0),(-1*ABS(F317-F316))/F316-2*('Daily stats'!$I$12),IF(AND(Q316=-1,Q317=0),(F316-F317)/F316-2*('Daily stats'!$I$12),IF(AND(Q316=1,Q317=0),(F317-F316)/F316-2*('Daily stats'!$I$12),0))))))</f>
        <v>-7.4319771787811212E-3</v>
      </c>
    </row>
    <row r="318" spans="1:20">
      <c r="A318" s="9">
        <v>42472</v>
      </c>
      <c r="B318" s="9">
        <v>42488</v>
      </c>
      <c r="C318" s="2">
        <v>15821.05</v>
      </c>
      <c r="D318" s="7">
        <v>15998</v>
      </c>
      <c r="E318" s="6">
        <v>15821.05</v>
      </c>
      <c r="F318" s="5">
        <v>15936.75</v>
      </c>
      <c r="G318" s="2">
        <v>15936.75</v>
      </c>
      <c r="H318" s="2">
        <v>98104</v>
      </c>
      <c r="I318" s="2">
        <v>468521.37</v>
      </c>
      <c r="J318" s="2">
        <v>1644510</v>
      </c>
      <c r="K318" s="2">
        <v>-91890</v>
      </c>
      <c r="L318" s="2">
        <v>15880.2</v>
      </c>
      <c r="M318" s="47">
        <f t="shared" si="26"/>
        <v>40.700000000000728</v>
      </c>
      <c r="N318" s="11">
        <f t="shared" si="29"/>
        <v>2.5603844980357214E-3</v>
      </c>
      <c r="O318" s="14">
        <f t="shared" si="30"/>
        <v>-0.13520948470449221</v>
      </c>
      <c r="P318">
        <f t="shared" si="27"/>
        <v>176.95000000000073</v>
      </c>
      <c r="Q318" s="27">
        <f t="shared" si="31"/>
        <v>1</v>
      </c>
      <c r="R318" s="2" t="str">
        <f t="shared" si="28"/>
        <v/>
      </c>
      <c r="S318" t="str">
        <f>+IF(R318=11,(F317-D317)/F317-'Daily stats'!$I$12,IF(R318=22,(E317-F317)/F317-'Daily stats'!$I$12,""))</f>
        <v/>
      </c>
      <c r="T318" s="11">
        <f>IF(OR(Q317="",Q318=""),0,IF(S318&lt;&gt;"",S318,IF(AND(Q317=Q318,Q317&lt;&gt;0),ABS((F317-F318)/F317),IF(AND(Q317+Q318=0,Q317&lt;&gt;0),(-1*ABS(F318-F317))/F317-2*('Daily stats'!$I$12),IF(AND(Q317=-1,Q318=0),(F317-F318)/F317-2*('Daily stats'!$I$12),IF(AND(Q317=1,Q318=0),(F318-F317)/F317-2*('Daily stats'!$I$12),0))))))</f>
        <v>2.5603844980357214E-3</v>
      </c>
    </row>
    <row r="319" spans="1:20">
      <c r="A319" s="9">
        <v>42473</v>
      </c>
      <c r="B319" s="9">
        <v>42488</v>
      </c>
      <c r="C319" s="2">
        <v>16131</v>
      </c>
      <c r="D319" s="7">
        <v>16416</v>
      </c>
      <c r="E319" s="6">
        <v>16085.1</v>
      </c>
      <c r="F319" s="5">
        <v>16332.75</v>
      </c>
      <c r="G319" s="2">
        <v>16332.75</v>
      </c>
      <c r="H319" s="2">
        <v>115660</v>
      </c>
      <c r="I319" s="2">
        <v>565686.81999999995</v>
      </c>
      <c r="J319" s="2">
        <v>1721580</v>
      </c>
      <c r="K319" s="2">
        <v>77070</v>
      </c>
      <c r="L319" s="2">
        <v>16278.55</v>
      </c>
      <c r="M319" s="47">
        <f t="shared" si="26"/>
        <v>396</v>
      </c>
      <c r="N319" s="11">
        <f t="shared" si="29"/>
        <v>2.4848228151913031E-2</v>
      </c>
      <c r="O319" s="14">
        <f t="shared" si="30"/>
        <v>-0.11036125655257917</v>
      </c>
      <c r="P319">
        <f t="shared" si="27"/>
        <v>330.89999999999964</v>
      </c>
      <c r="Q319" s="27">
        <f t="shared" si="31"/>
        <v>1</v>
      </c>
      <c r="R319" s="2" t="str">
        <f t="shared" si="28"/>
        <v/>
      </c>
      <c r="S319" t="str">
        <f>+IF(R319=11,(F318-D318)/F318-'Daily stats'!$I$12,IF(R319=22,(E318-F318)/F318-'Daily stats'!$I$12,""))</f>
        <v/>
      </c>
      <c r="T319" s="11">
        <f>IF(OR(Q318="",Q319=""),0,IF(S319&lt;&gt;"",S319,IF(AND(Q318=Q319,Q318&lt;&gt;0),ABS((F318-F319)/F318),IF(AND(Q318+Q319=0,Q318&lt;&gt;0),(-1*ABS(F319-F318))/F318-2*('Daily stats'!$I$12),IF(AND(Q318=-1,Q319=0),(F318-F319)/F318-2*('Daily stats'!$I$12),IF(AND(Q318=1,Q319=0),(F319-F318)/F318-2*('Daily stats'!$I$12),0))))))</f>
        <v>2.4848228151913031E-2</v>
      </c>
    </row>
    <row r="320" spans="1:20">
      <c r="A320" s="9">
        <v>42478</v>
      </c>
      <c r="B320" s="9">
        <v>42488</v>
      </c>
      <c r="C320" s="2">
        <v>16360</v>
      </c>
      <c r="D320" s="7">
        <v>16400</v>
      </c>
      <c r="E320" s="6">
        <v>16000</v>
      </c>
      <c r="F320" s="5">
        <v>16237.35</v>
      </c>
      <c r="G320" s="2">
        <v>16237.35</v>
      </c>
      <c r="H320" s="2">
        <v>97470</v>
      </c>
      <c r="I320" s="2">
        <v>473604.06</v>
      </c>
      <c r="J320" s="2">
        <v>1673190</v>
      </c>
      <c r="K320" s="2">
        <v>-48390</v>
      </c>
      <c r="L320" s="2">
        <v>16222.7</v>
      </c>
      <c r="M320" s="47">
        <f t="shared" si="26"/>
        <v>-95.399999999999636</v>
      </c>
      <c r="N320" s="11">
        <f t="shared" si="29"/>
        <v>-5.8410249345639672E-3</v>
      </c>
      <c r="O320" s="14">
        <f t="shared" si="30"/>
        <v>-0.11620228148714314</v>
      </c>
      <c r="P320">
        <f t="shared" si="27"/>
        <v>400</v>
      </c>
      <c r="Q320" s="27">
        <f t="shared" si="31"/>
        <v>-1</v>
      </c>
      <c r="R320" s="2">
        <f t="shared" si="28"/>
        <v>22</v>
      </c>
      <c r="S320">
        <f>+IF(R320=11,(F319-D319)/F319-'Daily stats'!$I$12,IF(R320=22,(E319-F319)/F319-'Daily stats'!$I$12,""))</f>
        <v>-1.5662786426045804E-2</v>
      </c>
      <c r="T320" s="11">
        <f>IF(OR(Q319="",Q320=""),0,IF(S320&lt;&gt;"",S320,IF(AND(Q319=Q320,Q319&lt;&gt;0),ABS((F319-F320)/F319),IF(AND(Q319+Q320=0,Q319&lt;&gt;0),(-1*ABS(F320-F319))/F319-2*('Daily stats'!$I$12),IF(AND(Q319=-1,Q320=0),(F319-F320)/F319-2*('Daily stats'!$I$12),IF(AND(Q319=1,Q320=0),(F320-F319)/F319-2*('Daily stats'!$I$12),0))))))</f>
        <v>-1.5662786426045804E-2</v>
      </c>
    </row>
    <row r="321" spans="1:20">
      <c r="A321" s="9">
        <v>42480</v>
      </c>
      <c r="B321" s="9">
        <v>42488</v>
      </c>
      <c r="C321" s="2">
        <v>16315.1</v>
      </c>
      <c r="D321" s="7">
        <v>16415</v>
      </c>
      <c r="E321" s="6">
        <v>16169</v>
      </c>
      <c r="F321" s="5">
        <v>16385.650000000001</v>
      </c>
      <c r="G321" s="2">
        <v>16385.650000000001</v>
      </c>
      <c r="H321" s="2">
        <v>112172</v>
      </c>
      <c r="I321" s="2">
        <v>548551.87</v>
      </c>
      <c r="J321" s="2">
        <v>1820490</v>
      </c>
      <c r="K321" s="2">
        <v>147300</v>
      </c>
      <c r="L321" s="2">
        <v>16349.7</v>
      </c>
      <c r="M321" s="47">
        <f t="shared" si="26"/>
        <v>148.30000000000109</v>
      </c>
      <c r="N321" s="11">
        <f t="shared" si="29"/>
        <v>9.1332637406966715E-3</v>
      </c>
      <c r="O321" s="14">
        <f t="shared" si="30"/>
        <v>-0.10706901774644646</v>
      </c>
      <c r="P321">
        <f t="shared" si="27"/>
        <v>246</v>
      </c>
      <c r="Q321" s="27">
        <f t="shared" si="31"/>
        <v>1</v>
      </c>
      <c r="R321" s="2">
        <f t="shared" si="28"/>
        <v>11</v>
      </c>
      <c r="S321">
        <f>+IF(R321=11,(F320-D320)/F320-'Daily stats'!$I$12,IF(R321=22,(E320-F320)/F320-'Daily stats'!$I$12,""))</f>
        <v>-1.0517028640757244E-2</v>
      </c>
      <c r="T321" s="11">
        <f>IF(OR(Q320="",Q321=""),0,IF(S321&lt;&gt;"",S321,IF(AND(Q320=Q321,Q320&lt;&gt;0),ABS((F320-F321)/F320),IF(AND(Q320+Q321=0,Q320&lt;&gt;0),(-1*ABS(F321-F320))/F320-2*('Daily stats'!$I$12),IF(AND(Q320=-1,Q321=0),(F320-F321)/F320-2*('Daily stats'!$I$12),IF(AND(Q320=1,Q321=0),(F321-F320)/F320-2*('Daily stats'!$I$12),0))))))</f>
        <v>-1.0517028640757244E-2</v>
      </c>
    </row>
    <row r="322" spans="1:20">
      <c r="A322" s="9">
        <v>42481</v>
      </c>
      <c r="B322" s="9">
        <v>42488</v>
      </c>
      <c r="C322" s="2">
        <v>16576</v>
      </c>
      <c r="D322" s="7">
        <v>16770</v>
      </c>
      <c r="E322" s="6">
        <v>16564.900000000001</v>
      </c>
      <c r="F322" s="5">
        <v>16640</v>
      </c>
      <c r="G322" s="2">
        <v>16640</v>
      </c>
      <c r="H322" s="2">
        <v>136297</v>
      </c>
      <c r="I322" s="2">
        <v>682563.41</v>
      </c>
      <c r="J322" s="2">
        <v>1905960</v>
      </c>
      <c r="K322" s="2">
        <v>85470</v>
      </c>
      <c r="L322" s="2">
        <v>16637.150000000001</v>
      </c>
      <c r="M322" s="47">
        <f t="shared" si="26"/>
        <v>254.34999999999854</v>
      </c>
      <c r="N322" s="11">
        <f t="shared" si="29"/>
        <v>1.5522728729101288E-2</v>
      </c>
      <c r="O322" s="14">
        <f t="shared" si="30"/>
        <v>-9.154628901734517E-2</v>
      </c>
      <c r="P322">
        <f t="shared" si="27"/>
        <v>205.09999999999854</v>
      </c>
      <c r="Q322" s="27">
        <f t="shared" si="31"/>
        <v>1</v>
      </c>
      <c r="R322" s="2" t="str">
        <f t="shared" si="28"/>
        <v/>
      </c>
      <c r="S322" t="str">
        <f>+IF(R322=11,(F321-D321)/F321-'Daily stats'!$I$12,IF(R322=22,(E321-F321)/F321-'Daily stats'!$I$12,""))</f>
        <v/>
      </c>
      <c r="T322" s="11">
        <f>IF(OR(Q321="",Q322=""),0,IF(S322&lt;&gt;"",S322,IF(AND(Q321=Q322,Q321&lt;&gt;0),ABS((F321-F322)/F321),IF(AND(Q321+Q322=0,Q321&lt;&gt;0),(-1*ABS(F322-F321))/F321-2*('Daily stats'!$I$12),IF(AND(Q321=-1,Q322=0),(F321-F322)/F321-2*('Daily stats'!$I$12),IF(AND(Q321=1,Q322=0),(F322-F321)/F321-2*('Daily stats'!$I$12),0))))))</f>
        <v>1.5522728729101288E-2</v>
      </c>
    </row>
    <row r="323" spans="1:20">
      <c r="A323" s="9">
        <v>42482</v>
      </c>
      <c r="B323" s="9">
        <v>42488</v>
      </c>
      <c r="C323" s="2">
        <v>16513</v>
      </c>
      <c r="D323" s="7">
        <v>16758</v>
      </c>
      <c r="E323" s="6">
        <v>16466.650000000001</v>
      </c>
      <c r="F323" s="5">
        <v>16727.849999999999</v>
      </c>
      <c r="G323" s="2">
        <v>16727.849999999999</v>
      </c>
      <c r="H323" s="2">
        <v>108340</v>
      </c>
      <c r="I323" s="2">
        <v>542064.5</v>
      </c>
      <c r="J323" s="2">
        <v>1902960</v>
      </c>
      <c r="K323" s="2">
        <v>-3000</v>
      </c>
      <c r="L323" s="2">
        <v>16703.400000000001</v>
      </c>
      <c r="M323" s="47">
        <f t="shared" ref="M323:M386" si="32">+IF(B323=B322,F323-F322,"")</f>
        <v>87.849999999998545</v>
      </c>
      <c r="N323" s="11">
        <f t="shared" si="29"/>
        <v>5.2794471153845279E-3</v>
      </c>
      <c r="O323" s="14">
        <f t="shared" si="30"/>
        <v>-8.6266841901960642E-2</v>
      </c>
      <c r="P323">
        <f t="shared" ref="P323:P386" si="33">+D323-E323</f>
        <v>291.34999999999854</v>
      </c>
      <c r="Q323" s="27">
        <f t="shared" si="31"/>
        <v>1</v>
      </c>
      <c r="R323" s="2">
        <f t="shared" ref="R323:R386" si="34">+IF(AND(Q322=1,E323&lt;E322),22,IF(AND(Q322=-1,D323&gt;D322),11,""))</f>
        <v>22</v>
      </c>
      <c r="S323">
        <f>+IF(R323=11,(F322-D322)/F322-'Daily stats'!$I$12,IF(R323=22,(E322-F322)/F322-'Daily stats'!$I$12,""))</f>
        <v>-5.0132211538460661E-3</v>
      </c>
      <c r="T323" s="11">
        <f>IF(OR(Q322="",Q323=""),0,IF(S323&lt;&gt;"",S323,IF(AND(Q322=Q323,Q322&lt;&gt;0),ABS((F322-F323)/F322),IF(AND(Q322+Q323=0,Q322&lt;&gt;0),(-1*ABS(F323-F322))/F322-2*('Daily stats'!$I$12),IF(AND(Q322=-1,Q323=0),(F322-F323)/F322-2*('Daily stats'!$I$12),IF(AND(Q322=1,Q323=0),(F323-F322)/F322-2*('Daily stats'!$I$12),0))))))</f>
        <v>-5.0132211538460661E-3</v>
      </c>
    </row>
    <row r="324" spans="1:20">
      <c r="A324" s="9">
        <v>42485</v>
      </c>
      <c r="B324" s="9">
        <v>42488</v>
      </c>
      <c r="C324" s="2">
        <v>16767</v>
      </c>
      <c r="D324" s="7">
        <v>16782</v>
      </c>
      <c r="E324" s="6">
        <v>16591.3</v>
      </c>
      <c r="F324" s="5">
        <v>16689.45</v>
      </c>
      <c r="G324" s="2">
        <v>16689.45</v>
      </c>
      <c r="H324" s="2">
        <v>82798</v>
      </c>
      <c r="I324" s="2">
        <v>414236.17</v>
      </c>
      <c r="J324" s="2">
        <v>1801650</v>
      </c>
      <c r="K324" s="2">
        <v>-101310</v>
      </c>
      <c r="L324" s="2">
        <v>16678.650000000001</v>
      </c>
      <c r="M324" s="47">
        <f t="shared" si="32"/>
        <v>-38.399999999997817</v>
      </c>
      <c r="N324" s="11">
        <f t="shared" ref="N324:N387" si="35">(F324-F323)/F323</f>
        <v>-2.2955729516941996E-3</v>
      </c>
      <c r="O324" s="14">
        <f t="shared" ref="O324:O387" si="36">+O323+N324</f>
        <v>-8.8562414853654847E-2</v>
      </c>
      <c r="P324">
        <f t="shared" si="33"/>
        <v>190.70000000000073</v>
      </c>
      <c r="Q324" s="27">
        <f t="shared" si="31"/>
        <v>-1</v>
      </c>
      <c r="R324" s="2" t="str">
        <f t="shared" si="34"/>
        <v/>
      </c>
      <c r="S324" t="str">
        <f>+IF(R324=11,(F323-D323)/F323-'Daily stats'!$I$12,IF(R324=22,(E323-F323)/F323-'Daily stats'!$I$12,""))</f>
        <v/>
      </c>
      <c r="T324" s="11">
        <f>IF(OR(Q323="",Q324=""),0,IF(S324&lt;&gt;"",S324,IF(AND(Q323=Q324,Q323&lt;&gt;0),ABS((F323-F324)/F323),IF(AND(Q323+Q324=0,Q323&lt;&gt;0),(-1*ABS(F324-F323))/F323-2*('Daily stats'!$I$12),IF(AND(Q323=-1,Q324=0),(F323-F324)/F323-2*('Daily stats'!$I$12),IF(AND(Q323=1,Q324=0),(F324-F323)/F323-2*('Daily stats'!$I$12),0))))))</f>
        <v>-3.2955729516941997E-3</v>
      </c>
    </row>
    <row r="325" spans="1:20">
      <c r="A325" s="9">
        <v>42486</v>
      </c>
      <c r="B325" s="9">
        <v>42488</v>
      </c>
      <c r="C325" s="2">
        <v>16650</v>
      </c>
      <c r="D325" s="7">
        <v>17069</v>
      </c>
      <c r="E325" s="6">
        <v>16575.05</v>
      </c>
      <c r="F325" s="5">
        <v>17028</v>
      </c>
      <c r="G325" s="2">
        <v>17028</v>
      </c>
      <c r="H325" s="2">
        <v>137331</v>
      </c>
      <c r="I325" s="2">
        <v>693218.19</v>
      </c>
      <c r="J325" s="2">
        <v>1509690</v>
      </c>
      <c r="K325" s="2">
        <v>-291960</v>
      </c>
      <c r="L325" s="2">
        <v>17002.55</v>
      </c>
      <c r="M325" s="47">
        <f t="shared" si="32"/>
        <v>338.54999999999927</v>
      </c>
      <c r="N325" s="11">
        <f t="shared" si="35"/>
        <v>2.0285270035860933E-2</v>
      </c>
      <c r="O325" s="14">
        <f t="shared" si="36"/>
        <v>-6.8277144817793914E-2</v>
      </c>
      <c r="P325">
        <f t="shared" si="33"/>
        <v>493.95000000000073</v>
      </c>
      <c r="Q325" s="27">
        <f t="shared" si="31"/>
        <v>1</v>
      </c>
      <c r="R325" s="2">
        <f t="shared" si="34"/>
        <v>11</v>
      </c>
      <c r="S325">
        <f>+IF(R325=11,(F324-D324)/F324-'Daily stats'!$I$12,IF(R325=22,(E324-F324)/F324-'Daily stats'!$I$12,""))</f>
        <v>-6.0454194116642112E-3</v>
      </c>
      <c r="T325" s="11">
        <f>IF(OR(Q324="",Q325=""),0,IF(S325&lt;&gt;"",S325,IF(AND(Q324=Q325,Q324&lt;&gt;0),ABS((F324-F325)/F324),IF(AND(Q324+Q325=0,Q324&lt;&gt;0),(-1*ABS(F325-F324))/F324-2*('Daily stats'!$I$12),IF(AND(Q324=-1,Q325=0),(F324-F325)/F324-2*('Daily stats'!$I$12),IF(AND(Q324=1,Q325=0),(F325-F324)/F324-2*('Daily stats'!$I$12),0))))))</f>
        <v>-6.0454194116642112E-3</v>
      </c>
    </row>
    <row r="326" spans="1:20">
      <c r="A326" s="9">
        <v>42487</v>
      </c>
      <c r="B326" s="9">
        <v>42488</v>
      </c>
      <c r="C326" s="2">
        <v>16910</v>
      </c>
      <c r="D326" s="7">
        <v>17005.099999999999</v>
      </c>
      <c r="E326" s="6">
        <v>16850</v>
      </c>
      <c r="F326" s="5">
        <v>16897.75</v>
      </c>
      <c r="G326" s="2">
        <v>16897.75</v>
      </c>
      <c r="H326" s="2">
        <v>91229</v>
      </c>
      <c r="I326" s="2">
        <v>463331.14</v>
      </c>
      <c r="J326" s="2">
        <v>1174230</v>
      </c>
      <c r="K326" s="2">
        <v>-335460</v>
      </c>
      <c r="L326" s="2">
        <v>16872.95</v>
      </c>
      <c r="M326" s="47">
        <f t="shared" si="32"/>
        <v>-130.25</v>
      </c>
      <c r="N326" s="11">
        <f t="shared" si="35"/>
        <v>-7.6491660793986376E-3</v>
      </c>
      <c r="O326" s="14">
        <f t="shared" si="36"/>
        <v>-7.5926310897192553E-2</v>
      </c>
      <c r="P326">
        <f t="shared" si="33"/>
        <v>155.09999999999854</v>
      </c>
      <c r="Q326" s="27">
        <f t="shared" si="31"/>
        <v>-1</v>
      </c>
      <c r="R326" s="2" t="str">
        <f t="shared" si="34"/>
        <v/>
      </c>
      <c r="S326" t="str">
        <f>+IF(R326=11,(F325-D325)/F325-'Daily stats'!$I$12,IF(R326=22,(E325-F325)/F325-'Daily stats'!$I$12,""))</f>
        <v/>
      </c>
      <c r="T326" s="11">
        <f>IF(OR(Q325="",Q326=""),0,IF(S326&lt;&gt;"",S326,IF(AND(Q325=Q326,Q325&lt;&gt;0),ABS((F325-F326)/F325),IF(AND(Q325+Q326=0,Q325&lt;&gt;0),(-1*ABS(F326-F325))/F325-2*('Daily stats'!$I$12),IF(AND(Q325=-1,Q326=0),(F325-F326)/F325-2*('Daily stats'!$I$12),IF(AND(Q325=1,Q326=0),(F326-F325)/F325-2*('Daily stats'!$I$12),0))))))</f>
        <v>-8.6491660793986368E-3</v>
      </c>
    </row>
    <row r="327" spans="1:20">
      <c r="A327" s="9">
        <v>42488</v>
      </c>
      <c r="B327" s="9">
        <v>42488</v>
      </c>
      <c r="C327" s="2">
        <v>16860</v>
      </c>
      <c r="D327" s="7">
        <v>17036.45</v>
      </c>
      <c r="E327" s="6">
        <v>16706</v>
      </c>
      <c r="F327" s="5">
        <v>16726.099999999999</v>
      </c>
      <c r="G327" s="2">
        <v>16716.900000000001</v>
      </c>
      <c r="H327" s="2">
        <v>122747</v>
      </c>
      <c r="I327" s="2">
        <v>620527.22</v>
      </c>
      <c r="J327" s="2">
        <v>557760</v>
      </c>
      <c r="K327" s="2">
        <v>-616470</v>
      </c>
      <c r="L327" s="2">
        <v>16716.900000000001</v>
      </c>
      <c r="M327" s="47">
        <f t="shared" si="32"/>
        <v>-171.65000000000146</v>
      </c>
      <c r="N327" s="11">
        <f t="shared" si="35"/>
        <v>-1.0158157151100085E-2</v>
      </c>
      <c r="O327" s="14">
        <f t="shared" si="36"/>
        <v>-8.6084468048292645E-2</v>
      </c>
      <c r="P327">
        <f t="shared" si="33"/>
        <v>330.45000000000073</v>
      </c>
      <c r="Q327" s="27">
        <f t="shared" si="31"/>
        <v>0</v>
      </c>
      <c r="R327" s="2">
        <f t="shared" si="34"/>
        <v>11</v>
      </c>
      <c r="S327">
        <f>+IF(R327=11,(F326-D326)/F326-'Daily stats'!$I$12,IF(R327=22,(E326-F326)/F326-'Daily stats'!$I$12,""))</f>
        <v>-6.8529168084507427E-3</v>
      </c>
      <c r="T327" s="11">
        <f>IF(OR(Q326="",Q327=""),0,IF(S327&lt;&gt;"",S327,IF(AND(Q326=Q327,Q326&lt;&gt;0),ABS((F326-F327)/F326),IF(AND(Q326+Q327=0,Q326&lt;&gt;0),(-1*ABS(F327-F326))/F326-2*('Daily stats'!$I$12),IF(AND(Q326=-1,Q327=0),(F326-F327)/F326-2*('Daily stats'!$I$12),IF(AND(Q326=1,Q327=0),(F327-F326)/F326-2*('Daily stats'!$I$12),0))))))</f>
        <v>-6.8529168084507427E-3</v>
      </c>
    </row>
    <row r="328" spans="1:20">
      <c r="A328" s="9">
        <v>42489</v>
      </c>
      <c r="B328" s="9">
        <v>42516</v>
      </c>
      <c r="C328" s="2">
        <v>16774.900000000001</v>
      </c>
      <c r="D328" s="7">
        <v>16946.25</v>
      </c>
      <c r="E328" s="6">
        <v>16560.900000000001</v>
      </c>
      <c r="F328" s="5">
        <v>16888.349999999999</v>
      </c>
      <c r="G328" s="2">
        <v>16888.349999999999</v>
      </c>
      <c r="H328" s="2">
        <v>164495</v>
      </c>
      <c r="I328" s="2">
        <v>827967.41</v>
      </c>
      <c r="J328" s="2">
        <v>1776810</v>
      </c>
      <c r="K328" s="2">
        <v>122040</v>
      </c>
      <c r="L328" s="2">
        <v>16795</v>
      </c>
      <c r="M328" s="47" t="str">
        <f t="shared" si="32"/>
        <v/>
      </c>
      <c r="N328" s="11">
        <f t="shared" si="35"/>
        <v>9.7004083438458465E-3</v>
      </c>
      <c r="O328" s="14">
        <f t="shared" si="36"/>
        <v>-7.6384059704446797E-2</v>
      </c>
      <c r="P328">
        <f t="shared" si="33"/>
        <v>385.34999999999854</v>
      </c>
      <c r="Q328" s="27" t="str">
        <f t="shared" si="31"/>
        <v/>
      </c>
      <c r="R328" s="2" t="str">
        <f t="shared" si="34"/>
        <v/>
      </c>
      <c r="S328" t="str">
        <f>+IF(R328=11,(F327-D327)/F327-'Daily stats'!$I$12,IF(R328=22,(E327-F327)/F327-'Daily stats'!$I$12,""))</f>
        <v/>
      </c>
      <c r="T328" s="11">
        <f>IF(OR(Q327="",Q328=""),0,IF(S328&lt;&gt;"",S328,IF(AND(Q327=Q328,Q327&lt;&gt;0),ABS((F327-F328)/F327),IF(AND(Q327+Q328=0,Q327&lt;&gt;0),(-1*ABS(F328-F327))/F327-2*('Daily stats'!$I$12),IF(AND(Q327=-1,Q328=0),(F327-F328)/F327-2*('Daily stats'!$I$12),IF(AND(Q327=1,Q328=0),(F328-F327)/F327-2*('Daily stats'!$I$12),0))))))</f>
        <v>0</v>
      </c>
    </row>
    <row r="329" spans="1:20">
      <c r="A329" s="9">
        <v>42492</v>
      </c>
      <c r="B329" s="9">
        <v>42516</v>
      </c>
      <c r="C329" s="2">
        <v>16720.45</v>
      </c>
      <c r="D329" s="7">
        <v>16756.25</v>
      </c>
      <c r="E329" s="6">
        <v>16590.599999999999</v>
      </c>
      <c r="F329" s="5">
        <v>16620.8</v>
      </c>
      <c r="G329" s="2">
        <v>16620.8</v>
      </c>
      <c r="H329" s="2">
        <v>105902</v>
      </c>
      <c r="I329" s="2">
        <v>529644.16</v>
      </c>
      <c r="J329" s="2">
        <v>1780710</v>
      </c>
      <c r="K329" s="2">
        <v>3900</v>
      </c>
      <c r="L329" s="2">
        <v>16543</v>
      </c>
      <c r="M329" s="47">
        <f t="shared" si="32"/>
        <v>-267.54999999999927</v>
      </c>
      <c r="N329" s="11">
        <f t="shared" si="35"/>
        <v>-1.5842281809649805E-2</v>
      </c>
      <c r="O329" s="14">
        <f t="shared" si="36"/>
        <v>-9.2226341514096602E-2</v>
      </c>
      <c r="P329">
        <f t="shared" si="33"/>
        <v>165.65000000000146</v>
      </c>
      <c r="Q329" s="27">
        <f t="shared" si="31"/>
        <v>-1</v>
      </c>
      <c r="R329" s="2" t="str">
        <f t="shared" si="34"/>
        <v/>
      </c>
      <c r="S329" t="str">
        <f>+IF(R329=11,(F328-D328)/F328-'Daily stats'!$I$12,IF(R329=22,(E328-F328)/F328-'Daily stats'!$I$12,""))</f>
        <v/>
      </c>
      <c r="T329" s="11">
        <f>IF(OR(Q328="",Q329=""),0,IF(S329&lt;&gt;"",S329,IF(AND(Q328=Q329,Q328&lt;&gt;0),ABS((F328-F329)/F328),IF(AND(Q328+Q329=0,Q328&lt;&gt;0),(-1*ABS(F329-F328))/F328-2*('Daily stats'!$I$12),IF(AND(Q328=-1,Q329=0),(F328-F329)/F328-2*('Daily stats'!$I$12),IF(AND(Q328=1,Q329=0),(F329-F328)/F328-2*('Daily stats'!$I$12),0))))))</f>
        <v>0</v>
      </c>
    </row>
    <row r="330" spans="1:20">
      <c r="A330" s="9">
        <v>42493</v>
      </c>
      <c r="B330" s="9">
        <v>42516</v>
      </c>
      <c r="C330" s="2">
        <v>16657</v>
      </c>
      <c r="D330" s="7">
        <v>16820</v>
      </c>
      <c r="E330" s="6">
        <v>16428.2</v>
      </c>
      <c r="F330" s="5">
        <v>16466.25</v>
      </c>
      <c r="G330" s="2">
        <v>16466.25</v>
      </c>
      <c r="H330" s="2">
        <v>129770</v>
      </c>
      <c r="I330" s="2">
        <v>646840.16</v>
      </c>
      <c r="J330" s="2">
        <v>1892130</v>
      </c>
      <c r="K330" s="2">
        <v>111420</v>
      </c>
      <c r="L330" s="2">
        <v>16388.7</v>
      </c>
      <c r="M330" s="47">
        <f t="shared" si="32"/>
        <v>-154.54999999999927</v>
      </c>
      <c r="N330" s="11">
        <f t="shared" si="35"/>
        <v>-9.298589718906387E-3</v>
      </c>
      <c r="O330" s="14">
        <f t="shared" si="36"/>
        <v>-0.10152493123300299</v>
      </c>
      <c r="P330">
        <f t="shared" si="33"/>
        <v>391.79999999999927</v>
      </c>
      <c r="Q330" s="27">
        <f t="shared" si="31"/>
        <v>-1</v>
      </c>
      <c r="R330" s="2">
        <f t="shared" si="34"/>
        <v>11</v>
      </c>
      <c r="S330">
        <f>+IF(R330=11,(F329-D329)/F329-'Daily stats'!$I$12,IF(R330=22,(E329-F329)/F329-'Daily stats'!$I$12,""))</f>
        <v>-8.649427223719721E-3</v>
      </c>
      <c r="T330" s="11">
        <f>IF(OR(Q329="",Q330=""),0,IF(S330&lt;&gt;"",S330,IF(AND(Q329=Q330,Q329&lt;&gt;0),ABS((F329-F330)/F329),IF(AND(Q329+Q330=0,Q329&lt;&gt;0),(-1*ABS(F330-F329))/F329-2*('Daily stats'!$I$12),IF(AND(Q329=-1,Q330=0),(F329-F330)/F329-2*('Daily stats'!$I$12),IF(AND(Q329=1,Q330=0),(F330-F329)/F329-2*('Daily stats'!$I$12),0))))))</f>
        <v>-8.649427223719721E-3</v>
      </c>
    </row>
    <row r="331" spans="1:20">
      <c r="A331" s="9">
        <v>42494</v>
      </c>
      <c r="B331" s="9">
        <v>42516</v>
      </c>
      <c r="C331" s="2">
        <v>16410</v>
      </c>
      <c r="D331" s="7">
        <v>16550</v>
      </c>
      <c r="E331" s="6">
        <v>16333.1</v>
      </c>
      <c r="F331" s="5">
        <v>16360.7</v>
      </c>
      <c r="G331" s="2">
        <v>16360.7</v>
      </c>
      <c r="H331" s="2">
        <v>101842</v>
      </c>
      <c r="I331" s="2">
        <v>502129.57</v>
      </c>
      <c r="J331" s="2">
        <v>1748070</v>
      </c>
      <c r="K331" s="2">
        <v>-144060</v>
      </c>
      <c r="L331" s="2">
        <v>16274.25</v>
      </c>
      <c r="M331" s="47">
        <f t="shared" si="32"/>
        <v>-105.54999999999927</v>
      </c>
      <c r="N331" s="11">
        <f t="shared" si="35"/>
        <v>-6.410081226751645E-3</v>
      </c>
      <c r="O331" s="14">
        <f t="shared" si="36"/>
        <v>-0.10793501245975463</v>
      </c>
      <c r="P331">
        <f t="shared" si="33"/>
        <v>216.89999999999964</v>
      </c>
      <c r="Q331" s="27">
        <f t="shared" si="31"/>
        <v>-1</v>
      </c>
      <c r="R331" s="2" t="str">
        <f t="shared" si="34"/>
        <v/>
      </c>
      <c r="S331" t="str">
        <f>+IF(R331=11,(F330-D330)/F330-'Daily stats'!$I$12,IF(R331=22,(E330-F330)/F330-'Daily stats'!$I$12,""))</f>
        <v/>
      </c>
      <c r="T331" s="11">
        <f>IF(OR(Q330="",Q331=""),0,IF(S331&lt;&gt;"",S331,IF(AND(Q330=Q331,Q330&lt;&gt;0),ABS((F330-F331)/F330),IF(AND(Q330+Q331=0,Q330&lt;&gt;0),(-1*ABS(F331-F330))/F330-2*('Daily stats'!$I$12),IF(AND(Q330=-1,Q331=0),(F330-F331)/F330-2*('Daily stats'!$I$12),IF(AND(Q330=1,Q331=0),(F331-F330)/F330-2*('Daily stats'!$I$12),0))))))</f>
        <v>6.410081226751645E-3</v>
      </c>
    </row>
    <row r="332" spans="1:20">
      <c r="A332" s="9">
        <v>42495</v>
      </c>
      <c r="B332" s="9">
        <v>42516</v>
      </c>
      <c r="C332" s="2">
        <v>16350.35</v>
      </c>
      <c r="D332" s="7">
        <v>16495</v>
      </c>
      <c r="E332" s="6">
        <v>16280</v>
      </c>
      <c r="F332" s="5">
        <v>16384.45</v>
      </c>
      <c r="G332" s="2">
        <v>16384.45</v>
      </c>
      <c r="H332" s="2">
        <v>104166</v>
      </c>
      <c r="I332" s="2">
        <v>512202.35</v>
      </c>
      <c r="J332" s="2">
        <v>1663500</v>
      </c>
      <c r="K332" s="2">
        <v>-84570</v>
      </c>
      <c r="L332" s="2">
        <v>16281</v>
      </c>
      <c r="M332" s="47">
        <f t="shared" si="32"/>
        <v>23.75</v>
      </c>
      <c r="N332" s="11">
        <f t="shared" si="35"/>
        <v>1.4516493793052864E-3</v>
      </c>
      <c r="O332" s="14">
        <f t="shared" si="36"/>
        <v>-0.10648336308044935</v>
      </c>
      <c r="P332">
        <f t="shared" si="33"/>
        <v>215</v>
      </c>
      <c r="Q332" s="27">
        <f t="shared" si="31"/>
        <v>1</v>
      </c>
      <c r="R332" s="2" t="str">
        <f t="shared" si="34"/>
        <v/>
      </c>
      <c r="S332" t="str">
        <f>+IF(R332=11,(F331-D331)/F331-'Daily stats'!$I$12,IF(R332=22,(E331-F331)/F331-'Daily stats'!$I$12,""))</f>
        <v/>
      </c>
      <c r="T332" s="11">
        <f>IF(OR(Q331="",Q332=""),0,IF(S332&lt;&gt;"",S332,IF(AND(Q331=Q332,Q331&lt;&gt;0),ABS((F331-F332)/F331),IF(AND(Q331+Q332=0,Q331&lt;&gt;0),(-1*ABS(F332-F331))/F331-2*('Daily stats'!$I$12),IF(AND(Q331=-1,Q332=0),(F331-F332)/F331-2*('Daily stats'!$I$12),IF(AND(Q331=1,Q332=0),(F332-F331)/F331-2*('Daily stats'!$I$12),0))))))</f>
        <v>-2.4516493793052862E-3</v>
      </c>
    </row>
    <row r="333" spans="1:20">
      <c r="A333" s="9">
        <v>42496</v>
      </c>
      <c r="B333" s="9">
        <v>42516</v>
      </c>
      <c r="C333" s="2">
        <v>16343</v>
      </c>
      <c r="D333" s="7">
        <v>16423</v>
      </c>
      <c r="E333" s="6">
        <v>16261</v>
      </c>
      <c r="F333" s="5">
        <v>16378.7</v>
      </c>
      <c r="G333" s="2">
        <v>16378.7</v>
      </c>
      <c r="H333" s="2">
        <v>75301</v>
      </c>
      <c r="I333" s="2">
        <v>369280.47</v>
      </c>
      <c r="J333" s="2">
        <v>1679700</v>
      </c>
      <c r="K333" s="2">
        <v>16200</v>
      </c>
      <c r="L333" s="2">
        <v>16296.6</v>
      </c>
      <c r="M333" s="47">
        <f t="shared" si="32"/>
        <v>-5.75</v>
      </c>
      <c r="N333" s="11">
        <f t="shared" si="35"/>
        <v>-3.5094250951359367E-4</v>
      </c>
      <c r="O333" s="14">
        <f t="shared" si="36"/>
        <v>-0.10683430558996294</v>
      </c>
      <c r="P333">
        <f t="shared" si="33"/>
        <v>162</v>
      </c>
      <c r="Q333" s="27">
        <f t="shared" ref="Q333:Q396" si="37">+IF(M333="","",IF(B333&lt;&gt;B334,0,IF(M333&lt;&gt;"",IF(F333&gt;F332,1,IF(F333&lt;F332,-1,0)))))</f>
        <v>-1</v>
      </c>
      <c r="R333" s="2">
        <f t="shared" si="34"/>
        <v>22</v>
      </c>
      <c r="S333">
        <f>+IF(R333=11,(F332-D332)/F332-'Daily stats'!$I$12,IF(R333=22,(E332-F332)/F332-'Daily stats'!$I$12,""))</f>
        <v>-6.8749469771643684E-3</v>
      </c>
      <c r="T333" s="11">
        <f>IF(OR(Q332="",Q333=""),0,IF(S333&lt;&gt;"",S333,IF(AND(Q332=Q333,Q332&lt;&gt;0),ABS((F332-F333)/F332),IF(AND(Q332+Q333=0,Q332&lt;&gt;0),(-1*ABS(F333-F332))/F332-2*('Daily stats'!$I$12),IF(AND(Q332=-1,Q333=0),(F332-F333)/F332-2*('Daily stats'!$I$12),IF(AND(Q332=1,Q333=0),(F333-F332)/F332-2*('Daily stats'!$I$12),0))))))</f>
        <v>-6.8749469771643684E-3</v>
      </c>
    </row>
    <row r="334" spans="1:20">
      <c r="A334" s="9">
        <v>42499</v>
      </c>
      <c r="B334" s="9">
        <v>42516</v>
      </c>
      <c r="C334" s="2">
        <v>16407.650000000001</v>
      </c>
      <c r="D334" s="7">
        <v>16794.95</v>
      </c>
      <c r="E334" s="6">
        <v>16407.650000000001</v>
      </c>
      <c r="F334" s="5">
        <v>16772</v>
      </c>
      <c r="G334" s="2">
        <v>16772</v>
      </c>
      <c r="H334" s="2">
        <v>98443</v>
      </c>
      <c r="I334" s="2">
        <v>491993.53</v>
      </c>
      <c r="J334" s="2">
        <v>1677930</v>
      </c>
      <c r="K334" s="2">
        <v>-1770</v>
      </c>
      <c r="L334" s="2">
        <v>16686.099999999999</v>
      </c>
      <c r="M334" s="47">
        <f t="shared" si="32"/>
        <v>393.29999999999927</v>
      </c>
      <c r="N334" s="11">
        <f t="shared" si="35"/>
        <v>2.4012894796290259E-2</v>
      </c>
      <c r="O334" s="14">
        <f t="shared" si="36"/>
        <v>-8.2821410793672681E-2</v>
      </c>
      <c r="P334">
        <f t="shared" si="33"/>
        <v>387.29999999999927</v>
      </c>
      <c r="Q334" s="27">
        <f t="shared" si="37"/>
        <v>1</v>
      </c>
      <c r="R334" s="2">
        <f t="shared" si="34"/>
        <v>11</v>
      </c>
      <c r="S334">
        <f>+IF(R334=11,(F333-D333)/F333-'Daily stats'!$I$12,IF(R334=22,(E333-F333)/F333-'Daily stats'!$I$12,""))</f>
        <v>-3.2047323658165342E-3</v>
      </c>
      <c r="T334" s="11">
        <f>IF(OR(Q333="",Q334=""),0,IF(S334&lt;&gt;"",S334,IF(AND(Q333=Q334,Q333&lt;&gt;0),ABS((F333-F334)/F333),IF(AND(Q333+Q334=0,Q333&lt;&gt;0),(-1*ABS(F334-F333))/F333-2*('Daily stats'!$I$12),IF(AND(Q333=-1,Q334=0),(F333-F334)/F333-2*('Daily stats'!$I$12),IF(AND(Q333=1,Q334=0),(F334-F333)/F333-2*('Daily stats'!$I$12),0))))))</f>
        <v>-3.2047323658165342E-3</v>
      </c>
    </row>
    <row r="335" spans="1:20">
      <c r="A335" s="9">
        <v>42500</v>
      </c>
      <c r="B335" s="9">
        <v>42516</v>
      </c>
      <c r="C335" s="2">
        <v>16772.349999999999</v>
      </c>
      <c r="D335" s="7">
        <v>16885</v>
      </c>
      <c r="E335" s="6">
        <v>16685.75</v>
      </c>
      <c r="F335" s="5">
        <v>16853.8</v>
      </c>
      <c r="G335" s="2">
        <v>16853.8</v>
      </c>
      <c r="H335" s="2">
        <v>86408</v>
      </c>
      <c r="I335" s="2">
        <v>435010.9</v>
      </c>
      <c r="J335" s="2">
        <v>1679640</v>
      </c>
      <c r="K335" s="2">
        <v>1710</v>
      </c>
      <c r="L335" s="2">
        <v>16784.95</v>
      </c>
      <c r="M335" s="47">
        <f t="shared" si="32"/>
        <v>81.799999999999272</v>
      </c>
      <c r="N335" s="11">
        <f t="shared" si="35"/>
        <v>4.8771762461244502E-3</v>
      </c>
      <c r="O335" s="14">
        <f t="shared" si="36"/>
        <v>-7.794423454754823E-2</v>
      </c>
      <c r="P335">
        <f t="shared" si="33"/>
        <v>199.25</v>
      </c>
      <c r="Q335" s="27">
        <f t="shared" si="37"/>
        <v>1</v>
      </c>
      <c r="R335" s="2" t="str">
        <f t="shared" si="34"/>
        <v/>
      </c>
      <c r="S335" t="str">
        <f>+IF(R335=11,(F334-D334)/F334-'Daily stats'!$I$12,IF(R335=22,(E334-F334)/F334-'Daily stats'!$I$12,""))</f>
        <v/>
      </c>
      <c r="T335" s="11">
        <f>IF(OR(Q334="",Q335=""),0,IF(S335&lt;&gt;"",S335,IF(AND(Q334=Q335,Q334&lt;&gt;0),ABS((F334-F335)/F334),IF(AND(Q334+Q335=0,Q334&lt;&gt;0),(-1*ABS(F335-F334))/F334-2*('Daily stats'!$I$12),IF(AND(Q334=-1,Q335=0),(F334-F335)/F334-2*('Daily stats'!$I$12),IF(AND(Q334=1,Q335=0),(F335-F334)/F334-2*('Daily stats'!$I$12),0))))))</f>
        <v>4.8771762461244502E-3</v>
      </c>
    </row>
    <row r="336" spans="1:20">
      <c r="A336" s="9">
        <v>42501</v>
      </c>
      <c r="B336" s="9">
        <v>42516</v>
      </c>
      <c r="C336" s="2">
        <v>16573.2</v>
      </c>
      <c r="D336" s="7">
        <v>16928</v>
      </c>
      <c r="E336" s="6">
        <v>16544.5</v>
      </c>
      <c r="F336" s="5">
        <v>16785.25</v>
      </c>
      <c r="G336" s="2">
        <v>16785.25</v>
      </c>
      <c r="H336" s="2">
        <v>138221</v>
      </c>
      <c r="I336" s="2">
        <v>695681.63</v>
      </c>
      <c r="J336" s="2">
        <v>1657620</v>
      </c>
      <c r="K336" s="2">
        <v>-22020</v>
      </c>
      <c r="L336" s="2">
        <v>16754.45</v>
      </c>
      <c r="M336" s="47">
        <f t="shared" si="32"/>
        <v>-68.549999999999272</v>
      </c>
      <c r="N336" s="11">
        <f t="shared" si="35"/>
        <v>-4.0673319963449948E-3</v>
      </c>
      <c r="O336" s="14">
        <f t="shared" si="36"/>
        <v>-8.201156654389323E-2</v>
      </c>
      <c r="P336">
        <f t="shared" si="33"/>
        <v>383.5</v>
      </c>
      <c r="Q336" s="27">
        <f t="shared" si="37"/>
        <v>-1</v>
      </c>
      <c r="R336" s="2">
        <f t="shared" si="34"/>
        <v>22</v>
      </c>
      <c r="S336">
        <f>+IF(R336=11,(F335-D335)/F335-'Daily stats'!$I$12,IF(R336=22,(E335-F335)/F335-'Daily stats'!$I$12,""))</f>
        <v>-1.0471045105554789E-2</v>
      </c>
      <c r="T336" s="11">
        <f>IF(OR(Q335="",Q336=""),0,IF(S336&lt;&gt;"",S336,IF(AND(Q335=Q336,Q335&lt;&gt;0),ABS((F335-F336)/F335),IF(AND(Q335+Q336=0,Q335&lt;&gt;0),(-1*ABS(F336-F335))/F335-2*('Daily stats'!$I$12),IF(AND(Q335=-1,Q336=0),(F335-F336)/F335-2*('Daily stats'!$I$12),IF(AND(Q335=1,Q336=0),(F336-F335)/F335-2*('Daily stats'!$I$12),0))))))</f>
        <v>-1.0471045105554789E-2</v>
      </c>
    </row>
    <row r="337" spans="1:20">
      <c r="A337" s="9">
        <v>42502</v>
      </c>
      <c r="B337" s="9">
        <v>42516</v>
      </c>
      <c r="C337" s="2">
        <v>16890.5</v>
      </c>
      <c r="D337" s="7">
        <v>17019</v>
      </c>
      <c r="E337" s="6">
        <v>16820.25</v>
      </c>
      <c r="F337" s="5">
        <v>16986.400000000001</v>
      </c>
      <c r="G337" s="2">
        <v>16986.400000000001</v>
      </c>
      <c r="H337" s="2">
        <v>117778</v>
      </c>
      <c r="I337" s="2">
        <v>598517.88</v>
      </c>
      <c r="J337" s="2">
        <v>1776240</v>
      </c>
      <c r="K337" s="2">
        <v>118620</v>
      </c>
      <c r="L337" s="2">
        <v>16923.7</v>
      </c>
      <c r="M337" s="47">
        <f t="shared" si="32"/>
        <v>201.15000000000146</v>
      </c>
      <c r="N337" s="11">
        <f t="shared" si="35"/>
        <v>1.1983735720349798E-2</v>
      </c>
      <c r="O337" s="14">
        <f t="shared" si="36"/>
        <v>-7.0027830823543427E-2</v>
      </c>
      <c r="P337">
        <f t="shared" si="33"/>
        <v>198.75</v>
      </c>
      <c r="Q337" s="27">
        <f t="shared" si="37"/>
        <v>1</v>
      </c>
      <c r="R337" s="2">
        <f t="shared" si="34"/>
        <v>11</v>
      </c>
      <c r="S337">
        <f>+IF(R337=11,(F336-D336)/F336-'Daily stats'!$I$12,IF(R337=22,(E336-F336)/F336-'Daily stats'!$I$12,""))</f>
        <v>-9.0044905497386109E-3</v>
      </c>
      <c r="T337" s="11">
        <f>IF(OR(Q336="",Q337=""),0,IF(S337&lt;&gt;"",S337,IF(AND(Q336=Q337,Q336&lt;&gt;0),ABS((F336-F337)/F336),IF(AND(Q336+Q337=0,Q336&lt;&gt;0),(-1*ABS(F337-F336))/F336-2*('Daily stats'!$I$12),IF(AND(Q336=-1,Q337=0),(F336-F337)/F336-2*('Daily stats'!$I$12),IF(AND(Q336=1,Q337=0),(F337-F336)/F336-2*('Daily stats'!$I$12),0))))))</f>
        <v>-9.0044905497386109E-3</v>
      </c>
    </row>
    <row r="338" spans="1:20">
      <c r="A338" s="9">
        <v>42503</v>
      </c>
      <c r="B338" s="9">
        <v>42516</v>
      </c>
      <c r="C338" s="2">
        <v>16923</v>
      </c>
      <c r="D338" s="7">
        <v>16959.95</v>
      </c>
      <c r="E338" s="6">
        <v>16600.5</v>
      </c>
      <c r="F338" s="5">
        <v>16738.099999999999</v>
      </c>
      <c r="G338" s="2">
        <v>16738.099999999999</v>
      </c>
      <c r="H338" s="2">
        <v>107763</v>
      </c>
      <c r="I338" s="2">
        <v>541407.87</v>
      </c>
      <c r="J338" s="2">
        <v>1714470</v>
      </c>
      <c r="K338" s="2">
        <v>-61770</v>
      </c>
      <c r="L338" s="2">
        <v>16716.900000000001</v>
      </c>
      <c r="M338" s="47">
        <f t="shared" si="32"/>
        <v>-248.30000000000291</v>
      </c>
      <c r="N338" s="11">
        <f t="shared" si="35"/>
        <v>-1.4617576414072605E-2</v>
      </c>
      <c r="O338" s="14">
        <f t="shared" si="36"/>
        <v>-8.464540723761603E-2</v>
      </c>
      <c r="P338">
        <f t="shared" si="33"/>
        <v>359.45000000000073</v>
      </c>
      <c r="Q338" s="27">
        <f t="shared" si="37"/>
        <v>-1</v>
      </c>
      <c r="R338" s="2">
        <f t="shared" si="34"/>
        <v>22</v>
      </c>
      <c r="S338">
        <f>+IF(R338=11,(F337-D337)/F337-'Daily stats'!$I$12,IF(R338=22,(E337-F337)/F337-'Daily stats'!$I$12,""))</f>
        <v>-1.028135449536108E-2</v>
      </c>
      <c r="T338" s="11">
        <f>IF(OR(Q337="",Q338=""),0,IF(S338&lt;&gt;"",S338,IF(AND(Q337=Q338,Q337&lt;&gt;0),ABS((F337-F338)/F337),IF(AND(Q337+Q338=0,Q337&lt;&gt;0),(-1*ABS(F338-F337))/F337-2*('Daily stats'!$I$12),IF(AND(Q337=-1,Q338=0),(F337-F338)/F337-2*('Daily stats'!$I$12),IF(AND(Q337=1,Q338=0),(F338-F337)/F337-2*('Daily stats'!$I$12),0))))))</f>
        <v>-1.028135449536108E-2</v>
      </c>
    </row>
    <row r="339" spans="1:20">
      <c r="A339" s="9">
        <v>42506</v>
      </c>
      <c r="B339" s="9">
        <v>42516</v>
      </c>
      <c r="C339" s="2">
        <v>16753.349999999999</v>
      </c>
      <c r="D339" s="7">
        <v>16833</v>
      </c>
      <c r="E339" s="6">
        <v>16450.05</v>
      </c>
      <c r="F339" s="5">
        <v>16788.650000000001</v>
      </c>
      <c r="G339" s="2">
        <v>16788.650000000001</v>
      </c>
      <c r="H339" s="2">
        <v>147796</v>
      </c>
      <c r="I339" s="2">
        <v>736891.67</v>
      </c>
      <c r="J339" s="2">
        <v>1668150</v>
      </c>
      <c r="K339" s="2">
        <v>-46320</v>
      </c>
      <c r="L339" s="2">
        <v>16737.55</v>
      </c>
      <c r="M339" s="47">
        <f t="shared" si="32"/>
        <v>50.55000000000291</v>
      </c>
      <c r="N339" s="11">
        <f t="shared" si="35"/>
        <v>3.0200560398135341E-3</v>
      </c>
      <c r="O339" s="14">
        <f t="shared" si="36"/>
        <v>-8.1625351197802495E-2</v>
      </c>
      <c r="P339">
        <f t="shared" si="33"/>
        <v>382.95000000000073</v>
      </c>
      <c r="Q339" s="27">
        <f t="shared" si="37"/>
        <v>1</v>
      </c>
      <c r="R339" s="2" t="str">
        <f t="shared" si="34"/>
        <v/>
      </c>
      <c r="S339" t="str">
        <f>+IF(R339=11,(F338-D338)/F338-'Daily stats'!$I$12,IF(R339=22,(E338-F338)/F338-'Daily stats'!$I$12,""))</f>
        <v/>
      </c>
      <c r="T339" s="11">
        <f>IF(OR(Q338="",Q339=""),0,IF(S339&lt;&gt;"",S339,IF(AND(Q338=Q339,Q338&lt;&gt;0),ABS((F338-F339)/F338),IF(AND(Q338+Q339=0,Q338&lt;&gt;0),(-1*ABS(F339-F338))/F338-2*('Daily stats'!$I$12),IF(AND(Q338=-1,Q339=0),(F338-F339)/F338-2*('Daily stats'!$I$12),IF(AND(Q338=1,Q339=0),(F339-F338)/F338-2*('Daily stats'!$I$12),0))))))</f>
        <v>-4.0200560398135337E-3</v>
      </c>
    </row>
    <row r="340" spans="1:20">
      <c r="A340" s="9">
        <v>42507</v>
      </c>
      <c r="B340" s="9">
        <v>42516</v>
      </c>
      <c r="C340" s="2">
        <v>16869</v>
      </c>
      <c r="D340" s="7">
        <v>16942</v>
      </c>
      <c r="E340" s="6">
        <v>16766.7</v>
      </c>
      <c r="F340" s="5">
        <v>16812</v>
      </c>
      <c r="G340" s="2">
        <v>16812</v>
      </c>
      <c r="H340" s="2">
        <v>104136</v>
      </c>
      <c r="I340" s="2">
        <v>526783.51</v>
      </c>
      <c r="J340" s="2">
        <v>1712880</v>
      </c>
      <c r="K340" s="2">
        <v>44730</v>
      </c>
      <c r="L340" s="2">
        <v>16762.75</v>
      </c>
      <c r="M340" s="47">
        <f t="shared" si="32"/>
        <v>23.349999999998545</v>
      </c>
      <c r="N340" s="11">
        <f t="shared" si="35"/>
        <v>1.3908205841445585E-3</v>
      </c>
      <c r="O340" s="14">
        <f t="shared" si="36"/>
        <v>-8.0234530613657942E-2</v>
      </c>
      <c r="P340">
        <f t="shared" si="33"/>
        <v>175.29999999999927</v>
      </c>
      <c r="Q340" s="27">
        <f t="shared" si="37"/>
        <v>1</v>
      </c>
      <c r="R340" s="2" t="str">
        <f t="shared" si="34"/>
        <v/>
      </c>
      <c r="S340" t="str">
        <f>+IF(R340=11,(F339-D339)/F339-'Daily stats'!$I$12,IF(R340=22,(E339-F339)/F339-'Daily stats'!$I$12,""))</f>
        <v/>
      </c>
      <c r="T340" s="11">
        <f>IF(OR(Q339="",Q340=""),0,IF(S340&lt;&gt;"",S340,IF(AND(Q339=Q340,Q339&lt;&gt;0),ABS((F339-F340)/F339),IF(AND(Q339+Q340=0,Q339&lt;&gt;0),(-1*ABS(F340-F339))/F339-2*('Daily stats'!$I$12),IF(AND(Q339=-1,Q340=0),(F339-F340)/F339-2*('Daily stats'!$I$12),IF(AND(Q339=1,Q340=0),(F340-F339)/F339-2*('Daily stats'!$I$12),0))))))</f>
        <v>1.3908205841445585E-3</v>
      </c>
    </row>
    <row r="341" spans="1:20">
      <c r="A341" s="9">
        <v>42508</v>
      </c>
      <c r="B341" s="9">
        <v>42516</v>
      </c>
      <c r="C341" s="2">
        <v>16675</v>
      </c>
      <c r="D341" s="7">
        <v>16798</v>
      </c>
      <c r="E341" s="6">
        <v>16575</v>
      </c>
      <c r="F341" s="5">
        <v>16761.45</v>
      </c>
      <c r="G341" s="2">
        <v>16761.45</v>
      </c>
      <c r="H341" s="2">
        <v>103278</v>
      </c>
      <c r="I341" s="2">
        <v>517199.23</v>
      </c>
      <c r="J341" s="2">
        <v>1741560</v>
      </c>
      <c r="K341" s="2">
        <v>28680</v>
      </c>
      <c r="L341" s="2">
        <v>16728.95</v>
      </c>
      <c r="M341" s="47">
        <f t="shared" si="32"/>
        <v>-50.549999999999272</v>
      </c>
      <c r="N341" s="11">
        <f t="shared" si="35"/>
        <v>-3.0067808708065234E-3</v>
      </c>
      <c r="O341" s="14">
        <f t="shared" si="36"/>
        <v>-8.3241311484464467E-2</v>
      </c>
      <c r="P341">
        <f t="shared" si="33"/>
        <v>223</v>
      </c>
      <c r="Q341" s="27">
        <f t="shared" si="37"/>
        <v>-1</v>
      </c>
      <c r="R341" s="2">
        <f t="shared" si="34"/>
        <v>22</v>
      </c>
      <c r="S341">
        <f>+IF(R341=11,(F340-D340)/F340-'Daily stats'!$I$12,IF(R341=22,(E340-F340)/F340-'Daily stats'!$I$12,""))</f>
        <v>-3.1945039257672658E-3</v>
      </c>
      <c r="T341" s="11">
        <f>IF(OR(Q340="",Q341=""),0,IF(S341&lt;&gt;"",S341,IF(AND(Q340=Q341,Q340&lt;&gt;0),ABS((F340-F341)/F340),IF(AND(Q340+Q341=0,Q340&lt;&gt;0),(-1*ABS(F341-F340))/F340-2*('Daily stats'!$I$12),IF(AND(Q340=-1,Q341=0),(F340-F341)/F340-2*('Daily stats'!$I$12),IF(AND(Q340=1,Q341=0),(F341-F340)/F340-2*('Daily stats'!$I$12),0))))))</f>
        <v>-3.1945039257672658E-3</v>
      </c>
    </row>
    <row r="342" spans="1:20">
      <c r="A342" s="9">
        <v>42509</v>
      </c>
      <c r="B342" s="9">
        <v>42516</v>
      </c>
      <c r="C342" s="2">
        <v>17282.349999999999</v>
      </c>
      <c r="D342" s="7">
        <v>17282.349999999999</v>
      </c>
      <c r="E342" s="6">
        <v>16538</v>
      </c>
      <c r="F342" s="5">
        <v>16563.650000000001</v>
      </c>
      <c r="G342" s="2">
        <v>16563.650000000001</v>
      </c>
      <c r="H342" s="2">
        <v>91474</v>
      </c>
      <c r="I342" s="2">
        <v>456642.83</v>
      </c>
      <c r="J342" s="2">
        <v>1730280</v>
      </c>
      <c r="K342" s="2">
        <v>-11280</v>
      </c>
      <c r="L342" s="2">
        <v>16565.25</v>
      </c>
      <c r="M342" s="47">
        <f t="shared" si="32"/>
        <v>-197.79999999999927</v>
      </c>
      <c r="N342" s="11">
        <f t="shared" si="35"/>
        <v>-1.1800888347965078E-2</v>
      </c>
      <c r="O342" s="14">
        <f t="shared" si="36"/>
        <v>-9.504219983242955E-2</v>
      </c>
      <c r="P342">
        <f t="shared" si="33"/>
        <v>744.34999999999854</v>
      </c>
      <c r="Q342" s="27">
        <f t="shared" si="37"/>
        <v>-1</v>
      </c>
      <c r="R342" s="2">
        <f t="shared" si="34"/>
        <v>11</v>
      </c>
      <c r="S342">
        <f>+IF(R342=11,(F341-D341)/F341-'Daily stats'!$I$12,IF(R342=22,(E341-F341)/F341-'Daily stats'!$I$12,""))</f>
        <v>-2.6805989338630769E-3</v>
      </c>
      <c r="T342" s="11">
        <f>IF(OR(Q341="",Q342=""),0,IF(S342&lt;&gt;"",S342,IF(AND(Q341=Q342,Q341&lt;&gt;0),ABS((F341-F342)/F341),IF(AND(Q341+Q342=0,Q341&lt;&gt;0),(-1*ABS(F342-F341))/F341-2*('Daily stats'!$I$12),IF(AND(Q341=-1,Q342=0),(F341-F342)/F341-2*('Daily stats'!$I$12),IF(AND(Q341=1,Q342=0),(F342-F341)/F341-2*('Daily stats'!$I$12),0))))))</f>
        <v>-2.6805989338630769E-3</v>
      </c>
    </row>
    <row r="343" spans="1:20">
      <c r="A343" s="9">
        <v>42510</v>
      </c>
      <c r="B343" s="9">
        <v>42516</v>
      </c>
      <c r="C343" s="2">
        <v>16598</v>
      </c>
      <c r="D343" s="7">
        <v>16668.8</v>
      </c>
      <c r="E343" s="6">
        <v>16475.05</v>
      </c>
      <c r="F343" s="5">
        <v>16505.849999999999</v>
      </c>
      <c r="G343" s="2">
        <v>16505.849999999999</v>
      </c>
      <c r="H343" s="2">
        <v>90493</v>
      </c>
      <c r="I343" s="2">
        <v>449704.06</v>
      </c>
      <c r="J343" s="2">
        <v>1654740</v>
      </c>
      <c r="K343" s="2">
        <v>-75540</v>
      </c>
      <c r="L343" s="2">
        <v>16481.45</v>
      </c>
      <c r="M343" s="47">
        <f t="shared" si="32"/>
        <v>-57.80000000000291</v>
      </c>
      <c r="N343" s="11">
        <f t="shared" si="35"/>
        <v>-3.4895690261508125E-3</v>
      </c>
      <c r="O343" s="14">
        <f t="shared" si="36"/>
        <v>-9.8531768858580365E-2</v>
      </c>
      <c r="P343">
        <f t="shared" si="33"/>
        <v>193.75</v>
      </c>
      <c r="Q343" s="27">
        <f t="shared" si="37"/>
        <v>-1</v>
      </c>
      <c r="R343" s="2" t="str">
        <f t="shared" si="34"/>
        <v/>
      </c>
      <c r="S343" t="str">
        <f>+IF(R343=11,(F342-D342)/F342-'Daily stats'!$I$12,IF(R343=22,(E342-F342)/F342-'Daily stats'!$I$12,""))</f>
        <v/>
      </c>
      <c r="T343" s="11">
        <f>IF(OR(Q342="",Q343=""),0,IF(S343&lt;&gt;"",S343,IF(AND(Q342=Q343,Q342&lt;&gt;0),ABS((F342-F343)/F342),IF(AND(Q342+Q343=0,Q342&lt;&gt;0),(-1*ABS(F343-F342))/F342-2*('Daily stats'!$I$12),IF(AND(Q342=-1,Q343=0),(F342-F343)/F342-2*('Daily stats'!$I$12),IF(AND(Q342=1,Q343=0),(F343-F342)/F342-2*('Daily stats'!$I$12),0))))))</f>
        <v>3.4895690261508125E-3</v>
      </c>
    </row>
    <row r="344" spans="1:20">
      <c r="A344" s="9">
        <v>42513</v>
      </c>
      <c r="B344" s="9">
        <v>42516</v>
      </c>
      <c r="C344" s="2">
        <v>16625</v>
      </c>
      <c r="D344" s="7">
        <v>16638</v>
      </c>
      <c r="E344" s="6">
        <v>16390</v>
      </c>
      <c r="F344" s="5">
        <v>16429.400000000001</v>
      </c>
      <c r="G344" s="2">
        <v>16429.400000000001</v>
      </c>
      <c r="H344" s="2">
        <v>100815</v>
      </c>
      <c r="I344" s="2">
        <v>499575.24</v>
      </c>
      <c r="J344" s="2">
        <v>1571130</v>
      </c>
      <c r="K344" s="2">
        <v>-83610</v>
      </c>
      <c r="L344" s="2">
        <v>16407.55</v>
      </c>
      <c r="M344" s="47">
        <f t="shared" si="32"/>
        <v>-76.44999999999709</v>
      </c>
      <c r="N344" s="11">
        <f t="shared" si="35"/>
        <v>-4.6316911882754962E-3</v>
      </c>
      <c r="O344" s="14">
        <f t="shared" si="36"/>
        <v>-0.10316346004685586</v>
      </c>
      <c r="P344">
        <f t="shared" si="33"/>
        <v>248</v>
      </c>
      <c r="Q344" s="27">
        <f t="shared" si="37"/>
        <v>-1</v>
      </c>
      <c r="R344" s="2" t="str">
        <f t="shared" si="34"/>
        <v/>
      </c>
      <c r="S344" t="str">
        <f>+IF(R344=11,(F343-D343)/F343-'Daily stats'!$I$12,IF(R344=22,(E343-F343)/F343-'Daily stats'!$I$12,""))</f>
        <v/>
      </c>
      <c r="T344" s="11">
        <f>IF(OR(Q343="",Q344=""),0,IF(S344&lt;&gt;"",S344,IF(AND(Q343=Q344,Q343&lt;&gt;0),ABS((F343-F344)/F343),IF(AND(Q343+Q344=0,Q343&lt;&gt;0),(-1*ABS(F344-F343))/F343-2*('Daily stats'!$I$12),IF(AND(Q343=-1,Q344=0),(F343-F344)/F343-2*('Daily stats'!$I$12),IF(AND(Q343=1,Q344=0),(F344-F343)/F343-2*('Daily stats'!$I$12),0))))))</f>
        <v>4.6316911882754962E-3</v>
      </c>
    </row>
    <row r="345" spans="1:20">
      <c r="A345" s="9">
        <v>42514</v>
      </c>
      <c r="B345" s="9">
        <v>42516</v>
      </c>
      <c r="C345" s="2">
        <v>16424.7</v>
      </c>
      <c r="D345" s="7">
        <v>16523.95</v>
      </c>
      <c r="E345" s="6">
        <v>16379</v>
      </c>
      <c r="F345" s="5">
        <v>16488.099999999999</v>
      </c>
      <c r="G345" s="2">
        <v>16488.099999999999</v>
      </c>
      <c r="H345" s="2">
        <v>79968</v>
      </c>
      <c r="I345" s="2">
        <v>394434.03</v>
      </c>
      <c r="J345" s="2">
        <v>1404570</v>
      </c>
      <c r="K345" s="2">
        <v>-166560</v>
      </c>
      <c r="L345" s="2">
        <v>16456.650000000001</v>
      </c>
      <c r="M345" s="47">
        <f t="shared" si="32"/>
        <v>58.69999999999709</v>
      </c>
      <c r="N345" s="11">
        <f t="shared" si="35"/>
        <v>3.5728632816777899E-3</v>
      </c>
      <c r="O345" s="14">
        <f t="shared" si="36"/>
        <v>-9.9590596765178077E-2</v>
      </c>
      <c r="P345">
        <f t="shared" si="33"/>
        <v>144.95000000000073</v>
      </c>
      <c r="Q345" s="27">
        <f t="shared" si="37"/>
        <v>1</v>
      </c>
      <c r="R345" s="2" t="str">
        <f t="shared" si="34"/>
        <v/>
      </c>
      <c r="S345" t="str">
        <f>+IF(R345=11,(F344-D344)/F344-'Daily stats'!$I$12,IF(R345=22,(E344-F344)/F344-'Daily stats'!$I$12,""))</f>
        <v/>
      </c>
      <c r="T345" s="11">
        <f>IF(OR(Q344="",Q345=""),0,IF(S345&lt;&gt;"",S345,IF(AND(Q344=Q345,Q344&lt;&gt;0),ABS((F344-F345)/F344),IF(AND(Q344+Q345=0,Q344&lt;&gt;0),(-1*ABS(F345-F344))/F344-2*('Daily stats'!$I$12),IF(AND(Q344=-1,Q345=0),(F344-F345)/F344-2*('Daily stats'!$I$12),IF(AND(Q344=1,Q345=0),(F345-F344)/F344-2*('Daily stats'!$I$12),0))))))</f>
        <v>-4.5728632816777904E-3</v>
      </c>
    </row>
    <row r="346" spans="1:20">
      <c r="A346" s="9">
        <v>42515</v>
      </c>
      <c r="B346" s="9">
        <v>42516</v>
      </c>
      <c r="C346" s="2">
        <v>16675</v>
      </c>
      <c r="D346" s="7">
        <v>17045</v>
      </c>
      <c r="E346" s="6">
        <v>16610.05</v>
      </c>
      <c r="F346" s="5">
        <v>17013.599999999999</v>
      </c>
      <c r="G346" s="2">
        <v>17013.599999999999</v>
      </c>
      <c r="H346" s="2">
        <v>127589</v>
      </c>
      <c r="I346" s="2">
        <v>645332.35</v>
      </c>
      <c r="J346" s="2">
        <v>1119900</v>
      </c>
      <c r="K346" s="2">
        <v>-284670</v>
      </c>
      <c r="L346" s="2">
        <v>16997.45</v>
      </c>
      <c r="M346" s="47">
        <f t="shared" si="32"/>
        <v>525.5</v>
      </c>
      <c r="N346" s="11">
        <f t="shared" si="35"/>
        <v>3.1871470939647387E-2</v>
      </c>
      <c r="O346" s="14">
        <f t="shared" si="36"/>
        <v>-6.771912582553069E-2</v>
      </c>
      <c r="P346">
        <f t="shared" si="33"/>
        <v>434.95000000000073</v>
      </c>
      <c r="Q346" s="27">
        <f t="shared" si="37"/>
        <v>1</v>
      </c>
      <c r="R346" s="2" t="str">
        <f t="shared" si="34"/>
        <v/>
      </c>
      <c r="S346" t="str">
        <f>+IF(R346=11,(F345-D345)/F345-'Daily stats'!$I$12,IF(R346=22,(E345-F345)/F345-'Daily stats'!$I$12,""))</f>
        <v/>
      </c>
      <c r="T346" s="11">
        <f>IF(OR(Q345="",Q346=""),0,IF(S346&lt;&gt;"",S346,IF(AND(Q345=Q346,Q345&lt;&gt;0),ABS((F345-F346)/F345),IF(AND(Q345+Q346=0,Q345&lt;&gt;0),(-1*ABS(F346-F345))/F345-2*('Daily stats'!$I$12),IF(AND(Q345=-1,Q346=0),(F345-F346)/F345-2*('Daily stats'!$I$12),IF(AND(Q345=1,Q346=0),(F346-F345)/F345-2*('Daily stats'!$I$12),0))))))</f>
        <v>3.1871470939647387E-2</v>
      </c>
    </row>
    <row r="347" spans="1:20">
      <c r="A347" s="9">
        <v>42516</v>
      </c>
      <c r="B347" s="9">
        <v>42516</v>
      </c>
      <c r="C347" s="2">
        <v>17065</v>
      </c>
      <c r="D347" s="7">
        <v>17378.75</v>
      </c>
      <c r="E347" s="6">
        <v>16968.55</v>
      </c>
      <c r="F347" s="5">
        <v>17333.2</v>
      </c>
      <c r="G347" s="2">
        <v>17359.3</v>
      </c>
      <c r="H347" s="2">
        <v>105955</v>
      </c>
      <c r="I347" s="2">
        <v>545483.19999999995</v>
      </c>
      <c r="J347" s="2">
        <v>701250</v>
      </c>
      <c r="K347" s="2">
        <v>-418650</v>
      </c>
      <c r="L347" s="2">
        <v>17359.3</v>
      </c>
      <c r="M347" s="47">
        <f t="shared" si="32"/>
        <v>319.60000000000218</v>
      </c>
      <c r="N347" s="11">
        <f t="shared" si="35"/>
        <v>1.8784972022382225E-2</v>
      </c>
      <c r="O347" s="14">
        <f t="shared" si="36"/>
        <v>-4.8934153803148465E-2</v>
      </c>
      <c r="P347">
        <f t="shared" si="33"/>
        <v>410.20000000000073</v>
      </c>
      <c r="Q347" s="27">
        <f t="shared" si="37"/>
        <v>0</v>
      </c>
      <c r="R347" s="2" t="str">
        <f t="shared" si="34"/>
        <v/>
      </c>
      <c r="S347" t="str">
        <f>+IF(R347=11,(F346-D346)/F346-'Daily stats'!$I$12,IF(R347=22,(E346-F346)/F346-'Daily stats'!$I$12,""))</f>
        <v/>
      </c>
      <c r="T347" s="11">
        <f>IF(OR(Q346="",Q347=""),0,IF(S347&lt;&gt;"",S347,IF(AND(Q346=Q347,Q346&lt;&gt;0),ABS((F346-F347)/F346),IF(AND(Q346+Q347=0,Q346&lt;&gt;0),(-1*ABS(F347-F346))/F346-2*('Daily stats'!$I$12),IF(AND(Q346=-1,Q347=0),(F346-F347)/F346-2*('Daily stats'!$I$12),IF(AND(Q346=1,Q347=0),(F347-F346)/F346-2*('Daily stats'!$I$12),0))))))</f>
        <v>1.7784972022382224E-2</v>
      </c>
    </row>
    <row r="348" spans="1:20">
      <c r="A348" s="9">
        <v>42517</v>
      </c>
      <c r="B348" s="9">
        <v>42551</v>
      </c>
      <c r="C348" s="2">
        <v>17310</v>
      </c>
      <c r="D348" s="7">
        <v>17533</v>
      </c>
      <c r="E348" s="6">
        <v>17310</v>
      </c>
      <c r="F348" s="5">
        <v>17491.400000000001</v>
      </c>
      <c r="G348" s="2">
        <v>17491.400000000001</v>
      </c>
      <c r="H348" s="2">
        <v>100719</v>
      </c>
      <c r="I348" s="2">
        <v>526583.6</v>
      </c>
      <c r="J348" s="2">
        <v>1740570</v>
      </c>
      <c r="K348" s="2">
        <v>98040</v>
      </c>
      <c r="L348" s="2">
        <v>17511.8</v>
      </c>
      <c r="M348" s="47" t="str">
        <f t="shared" si="32"/>
        <v/>
      </c>
      <c r="N348" s="11">
        <f t="shared" si="35"/>
        <v>9.1269932845637683E-3</v>
      </c>
      <c r="O348" s="14">
        <f t="shared" si="36"/>
        <v>-3.9807160518584697E-2</v>
      </c>
      <c r="P348">
        <f t="shared" si="33"/>
        <v>223</v>
      </c>
      <c r="Q348" s="27" t="str">
        <f t="shared" si="37"/>
        <v/>
      </c>
      <c r="R348" s="2" t="str">
        <f t="shared" si="34"/>
        <v/>
      </c>
      <c r="S348" t="str">
        <f>+IF(R348=11,(F347-D347)/F347-'Daily stats'!$I$12,IF(R348=22,(E347-F347)/F347-'Daily stats'!$I$12,""))</f>
        <v/>
      </c>
      <c r="T348" s="11">
        <f>IF(OR(Q347="",Q348=""),0,IF(S348&lt;&gt;"",S348,IF(AND(Q347=Q348,Q347&lt;&gt;0),ABS((F347-F348)/F347),IF(AND(Q347+Q348=0,Q347&lt;&gt;0),(-1*ABS(F348-F347))/F347-2*('Daily stats'!$I$12),IF(AND(Q347=-1,Q348=0),(F347-F348)/F347-2*('Daily stats'!$I$12),IF(AND(Q347=1,Q348=0),(F348-F347)/F347-2*('Daily stats'!$I$12),0))))))</f>
        <v>0</v>
      </c>
    </row>
    <row r="349" spans="1:20">
      <c r="A349" s="9">
        <v>42520</v>
      </c>
      <c r="B349" s="9">
        <v>42551</v>
      </c>
      <c r="C349" s="2">
        <v>17540</v>
      </c>
      <c r="D349" s="7">
        <v>17657.95</v>
      </c>
      <c r="E349" s="6">
        <v>17466.099999999999</v>
      </c>
      <c r="F349" s="5">
        <v>17507.650000000001</v>
      </c>
      <c r="G349" s="2">
        <v>17507.650000000001</v>
      </c>
      <c r="H349" s="2">
        <v>70649</v>
      </c>
      <c r="I349" s="2">
        <v>371809.14</v>
      </c>
      <c r="J349" s="2">
        <v>1704930</v>
      </c>
      <c r="K349" s="2">
        <v>-35640</v>
      </c>
      <c r="L349" s="2">
        <v>17520.650000000001</v>
      </c>
      <c r="M349" s="47">
        <f t="shared" si="32"/>
        <v>16.25</v>
      </c>
      <c r="N349" s="11">
        <f t="shared" si="35"/>
        <v>9.290279794641938E-4</v>
      </c>
      <c r="O349" s="14">
        <f t="shared" si="36"/>
        <v>-3.8878132539120501E-2</v>
      </c>
      <c r="P349">
        <f t="shared" si="33"/>
        <v>191.85000000000218</v>
      </c>
      <c r="Q349" s="27">
        <f t="shared" si="37"/>
        <v>1</v>
      </c>
      <c r="R349" s="2" t="str">
        <f t="shared" si="34"/>
        <v/>
      </c>
      <c r="S349" t="str">
        <f>+IF(R349=11,(F348-D348)/F348-'Daily stats'!$I$12,IF(R349=22,(E348-F348)/F348-'Daily stats'!$I$12,""))</f>
        <v/>
      </c>
      <c r="T349" s="11">
        <f>IF(OR(Q348="",Q349=""),0,IF(S349&lt;&gt;"",S349,IF(AND(Q348=Q349,Q348&lt;&gt;0),ABS((F348-F349)/F348),IF(AND(Q348+Q349=0,Q348&lt;&gt;0),(-1*ABS(F349-F348))/F348-2*('Daily stats'!$I$12),IF(AND(Q348=-1,Q349=0),(F348-F349)/F348-2*('Daily stats'!$I$12),IF(AND(Q348=1,Q349=0),(F349-F348)/F348-2*('Daily stats'!$I$12),0))))))</f>
        <v>0</v>
      </c>
    </row>
    <row r="350" spans="1:20">
      <c r="A350" s="9">
        <v>42521</v>
      </c>
      <c r="B350" s="9">
        <v>42551</v>
      </c>
      <c r="C350" s="2">
        <v>17584.7</v>
      </c>
      <c r="D350" s="7">
        <v>17640.05</v>
      </c>
      <c r="E350" s="6">
        <v>17445.3</v>
      </c>
      <c r="F350" s="5">
        <v>17612.55</v>
      </c>
      <c r="G350" s="2">
        <v>17612.55</v>
      </c>
      <c r="H350" s="2">
        <v>90347</v>
      </c>
      <c r="I350" s="2">
        <v>475330.99</v>
      </c>
      <c r="J350" s="2">
        <v>1705950</v>
      </c>
      <c r="K350" s="2">
        <v>1020</v>
      </c>
      <c r="L350" s="2">
        <v>17620.900000000001</v>
      </c>
      <c r="M350" s="47">
        <f t="shared" si="32"/>
        <v>104.89999999999782</v>
      </c>
      <c r="N350" s="11">
        <f t="shared" si="35"/>
        <v>5.9916665000726999E-3</v>
      </c>
      <c r="O350" s="14">
        <f t="shared" si="36"/>
        <v>-3.2886466039047803E-2</v>
      </c>
      <c r="P350">
        <f t="shared" si="33"/>
        <v>194.75</v>
      </c>
      <c r="Q350" s="27">
        <f t="shared" si="37"/>
        <v>1</v>
      </c>
      <c r="R350" s="2">
        <f t="shared" si="34"/>
        <v>22</v>
      </c>
      <c r="S350">
        <f>+IF(R350=11,(F349-D349)/F349-'Daily stats'!$I$12,IF(R350=22,(E349-F349)/F349-'Daily stats'!$I$12,""))</f>
        <v>-2.8732482657582775E-3</v>
      </c>
      <c r="T350" s="11">
        <f>IF(OR(Q349="",Q350=""),0,IF(S350&lt;&gt;"",S350,IF(AND(Q349=Q350,Q349&lt;&gt;0),ABS((F349-F350)/F349),IF(AND(Q349+Q350=0,Q349&lt;&gt;0),(-1*ABS(F350-F349))/F349-2*('Daily stats'!$I$12),IF(AND(Q349=-1,Q350=0),(F349-F350)/F349-2*('Daily stats'!$I$12),IF(AND(Q349=1,Q350=0),(F350-F349)/F349-2*('Daily stats'!$I$12),0))))))</f>
        <v>-2.8732482657582775E-3</v>
      </c>
    </row>
    <row r="351" spans="1:20">
      <c r="A351" s="9">
        <v>42522</v>
      </c>
      <c r="B351" s="9">
        <v>42551</v>
      </c>
      <c r="C351" s="2">
        <v>17631.099999999999</v>
      </c>
      <c r="D351" s="7">
        <v>17644</v>
      </c>
      <c r="E351" s="6">
        <v>17381.099999999999</v>
      </c>
      <c r="F351" s="5">
        <v>17419.7</v>
      </c>
      <c r="G351" s="2">
        <v>17419.7</v>
      </c>
      <c r="H351" s="2">
        <v>100762</v>
      </c>
      <c r="I351" s="2">
        <v>528975.29</v>
      </c>
      <c r="J351" s="2">
        <v>1656030</v>
      </c>
      <c r="K351" s="2">
        <v>-49920</v>
      </c>
      <c r="L351" s="2">
        <v>17423.45</v>
      </c>
      <c r="M351" s="47">
        <f t="shared" si="32"/>
        <v>-192.84999999999854</v>
      </c>
      <c r="N351" s="11">
        <f t="shared" si="35"/>
        <v>-1.094957856755544E-2</v>
      </c>
      <c r="O351" s="14">
        <f t="shared" si="36"/>
        <v>-4.3836044606603244E-2</v>
      </c>
      <c r="P351">
        <f t="shared" si="33"/>
        <v>262.90000000000146</v>
      </c>
      <c r="Q351" s="27">
        <f t="shared" si="37"/>
        <v>-1</v>
      </c>
      <c r="R351" s="2">
        <f t="shared" si="34"/>
        <v>22</v>
      </c>
      <c r="S351">
        <f>+IF(R351=11,(F350-D350)/F350-'Daily stats'!$I$12,IF(R351=22,(E350-F350)/F350-'Daily stats'!$I$12,""))</f>
        <v>-9.9960695640324664E-3</v>
      </c>
      <c r="T351" s="11">
        <f>IF(OR(Q350="",Q351=""),0,IF(S351&lt;&gt;"",S351,IF(AND(Q350=Q351,Q350&lt;&gt;0),ABS((F350-F351)/F350),IF(AND(Q350+Q351=0,Q350&lt;&gt;0),(-1*ABS(F351-F350))/F350-2*('Daily stats'!$I$12),IF(AND(Q350=-1,Q351=0),(F350-F351)/F350-2*('Daily stats'!$I$12),IF(AND(Q350=1,Q351=0),(F351-F350)/F350-2*('Daily stats'!$I$12),0))))))</f>
        <v>-9.9960695640324664E-3</v>
      </c>
    </row>
    <row r="352" spans="1:20">
      <c r="A352" s="9">
        <v>42523</v>
      </c>
      <c r="B352" s="9">
        <v>42551</v>
      </c>
      <c r="C352" s="2">
        <v>17400</v>
      </c>
      <c r="D352" s="7">
        <v>17603.55</v>
      </c>
      <c r="E352" s="6">
        <v>17334</v>
      </c>
      <c r="F352" s="5">
        <v>17573.650000000001</v>
      </c>
      <c r="G352" s="2">
        <v>17573.650000000001</v>
      </c>
      <c r="H352" s="2">
        <v>96088</v>
      </c>
      <c r="I352" s="2">
        <v>503459.4</v>
      </c>
      <c r="J352" s="2">
        <v>1764480</v>
      </c>
      <c r="K352" s="2">
        <v>108450</v>
      </c>
      <c r="L352" s="2">
        <v>17567.8</v>
      </c>
      <c r="M352" s="47">
        <f t="shared" si="32"/>
        <v>153.95000000000073</v>
      </c>
      <c r="N352" s="11">
        <f t="shared" si="35"/>
        <v>8.8376952530755826E-3</v>
      </c>
      <c r="O352" s="14">
        <f t="shared" si="36"/>
        <v>-3.4998349353527664E-2</v>
      </c>
      <c r="P352">
        <f t="shared" si="33"/>
        <v>269.54999999999927</v>
      </c>
      <c r="Q352" s="27">
        <f t="shared" si="37"/>
        <v>1</v>
      </c>
      <c r="R352" s="2" t="str">
        <f t="shared" si="34"/>
        <v/>
      </c>
      <c r="S352" t="str">
        <f>+IF(R352=11,(F351-D351)/F351-'Daily stats'!$I$12,IF(R352=22,(E351-F351)/F351-'Daily stats'!$I$12,""))</f>
        <v/>
      </c>
      <c r="T352" s="11">
        <f>IF(OR(Q351="",Q352=""),0,IF(S352&lt;&gt;"",S352,IF(AND(Q351=Q352,Q351&lt;&gt;0),ABS((F351-F352)/F351),IF(AND(Q351+Q352=0,Q351&lt;&gt;0),(-1*ABS(F352-F351))/F351-2*('Daily stats'!$I$12),IF(AND(Q351=-1,Q352=0),(F351-F352)/F351-2*('Daily stats'!$I$12),IF(AND(Q351=1,Q352=0),(F352-F351)/F351-2*('Daily stats'!$I$12),0))))))</f>
        <v>-9.8376952530755818E-3</v>
      </c>
    </row>
    <row r="353" spans="1:20">
      <c r="A353" s="9">
        <v>42524</v>
      </c>
      <c r="B353" s="9">
        <v>42551</v>
      </c>
      <c r="C353" s="2">
        <v>17624.400000000001</v>
      </c>
      <c r="D353" s="7">
        <v>17738.5</v>
      </c>
      <c r="E353" s="6">
        <v>17615</v>
      </c>
      <c r="F353" s="5">
        <v>17655.849999999999</v>
      </c>
      <c r="G353" s="2">
        <v>17655.849999999999</v>
      </c>
      <c r="H353" s="2">
        <v>77226</v>
      </c>
      <c r="I353" s="2">
        <v>409560.68</v>
      </c>
      <c r="J353" s="2">
        <v>1724790</v>
      </c>
      <c r="K353" s="2">
        <v>-39690</v>
      </c>
      <c r="L353" s="2">
        <v>17680.8</v>
      </c>
      <c r="M353" s="47">
        <f t="shared" si="32"/>
        <v>82.19999999999709</v>
      </c>
      <c r="N353" s="11">
        <f t="shared" si="35"/>
        <v>4.6774574433880887E-3</v>
      </c>
      <c r="O353" s="14">
        <f t="shared" si="36"/>
        <v>-3.0320891910139574E-2</v>
      </c>
      <c r="P353">
        <f t="shared" si="33"/>
        <v>123.5</v>
      </c>
      <c r="Q353" s="27">
        <f t="shared" si="37"/>
        <v>1</v>
      </c>
      <c r="R353" s="2" t="str">
        <f t="shared" si="34"/>
        <v/>
      </c>
      <c r="S353" t="str">
        <f>+IF(R353=11,(F352-D352)/F352-'Daily stats'!$I$12,IF(R353=22,(E352-F352)/F352-'Daily stats'!$I$12,""))</f>
        <v/>
      </c>
      <c r="T353" s="11">
        <f>IF(OR(Q352="",Q353=""),0,IF(S353&lt;&gt;"",S353,IF(AND(Q352=Q353,Q352&lt;&gt;0),ABS((F352-F353)/F352),IF(AND(Q352+Q353=0,Q352&lt;&gt;0),(-1*ABS(F353-F352))/F352-2*('Daily stats'!$I$12),IF(AND(Q352=-1,Q353=0),(F352-F353)/F352-2*('Daily stats'!$I$12),IF(AND(Q352=1,Q353=0),(F353-F352)/F352-2*('Daily stats'!$I$12),0))))))</f>
        <v>4.6774574433880887E-3</v>
      </c>
    </row>
    <row r="354" spans="1:20">
      <c r="A354" s="9">
        <v>42527</v>
      </c>
      <c r="B354" s="9">
        <v>42551</v>
      </c>
      <c r="C354" s="2">
        <v>17675.05</v>
      </c>
      <c r="D354" s="7">
        <v>17745</v>
      </c>
      <c r="E354" s="6">
        <v>17620.2</v>
      </c>
      <c r="F354" s="5">
        <v>17671.45</v>
      </c>
      <c r="G354" s="2">
        <v>17671.45</v>
      </c>
      <c r="H354" s="2">
        <v>76148</v>
      </c>
      <c r="I354" s="2">
        <v>404141.84</v>
      </c>
      <c r="J354" s="2">
        <v>1663380</v>
      </c>
      <c r="K354" s="2">
        <v>-61410</v>
      </c>
      <c r="L354" s="2">
        <v>17671.400000000001</v>
      </c>
      <c r="M354" s="47">
        <f t="shared" si="32"/>
        <v>15.600000000002183</v>
      </c>
      <c r="N354" s="11">
        <f t="shared" si="35"/>
        <v>8.8355983993986041E-4</v>
      </c>
      <c r="O354" s="14">
        <f t="shared" si="36"/>
        <v>-2.9437332070199714E-2</v>
      </c>
      <c r="P354">
        <f t="shared" si="33"/>
        <v>124.79999999999927</v>
      </c>
      <c r="Q354" s="27">
        <f t="shared" si="37"/>
        <v>1</v>
      </c>
      <c r="R354" s="2" t="str">
        <f t="shared" si="34"/>
        <v/>
      </c>
      <c r="S354" t="str">
        <f>+IF(R354=11,(F353-D353)/F353-'Daily stats'!$I$12,IF(R354=22,(E353-F353)/F353-'Daily stats'!$I$12,""))</f>
        <v/>
      </c>
      <c r="T354" s="11">
        <f>IF(OR(Q353="",Q354=""),0,IF(S354&lt;&gt;"",S354,IF(AND(Q353=Q354,Q353&lt;&gt;0),ABS((F353-F354)/F353),IF(AND(Q353+Q354=0,Q353&lt;&gt;0),(-1*ABS(F354-F353))/F353-2*('Daily stats'!$I$12),IF(AND(Q353=-1,Q354=0),(F353-F354)/F353-2*('Daily stats'!$I$12),IF(AND(Q353=1,Q354=0),(F354-F353)/F353-2*('Daily stats'!$I$12),0))))))</f>
        <v>8.8355983993986041E-4</v>
      </c>
    </row>
    <row r="355" spans="1:20">
      <c r="A355" s="9">
        <v>42528</v>
      </c>
      <c r="B355" s="9">
        <v>42551</v>
      </c>
      <c r="C355" s="2">
        <v>17773.150000000001</v>
      </c>
      <c r="D355" s="7">
        <v>17949</v>
      </c>
      <c r="E355" s="6">
        <v>17660.5</v>
      </c>
      <c r="F355" s="5">
        <v>17893.400000000001</v>
      </c>
      <c r="G355" s="2">
        <v>17893.400000000001</v>
      </c>
      <c r="H355" s="2">
        <v>139521</v>
      </c>
      <c r="I355" s="2">
        <v>745943.64</v>
      </c>
      <c r="J355" s="2">
        <v>1819710</v>
      </c>
      <c r="K355" s="2">
        <v>156330</v>
      </c>
      <c r="L355" s="2">
        <v>17948.150000000001</v>
      </c>
      <c r="M355" s="47">
        <f t="shared" si="32"/>
        <v>221.95000000000073</v>
      </c>
      <c r="N355" s="11">
        <f t="shared" si="35"/>
        <v>1.2559806920201835E-2</v>
      </c>
      <c r="O355" s="14">
        <f t="shared" si="36"/>
        <v>-1.687752514999788E-2</v>
      </c>
      <c r="P355">
        <f t="shared" si="33"/>
        <v>288.5</v>
      </c>
      <c r="Q355" s="27">
        <f t="shared" si="37"/>
        <v>1</v>
      </c>
      <c r="R355" s="2" t="str">
        <f t="shared" si="34"/>
        <v/>
      </c>
      <c r="S355" t="str">
        <f>+IF(R355=11,(F354-D354)/F354-'Daily stats'!$I$12,IF(R355=22,(E354-F354)/F354-'Daily stats'!$I$12,""))</f>
        <v/>
      </c>
      <c r="T355" s="11">
        <f>IF(OR(Q354="",Q355=""),0,IF(S355&lt;&gt;"",S355,IF(AND(Q354=Q355,Q354&lt;&gt;0),ABS((F354-F355)/F354),IF(AND(Q354+Q355=0,Q354&lt;&gt;0),(-1*ABS(F355-F354))/F354-2*('Daily stats'!$I$12),IF(AND(Q354=-1,Q355=0),(F354-F355)/F354-2*('Daily stats'!$I$12),IF(AND(Q354=1,Q355=0),(F355-F354)/F354-2*('Daily stats'!$I$12),0))))))</f>
        <v>1.2559806920201835E-2</v>
      </c>
    </row>
    <row r="356" spans="1:20">
      <c r="A356" s="9">
        <v>42529</v>
      </c>
      <c r="B356" s="9">
        <v>42551</v>
      </c>
      <c r="C356" s="2">
        <v>17907</v>
      </c>
      <c r="D356" s="7">
        <v>17959.7</v>
      </c>
      <c r="E356" s="6">
        <v>17793.05</v>
      </c>
      <c r="F356" s="5">
        <v>17897.95</v>
      </c>
      <c r="G356" s="2">
        <v>17897.95</v>
      </c>
      <c r="H356" s="2">
        <v>83968</v>
      </c>
      <c r="I356" s="2">
        <v>450397.15</v>
      </c>
      <c r="J356" s="2">
        <v>1814880</v>
      </c>
      <c r="K356" s="2">
        <v>-4830</v>
      </c>
      <c r="L356" s="2">
        <v>17946.8</v>
      </c>
      <c r="M356" s="47">
        <f t="shared" si="32"/>
        <v>4.5499999999992724</v>
      </c>
      <c r="N356" s="11">
        <f t="shared" si="35"/>
        <v>2.5428370237066581E-4</v>
      </c>
      <c r="O356" s="14">
        <f t="shared" si="36"/>
        <v>-1.6623241447627213E-2</v>
      </c>
      <c r="P356">
        <f t="shared" si="33"/>
        <v>166.65000000000146</v>
      </c>
      <c r="Q356" s="27">
        <f t="shared" si="37"/>
        <v>1</v>
      </c>
      <c r="R356" s="2" t="str">
        <f t="shared" si="34"/>
        <v/>
      </c>
      <c r="S356" t="str">
        <f>+IF(R356=11,(F355-D355)/F355-'Daily stats'!$I$12,IF(R356=22,(E355-F355)/F355-'Daily stats'!$I$12,""))</f>
        <v/>
      </c>
      <c r="T356" s="11">
        <f>IF(OR(Q355="",Q356=""),0,IF(S356&lt;&gt;"",S356,IF(AND(Q355=Q356,Q355&lt;&gt;0),ABS((F355-F356)/F355),IF(AND(Q355+Q356=0,Q355&lt;&gt;0),(-1*ABS(F356-F355))/F355-2*('Daily stats'!$I$12),IF(AND(Q355=-1,Q356=0),(F355-F356)/F355-2*('Daily stats'!$I$12),IF(AND(Q355=1,Q356=0),(F356-F355)/F355-2*('Daily stats'!$I$12),0))))))</f>
        <v>2.5428370237066581E-4</v>
      </c>
    </row>
    <row r="357" spans="1:20">
      <c r="A357" s="9">
        <v>42530</v>
      </c>
      <c r="B357" s="9">
        <v>42551</v>
      </c>
      <c r="C357" s="2">
        <v>17825.25</v>
      </c>
      <c r="D357" s="7">
        <v>17937.849999999999</v>
      </c>
      <c r="E357" s="6">
        <v>17751.150000000001</v>
      </c>
      <c r="F357" s="5">
        <v>17843.349999999999</v>
      </c>
      <c r="G357" s="2">
        <v>17843.349999999999</v>
      </c>
      <c r="H357" s="2">
        <v>115056</v>
      </c>
      <c r="I357" s="2">
        <v>616155.49</v>
      </c>
      <c r="J357" s="2">
        <v>1797630</v>
      </c>
      <c r="K357" s="2">
        <v>-17250</v>
      </c>
      <c r="L357" s="2">
        <v>17887.7</v>
      </c>
      <c r="M357" s="47">
        <f t="shared" si="32"/>
        <v>-54.600000000002183</v>
      </c>
      <c r="N357" s="11">
        <f t="shared" si="35"/>
        <v>-3.0506287032873699E-3</v>
      </c>
      <c r="O357" s="14">
        <f t="shared" si="36"/>
        <v>-1.9673870150914582E-2</v>
      </c>
      <c r="P357">
        <f t="shared" si="33"/>
        <v>186.69999999999709</v>
      </c>
      <c r="Q357" s="27">
        <f t="shared" si="37"/>
        <v>-1</v>
      </c>
      <c r="R357" s="2">
        <f t="shared" si="34"/>
        <v>22</v>
      </c>
      <c r="S357">
        <f>+IF(R357=11,(F356-D356)/F356-'Daily stats'!$I$12,IF(R357=22,(E356-F356)/F356-'Daily stats'!$I$12,""))</f>
        <v>-6.3610064281105633E-3</v>
      </c>
      <c r="T357" s="11">
        <f>IF(OR(Q356="",Q357=""),0,IF(S357&lt;&gt;"",S357,IF(AND(Q356=Q357,Q356&lt;&gt;0),ABS((F356-F357)/F356),IF(AND(Q356+Q357=0,Q356&lt;&gt;0),(-1*ABS(F357-F356))/F356-2*('Daily stats'!$I$12),IF(AND(Q356=-1,Q357=0),(F356-F357)/F356-2*('Daily stats'!$I$12),IF(AND(Q356=1,Q357=0),(F357-F356)/F356-2*('Daily stats'!$I$12),0))))))</f>
        <v>-6.3610064281105633E-3</v>
      </c>
    </row>
    <row r="358" spans="1:20">
      <c r="A358" s="9">
        <v>42531</v>
      </c>
      <c r="B358" s="9">
        <v>42551</v>
      </c>
      <c r="C358" s="2">
        <v>17800</v>
      </c>
      <c r="D358" s="7">
        <v>18026.8</v>
      </c>
      <c r="E358" s="6">
        <v>17751.150000000001</v>
      </c>
      <c r="F358" s="5">
        <v>17797.05</v>
      </c>
      <c r="G358" s="2">
        <v>17797.05</v>
      </c>
      <c r="H358" s="2">
        <v>117322</v>
      </c>
      <c r="I358" s="2">
        <v>628666.07999999996</v>
      </c>
      <c r="J358" s="2">
        <v>1755330</v>
      </c>
      <c r="K358" s="2">
        <v>-42300</v>
      </c>
      <c r="L358" s="2">
        <v>17828.599999999999</v>
      </c>
      <c r="M358" s="47">
        <f t="shared" si="32"/>
        <v>-46.299999999999272</v>
      </c>
      <c r="N358" s="11">
        <f t="shared" si="35"/>
        <v>-2.5948042267847282E-3</v>
      </c>
      <c r="O358" s="14">
        <f t="shared" si="36"/>
        <v>-2.2268674377699312E-2</v>
      </c>
      <c r="P358">
        <f t="shared" si="33"/>
        <v>275.64999999999782</v>
      </c>
      <c r="Q358" s="27">
        <f t="shared" si="37"/>
        <v>-1</v>
      </c>
      <c r="R358" s="2">
        <f t="shared" si="34"/>
        <v>11</v>
      </c>
      <c r="S358">
        <f>+IF(R358=11,(F357-D357)/F357-'Daily stats'!$I$12,IF(R358=22,(E357-F357)/F357-'Daily stats'!$I$12,""))</f>
        <v>-5.7960907004570329E-3</v>
      </c>
      <c r="T358" s="11">
        <f>IF(OR(Q357="",Q358=""),0,IF(S358&lt;&gt;"",S358,IF(AND(Q357=Q358,Q357&lt;&gt;0),ABS((F357-F358)/F357),IF(AND(Q357+Q358=0,Q357&lt;&gt;0),(-1*ABS(F358-F357))/F357-2*('Daily stats'!$I$12),IF(AND(Q357=-1,Q358=0),(F357-F358)/F357-2*('Daily stats'!$I$12),IF(AND(Q357=1,Q358=0),(F358-F357)/F357-2*('Daily stats'!$I$12),0))))))</f>
        <v>-5.7960907004570329E-3</v>
      </c>
    </row>
    <row r="359" spans="1:20">
      <c r="A359" s="9">
        <v>42534</v>
      </c>
      <c r="B359" s="9">
        <v>42551</v>
      </c>
      <c r="C359" s="2">
        <v>17625</v>
      </c>
      <c r="D359" s="7">
        <v>17643.3</v>
      </c>
      <c r="E359" s="6">
        <v>17482.099999999999</v>
      </c>
      <c r="F359" s="5">
        <v>17562.150000000001</v>
      </c>
      <c r="G359" s="2">
        <v>17562.150000000001</v>
      </c>
      <c r="H359" s="2">
        <v>96943</v>
      </c>
      <c r="I359" s="2">
        <v>510460.71</v>
      </c>
      <c r="J359" s="2">
        <v>1596930</v>
      </c>
      <c r="K359" s="2">
        <v>-158400</v>
      </c>
      <c r="L359" s="2">
        <v>17593.95</v>
      </c>
      <c r="M359" s="47">
        <f t="shared" si="32"/>
        <v>-234.89999999999782</v>
      </c>
      <c r="N359" s="11">
        <f t="shared" si="35"/>
        <v>-1.3198816657816763E-2</v>
      </c>
      <c r="O359" s="14">
        <f t="shared" si="36"/>
        <v>-3.5467491035516073E-2</v>
      </c>
      <c r="P359">
        <f t="shared" si="33"/>
        <v>161.20000000000073</v>
      </c>
      <c r="Q359" s="27">
        <f t="shared" si="37"/>
        <v>-1</v>
      </c>
      <c r="R359" s="2" t="str">
        <f t="shared" si="34"/>
        <v/>
      </c>
      <c r="S359" t="str">
        <f>+IF(R359=11,(F358-D358)/F358-'Daily stats'!$I$12,IF(R359=22,(E358-F358)/F358-'Daily stats'!$I$12,""))</f>
        <v/>
      </c>
      <c r="T359" s="11">
        <f>IF(OR(Q358="",Q359=""),0,IF(S359&lt;&gt;"",S359,IF(AND(Q358=Q359,Q358&lt;&gt;0),ABS((F358-F359)/F358),IF(AND(Q358+Q359=0,Q358&lt;&gt;0),(-1*ABS(F359-F358))/F358-2*('Daily stats'!$I$12),IF(AND(Q358=-1,Q359=0),(F358-F359)/F358-2*('Daily stats'!$I$12),IF(AND(Q358=1,Q359=0),(F359-F358)/F358-2*('Daily stats'!$I$12),0))))))</f>
        <v>1.3198816657816763E-2</v>
      </c>
    </row>
    <row r="360" spans="1:20">
      <c r="A360" s="9">
        <v>42535</v>
      </c>
      <c r="B360" s="9">
        <v>42551</v>
      </c>
      <c r="C360" s="2">
        <v>17664</v>
      </c>
      <c r="D360" s="7">
        <v>17695</v>
      </c>
      <c r="E360" s="6">
        <v>17527</v>
      </c>
      <c r="F360" s="5">
        <v>17638.400000000001</v>
      </c>
      <c r="G360" s="2">
        <v>17638.400000000001</v>
      </c>
      <c r="H360" s="2">
        <v>88988</v>
      </c>
      <c r="I360" s="2">
        <v>469837.16</v>
      </c>
      <c r="J360" s="2">
        <v>1574250</v>
      </c>
      <c r="K360" s="2">
        <v>-22680</v>
      </c>
      <c r="L360" s="2">
        <v>17672.400000000001</v>
      </c>
      <c r="M360" s="47">
        <f t="shared" si="32"/>
        <v>76.25</v>
      </c>
      <c r="N360" s="11">
        <f t="shared" si="35"/>
        <v>4.3417235361274103E-3</v>
      </c>
      <c r="O360" s="14">
        <f t="shared" si="36"/>
        <v>-3.1125767499388661E-2</v>
      </c>
      <c r="P360">
        <f t="shared" si="33"/>
        <v>168</v>
      </c>
      <c r="Q360" s="27">
        <f t="shared" si="37"/>
        <v>1</v>
      </c>
      <c r="R360" s="2">
        <f t="shared" si="34"/>
        <v>11</v>
      </c>
      <c r="S360">
        <f>+IF(R360=11,(F359-D359)/F359-'Daily stats'!$I$12,IF(R360=22,(E359-F359)/F359-'Daily stats'!$I$12,""))</f>
        <v>-5.1207326551702282E-3</v>
      </c>
      <c r="T360" s="11">
        <f>IF(OR(Q359="",Q360=""),0,IF(S360&lt;&gt;"",S360,IF(AND(Q359=Q360,Q359&lt;&gt;0),ABS((F359-F360)/F359),IF(AND(Q359+Q360=0,Q359&lt;&gt;0),(-1*ABS(F360-F359))/F359-2*('Daily stats'!$I$12),IF(AND(Q359=-1,Q360=0),(F359-F360)/F359-2*('Daily stats'!$I$12),IF(AND(Q359=1,Q360=0),(F360-F359)/F359-2*('Daily stats'!$I$12),0))))))</f>
        <v>-5.1207326551702282E-3</v>
      </c>
    </row>
    <row r="361" spans="1:20">
      <c r="A361" s="9">
        <v>42536</v>
      </c>
      <c r="B361" s="9">
        <v>42551</v>
      </c>
      <c r="C361" s="2">
        <v>17700.25</v>
      </c>
      <c r="D361" s="7">
        <v>17905.849999999999</v>
      </c>
      <c r="E361" s="6">
        <v>17593</v>
      </c>
      <c r="F361" s="5">
        <v>17877.3</v>
      </c>
      <c r="G361" s="2">
        <v>17877.3</v>
      </c>
      <c r="H361" s="2">
        <v>116195</v>
      </c>
      <c r="I361" s="2">
        <v>618103.15</v>
      </c>
      <c r="J361" s="2">
        <v>1647420</v>
      </c>
      <c r="K361" s="2">
        <v>73170</v>
      </c>
      <c r="L361" s="2">
        <v>17917.900000000001</v>
      </c>
      <c r="M361" s="47">
        <f t="shared" si="32"/>
        <v>238.89999999999782</v>
      </c>
      <c r="N361" s="11">
        <f t="shared" si="35"/>
        <v>1.3544312409288699E-2</v>
      </c>
      <c r="O361" s="14">
        <f t="shared" si="36"/>
        <v>-1.7581455090099962E-2</v>
      </c>
      <c r="P361">
        <f t="shared" si="33"/>
        <v>312.84999999999854</v>
      </c>
      <c r="Q361" s="27">
        <f t="shared" si="37"/>
        <v>1</v>
      </c>
      <c r="R361" s="2" t="str">
        <f t="shared" si="34"/>
        <v/>
      </c>
      <c r="S361" t="str">
        <f>+IF(R361=11,(F360-D360)/F360-'Daily stats'!$I$12,IF(R361=22,(E360-F360)/F360-'Daily stats'!$I$12,""))</f>
        <v/>
      </c>
      <c r="T361" s="11">
        <f>IF(OR(Q360="",Q361=""),0,IF(S361&lt;&gt;"",S361,IF(AND(Q360=Q361,Q360&lt;&gt;0),ABS((F360-F361)/F360),IF(AND(Q360+Q361=0,Q360&lt;&gt;0),(-1*ABS(F361-F360))/F360-2*('Daily stats'!$I$12),IF(AND(Q360=-1,Q361=0),(F360-F361)/F360-2*('Daily stats'!$I$12),IF(AND(Q360=1,Q361=0),(F361-F360)/F360-2*('Daily stats'!$I$12),0))))))</f>
        <v>1.3544312409288699E-2</v>
      </c>
    </row>
    <row r="362" spans="1:20">
      <c r="A362" s="9">
        <v>42537</v>
      </c>
      <c r="B362" s="9">
        <v>42551</v>
      </c>
      <c r="C362" s="2">
        <v>17780</v>
      </c>
      <c r="D362" s="7">
        <v>17818.900000000001</v>
      </c>
      <c r="E362" s="6">
        <v>17532.849999999999</v>
      </c>
      <c r="F362" s="5">
        <v>17687.45</v>
      </c>
      <c r="G362" s="2">
        <v>17687.45</v>
      </c>
      <c r="H362" s="2">
        <v>147631</v>
      </c>
      <c r="I362" s="2">
        <v>783008.39</v>
      </c>
      <c r="J362" s="2">
        <v>1529490</v>
      </c>
      <c r="K362" s="2">
        <v>-117930</v>
      </c>
      <c r="L362" s="2">
        <v>17671.3</v>
      </c>
      <c r="M362" s="47">
        <f t="shared" si="32"/>
        <v>-189.84999999999854</v>
      </c>
      <c r="N362" s="11">
        <f t="shared" si="35"/>
        <v>-1.0619612581318128E-2</v>
      </c>
      <c r="O362" s="14">
        <f t="shared" si="36"/>
        <v>-2.8201067671418091E-2</v>
      </c>
      <c r="P362">
        <f t="shared" si="33"/>
        <v>286.05000000000291</v>
      </c>
      <c r="Q362" s="27">
        <f t="shared" si="37"/>
        <v>-1</v>
      </c>
      <c r="R362" s="2">
        <f t="shared" si="34"/>
        <v>22</v>
      </c>
      <c r="S362">
        <f>+IF(R362=11,(F361-D361)/F361-'Daily stats'!$I$12,IF(R362=22,(E361-F361)/F361-'Daily stats'!$I$12,""))</f>
        <v>-1.6402848864202048E-2</v>
      </c>
      <c r="T362" s="11">
        <f>IF(OR(Q361="",Q362=""),0,IF(S362&lt;&gt;"",S362,IF(AND(Q361=Q362,Q361&lt;&gt;0),ABS((F361-F362)/F361),IF(AND(Q361+Q362=0,Q361&lt;&gt;0),(-1*ABS(F362-F361))/F361-2*('Daily stats'!$I$12),IF(AND(Q361=-1,Q362=0),(F361-F362)/F361-2*('Daily stats'!$I$12),IF(AND(Q361=1,Q362=0),(F362-F361)/F361-2*('Daily stats'!$I$12),0))))))</f>
        <v>-1.6402848864202048E-2</v>
      </c>
    </row>
    <row r="363" spans="1:20">
      <c r="A363" s="9">
        <v>42538</v>
      </c>
      <c r="B363" s="9">
        <v>42551</v>
      </c>
      <c r="C363" s="2">
        <v>17755.099999999999</v>
      </c>
      <c r="D363" s="7">
        <v>17860</v>
      </c>
      <c r="E363" s="6">
        <v>17610</v>
      </c>
      <c r="F363" s="5">
        <v>17699.150000000001</v>
      </c>
      <c r="G363" s="2">
        <v>17699.150000000001</v>
      </c>
      <c r="H363" s="2">
        <v>90508</v>
      </c>
      <c r="I363" s="2">
        <v>481791.2</v>
      </c>
      <c r="J363" s="2">
        <v>1459470</v>
      </c>
      <c r="K363" s="2">
        <v>-70020</v>
      </c>
      <c r="L363" s="2">
        <v>17696.05</v>
      </c>
      <c r="M363" s="47">
        <f t="shared" si="32"/>
        <v>11.700000000000728</v>
      </c>
      <c r="N363" s="11">
        <f t="shared" si="35"/>
        <v>6.6148596886497074E-4</v>
      </c>
      <c r="O363" s="14">
        <f t="shared" si="36"/>
        <v>-2.753958170255312E-2</v>
      </c>
      <c r="P363">
        <f t="shared" si="33"/>
        <v>250</v>
      </c>
      <c r="Q363" s="27">
        <f t="shared" si="37"/>
        <v>1</v>
      </c>
      <c r="R363" s="2">
        <f t="shared" si="34"/>
        <v>11</v>
      </c>
      <c r="S363">
        <f>+IF(R363=11,(F362-D362)/F362-'Daily stats'!$I$12,IF(R363=22,(E362-F362)/F362-'Daily stats'!$I$12,""))</f>
        <v>-7.9318231288286727E-3</v>
      </c>
      <c r="T363" s="11">
        <f>IF(OR(Q362="",Q363=""),0,IF(S363&lt;&gt;"",S363,IF(AND(Q362=Q363,Q362&lt;&gt;0),ABS((F362-F363)/F362),IF(AND(Q362+Q363=0,Q362&lt;&gt;0),(-1*ABS(F363-F362))/F362-2*('Daily stats'!$I$12),IF(AND(Q362=-1,Q363=0),(F362-F363)/F362-2*('Daily stats'!$I$12),IF(AND(Q362=1,Q363=0),(F363-F362)/F362-2*('Daily stats'!$I$12),0))))))</f>
        <v>-7.9318231288286727E-3</v>
      </c>
    </row>
    <row r="364" spans="1:20">
      <c r="A364" s="9">
        <v>42541</v>
      </c>
      <c r="B364" s="9">
        <v>42551</v>
      </c>
      <c r="C364" s="2">
        <v>17465.25</v>
      </c>
      <c r="D364" s="7">
        <v>17795.55</v>
      </c>
      <c r="E364" s="6">
        <v>17420.150000000001</v>
      </c>
      <c r="F364" s="5">
        <v>17728.349999999999</v>
      </c>
      <c r="G364" s="2">
        <v>17728.349999999999</v>
      </c>
      <c r="H364" s="2">
        <v>124827</v>
      </c>
      <c r="I364" s="2">
        <v>662216</v>
      </c>
      <c r="J364" s="2">
        <v>1791960</v>
      </c>
      <c r="K364" s="2">
        <v>332490</v>
      </c>
      <c r="L364" s="2">
        <v>17718.599999999999</v>
      </c>
      <c r="M364" s="47">
        <f t="shared" si="32"/>
        <v>29.19999999999709</v>
      </c>
      <c r="N364" s="11">
        <f t="shared" si="35"/>
        <v>1.6497967416512706E-3</v>
      </c>
      <c r="O364" s="14">
        <f t="shared" si="36"/>
        <v>-2.588978496090185E-2</v>
      </c>
      <c r="P364">
        <f t="shared" si="33"/>
        <v>375.39999999999782</v>
      </c>
      <c r="Q364" s="27">
        <f t="shared" si="37"/>
        <v>1</v>
      </c>
      <c r="R364" s="2">
        <f t="shared" si="34"/>
        <v>22</v>
      </c>
      <c r="S364">
        <f>+IF(R364=11,(F363-D363)/F363-'Daily stats'!$I$12,IF(R364=22,(E363-F363)/F363-'Daily stats'!$I$12,""))</f>
        <v>-5.5369650519941048E-3</v>
      </c>
      <c r="T364" s="11">
        <f>IF(OR(Q363="",Q364=""),0,IF(S364&lt;&gt;"",S364,IF(AND(Q363=Q364,Q363&lt;&gt;0),ABS((F363-F364)/F363),IF(AND(Q363+Q364=0,Q363&lt;&gt;0),(-1*ABS(F364-F363))/F363-2*('Daily stats'!$I$12),IF(AND(Q363=-1,Q364=0),(F363-F364)/F363-2*('Daily stats'!$I$12),IF(AND(Q363=1,Q364=0),(F364-F363)/F363-2*('Daily stats'!$I$12),0))))))</f>
        <v>-5.5369650519941048E-3</v>
      </c>
    </row>
    <row r="365" spans="1:20">
      <c r="A365" s="9">
        <v>42542</v>
      </c>
      <c r="B365" s="9">
        <v>42551</v>
      </c>
      <c r="C365" s="2">
        <v>17715.3</v>
      </c>
      <c r="D365" s="7">
        <v>17754.849999999999</v>
      </c>
      <c r="E365" s="6">
        <v>17603</v>
      </c>
      <c r="F365" s="5">
        <v>17623.099999999999</v>
      </c>
      <c r="G365" s="2">
        <v>17623.099999999999</v>
      </c>
      <c r="H365" s="2">
        <v>74007</v>
      </c>
      <c r="I365" s="2">
        <v>392013.75</v>
      </c>
      <c r="J365" s="2">
        <v>1778880</v>
      </c>
      <c r="K365" s="2">
        <v>-13080</v>
      </c>
      <c r="L365" s="2">
        <v>17619.099999999999</v>
      </c>
      <c r="M365" s="47">
        <f t="shared" si="32"/>
        <v>-105.25</v>
      </c>
      <c r="N365" s="11">
        <f t="shared" si="35"/>
        <v>-5.936818711273187E-3</v>
      </c>
      <c r="O365" s="14">
        <f t="shared" si="36"/>
        <v>-3.182660367217504E-2</v>
      </c>
      <c r="P365">
        <f t="shared" si="33"/>
        <v>151.84999999999854</v>
      </c>
      <c r="Q365" s="27">
        <f t="shared" si="37"/>
        <v>-1</v>
      </c>
      <c r="R365" s="2" t="str">
        <f t="shared" si="34"/>
        <v/>
      </c>
      <c r="S365" t="str">
        <f>+IF(R365=11,(F364-D364)/F364-'Daily stats'!$I$12,IF(R365=22,(E364-F364)/F364-'Daily stats'!$I$12,""))</f>
        <v/>
      </c>
      <c r="T365" s="11">
        <f>IF(OR(Q364="",Q365=""),0,IF(S365&lt;&gt;"",S365,IF(AND(Q364=Q365,Q364&lt;&gt;0),ABS((F364-F365)/F364),IF(AND(Q364+Q365=0,Q364&lt;&gt;0),(-1*ABS(F365-F364))/F364-2*('Daily stats'!$I$12),IF(AND(Q364=-1,Q365=0),(F364-F365)/F364-2*('Daily stats'!$I$12),IF(AND(Q364=1,Q365=0),(F365-F364)/F364-2*('Daily stats'!$I$12),0))))))</f>
        <v>-6.936818711273187E-3</v>
      </c>
    </row>
    <row r="366" spans="1:20">
      <c r="A366" s="9">
        <v>42543</v>
      </c>
      <c r="B366" s="9">
        <v>42551</v>
      </c>
      <c r="C366" s="2">
        <v>17600</v>
      </c>
      <c r="D366" s="7">
        <v>17765.650000000001</v>
      </c>
      <c r="E366" s="6">
        <v>17500</v>
      </c>
      <c r="F366" s="5">
        <v>17597.7</v>
      </c>
      <c r="G366" s="2">
        <v>17597.7</v>
      </c>
      <c r="H366" s="2">
        <v>97067</v>
      </c>
      <c r="I366" s="2">
        <v>513369.71</v>
      </c>
      <c r="J366" s="2">
        <v>1800780</v>
      </c>
      <c r="K366" s="2">
        <v>21900</v>
      </c>
      <c r="L366" s="2">
        <v>17626.05</v>
      </c>
      <c r="M366" s="47">
        <f t="shared" si="32"/>
        <v>-25.399999999997817</v>
      </c>
      <c r="N366" s="11">
        <f t="shared" si="35"/>
        <v>-1.4412901248927726E-3</v>
      </c>
      <c r="O366" s="14">
        <f t="shared" si="36"/>
        <v>-3.3267893797067814E-2</v>
      </c>
      <c r="P366">
        <f t="shared" si="33"/>
        <v>265.65000000000146</v>
      </c>
      <c r="Q366" s="27">
        <f t="shared" si="37"/>
        <v>-1</v>
      </c>
      <c r="R366" s="2">
        <f t="shared" si="34"/>
        <v>11</v>
      </c>
      <c r="S366">
        <f>+IF(R366=11,(F365-D365)/F365-'Daily stats'!$I$12,IF(R366=22,(E365-F365)/F365-'Daily stats'!$I$12,""))</f>
        <v>-7.9759832265605939E-3</v>
      </c>
      <c r="T366" s="11">
        <f>IF(OR(Q365="",Q366=""),0,IF(S366&lt;&gt;"",S366,IF(AND(Q365=Q366,Q365&lt;&gt;0),ABS((F365-F366)/F365),IF(AND(Q365+Q366=0,Q365&lt;&gt;0),(-1*ABS(F366-F365))/F365-2*('Daily stats'!$I$12),IF(AND(Q365=-1,Q366=0),(F365-F366)/F365-2*('Daily stats'!$I$12),IF(AND(Q365=1,Q366=0),(F366-F365)/F365-2*('Daily stats'!$I$12),0))))))</f>
        <v>-7.9759832265605939E-3</v>
      </c>
    </row>
    <row r="367" spans="1:20">
      <c r="A367" s="9">
        <v>42544</v>
      </c>
      <c r="B367" s="9">
        <v>42551</v>
      </c>
      <c r="C367" s="2">
        <v>17585.05</v>
      </c>
      <c r="D367" s="7">
        <v>17919.55</v>
      </c>
      <c r="E367" s="6">
        <v>17585.05</v>
      </c>
      <c r="F367" s="5">
        <v>17890.5</v>
      </c>
      <c r="G367" s="2">
        <v>17890.5</v>
      </c>
      <c r="H367" s="2">
        <v>112044</v>
      </c>
      <c r="I367" s="2">
        <v>596768.36</v>
      </c>
      <c r="J367" s="2">
        <v>1825410</v>
      </c>
      <c r="K367" s="2">
        <v>24630</v>
      </c>
      <c r="L367" s="2">
        <v>17892.45</v>
      </c>
      <c r="M367" s="47">
        <f t="shared" si="32"/>
        <v>292.79999999999927</v>
      </c>
      <c r="N367" s="11">
        <f t="shared" si="35"/>
        <v>1.6638537990760115E-2</v>
      </c>
      <c r="O367" s="14">
        <f t="shared" si="36"/>
        <v>-1.66293558063077E-2</v>
      </c>
      <c r="P367">
        <f t="shared" si="33"/>
        <v>334.5</v>
      </c>
      <c r="Q367" s="27">
        <f t="shared" si="37"/>
        <v>1</v>
      </c>
      <c r="R367" s="2">
        <f t="shared" si="34"/>
        <v>11</v>
      </c>
      <c r="S367">
        <f>+IF(R367=11,(F366-D366)/F366-'Daily stats'!$I$12,IF(R367=22,(E366-F366)/F366-'Daily stats'!$I$12,""))</f>
        <v>-1.0043860845451436E-2</v>
      </c>
      <c r="T367" s="11">
        <f>IF(OR(Q366="",Q367=""),0,IF(S367&lt;&gt;"",S367,IF(AND(Q366=Q367,Q366&lt;&gt;0),ABS((F366-F367)/F366),IF(AND(Q366+Q367=0,Q366&lt;&gt;0),(-1*ABS(F367-F366))/F366-2*('Daily stats'!$I$12),IF(AND(Q366=-1,Q367=0),(F366-F367)/F366-2*('Daily stats'!$I$12),IF(AND(Q366=1,Q367=0),(F367-F366)/F366-2*('Daily stats'!$I$12),0))))))</f>
        <v>-1.0043860845451436E-2</v>
      </c>
    </row>
    <row r="368" spans="1:20">
      <c r="A368" s="9">
        <v>42545</v>
      </c>
      <c r="B368" s="9">
        <v>42551</v>
      </c>
      <c r="C368" s="2">
        <v>17330.25</v>
      </c>
      <c r="D368" s="7">
        <v>17430</v>
      </c>
      <c r="E368" s="6">
        <v>16910</v>
      </c>
      <c r="F368" s="5">
        <v>17393</v>
      </c>
      <c r="G368" s="2">
        <v>17393</v>
      </c>
      <c r="H368" s="2">
        <v>216848</v>
      </c>
      <c r="I368" s="2">
        <v>1116292.24</v>
      </c>
      <c r="J368" s="2">
        <v>1764870</v>
      </c>
      <c r="K368" s="2">
        <v>-60540</v>
      </c>
      <c r="L368" s="2">
        <v>17426.05</v>
      </c>
      <c r="M368" s="47">
        <f t="shared" si="32"/>
        <v>-497.5</v>
      </c>
      <c r="N368" s="11">
        <f t="shared" si="35"/>
        <v>-2.7808054554092954E-2</v>
      </c>
      <c r="O368" s="14">
        <f t="shared" si="36"/>
        <v>-4.443741036040065E-2</v>
      </c>
      <c r="P368">
        <f t="shared" si="33"/>
        <v>520</v>
      </c>
      <c r="Q368" s="27">
        <f t="shared" si="37"/>
        <v>-1</v>
      </c>
      <c r="R368" s="2">
        <f t="shared" si="34"/>
        <v>22</v>
      </c>
      <c r="S368">
        <f>+IF(R368=11,(F367-D367)/F367-'Daily stats'!$I$12,IF(R368=22,(E367-F367)/F367-'Daily stats'!$I$12,""))</f>
        <v>-1.7573307062407464E-2</v>
      </c>
      <c r="T368" s="11">
        <f>IF(OR(Q367="",Q368=""),0,IF(S368&lt;&gt;"",S368,IF(AND(Q367=Q368,Q367&lt;&gt;0),ABS((F367-F368)/F367),IF(AND(Q367+Q368=0,Q367&lt;&gt;0),(-1*ABS(F368-F367))/F367-2*('Daily stats'!$I$12),IF(AND(Q367=-1,Q368=0),(F367-F368)/F367-2*('Daily stats'!$I$12),IF(AND(Q367=1,Q368=0),(F368-F367)/F367-2*('Daily stats'!$I$12),0))))))</f>
        <v>-1.7573307062407464E-2</v>
      </c>
    </row>
    <row r="369" spans="1:20">
      <c r="A369" s="9">
        <v>42548</v>
      </c>
      <c r="B369" s="9">
        <v>42551</v>
      </c>
      <c r="C369" s="2">
        <v>17349.95</v>
      </c>
      <c r="D369" s="7">
        <v>17583.900000000001</v>
      </c>
      <c r="E369" s="6">
        <v>17339.849999999999</v>
      </c>
      <c r="F369" s="5">
        <v>17490.05</v>
      </c>
      <c r="G369" s="2">
        <v>17490.05</v>
      </c>
      <c r="H369" s="2">
        <v>96703</v>
      </c>
      <c r="I369" s="2">
        <v>507354.36</v>
      </c>
      <c r="J369" s="2">
        <v>1652730</v>
      </c>
      <c r="K369" s="2">
        <v>-112140</v>
      </c>
      <c r="L369" s="2">
        <v>17514.95</v>
      </c>
      <c r="M369" s="47">
        <f t="shared" si="32"/>
        <v>97.049999999999272</v>
      </c>
      <c r="N369" s="11">
        <f t="shared" si="35"/>
        <v>5.5798309664807262E-3</v>
      </c>
      <c r="O369" s="14">
        <f t="shared" si="36"/>
        <v>-3.8857579393919928E-2</v>
      </c>
      <c r="P369">
        <f t="shared" si="33"/>
        <v>244.05000000000291</v>
      </c>
      <c r="Q369" s="27">
        <f t="shared" si="37"/>
        <v>1</v>
      </c>
      <c r="R369" s="2">
        <f t="shared" si="34"/>
        <v>11</v>
      </c>
      <c r="S369">
        <f>+IF(R369=11,(F368-D368)/F368-'Daily stats'!$I$12,IF(R369=22,(E368-F368)/F368-'Daily stats'!$I$12,""))</f>
        <v>-2.6272925889725754E-3</v>
      </c>
      <c r="T369" s="11">
        <f>IF(OR(Q368="",Q369=""),0,IF(S369&lt;&gt;"",S369,IF(AND(Q368=Q369,Q368&lt;&gt;0),ABS((F368-F369)/F368),IF(AND(Q368+Q369=0,Q368&lt;&gt;0),(-1*ABS(F369-F368))/F368-2*('Daily stats'!$I$12),IF(AND(Q368=-1,Q369=0),(F368-F369)/F368-2*('Daily stats'!$I$12),IF(AND(Q368=1,Q369=0),(F369-F368)/F368-2*('Daily stats'!$I$12),0))))))</f>
        <v>-2.6272925889725754E-3</v>
      </c>
    </row>
    <row r="370" spans="1:20">
      <c r="A370" s="9">
        <v>42549</v>
      </c>
      <c r="B370" s="9">
        <v>42551</v>
      </c>
      <c r="C370" s="2">
        <v>17455.150000000001</v>
      </c>
      <c r="D370" s="7">
        <v>17629.599999999999</v>
      </c>
      <c r="E370" s="6">
        <v>17455.150000000001</v>
      </c>
      <c r="F370" s="5">
        <v>17553.55</v>
      </c>
      <c r="G370" s="2">
        <v>17553.55</v>
      </c>
      <c r="H370" s="2">
        <v>84869</v>
      </c>
      <c r="I370" s="2">
        <v>446871.51</v>
      </c>
      <c r="J370" s="2">
        <v>1291170</v>
      </c>
      <c r="K370" s="2">
        <v>-361560</v>
      </c>
      <c r="L370" s="2">
        <v>17561.55</v>
      </c>
      <c r="M370" s="47">
        <f t="shared" si="32"/>
        <v>63.5</v>
      </c>
      <c r="N370" s="11">
        <f t="shared" si="35"/>
        <v>3.6306357043004453E-3</v>
      </c>
      <c r="O370" s="14">
        <f t="shared" si="36"/>
        <v>-3.5226943689619483E-2</v>
      </c>
      <c r="P370">
        <f t="shared" si="33"/>
        <v>174.44999999999709</v>
      </c>
      <c r="Q370" s="27">
        <f t="shared" si="37"/>
        <v>1</v>
      </c>
      <c r="R370" s="2" t="str">
        <f t="shared" si="34"/>
        <v/>
      </c>
      <c r="S370" t="str">
        <f>+IF(R370=11,(F369-D369)/F369-'Daily stats'!$I$12,IF(R370=22,(E369-F369)/F369-'Daily stats'!$I$12,""))</f>
        <v/>
      </c>
      <c r="T370" s="11">
        <f>IF(OR(Q369="",Q370=""),0,IF(S370&lt;&gt;"",S370,IF(AND(Q369=Q370,Q369&lt;&gt;0),ABS((F369-F370)/F369),IF(AND(Q369+Q370=0,Q369&lt;&gt;0),(-1*ABS(F370-F369))/F369-2*('Daily stats'!$I$12),IF(AND(Q369=-1,Q370=0),(F369-F370)/F369-2*('Daily stats'!$I$12),IF(AND(Q369=1,Q370=0),(F370-F369)/F369-2*('Daily stats'!$I$12),0))))))</f>
        <v>3.6306357043004453E-3</v>
      </c>
    </row>
    <row r="371" spans="1:20">
      <c r="A371" s="9">
        <v>42550</v>
      </c>
      <c r="B371" s="9">
        <v>42551</v>
      </c>
      <c r="C371" s="2">
        <v>17612.150000000001</v>
      </c>
      <c r="D371" s="7">
        <v>17748.849999999999</v>
      </c>
      <c r="E371" s="6">
        <v>17584.45</v>
      </c>
      <c r="F371" s="5">
        <v>17696.95</v>
      </c>
      <c r="G371" s="2">
        <v>17696.95</v>
      </c>
      <c r="H371" s="2">
        <v>87885</v>
      </c>
      <c r="I371" s="2">
        <v>465913.96</v>
      </c>
      <c r="J371" s="2">
        <v>1034670</v>
      </c>
      <c r="K371" s="2">
        <v>-256500</v>
      </c>
      <c r="L371" s="2">
        <v>17689.900000000001</v>
      </c>
      <c r="M371" s="47">
        <f t="shared" si="32"/>
        <v>143.40000000000146</v>
      </c>
      <c r="N371" s="11">
        <f t="shared" si="35"/>
        <v>8.1692876939423349E-3</v>
      </c>
      <c r="O371" s="14">
        <f t="shared" si="36"/>
        <v>-2.7057655995677148E-2</v>
      </c>
      <c r="P371">
        <f t="shared" si="33"/>
        <v>164.39999999999782</v>
      </c>
      <c r="Q371" s="27">
        <f t="shared" si="37"/>
        <v>1</v>
      </c>
      <c r="R371" s="2" t="str">
        <f t="shared" si="34"/>
        <v/>
      </c>
      <c r="S371" t="str">
        <f>+IF(R371=11,(F370-D370)/F370-'Daily stats'!$I$12,IF(R371=22,(E370-F370)/F370-'Daily stats'!$I$12,""))</f>
        <v/>
      </c>
      <c r="T371" s="11">
        <f>IF(OR(Q370="",Q371=""),0,IF(S371&lt;&gt;"",S371,IF(AND(Q370=Q371,Q370&lt;&gt;0),ABS((F370-F371)/F370),IF(AND(Q370+Q371=0,Q370&lt;&gt;0),(-1*ABS(F371-F370))/F370-2*('Daily stats'!$I$12),IF(AND(Q370=-1,Q371=0),(F370-F371)/F370-2*('Daily stats'!$I$12),IF(AND(Q370=1,Q371=0),(F371-F370)/F370-2*('Daily stats'!$I$12),0))))))</f>
        <v>8.1692876939423349E-3</v>
      </c>
    </row>
    <row r="372" spans="1:20">
      <c r="A372" s="9">
        <v>42551</v>
      </c>
      <c r="B372" s="9">
        <v>42551</v>
      </c>
      <c r="C372" s="2">
        <v>17802.5</v>
      </c>
      <c r="D372" s="7">
        <v>17976.849999999999</v>
      </c>
      <c r="E372" s="6">
        <v>17781.099999999999</v>
      </c>
      <c r="F372" s="5">
        <v>17926.5</v>
      </c>
      <c r="G372" s="2">
        <v>17935.400000000001</v>
      </c>
      <c r="H372" s="2">
        <v>95757</v>
      </c>
      <c r="I372" s="2">
        <v>513804.55</v>
      </c>
      <c r="J372" s="2">
        <v>562410</v>
      </c>
      <c r="K372" s="2">
        <v>-472260</v>
      </c>
      <c r="L372" s="2">
        <v>17935.400000000001</v>
      </c>
      <c r="M372" s="47">
        <f t="shared" si="32"/>
        <v>229.54999999999927</v>
      </c>
      <c r="N372" s="11">
        <f t="shared" si="35"/>
        <v>1.2971161697354587E-2</v>
      </c>
      <c r="O372" s="14">
        <f t="shared" si="36"/>
        <v>-1.4086494298322561E-2</v>
      </c>
      <c r="P372">
        <f t="shared" si="33"/>
        <v>195.75</v>
      </c>
      <c r="Q372" s="27">
        <f t="shared" si="37"/>
        <v>0</v>
      </c>
      <c r="R372" s="2" t="str">
        <f t="shared" si="34"/>
        <v/>
      </c>
      <c r="S372" t="str">
        <f>+IF(R372=11,(F371-D371)/F371-'Daily stats'!$I$12,IF(R372=22,(E371-F371)/F371-'Daily stats'!$I$12,""))</f>
        <v/>
      </c>
      <c r="T372" s="11">
        <f>IF(OR(Q371="",Q372=""),0,IF(S372&lt;&gt;"",S372,IF(AND(Q371=Q372,Q371&lt;&gt;0),ABS((F371-F372)/F371),IF(AND(Q371+Q372=0,Q371&lt;&gt;0),(-1*ABS(F372-F371))/F371-2*('Daily stats'!$I$12),IF(AND(Q371=-1,Q372=0),(F371-F372)/F371-2*('Daily stats'!$I$12),IF(AND(Q371=1,Q372=0),(F372-F371)/F371-2*('Daily stats'!$I$12),0))))))</f>
        <v>1.1971161697354588E-2</v>
      </c>
    </row>
    <row r="373" spans="1:20">
      <c r="A373" s="9">
        <v>42552</v>
      </c>
      <c r="B373" s="9">
        <v>42579</v>
      </c>
      <c r="C373" s="2">
        <v>18032</v>
      </c>
      <c r="D373" s="7">
        <v>18147</v>
      </c>
      <c r="E373" s="6">
        <v>18025</v>
      </c>
      <c r="F373" s="5">
        <v>18054.8</v>
      </c>
      <c r="G373" s="2">
        <v>18054.8</v>
      </c>
      <c r="H373" s="2">
        <v>58211</v>
      </c>
      <c r="I373" s="2">
        <v>421280.87</v>
      </c>
      <c r="J373" s="2">
        <v>1825200</v>
      </c>
      <c r="K373" s="2">
        <v>-8400</v>
      </c>
      <c r="L373" s="2">
        <v>17985.650000000001</v>
      </c>
      <c r="M373" s="47" t="str">
        <f t="shared" si="32"/>
        <v/>
      </c>
      <c r="N373" s="11">
        <f t="shared" si="35"/>
        <v>7.1570022034417912E-3</v>
      </c>
      <c r="O373" s="14">
        <f t="shared" si="36"/>
        <v>-6.9294920948807697E-3</v>
      </c>
      <c r="P373">
        <f t="shared" si="33"/>
        <v>122</v>
      </c>
      <c r="Q373" s="27" t="str">
        <f t="shared" si="37"/>
        <v/>
      </c>
      <c r="R373" s="2" t="str">
        <f t="shared" si="34"/>
        <v/>
      </c>
      <c r="S373" t="str">
        <f>+IF(R373=11,(F372-D372)/F372-'Daily stats'!$I$12,IF(R373=22,(E372-F372)/F372-'Daily stats'!$I$12,""))</f>
        <v/>
      </c>
      <c r="T373" s="11">
        <f>IF(OR(Q372="",Q373=""),0,IF(S373&lt;&gt;"",S373,IF(AND(Q372=Q373,Q372&lt;&gt;0),ABS((F372-F373)/F372),IF(AND(Q372+Q373=0,Q372&lt;&gt;0),(-1*ABS(F373-F372))/F372-2*('Daily stats'!$I$12),IF(AND(Q372=-1,Q373=0),(F372-F373)/F372-2*('Daily stats'!$I$12),IF(AND(Q372=1,Q373=0),(F373-F372)/F372-2*('Daily stats'!$I$12),0))))))</f>
        <v>0</v>
      </c>
    </row>
    <row r="374" spans="1:20">
      <c r="A374" s="9">
        <v>42555</v>
      </c>
      <c r="B374" s="9">
        <v>42579</v>
      </c>
      <c r="C374" s="2">
        <v>18155</v>
      </c>
      <c r="D374" s="7">
        <v>18193</v>
      </c>
      <c r="E374" s="6">
        <v>18086.150000000001</v>
      </c>
      <c r="F374" s="5">
        <v>18143.7</v>
      </c>
      <c r="G374" s="2">
        <v>18143.7</v>
      </c>
      <c r="H374" s="2">
        <v>50069</v>
      </c>
      <c r="I374" s="2">
        <v>363467.64</v>
      </c>
      <c r="J374" s="2">
        <v>1932080</v>
      </c>
      <c r="K374" s="2">
        <v>106880</v>
      </c>
      <c r="L374" s="2">
        <v>18097.650000000001</v>
      </c>
      <c r="M374" s="47">
        <f t="shared" si="32"/>
        <v>88.900000000001455</v>
      </c>
      <c r="N374" s="11">
        <f t="shared" si="35"/>
        <v>4.9238983539004284E-3</v>
      </c>
      <c r="O374" s="14">
        <f t="shared" si="36"/>
        <v>-2.0055937409803413E-3</v>
      </c>
      <c r="P374">
        <f t="shared" si="33"/>
        <v>106.84999999999854</v>
      </c>
      <c r="Q374" s="27">
        <f t="shared" si="37"/>
        <v>1</v>
      </c>
      <c r="R374" s="2" t="str">
        <f t="shared" si="34"/>
        <v/>
      </c>
      <c r="S374" t="str">
        <f>+IF(R374=11,(F373-D373)/F373-'Daily stats'!$I$12,IF(R374=22,(E373-F373)/F373-'Daily stats'!$I$12,""))</f>
        <v/>
      </c>
      <c r="T374" s="11">
        <f>IF(OR(Q373="",Q374=""),0,IF(S374&lt;&gt;"",S374,IF(AND(Q373=Q374,Q373&lt;&gt;0),ABS((F373-F374)/F373),IF(AND(Q373+Q374=0,Q373&lt;&gt;0),(-1*ABS(F374-F373))/F373-2*('Daily stats'!$I$12),IF(AND(Q373=-1,Q374=0),(F373-F374)/F373-2*('Daily stats'!$I$12),IF(AND(Q373=1,Q374=0),(F374-F373)/F373-2*('Daily stats'!$I$12),0))))))</f>
        <v>0</v>
      </c>
    </row>
    <row r="375" spans="1:20">
      <c r="A375" s="9">
        <v>42556</v>
      </c>
      <c r="B375" s="9">
        <v>42579</v>
      </c>
      <c r="C375" s="2">
        <v>18050</v>
      </c>
      <c r="D375" s="7">
        <v>18160</v>
      </c>
      <c r="E375" s="6">
        <v>18036</v>
      </c>
      <c r="F375" s="5">
        <v>18073.75</v>
      </c>
      <c r="G375" s="2">
        <v>18073.75</v>
      </c>
      <c r="H375" s="2">
        <v>53481</v>
      </c>
      <c r="I375" s="2">
        <v>387178.56</v>
      </c>
      <c r="J375" s="2">
        <v>1866400</v>
      </c>
      <c r="K375" s="2">
        <v>-65680</v>
      </c>
      <c r="L375" s="2">
        <v>18004.25</v>
      </c>
      <c r="M375" s="47">
        <f t="shared" si="32"/>
        <v>-69.950000000000728</v>
      </c>
      <c r="N375" s="11">
        <f t="shared" si="35"/>
        <v>-3.8553327050161062E-3</v>
      </c>
      <c r="O375" s="14">
        <f t="shared" si="36"/>
        <v>-5.860926445996447E-3</v>
      </c>
      <c r="P375">
        <f t="shared" si="33"/>
        <v>124</v>
      </c>
      <c r="Q375" s="27">
        <f t="shared" si="37"/>
        <v>-1</v>
      </c>
      <c r="R375" s="2">
        <f t="shared" si="34"/>
        <v>22</v>
      </c>
      <c r="S375">
        <f>+IF(R375=11,(F374-D374)/F374-'Daily stats'!$I$12,IF(R375=22,(E374-F374)/F374-'Daily stats'!$I$12,""))</f>
        <v>-3.6718998881153939E-3</v>
      </c>
      <c r="T375" s="11">
        <f>IF(OR(Q374="",Q375=""),0,IF(S375&lt;&gt;"",S375,IF(AND(Q374=Q375,Q374&lt;&gt;0),ABS((F374-F375)/F374),IF(AND(Q374+Q375=0,Q374&lt;&gt;0),(-1*ABS(F375-F374))/F374-2*('Daily stats'!$I$12),IF(AND(Q374=-1,Q375=0),(F374-F375)/F374-2*('Daily stats'!$I$12),IF(AND(Q374=1,Q375=0),(F375-F374)/F374-2*('Daily stats'!$I$12),0))))))</f>
        <v>-3.6718998881153939E-3</v>
      </c>
    </row>
    <row r="376" spans="1:20">
      <c r="A376" s="9">
        <v>42558</v>
      </c>
      <c r="B376" s="9">
        <v>42579</v>
      </c>
      <c r="C376" s="2">
        <v>18100</v>
      </c>
      <c r="D376" s="7">
        <v>18225.650000000001</v>
      </c>
      <c r="E376" s="6">
        <v>18050.099999999999</v>
      </c>
      <c r="F376" s="5">
        <v>18139.25</v>
      </c>
      <c r="G376" s="2">
        <v>18139.25</v>
      </c>
      <c r="H376" s="2">
        <v>69578</v>
      </c>
      <c r="I376" s="2">
        <v>504867.34</v>
      </c>
      <c r="J376" s="2">
        <v>1869320</v>
      </c>
      <c r="K376" s="2">
        <v>2920</v>
      </c>
      <c r="L376" s="2">
        <v>18084.900000000001</v>
      </c>
      <c r="M376" s="47">
        <f t="shared" si="32"/>
        <v>65.5</v>
      </c>
      <c r="N376" s="11">
        <f t="shared" si="35"/>
        <v>3.6240403900684695E-3</v>
      </c>
      <c r="O376" s="14">
        <f t="shared" si="36"/>
        <v>-2.2368860559279775E-3</v>
      </c>
      <c r="P376">
        <f t="shared" si="33"/>
        <v>175.55000000000291</v>
      </c>
      <c r="Q376" s="27">
        <f t="shared" si="37"/>
        <v>1</v>
      </c>
      <c r="R376" s="2">
        <f t="shared" si="34"/>
        <v>11</v>
      </c>
      <c r="S376">
        <f>+IF(R376=11,(F375-D375)/F375-'Daily stats'!$I$12,IF(R376=22,(E375-F375)/F375-'Daily stats'!$I$12,""))</f>
        <v>-5.2721142540977945E-3</v>
      </c>
      <c r="T376" s="11">
        <f>IF(OR(Q375="",Q376=""),0,IF(S376&lt;&gt;"",S376,IF(AND(Q375=Q376,Q375&lt;&gt;0),ABS((F375-F376)/F375),IF(AND(Q375+Q376=0,Q375&lt;&gt;0),(-1*ABS(F376-F375))/F375-2*('Daily stats'!$I$12),IF(AND(Q375=-1,Q376=0),(F375-F376)/F375-2*('Daily stats'!$I$12),IF(AND(Q375=1,Q376=0),(F376-F375)/F375-2*('Daily stats'!$I$12),0))))))</f>
        <v>-5.2721142540977945E-3</v>
      </c>
    </row>
    <row r="377" spans="1:20">
      <c r="A377" s="9">
        <v>42559</v>
      </c>
      <c r="B377" s="9">
        <v>42579</v>
      </c>
      <c r="C377" s="2">
        <v>18130</v>
      </c>
      <c r="D377" s="7">
        <v>18130</v>
      </c>
      <c r="E377" s="6">
        <v>17963</v>
      </c>
      <c r="F377" s="5">
        <v>18059.5</v>
      </c>
      <c r="G377" s="2">
        <v>18059.5</v>
      </c>
      <c r="H377" s="2">
        <v>61079</v>
      </c>
      <c r="I377" s="2">
        <v>440524.57</v>
      </c>
      <c r="J377" s="2">
        <v>1887200</v>
      </c>
      <c r="K377" s="2">
        <v>17880</v>
      </c>
      <c r="L377" s="2">
        <v>18016.25</v>
      </c>
      <c r="M377" s="47">
        <f t="shared" si="32"/>
        <v>-79.75</v>
      </c>
      <c r="N377" s="11">
        <f t="shared" si="35"/>
        <v>-4.3965434072522295E-3</v>
      </c>
      <c r="O377" s="14">
        <f t="shared" si="36"/>
        <v>-6.6334294631802074E-3</v>
      </c>
      <c r="P377">
        <f t="shared" si="33"/>
        <v>167</v>
      </c>
      <c r="Q377" s="27">
        <f t="shared" si="37"/>
        <v>-1</v>
      </c>
      <c r="R377" s="2">
        <f t="shared" si="34"/>
        <v>22</v>
      </c>
      <c r="S377">
        <f>+IF(R377=11,(F376-D376)/F376-'Daily stats'!$I$12,IF(R377=22,(E376-F376)/F376-'Daily stats'!$I$12,""))</f>
        <v>-5.4147566740632303E-3</v>
      </c>
      <c r="T377" s="11">
        <f>IF(OR(Q376="",Q377=""),0,IF(S377&lt;&gt;"",S377,IF(AND(Q376=Q377,Q376&lt;&gt;0),ABS((F376-F377)/F376),IF(AND(Q376+Q377=0,Q376&lt;&gt;0),(-1*ABS(F377-F376))/F376-2*('Daily stats'!$I$12),IF(AND(Q376=-1,Q377=0),(F376-F377)/F376-2*('Daily stats'!$I$12),IF(AND(Q376=1,Q377=0),(F377-F376)/F376-2*('Daily stats'!$I$12),0))))))</f>
        <v>-5.4147566740632303E-3</v>
      </c>
    </row>
    <row r="378" spans="1:20">
      <c r="A378" s="9">
        <v>42562</v>
      </c>
      <c r="B378" s="9">
        <v>42579</v>
      </c>
      <c r="C378" s="2">
        <v>18275</v>
      </c>
      <c r="D378" s="7">
        <v>18497</v>
      </c>
      <c r="E378" s="6">
        <v>18252.3</v>
      </c>
      <c r="F378" s="5">
        <v>18478.7</v>
      </c>
      <c r="G378" s="2">
        <v>18478.7</v>
      </c>
      <c r="H378" s="2">
        <v>64562</v>
      </c>
      <c r="I378" s="2">
        <v>475748.72</v>
      </c>
      <c r="J378" s="2">
        <v>2082960</v>
      </c>
      <c r="K378" s="2">
        <v>195760</v>
      </c>
      <c r="L378" s="2">
        <v>18390.95</v>
      </c>
      <c r="M378" s="47">
        <f t="shared" si="32"/>
        <v>419.20000000000073</v>
      </c>
      <c r="N378" s="11">
        <f t="shared" si="35"/>
        <v>2.3212159805088776E-2</v>
      </c>
      <c r="O378" s="14">
        <f t="shared" si="36"/>
        <v>1.6578730341908571E-2</v>
      </c>
      <c r="P378">
        <f t="shared" si="33"/>
        <v>244.70000000000073</v>
      </c>
      <c r="Q378" s="27">
        <f t="shared" si="37"/>
        <v>1</v>
      </c>
      <c r="R378" s="2">
        <f t="shared" si="34"/>
        <v>11</v>
      </c>
      <c r="S378">
        <f>+IF(R378=11,(F377-D377)/F377-'Daily stats'!$I$12,IF(R378=22,(E377-F377)/F377-'Daily stats'!$I$12,""))</f>
        <v>-4.4037625626401622E-3</v>
      </c>
      <c r="T378" s="11">
        <f>IF(OR(Q377="",Q378=""),0,IF(S378&lt;&gt;"",S378,IF(AND(Q377=Q378,Q377&lt;&gt;0),ABS((F377-F378)/F377),IF(AND(Q377+Q378=0,Q377&lt;&gt;0),(-1*ABS(F378-F377))/F377-2*('Daily stats'!$I$12),IF(AND(Q377=-1,Q378=0),(F377-F378)/F377-2*('Daily stats'!$I$12),IF(AND(Q377=1,Q378=0),(F378-F377)/F377-2*('Daily stats'!$I$12),0))))))</f>
        <v>-4.4037625626401622E-3</v>
      </c>
    </row>
    <row r="379" spans="1:20">
      <c r="A379" s="9">
        <v>42563</v>
      </c>
      <c r="B379" s="9">
        <v>42579</v>
      </c>
      <c r="C379" s="2">
        <v>18540</v>
      </c>
      <c r="D379" s="7">
        <v>18712.45</v>
      </c>
      <c r="E379" s="6">
        <v>18509.8</v>
      </c>
      <c r="F379" s="5">
        <v>18696.650000000001</v>
      </c>
      <c r="G379" s="2">
        <v>18696.650000000001</v>
      </c>
      <c r="H379" s="2">
        <v>61914</v>
      </c>
      <c r="I379" s="2">
        <v>460829.03</v>
      </c>
      <c r="J379" s="2">
        <v>2225040</v>
      </c>
      <c r="K379" s="2">
        <v>142080</v>
      </c>
      <c r="L379" s="2">
        <v>18667.599999999999</v>
      </c>
      <c r="M379" s="47">
        <f t="shared" si="32"/>
        <v>217.95000000000073</v>
      </c>
      <c r="N379" s="11">
        <f t="shared" si="35"/>
        <v>1.1794660879823836E-2</v>
      </c>
      <c r="O379" s="14">
        <f t="shared" si="36"/>
        <v>2.8373391221732408E-2</v>
      </c>
      <c r="P379">
        <f t="shared" si="33"/>
        <v>202.65000000000146</v>
      </c>
      <c r="Q379" s="27">
        <f t="shared" si="37"/>
        <v>1</v>
      </c>
      <c r="R379" s="2" t="str">
        <f t="shared" si="34"/>
        <v/>
      </c>
      <c r="S379" t="str">
        <f>+IF(R379=11,(F378-D378)/F378-'Daily stats'!$I$12,IF(R379=22,(E378-F378)/F378-'Daily stats'!$I$12,""))</f>
        <v/>
      </c>
      <c r="T379" s="11">
        <f>IF(OR(Q378="",Q379=""),0,IF(S379&lt;&gt;"",S379,IF(AND(Q378=Q379,Q378&lt;&gt;0),ABS((F378-F379)/F378),IF(AND(Q378+Q379=0,Q378&lt;&gt;0),(-1*ABS(F379-F378))/F378-2*('Daily stats'!$I$12),IF(AND(Q378=-1,Q379=0),(F378-F379)/F378-2*('Daily stats'!$I$12),IF(AND(Q378=1,Q379=0),(F379-F378)/F378-2*('Daily stats'!$I$12),0))))))</f>
        <v>1.1794660879823836E-2</v>
      </c>
    </row>
    <row r="380" spans="1:20">
      <c r="A380" s="9">
        <v>42564</v>
      </c>
      <c r="B380" s="9">
        <v>42579</v>
      </c>
      <c r="C380" s="2">
        <v>18695.3</v>
      </c>
      <c r="D380" s="7">
        <v>18728.3</v>
      </c>
      <c r="E380" s="6">
        <v>18582</v>
      </c>
      <c r="F380" s="5">
        <v>18650.349999999999</v>
      </c>
      <c r="G380" s="2">
        <v>18650.349999999999</v>
      </c>
      <c r="H380" s="2">
        <v>57609</v>
      </c>
      <c r="I380" s="2">
        <v>429802.64</v>
      </c>
      <c r="J380" s="2">
        <v>2221240</v>
      </c>
      <c r="K380" s="2">
        <v>-3800</v>
      </c>
      <c r="L380" s="2">
        <v>18618.95</v>
      </c>
      <c r="M380" s="47">
        <f t="shared" si="32"/>
        <v>-46.30000000000291</v>
      </c>
      <c r="N380" s="11">
        <f t="shared" si="35"/>
        <v>-2.47637945835232E-3</v>
      </c>
      <c r="O380" s="14">
        <f t="shared" si="36"/>
        <v>2.5897011763380089E-2</v>
      </c>
      <c r="P380">
        <f t="shared" si="33"/>
        <v>146.29999999999927</v>
      </c>
      <c r="Q380" s="27">
        <f t="shared" si="37"/>
        <v>-1</v>
      </c>
      <c r="R380" s="2" t="str">
        <f t="shared" si="34"/>
        <v/>
      </c>
      <c r="S380" t="str">
        <f>+IF(R380=11,(F379-D379)/F379-'Daily stats'!$I$12,IF(R380=22,(E379-F379)/F379-'Daily stats'!$I$12,""))</f>
        <v/>
      </c>
      <c r="T380" s="11">
        <f>IF(OR(Q379="",Q380=""),0,IF(S380&lt;&gt;"",S380,IF(AND(Q379=Q380,Q379&lt;&gt;0),ABS((F379-F380)/F379),IF(AND(Q379+Q380=0,Q379&lt;&gt;0),(-1*ABS(F380-F379))/F379-2*('Daily stats'!$I$12),IF(AND(Q379=-1,Q380=0),(F379-F380)/F379-2*('Daily stats'!$I$12),IF(AND(Q379=1,Q380=0),(F380-F379)/F379-2*('Daily stats'!$I$12),0))))))</f>
        <v>-3.47637945835232E-3</v>
      </c>
    </row>
    <row r="381" spans="1:20">
      <c r="A381" s="9">
        <v>42565</v>
      </c>
      <c r="B381" s="9">
        <v>42579</v>
      </c>
      <c r="C381" s="2">
        <v>18630.099999999999</v>
      </c>
      <c r="D381" s="7">
        <v>18921.95</v>
      </c>
      <c r="E381" s="6">
        <v>18598.150000000001</v>
      </c>
      <c r="F381" s="5">
        <v>18903.099999999999</v>
      </c>
      <c r="G381" s="2">
        <v>18903.099999999999</v>
      </c>
      <c r="H381" s="2">
        <v>76519</v>
      </c>
      <c r="I381" s="2">
        <v>575595.99</v>
      </c>
      <c r="J381" s="2">
        <v>2353160</v>
      </c>
      <c r="K381" s="2">
        <v>131920</v>
      </c>
      <c r="L381" s="2">
        <v>18863.75</v>
      </c>
      <c r="M381" s="47">
        <f t="shared" si="32"/>
        <v>252.75</v>
      </c>
      <c r="N381" s="11">
        <f t="shared" si="35"/>
        <v>1.3552024492837936E-2</v>
      </c>
      <c r="O381" s="14">
        <f t="shared" si="36"/>
        <v>3.9449036256218026E-2</v>
      </c>
      <c r="P381">
        <f t="shared" si="33"/>
        <v>323.79999999999927</v>
      </c>
      <c r="Q381" s="27">
        <f t="shared" si="37"/>
        <v>1</v>
      </c>
      <c r="R381" s="2">
        <f t="shared" si="34"/>
        <v>11</v>
      </c>
      <c r="S381">
        <f>+IF(R381=11,(F380-D380)/F380-'Daily stats'!$I$12,IF(R381=22,(E380-F380)/F380-'Daily stats'!$I$12,""))</f>
        <v>-4.679546228355003E-3</v>
      </c>
      <c r="T381" s="11">
        <f>IF(OR(Q380="",Q381=""),0,IF(S381&lt;&gt;"",S381,IF(AND(Q380=Q381,Q380&lt;&gt;0),ABS((F380-F381)/F380),IF(AND(Q380+Q381=0,Q380&lt;&gt;0),(-1*ABS(F381-F380))/F380-2*('Daily stats'!$I$12),IF(AND(Q380=-1,Q381=0),(F380-F381)/F380-2*('Daily stats'!$I$12),IF(AND(Q380=1,Q381=0),(F381-F380)/F380-2*('Daily stats'!$I$12),0))))))</f>
        <v>-4.679546228355003E-3</v>
      </c>
    </row>
    <row r="382" spans="1:20">
      <c r="A382" s="9">
        <v>42566</v>
      </c>
      <c r="B382" s="9">
        <v>42579</v>
      </c>
      <c r="C382" s="2">
        <v>18910</v>
      </c>
      <c r="D382" s="7">
        <v>19045.099999999999</v>
      </c>
      <c r="E382" s="6">
        <v>18813</v>
      </c>
      <c r="F382" s="5">
        <v>18974.349999999999</v>
      </c>
      <c r="G382" s="2">
        <v>18974.349999999999</v>
      </c>
      <c r="H382" s="2">
        <v>71465</v>
      </c>
      <c r="I382" s="2">
        <v>541212.07999999996</v>
      </c>
      <c r="J382" s="2">
        <v>2395160</v>
      </c>
      <c r="K382" s="2">
        <v>42000</v>
      </c>
      <c r="L382" s="2">
        <v>18953.650000000001</v>
      </c>
      <c r="M382" s="47">
        <f t="shared" si="32"/>
        <v>71.25</v>
      </c>
      <c r="N382" s="11">
        <f t="shared" si="35"/>
        <v>3.7692230374912054E-3</v>
      </c>
      <c r="O382" s="14">
        <f t="shared" si="36"/>
        <v>4.3218259293709232E-2</v>
      </c>
      <c r="P382">
        <f t="shared" si="33"/>
        <v>232.09999999999854</v>
      </c>
      <c r="Q382" s="27">
        <f t="shared" si="37"/>
        <v>1</v>
      </c>
      <c r="R382" s="2" t="str">
        <f t="shared" si="34"/>
        <v/>
      </c>
      <c r="S382" t="str">
        <f>+IF(R382=11,(F381-D381)/F381-'Daily stats'!$I$12,IF(R382=22,(E381-F381)/F381-'Daily stats'!$I$12,""))</f>
        <v/>
      </c>
      <c r="T382" s="11">
        <f>IF(OR(Q381="",Q382=""),0,IF(S382&lt;&gt;"",S382,IF(AND(Q381=Q382,Q381&lt;&gt;0),ABS((F381-F382)/F381),IF(AND(Q381+Q382=0,Q381&lt;&gt;0),(-1*ABS(F382-F381))/F381-2*('Daily stats'!$I$12),IF(AND(Q381=-1,Q382=0),(F381-F382)/F381-2*('Daily stats'!$I$12),IF(AND(Q381=1,Q382=0),(F382-F381)/F381-2*('Daily stats'!$I$12),0))))))</f>
        <v>3.7692230374912054E-3</v>
      </c>
    </row>
    <row r="383" spans="1:20">
      <c r="A383" s="9">
        <v>42569</v>
      </c>
      <c r="B383" s="9">
        <v>42579</v>
      </c>
      <c r="C383" s="2">
        <v>19025</v>
      </c>
      <c r="D383" s="7">
        <v>19176</v>
      </c>
      <c r="E383" s="6">
        <v>18921.05</v>
      </c>
      <c r="F383" s="5">
        <v>18959</v>
      </c>
      <c r="G383" s="2">
        <v>18959</v>
      </c>
      <c r="H383" s="2">
        <v>68852</v>
      </c>
      <c r="I383" s="2">
        <v>525099.24</v>
      </c>
      <c r="J383" s="2">
        <v>2380640</v>
      </c>
      <c r="K383" s="2">
        <v>-14520</v>
      </c>
      <c r="L383" s="2">
        <v>18923.400000000001</v>
      </c>
      <c r="M383" s="47">
        <f t="shared" si="32"/>
        <v>-15.349999999998545</v>
      </c>
      <c r="N383" s="11">
        <f t="shared" si="35"/>
        <v>-8.0898686911533443E-4</v>
      </c>
      <c r="O383" s="14">
        <f t="shared" si="36"/>
        <v>4.24092724245939E-2</v>
      </c>
      <c r="P383">
        <f t="shared" si="33"/>
        <v>254.95000000000073</v>
      </c>
      <c r="Q383" s="27">
        <f t="shared" si="37"/>
        <v>-1</v>
      </c>
      <c r="R383" s="2" t="str">
        <f t="shared" si="34"/>
        <v/>
      </c>
      <c r="S383" t="str">
        <f>+IF(R383=11,(F382-D382)/F382-'Daily stats'!$I$12,IF(R383=22,(E382-F382)/F382-'Daily stats'!$I$12,""))</f>
        <v/>
      </c>
      <c r="T383" s="11">
        <f>IF(OR(Q382="",Q383=""),0,IF(S383&lt;&gt;"",S383,IF(AND(Q382=Q383,Q382&lt;&gt;0),ABS((F382-F383)/F382),IF(AND(Q382+Q383=0,Q382&lt;&gt;0),(-1*ABS(F383-F382))/F382-2*('Daily stats'!$I$12),IF(AND(Q382=-1,Q383=0),(F382-F383)/F382-2*('Daily stats'!$I$12),IF(AND(Q382=1,Q383=0),(F383-F382)/F382-2*('Daily stats'!$I$12),0))))))</f>
        <v>-1.8089868691153344E-3</v>
      </c>
    </row>
    <row r="384" spans="1:20">
      <c r="A384" s="9">
        <v>42570</v>
      </c>
      <c r="B384" s="9">
        <v>42579</v>
      </c>
      <c r="C384" s="2">
        <v>18969.900000000001</v>
      </c>
      <c r="D384" s="7">
        <v>19075.05</v>
      </c>
      <c r="E384" s="6">
        <v>18855</v>
      </c>
      <c r="F384" s="5">
        <v>18961.650000000001</v>
      </c>
      <c r="G384" s="2">
        <v>18961.650000000001</v>
      </c>
      <c r="H384" s="2">
        <v>76772</v>
      </c>
      <c r="I384" s="2">
        <v>581871.17000000004</v>
      </c>
      <c r="J384" s="2">
        <v>2325600</v>
      </c>
      <c r="K384" s="2">
        <v>-55040</v>
      </c>
      <c r="L384" s="2">
        <v>18905.150000000001</v>
      </c>
      <c r="M384" s="47">
        <f t="shared" si="32"/>
        <v>2.6500000000014552</v>
      </c>
      <c r="N384" s="11">
        <f t="shared" si="35"/>
        <v>1.3977530460475E-4</v>
      </c>
      <c r="O384" s="14">
        <f t="shared" si="36"/>
        <v>4.2549047729198652E-2</v>
      </c>
      <c r="P384">
        <f t="shared" si="33"/>
        <v>220.04999999999927</v>
      </c>
      <c r="Q384" s="27">
        <f t="shared" si="37"/>
        <v>1</v>
      </c>
      <c r="R384" s="2" t="str">
        <f t="shared" si="34"/>
        <v/>
      </c>
      <c r="S384" t="str">
        <f>+IF(R384=11,(F383-D383)/F383-'Daily stats'!$I$12,IF(R384=22,(E383-F383)/F383-'Daily stats'!$I$12,""))</f>
        <v/>
      </c>
      <c r="T384" s="11">
        <f>IF(OR(Q383="",Q384=""),0,IF(S384&lt;&gt;"",S384,IF(AND(Q383=Q384,Q383&lt;&gt;0),ABS((F383-F384)/F383),IF(AND(Q383+Q384=0,Q383&lt;&gt;0),(-1*ABS(F384-F383))/F383-2*('Daily stats'!$I$12),IF(AND(Q383=-1,Q384=0),(F383-F384)/F383-2*('Daily stats'!$I$12),IF(AND(Q383=1,Q384=0),(F384-F383)/F383-2*('Daily stats'!$I$12),0))))))</f>
        <v>-1.13977530460475E-3</v>
      </c>
    </row>
    <row r="385" spans="1:20">
      <c r="A385" s="9">
        <v>42571</v>
      </c>
      <c r="B385" s="9">
        <v>42579</v>
      </c>
      <c r="C385" s="2">
        <v>18911.25</v>
      </c>
      <c r="D385" s="7">
        <v>19070</v>
      </c>
      <c r="E385" s="6">
        <v>18911.25</v>
      </c>
      <c r="F385" s="5">
        <v>19031.7</v>
      </c>
      <c r="G385" s="2">
        <v>19031.7</v>
      </c>
      <c r="H385" s="2">
        <v>48643</v>
      </c>
      <c r="I385" s="2">
        <v>370215.03</v>
      </c>
      <c r="J385" s="2">
        <v>2324480</v>
      </c>
      <c r="K385" s="2">
        <v>-1120</v>
      </c>
      <c r="L385" s="2">
        <v>18968.2</v>
      </c>
      <c r="M385" s="47">
        <f t="shared" si="32"/>
        <v>70.049999999999272</v>
      </c>
      <c r="N385" s="11">
        <f t="shared" si="35"/>
        <v>3.6942987556462265E-3</v>
      </c>
      <c r="O385" s="14">
        <f t="shared" si="36"/>
        <v>4.6243346484844877E-2</v>
      </c>
      <c r="P385">
        <f t="shared" si="33"/>
        <v>158.75</v>
      </c>
      <c r="Q385" s="27">
        <f t="shared" si="37"/>
        <v>1</v>
      </c>
      <c r="R385" s="2" t="str">
        <f t="shared" si="34"/>
        <v/>
      </c>
      <c r="S385" t="str">
        <f>+IF(R385=11,(F384-D384)/F384-'Daily stats'!$I$12,IF(R385=22,(E384-F384)/F384-'Daily stats'!$I$12,""))</f>
        <v/>
      </c>
      <c r="T385" s="11">
        <f>IF(OR(Q384="",Q385=""),0,IF(S385&lt;&gt;"",S385,IF(AND(Q384=Q385,Q384&lt;&gt;0),ABS((F384-F385)/F384),IF(AND(Q384+Q385=0,Q384&lt;&gt;0),(-1*ABS(F385-F384))/F384-2*('Daily stats'!$I$12),IF(AND(Q384=-1,Q385=0),(F384-F385)/F384-2*('Daily stats'!$I$12),IF(AND(Q384=1,Q385=0),(F385-F384)/F384-2*('Daily stats'!$I$12),0))))))</f>
        <v>3.6942987556462265E-3</v>
      </c>
    </row>
    <row r="386" spans="1:20">
      <c r="A386" s="9">
        <v>42572</v>
      </c>
      <c r="B386" s="9">
        <v>42579</v>
      </c>
      <c r="C386" s="2">
        <v>19025</v>
      </c>
      <c r="D386" s="7">
        <v>19063.95</v>
      </c>
      <c r="E386" s="6">
        <v>18690</v>
      </c>
      <c r="F386" s="5">
        <v>18722.099999999999</v>
      </c>
      <c r="G386" s="2">
        <v>18722.099999999999</v>
      </c>
      <c r="H386" s="2">
        <v>86565</v>
      </c>
      <c r="I386" s="2">
        <v>652835.69999999995</v>
      </c>
      <c r="J386" s="2">
        <v>2114680</v>
      </c>
      <c r="K386" s="2">
        <v>-209800</v>
      </c>
      <c r="L386" s="2">
        <v>18674.3</v>
      </c>
      <c r="M386" s="47">
        <f t="shared" si="32"/>
        <v>-309.60000000000218</v>
      </c>
      <c r="N386" s="11">
        <f t="shared" si="35"/>
        <v>-1.62675956430588E-2</v>
      </c>
      <c r="O386" s="14">
        <f t="shared" si="36"/>
        <v>2.9975750841786077E-2</v>
      </c>
      <c r="P386">
        <f t="shared" si="33"/>
        <v>373.95000000000073</v>
      </c>
      <c r="Q386" s="27">
        <f t="shared" si="37"/>
        <v>-1</v>
      </c>
      <c r="R386" s="2">
        <f t="shared" si="34"/>
        <v>22</v>
      </c>
      <c r="S386">
        <f>+IF(R386=11,(F385-D385)/F385-'Daily stats'!$I$12,IF(R386=22,(E385-F385)/F385-'Daily stats'!$I$12,""))</f>
        <v>-6.8289143902016489E-3</v>
      </c>
      <c r="T386" s="11">
        <f>IF(OR(Q385="",Q386=""),0,IF(S386&lt;&gt;"",S386,IF(AND(Q385=Q386,Q385&lt;&gt;0),ABS((F385-F386)/F385),IF(AND(Q385+Q386=0,Q385&lt;&gt;0),(-1*ABS(F386-F385))/F385-2*('Daily stats'!$I$12),IF(AND(Q385=-1,Q386=0),(F385-F386)/F385-2*('Daily stats'!$I$12),IF(AND(Q385=1,Q386=0),(F386-F385)/F385-2*('Daily stats'!$I$12),0))))))</f>
        <v>-6.8289143902016489E-3</v>
      </c>
    </row>
    <row r="387" spans="1:20">
      <c r="A387" s="9">
        <v>42573</v>
      </c>
      <c r="B387" s="9">
        <v>42579</v>
      </c>
      <c r="C387" s="2">
        <v>18724.95</v>
      </c>
      <c r="D387" s="7">
        <v>18776.95</v>
      </c>
      <c r="E387" s="6">
        <v>18580.2</v>
      </c>
      <c r="F387" s="5">
        <v>18734.95</v>
      </c>
      <c r="G387" s="2">
        <v>18734.95</v>
      </c>
      <c r="H387" s="2">
        <v>69936</v>
      </c>
      <c r="I387" s="2">
        <v>522979.52</v>
      </c>
      <c r="J387" s="2">
        <v>1937240</v>
      </c>
      <c r="K387" s="2">
        <v>-177440</v>
      </c>
      <c r="L387" s="2">
        <v>18690.400000000001</v>
      </c>
      <c r="M387" s="47">
        <f t="shared" ref="M387:M450" si="38">+IF(B387=B386,F387-F386,"")</f>
        <v>12.850000000002183</v>
      </c>
      <c r="N387" s="11">
        <f t="shared" si="35"/>
        <v>6.863546290214337E-4</v>
      </c>
      <c r="O387" s="14">
        <f t="shared" si="36"/>
        <v>3.066210547080751E-2</v>
      </c>
      <c r="P387">
        <f t="shared" ref="P387:P450" si="39">+D387-E387</f>
        <v>196.75</v>
      </c>
      <c r="Q387" s="27">
        <f t="shared" si="37"/>
        <v>1</v>
      </c>
      <c r="R387" s="2" t="str">
        <f t="shared" ref="R387:R450" si="40">+IF(AND(Q386=1,E387&lt;E386),22,IF(AND(Q386=-1,D387&gt;D386),11,""))</f>
        <v/>
      </c>
      <c r="S387" t="str">
        <f>+IF(R387=11,(F386-D386)/F386-'Daily stats'!$I$12,IF(R387=22,(E386-F386)/F386-'Daily stats'!$I$12,""))</f>
        <v/>
      </c>
      <c r="T387" s="11">
        <f>IF(OR(Q386="",Q387=""),0,IF(S387&lt;&gt;"",S387,IF(AND(Q386=Q387,Q386&lt;&gt;0),ABS((F386-F387)/F386),IF(AND(Q386+Q387=0,Q386&lt;&gt;0),(-1*ABS(F387-F386))/F386-2*('Daily stats'!$I$12),IF(AND(Q386=-1,Q387=0),(F386-F387)/F386-2*('Daily stats'!$I$12),IF(AND(Q386=1,Q387=0),(F387-F386)/F386-2*('Daily stats'!$I$12),0))))))</f>
        <v>-1.6863546290214336E-3</v>
      </c>
    </row>
    <row r="388" spans="1:20">
      <c r="A388" s="9">
        <v>42576</v>
      </c>
      <c r="B388" s="9">
        <v>42579</v>
      </c>
      <c r="C388" s="2">
        <v>18659.849999999999</v>
      </c>
      <c r="D388" s="7">
        <v>19080</v>
      </c>
      <c r="E388" s="6">
        <v>18606.95</v>
      </c>
      <c r="F388" s="5">
        <v>19012.55</v>
      </c>
      <c r="G388" s="2">
        <v>19012.55</v>
      </c>
      <c r="H388" s="2">
        <v>88380</v>
      </c>
      <c r="I388" s="2">
        <v>667539.57999999996</v>
      </c>
      <c r="J388" s="2">
        <v>1784360</v>
      </c>
      <c r="K388" s="2">
        <v>-152880</v>
      </c>
      <c r="L388" s="2">
        <v>18989.599999999999</v>
      </c>
      <c r="M388" s="47">
        <f t="shared" si="38"/>
        <v>277.59999999999854</v>
      </c>
      <c r="N388" s="11">
        <f t="shared" ref="N388:N451" si="41">(F388-F387)/F387</f>
        <v>1.4817226627239386E-2</v>
      </c>
      <c r="O388" s="14">
        <f t="shared" ref="O388:O451" si="42">+O387+N388</f>
        <v>4.5479332098046894E-2</v>
      </c>
      <c r="P388">
        <f t="shared" si="39"/>
        <v>473.04999999999927</v>
      </c>
      <c r="Q388" s="27">
        <f t="shared" si="37"/>
        <v>1</v>
      </c>
      <c r="R388" s="2" t="str">
        <f t="shared" si="40"/>
        <v/>
      </c>
      <c r="S388" t="str">
        <f>+IF(R388=11,(F387-D387)/F387-'Daily stats'!$I$12,IF(R388=22,(E387-F387)/F387-'Daily stats'!$I$12,""))</f>
        <v/>
      </c>
      <c r="T388" s="11">
        <f>IF(OR(Q387="",Q388=""),0,IF(S388&lt;&gt;"",S388,IF(AND(Q387=Q388,Q387&lt;&gt;0),ABS((F387-F388)/F387),IF(AND(Q387+Q388=0,Q387&lt;&gt;0),(-1*ABS(F388-F387))/F387-2*('Daily stats'!$I$12),IF(AND(Q387=-1,Q388=0),(F387-F388)/F387-2*('Daily stats'!$I$12),IF(AND(Q387=1,Q388=0),(F388-F387)/F387-2*('Daily stats'!$I$12),0))))))</f>
        <v>1.4817226627239386E-2</v>
      </c>
    </row>
    <row r="389" spans="1:20">
      <c r="A389" s="9">
        <v>42577</v>
      </c>
      <c r="B389" s="9">
        <v>42579</v>
      </c>
      <c r="C389" s="2">
        <v>18955</v>
      </c>
      <c r="D389" s="7">
        <v>19065.55</v>
      </c>
      <c r="E389" s="6">
        <v>18820</v>
      </c>
      <c r="F389" s="5">
        <v>18864.099999999999</v>
      </c>
      <c r="G389" s="2">
        <v>18864.099999999999</v>
      </c>
      <c r="H389" s="2">
        <v>64577</v>
      </c>
      <c r="I389" s="2">
        <v>490089.4</v>
      </c>
      <c r="J389" s="2">
        <v>1544320</v>
      </c>
      <c r="K389" s="2">
        <v>-240040</v>
      </c>
      <c r="L389" s="2">
        <v>18860.849999999999</v>
      </c>
      <c r="M389" s="47">
        <f t="shared" si="38"/>
        <v>-148.45000000000073</v>
      </c>
      <c r="N389" s="11">
        <f t="shared" si="41"/>
        <v>-7.8080005049296769E-3</v>
      </c>
      <c r="O389" s="14">
        <f t="shared" si="42"/>
        <v>3.7671331593117217E-2</v>
      </c>
      <c r="P389">
        <f t="shared" si="39"/>
        <v>245.54999999999927</v>
      </c>
      <c r="Q389" s="27">
        <f t="shared" si="37"/>
        <v>-1</v>
      </c>
      <c r="R389" s="2" t="str">
        <f t="shared" si="40"/>
        <v/>
      </c>
      <c r="S389" t="str">
        <f>+IF(R389=11,(F388-D388)/F388-'Daily stats'!$I$12,IF(R389=22,(E388-F388)/F388-'Daily stats'!$I$12,""))</f>
        <v/>
      </c>
      <c r="T389" s="11">
        <f>IF(OR(Q388="",Q389=""),0,IF(S389&lt;&gt;"",S389,IF(AND(Q388=Q389,Q388&lt;&gt;0),ABS((F388-F389)/F388),IF(AND(Q388+Q389=0,Q388&lt;&gt;0),(-1*ABS(F389-F388))/F388-2*('Daily stats'!$I$12),IF(AND(Q388=-1,Q389=0),(F388-F389)/F388-2*('Daily stats'!$I$12),IF(AND(Q388=1,Q389=0),(F389-F388)/F388-2*('Daily stats'!$I$12),0))))))</f>
        <v>-8.8080005049296778E-3</v>
      </c>
    </row>
    <row r="390" spans="1:20">
      <c r="A390" s="9">
        <v>42578</v>
      </c>
      <c r="B390" s="9">
        <v>42579</v>
      </c>
      <c r="C390" s="2">
        <v>18880</v>
      </c>
      <c r="D390" s="7">
        <v>19129.599999999999</v>
      </c>
      <c r="E390" s="6">
        <v>18866.05</v>
      </c>
      <c r="F390" s="5">
        <v>19025.3</v>
      </c>
      <c r="G390" s="2">
        <v>19025.3</v>
      </c>
      <c r="H390" s="2">
        <v>92496</v>
      </c>
      <c r="I390" s="2">
        <v>703138.47</v>
      </c>
      <c r="J390" s="2">
        <v>1305000</v>
      </c>
      <c r="K390" s="2">
        <v>-239320</v>
      </c>
      <c r="L390" s="2">
        <v>19021.95</v>
      </c>
      <c r="M390" s="47">
        <f t="shared" si="38"/>
        <v>161.20000000000073</v>
      </c>
      <c r="N390" s="11">
        <f t="shared" si="41"/>
        <v>8.5453321388245795E-3</v>
      </c>
      <c r="O390" s="14">
        <f t="shared" si="42"/>
        <v>4.6216663731941797E-2</v>
      </c>
      <c r="P390">
        <f t="shared" si="39"/>
        <v>263.54999999999927</v>
      </c>
      <c r="Q390" s="27">
        <f t="shared" si="37"/>
        <v>1</v>
      </c>
      <c r="R390" s="2">
        <f t="shared" si="40"/>
        <v>11</v>
      </c>
      <c r="S390">
        <f>+IF(R390=11,(F389-D389)/F389-'Daily stats'!$I$12,IF(R390=22,(E389-F389)/F389-'Daily stats'!$I$12,""))</f>
        <v>-1.1179014636266811E-2</v>
      </c>
      <c r="T390" s="11">
        <f>IF(OR(Q389="",Q390=""),0,IF(S390&lt;&gt;"",S390,IF(AND(Q389=Q390,Q389&lt;&gt;0),ABS((F389-F390)/F389),IF(AND(Q389+Q390=0,Q389&lt;&gt;0),(-1*ABS(F390-F389))/F389-2*('Daily stats'!$I$12),IF(AND(Q389=-1,Q390=0),(F389-F390)/F389-2*('Daily stats'!$I$12),IF(AND(Q389=1,Q390=0),(F390-F389)/F389-2*('Daily stats'!$I$12),0))))))</f>
        <v>-1.1179014636266811E-2</v>
      </c>
    </row>
    <row r="391" spans="1:20">
      <c r="A391" s="9">
        <v>42579</v>
      </c>
      <c r="B391" s="9">
        <v>42579</v>
      </c>
      <c r="C391" s="2">
        <v>19084.75</v>
      </c>
      <c r="D391" s="7">
        <v>19139</v>
      </c>
      <c r="E391" s="6">
        <v>18995.099999999999</v>
      </c>
      <c r="F391" s="5">
        <v>19074.650000000001</v>
      </c>
      <c r="G391" s="2">
        <v>19076.55</v>
      </c>
      <c r="H391" s="2">
        <v>78683</v>
      </c>
      <c r="I391" s="2">
        <v>600408.07999999996</v>
      </c>
      <c r="J391" s="2">
        <v>749960</v>
      </c>
      <c r="K391" s="2">
        <v>-555040</v>
      </c>
      <c r="L391" s="2">
        <v>19076.55</v>
      </c>
      <c r="M391" s="47">
        <f t="shared" si="38"/>
        <v>49.350000000002183</v>
      </c>
      <c r="N391" s="11">
        <f t="shared" si="41"/>
        <v>2.5939144192208365E-3</v>
      </c>
      <c r="O391" s="14">
        <f t="shared" si="42"/>
        <v>4.8810578151162631E-2</v>
      </c>
      <c r="P391">
        <f t="shared" si="39"/>
        <v>143.90000000000146</v>
      </c>
      <c r="Q391" s="27">
        <f t="shared" si="37"/>
        <v>0</v>
      </c>
      <c r="R391" s="2" t="str">
        <f t="shared" si="40"/>
        <v/>
      </c>
      <c r="S391" t="str">
        <f>+IF(R391=11,(F390-D390)/F390-'Daily stats'!$I$12,IF(R391=22,(E390-F390)/F390-'Daily stats'!$I$12,""))</f>
        <v/>
      </c>
      <c r="T391" s="11">
        <f>IF(OR(Q390="",Q391=""),0,IF(S391&lt;&gt;"",S391,IF(AND(Q390=Q391,Q390&lt;&gt;0),ABS((F390-F391)/F390),IF(AND(Q390+Q391=0,Q390&lt;&gt;0),(-1*ABS(F391-F390))/F390-2*('Daily stats'!$I$12),IF(AND(Q390=-1,Q391=0),(F390-F391)/F390-2*('Daily stats'!$I$12),IF(AND(Q390=1,Q391=0),(F391-F390)/F390-2*('Daily stats'!$I$12),0))))))</f>
        <v>1.5939144192208365E-3</v>
      </c>
    </row>
    <row r="392" spans="1:20">
      <c r="A392" s="9">
        <v>42580</v>
      </c>
      <c r="B392" s="9">
        <v>42607</v>
      </c>
      <c r="C392" s="2">
        <v>19199.5</v>
      </c>
      <c r="D392" s="7">
        <v>19199.5</v>
      </c>
      <c r="E392" s="6">
        <v>19000.2</v>
      </c>
      <c r="F392" s="5">
        <v>19049.400000000001</v>
      </c>
      <c r="G392" s="2">
        <v>19049.400000000001</v>
      </c>
      <c r="H392" s="2">
        <v>48502</v>
      </c>
      <c r="I392" s="2">
        <v>369588.33</v>
      </c>
      <c r="J392" s="2">
        <v>1727880</v>
      </c>
      <c r="K392" s="2">
        <v>19520</v>
      </c>
      <c r="L392" s="2">
        <v>18953.150000000001</v>
      </c>
      <c r="M392" s="47" t="str">
        <f t="shared" si="38"/>
        <v/>
      </c>
      <c r="N392" s="11">
        <f t="shared" si="41"/>
        <v>-1.3237464383356967E-3</v>
      </c>
      <c r="O392" s="14">
        <f t="shared" si="42"/>
        <v>4.7486831712826937E-2</v>
      </c>
      <c r="P392">
        <f t="shared" si="39"/>
        <v>199.29999999999927</v>
      </c>
      <c r="Q392" s="27" t="str">
        <f t="shared" si="37"/>
        <v/>
      </c>
      <c r="R392" s="2" t="str">
        <f t="shared" si="40"/>
        <v/>
      </c>
      <c r="S392" t="str">
        <f>+IF(R392=11,(F391-D391)/F391-'Daily stats'!$I$12,IF(R392=22,(E391-F391)/F391-'Daily stats'!$I$12,""))</f>
        <v/>
      </c>
      <c r="T392" s="11">
        <f>IF(OR(Q391="",Q392=""),0,IF(S392&lt;&gt;"",S392,IF(AND(Q391=Q392,Q391&lt;&gt;0),ABS((F391-F392)/F391),IF(AND(Q391+Q392=0,Q391&lt;&gt;0),(-1*ABS(F392-F391))/F391-2*('Daily stats'!$I$12),IF(AND(Q391=-1,Q392=0),(F391-F392)/F391-2*('Daily stats'!$I$12),IF(AND(Q391=1,Q392=0),(F392-F391)/F391-2*('Daily stats'!$I$12),0))))))</f>
        <v>0</v>
      </c>
    </row>
    <row r="393" spans="1:20">
      <c r="A393" s="9">
        <v>42583</v>
      </c>
      <c r="B393" s="9">
        <v>42607</v>
      </c>
      <c r="C393" s="2">
        <v>19045</v>
      </c>
      <c r="D393" s="7">
        <v>19180</v>
      </c>
      <c r="E393" s="6">
        <v>18718.3</v>
      </c>
      <c r="F393" s="5">
        <v>18846.400000000001</v>
      </c>
      <c r="G393" s="2">
        <v>18846.400000000001</v>
      </c>
      <c r="H393" s="2">
        <v>88061</v>
      </c>
      <c r="I393" s="2">
        <v>666476.86</v>
      </c>
      <c r="J393" s="2">
        <v>1889720</v>
      </c>
      <c r="K393" s="2">
        <v>161840</v>
      </c>
      <c r="L393" s="2">
        <v>18740.599999999999</v>
      </c>
      <c r="M393" s="47">
        <f t="shared" si="38"/>
        <v>-203</v>
      </c>
      <c r="N393" s="11">
        <f t="shared" si="41"/>
        <v>-1.0656503616911818E-2</v>
      </c>
      <c r="O393" s="14">
        <f t="shared" si="42"/>
        <v>3.6830328095915119E-2</v>
      </c>
      <c r="P393">
        <f t="shared" si="39"/>
        <v>461.70000000000073</v>
      </c>
      <c r="Q393" s="27">
        <f t="shared" si="37"/>
        <v>-1</v>
      </c>
      <c r="R393" s="2" t="str">
        <f t="shared" si="40"/>
        <v/>
      </c>
      <c r="S393" t="str">
        <f>+IF(R393=11,(F392-D392)/F392-'Daily stats'!$I$12,IF(R393=22,(E392-F392)/F392-'Daily stats'!$I$12,""))</f>
        <v/>
      </c>
      <c r="T393" s="11">
        <f>IF(OR(Q392="",Q393=""),0,IF(S393&lt;&gt;"",S393,IF(AND(Q392=Q393,Q392&lt;&gt;0),ABS((F392-F393)/F392),IF(AND(Q392+Q393=0,Q392&lt;&gt;0),(-1*ABS(F393-F392))/F392-2*('Daily stats'!$I$12),IF(AND(Q392=-1,Q393=0),(F392-F393)/F392-2*('Daily stats'!$I$12),IF(AND(Q392=1,Q393=0),(F393-F392)/F392-2*('Daily stats'!$I$12),0))))))</f>
        <v>0</v>
      </c>
    </row>
    <row r="394" spans="1:20">
      <c r="A394" s="9">
        <v>42584</v>
      </c>
      <c r="B394" s="9">
        <v>42607</v>
      </c>
      <c r="C394" s="2">
        <v>18898.5</v>
      </c>
      <c r="D394" s="7">
        <v>18962.05</v>
      </c>
      <c r="E394" s="6">
        <v>18755.25</v>
      </c>
      <c r="F394" s="5">
        <v>18822.5</v>
      </c>
      <c r="G394" s="2">
        <v>18822.5</v>
      </c>
      <c r="H394" s="2">
        <v>55661</v>
      </c>
      <c r="I394" s="2">
        <v>419791.04</v>
      </c>
      <c r="J394" s="2">
        <v>1908400</v>
      </c>
      <c r="K394" s="2">
        <v>18680</v>
      </c>
      <c r="L394" s="2">
        <v>18708.25</v>
      </c>
      <c r="M394" s="47">
        <f t="shared" si="38"/>
        <v>-23.900000000001455</v>
      </c>
      <c r="N394" s="11">
        <f t="shared" si="41"/>
        <v>-1.2681467017574418E-3</v>
      </c>
      <c r="O394" s="14">
        <f t="shared" si="42"/>
        <v>3.5562181394157677E-2</v>
      </c>
      <c r="P394">
        <f t="shared" si="39"/>
        <v>206.79999999999927</v>
      </c>
      <c r="Q394" s="27">
        <f t="shared" si="37"/>
        <v>-1</v>
      </c>
      <c r="R394" s="2" t="str">
        <f t="shared" si="40"/>
        <v/>
      </c>
      <c r="S394" t="str">
        <f>+IF(R394=11,(F393-D393)/F393-'Daily stats'!$I$12,IF(R394=22,(E393-F393)/F393-'Daily stats'!$I$12,""))</f>
        <v/>
      </c>
      <c r="T394" s="11">
        <f>IF(OR(Q393="",Q394=""),0,IF(S394&lt;&gt;"",S394,IF(AND(Q393=Q394,Q393&lt;&gt;0),ABS((F393-F394)/F393),IF(AND(Q393+Q394=0,Q393&lt;&gt;0),(-1*ABS(F394-F393))/F393-2*('Daily stats'!$I$12),IF(AND(Q393=-1,Q394=0),(F393-F394)/F393-2*('Daily stats'!$I$12),IF(AND(Q393=1,Q394=0),(F394-F393)/F393-2*('Daily stats'!$I$12),0))))))</f>
        <v>1.2681467017574418E-3</v>
      </c>
    </row>
    <row r="395" spans="1:20">
      <c r="A395" s="9">
        <v>42585</v>
      </c>
      <c r="B395" s="9">
        <v>42607</v>
      </c>
      <c r="C395" s="2">
        <v>18795</v>
      </c>
      <c r="D395" s="7">
        <v>18890</v>
      </c>
      <c r="E395" s="6">
        <v>18632.2</v>
      </c>
      <c r="F395" s="5">
        <v>18693.2</v>
      </c>
      <c r="G395" s="2">
        <v>18693.2</v>
      </c>
      <c r="H395" s="2">
        <v>73051</v>
      </c>
      <c r="I395" s="2">
        <v>548309.25</v>
      </c>
      <c r="J395" s="2">
        <v>1953840</v>
      </c>
      <c r="K395" s="2">
        <v>45440</v>
      </c>
      <c r="L395" s="2">
        <v>18602</v>
      </c>
      <c r="M395" s="47">
        <f t="shared" si="38"/>
        <v>-129.29999999999927</v>
      </c>
      <c r="N395" s="11">
        <f t="shared" si="41"/>
        <v>-6.8694381724000147E-3</v>
      </c>
      <c r="O395" s="14">
        <f t="shared" si="42"/>
        <v>2.8692743221757661E-2</v>
      </c>
      <c r="P395">
        <f t="shared" si="39"/>
        <v>257.79999999999927</v>
      </c>
      <c r="Q395" s="27">
        <f t="shared" si="37"/>
        <v>-1</v>
      </c>
      <c r="R395" s="2" t="str">
        <f t="shared" si="40"/>
        <v/>
      </c>
      <c r="S395" t="str">
        <f>+IF(R395=11,(F394-D394)/F394-'Daily stats'!$I$12,IF(R395=22,(E394-F394)/F394-'Daily stats'!$I$12,""))</f>
        <v/>
      </c>
      <c r="T395" s="11">
        <f>IF(OR(Q394="",Q395=""),0,IF(S395&lt;&gt;"",S395,IF(AND(Q394=Q395,Q394&lt;&gt;0),ABS((F394-F395)/F394),IF(AND(Q394+Q395=0,Q394&lt;&gt;0),(-1*ABS(F395-F394))/F394-2*('Daily stats'!$I$12),IF(AND(Q394=-1,Q395=0),(F394-F395)/F394-2*('Daily stats'!$I$12),IF(AND(Q394=1,Q395=0),(F395-F394)/F394-2*('Daily stats'!$I$12),0))))))</f>
        <v>6.8694381724000147E-3</v>
      </c>
    </row>
    <row r="396" spans="1:20">
      <c r="A396" s="9">
        <v>42586</v>
      </c>
      <c r="B396" s="9">
        <v>42607</v>
      </c>
      <c r="C396" s="2">
        <v>18812.2</v>
      </c>
      <c r="D396" s="7">
        <v>18812.2</v>
      </c>
      <c r="E396" s="6">
        <v>18526.7</v>
      </c>
      <c r="F396" s="5">
        <v>18704.599999999999</v>
      </c>
      <c r="G396" s="2">
        <v>18704.599999999999</v>
      </c>
      <c r="H396" s="2">
        <v>87028</v>
      </c>
      <c r="I396" s="2">
        <v>648974.49</v>
      </c>
      <c r="J396" s="2">
        <v>1763720</v>
      </c>
      <c r="K396" s="2">
        <v>-190120</v>
      </c>
      <c r="L396" s="2">
        <v>18571.7</v>
      </c>
      <c r="M396" s="47">
        <f t="shared" si="38"/>
        <v>11.399999999997817</v>
      </c>
      <c r="N396" s="11">
        <f t="shared" si="41"/>
        <v>6.0984743115131794E-4</v>
      </c>
      <c r="O396" s="14">
        <f t="shared" si="42"/>
        <v>2.930259065290898E-2</v>
      </c>
      <c r="P396">
        <f t="shared" si="39"/>
        <v>285.5</v>
      </c>
      <c r="Q396" s="27">
        <f t="shared" si="37"/>
        <v>1</v>
      </c>
      <c r="R396" s="2" t="str">
        <f t="shared" si="40"/>
        <v/>
      </c>
      <c r="S396" t="str">
        <f>+IF(R396=11,(F395-D395)/F395-'Daily stats'!$I$12,IF(R396=22,(E395-F395)/F395-'Daily stats'!$I$12,""))</f>
        <v/>
      </c>
      <c r="T396" s="11">
        <f>IF(OR(Q395="",Q396=""),0,IF(S396&lt;&gt;"",S396,IF(AND(Q395=Q396,Q395&lt;&gt;0),ABS((F395-F396)/F395),IF(AND(Q395+Q396=0,Q395&lt;&gt;0),(-1*ABS(F396-F395))/F395-2*('Daily stats'!$I$12),IF(AND(Q395=-1,Q396=0),(F395-F396)/F395-2*('Daily stats'!$I$12),IF(AND(Q395=1,Q396=0),(F396-F395)/F395-2*('Daily stats'!$I$12),0))))))</f>
        <v>-1.609847431151318E-3</v>
      </c>
    </row>
    <row r="397" spans="1:20">
      <c r="A397" s="9">
        <v>42587</v>
      </c>
      <c r="B397" s="9">
        <v>42607</v>
      </c>
      <c r="C397" s="2">
        <v>18775</v>
      </c>
      <c r="D397" s="7">
        <v>19040</v>
      </c>
      <c r="E397" s="6">
        <v>18355</v>
      </c>
      <c r="F397" s="5">
        <v>19011.349999999999</v>
      </c>
      <c r="G397" s="2">
        <v>19011.349999999999</v>
      </c>
      <c r="H397" s="2">
        <v>68631</v>
      </c>
      <c r="I397" s="2">
        <v>520471.93</v>
      </c>
      <c r="J397" s="2">
        <v>1843040</v>
      </c>
      <c r="K397" s="2">
        <v>79320</v>
      </c>
      <c r="L397" s="2">
        <v>18925.95</v>
      </c>
      <c r="M397" s="47">
        <f t="shared" si="38"/>
        <v>306.75</v>
      </c>
      <c r="N397" s="11">
        <f t="shared" si="41"/>
        <v>1.6399709162452019E-2</v>
      </c>
      <c r="O397" s="14">
        <f t="shared" si="42"/>
        <v>4.5702299815361003E-2</v>
      </c>
      <c r="P397">
        <f t="shared" si="39"/>
        <v>685</v>
      </c>
      <c r="Q397" s="27">
        <f t="shared" ref="Q397:Q460" si="43">+IF(M397="","",IF(B397&lt;&gt;B398,0,IF(M397&lt;&gt;"",IF(F397&gt;F396,1,IF(F397&lt;F396,-1,0)))))</f>
        <v>1</v>
      </c>
      <c r="R397" s="2">
        <f t="shared" si="40"/>
        <v>22</v>
      </c>
      <c r="S397">
        <f>+IF(R397=11,(F396-D396)/F396-'Daily stats'!$I$12,IF(R397=22,(E396-F396)/F396-'Daily stats'!$I$12,""))</f>
        <v>-1.001102937245372E-2</v>
      </c>
      <c r="T397" s="11">
        <f>IF(OR(Q396="",Q397=""),0,IF(S397&lt;&gt;"",S397,IF(AND(Q396=Q397,Q396&lt;&gt;0),ABS((F396-F397)/F396),IF(AND(Q396+Q397=0,Q396&lt;&gt;0),(-1*ABS(F397-F396))/F396-2*('Daily stats'!$I$12),IF(AND(Q396=-1,Q397=0),(F396-F397)/F396-2*('Daily stats'!$I$12),IF(AND(Q396=1,Q397=0),(F397-F396)/F396-2*('Daily stats'!$I$12),0))))))</f>
        <v>-1.001102937245372E-2</v>
      </c>
    </row>
    <row r="398" spans="1:20">
      <c r="A398" s="9">
        <v>42590</v>
      </c>
      <c r="B398" s="9">
        <v>42607</v>
      </c>
      <c r="C398" s="2">
        <v>19060</v>
      </c>
      <c r="D398" s="7">
        <v>19104.25</v>
      </c>
      <c r="E398" s="6">
        <v>18974.150000000001</v>
      </c>
      <c r="F398" s="5">
        <v>19012.599999999999</v>
      </c>
      <c r="G398" s="2">
        <v>19012.599999999999</v>
      </c>
      <c r="H398" s="2">
        <v>41933</v>
      </c>
      <c r="I398" s="2">
        <v>319236.59999999998</v>
      </c>
      <c r="J398" s="2">
        <v>1839440</v>
      </c>
      <c r="K398" s="2">
        <v>-3600</v>
      </c>
      <c r="L398" s="2">
        <v>18939.45</v>
      </c>
      <c r="M398" s="47">
        <f t="shared" si="38"/>
        <v>1.25</v>
      </c>
      <c r="N398" s="11">
        <f t="shared" si="41"/>
        <v>6.5750196593087823E-5</v>
      </c>
      <c r="O398" s="14">
        <f t="shared" si="42"/>
        <v>4.5768050011954088E-2</v>
      </c>
      <c r="P398">
        <f t="shared" si="39"/>
        <v>130.09999999999854</v>
      </c>
      <c r="Q398" s="27">
        <f t="shared" si="43"/>
        <v>1</v>
      </c>
      <c r="R398" s="2" t="str">
        <f t="shared" si="40"/>
        <v/>
      </c>
      <c r="S398" t="str">
        <f>+IF(R398=11,(F397-D397)/F397-'Daily stats'!$I$12,IF(R398=22,(E397-F397)/F397-'Daily stats'!$I$12,""))</f>
        <v/>
      </c>
      <c r="T398" s="11">
        <f>IF(OR(Q397="",Q398=""),0,IF(S398&lt;&gt;"",S398,IF(AND(Q397=Q398,Q397&lt;&gt;0),ABS((F397-F398)/F397),IF(AND(Q397+Q398=0,Q397&lt;&gt;0),(-1*ABS(F398-F397))/F397-2*('Daily stats'!$I$12),IF(AND(Q397=-1,Q398=0),(F397-F398)/F397-2*('Daily stats'!$I$12),IF(AND(Q397=1,Q398=0),(F398-F397)/F397-2*('Daily stats'!$I$12),0))))))</f>
        <v>6.5750196593087823E-5</v>
      </c>
    </row>
    <row r="399" spans="1:20">
      <c r="A399" s="9">
        <v>42591</v>
      </c>
      <c r="B399" s="9">
        <v>42607</v>
      </c>
      <c r="C399" s="2">
        <v>19000</v>
      </c>
      <c r="D399" s="7">
        <v>19079</v>
      </c>
      <c r="E399" s="6">
        <v>18900.45</v>
      </c>
      <c r="F399" s="5">
        <v>19007.099999999999</v>
      </c>
      <c r="G399" s="2">
        <v>19007.099999999999</v>
      </c>
      <c r="H399" s="2">
        <v>65794</v>
      </c>
      <c r="I399" s="2">
        <v>499734.6</v>
      </c>
      <c r="J399" s="2">
        <v>1954720</v>
      </c>
      <c r="K399" s="2">
        <v>115280</v>
      </c>
      <c r="L399" s="2">
        <v>18933.3</v>
      </c>
      <c r="M399" s="47">
        <f t="shared" si="38"/>
        <v>-5.5</v>
      </c>
      <c r="N399" s="11">
        <f t="shared" si="41"/>
        <v>-2.8928184467142846E-4</v>
      </c>
      <c r="O399" s="14">
        <f t="shared" si="42"/>
        <v>4.5478768167282663E-2</v>
      </c>
      <c r="P399">
        <f t="shared" si="39"/>
        <v>178.54999999999927</v>
      </c>
      <c r="Q399" s="27">
        <f t="shared" si="43"/>
        <v>-1</v>
      </c>
      <c r="R399" s="2">
        <f t="shared" si="40"/>
        <v>22</v>
      </c>
      <c r="S399">
        <f>+IF(R399=11,(F398-D398)/F398-'Daily stats'!$I$12,IF(R399=22,(E398-F398)/F398-'Daily stats'!$I$12,""))</f>
        <v>-2.5223430777482876E-3</v>
      </c>
      <c r="T399" s="11">
        <f>IF(OR(Q398="",Q399=""),0,IF(S399&lt;&gt;"",S399,IF(AND(Q398=Q399,Q398&lt;&gt;0),ABS((F398-F399)/F398),IF(AND(Q398+Q399=0,Q398&lt;&gt;0),(-1*ABS(F399-F398))/F398-2*('Daily stats'!$I$12),IF(AND(Q398=-1,Q399=0),(F398-F399)/F398-2*('Daily stats'!$I$12),IF(AND(Q398=1,Q399=0),(F399-F398)/F398-2*('Daily stats'!$I$12),0))))))</f>
        <v>-2.5223430777482876E-3</v>
      </c>
    </row>
    <row r="400" spans="1:20">
      <c r="A400" s="9">
        <v>42592</v>
      </c>
      <c r="B400" s="9">
        <v>42607</v>
      </c>
      <c r="C400" s="2">
        <v>19020</v>
      </c>
      <c r="D400" s="7">
        <v>19029.599999999999</v>
      </c>
      <c r="E400" s="6">
        <v>18680</v>
      </c>
      <c r="F400" s="5">
        <v>18716.900000000001</v>
      </c>
      <c r="G400" s="2">
        <v>18716.900000000001</v>
      </c>
      <c r="H400" s="2">
        <v>74220</v>
      </c>
      <c r="I400" s="2">
        <v>557740.9</v>
      </c>
      <c r="J400" s="2">
        <v>1894600</v>
      </c>
      <c r="K400" s="2">
        <v>-60120</v>
      </c>
      <c r="L400" s="2">
        <v>18647.8</v>
      </c>
      <c r="M400" s="47">
        <f t="shared" si="38"/>
        <v>-290.19999999999709</v>
      </c>
      <c r="N400" s="11">
        <f t="shared" si="41"/>
        <v>-1.5267978807918994E-2</v>
      </c>
      <c r="O400" s="14">
        <f t="shared" si="42"/>
        <v>3.0210789359363669E-2</v>
      </c>
      <c r="P400">
        <f t="shared" si="39"/>
        <v>349.59999999999854</v>
      </c>
      <c r="Q400" s="27">
        <f t="shared" si="43"/>
        <v>-1</v>
      </c>
      <c r="R400" s="2" t="str">
        <f t="shared" si="40"/>
        <v/>
      </c>
      <c r="S400" t="str">
        <f>+IF(R400=11,(F399-D399)/F399-'Daily stats'!$I$12,IF(R400=22,(E399-F399)/F399-'Daily stats'!$I$12,""))</f>
        <v/>
      </c>
      <c r="T400" s="11">
        <f>IF(OR(Q399="",Q400=""),0,IF(S400&lt;&gt;"",S400,IF(AND(Q399=Q400,Q399&lt;&gt;0),ABS((F399-F400)/F399),IF(AND(Q399+Q400=0,Q399&lt;&gt;0),(-1*ABS(F400-F399))/F399-2*('Daily stats'!$I$12),IF(AND(Q399=-1,Q400=0),(F399-F400)/F399-2*('Daily stats'!$I$12),IF(AND(Q399=1,Q400=0),(F400-F399)/F399-2*('Daily stats'!$I$12),0))))))</f>
        <v>1.5267978807918994E-2</v>
      </c>
    </row>
    <row r="401" spans="1:20">
      <c r="A401" s="9">
        <v>42593</v>
      </c>
      <c r="B401" s="9">
        <v>42607</v>
      </c>
      <c r="C401" s="2">
        <v>18612</v>
      </c>
      <c r="D401" s="7">
        <v>18769.75</v>
      </c>
      <c r="E401" s="6">
        <v>18593</v>
      </c>
      <c r="F401" s="5">
        <v>18720.25</v>
      </c>
      <c r="G401" s="2">
        <v>18720.25</v>
      </c>
      <c r="H401" s="2">
        <v>67565</v>
      </c>
      <c r="I401" s="2">
        <v>504944.97</v>
      </c>
      <c r="J401" s="2">
        <v>1710320</v>
      </c>
      <c r="K401" s="2">
        <v>-184280</v>
      </c>
      <c r="L401" s="2">
        <v>18640.400000000001</v>
      </c>
      <c r="M401" s="47">
        <f t="shared" si="38"/>
        <v>3.3499999999985448</v>
      </c>
      <c r="N401" s="11">
        <f t="shared" si="41"/>
        <v>1.7898263067059954E-4</v>
      </c>
      <c r="O401" s="14">
        <f t="shared" si="42"/>
        <v>3.0389771990034269E-2</v>
      </c>
      <c r="P401">
        <f t="shared" si="39"/>
        <v>176.75</v>
      </c>
      <c r="Q401" s="27">
        <f t="shared" si="43"/>
        <v>1</v>
      </c>
      <c r="R401" s="2" t="str">
        <f t="shared" si="40"/>
        <v/>
      </c>
      <c r="S401" t="str">
        <f>+IF(R401=11,(F400-D400)/F400-'Daily stats'!$I$12,IF(R401=22,(E400-F400)/F400-'Daily stats'!$I$12,""))</f>
        <v/>
      </c>
      <c r="T401" s="11">
        <f>IF(OR(Q400="",Q401=""),0,IF(S401&lt;&gt;"",S401,IF(AND(Q400=Q401,Q400&lt;&gt;0),ABS((F400-F401)/F400),IF(AND(Q400+Q401=0,Q400&lt;&gt;0),(-1*ABS(F401-F400))/F400-2*('Daily stats'!$I$12),IF(AND(Q400=-1,Q401=0),(F400-F401)/F400-2*('Daily stats'!$I$12),IF(AND(Q400=1,Q401=0),(F401-F400)/F400-2*('Daily stats'!$I$12),0))))))</f>
        <v>-1.1789826306705996E-3</v>
      </c>
    </row>
    <row r="402" spans="1:20">
      <c r="A402" s="9">
        <v>42594</v>
      </c>
      <c r="B402" s="9">
        <v>42607</v>
      </c>
      <c r="C402" s="2">
        <v>18776.3</v>
      </c>
      <c r="D402" s="7">
        <v>19024.900000000001</v>
      </c>
      <c r="E402" s="6">
        <v>18728.05</v>
      </c>
      <c r="F402" s="5">
        <v>18984.45</v>
      </c>
      <c r="G402" s="2">
        <v>18984.45</v>
      </c>
      <c r="H402" s="2">
        <v>74865</v>
      </c>
      <c r="I402" s="2">
        <v>565800.18999999994</v>
      </c>
      <c r="J402" s="2">
        <v>1822560</v>
      </c>
      <c r="K402" s="2">
        <v>112240</v>
      </c>
      <c r="L402" s="2">
        <v>18963.7</v>
      </c>
      <c r="M402" s="47">
        <f t="shared" si="38"/>
        <v>264.20000000000073</v>
      </c>
      <c r="N402" s="11">
        <f t="shared" si="41"/>
        <v>1.4113059387561636E-2</v>
      </c>
      <c r="O402" s="14">
        <f t="shared" si="42"/>
        <v>4.4502831377595906E-2</v>
      </c>
      <c r="P402">
        <f t="shared" si="39"/>
        <v>296.85000000000218</v>
      </c>
      <c r="Q402" s="27">
        <f t="shared" si="43"/>
        <v>1</v>
      </c>
      <c r="R402" s="2" t="str">
        <f t="shared" si="40"/>
        <v/>
      </c>
      <c r="S402" t="str">
        <f>+IF(R402=11,(F401-D401)/F401-'Daily stats'!$I$12,IF(R402=22,(E401-F401)/F401-'Daily stats'!$I$12,""))</f>
        <v/>
      </c>
      <c r="T402" s="11">
        <f>IF(OR(Q401="",Q402=""),0,IF(S402&lt;&gt;"",S402,IF(AND(Q401=Q402,Q401&lt;&gt;0),ABS((F401-F402)/F401),IF(AND(Q401+Q402=0,Q401&lt;&gt;0),(-1*ABS(F402-F401))/F401-2*('Daily stats'!$I$12),IF(AND(Q401=-1,Q402=0),(F401-F402)/F401-2*('Daily stats'!$I$12),IF(AND(Q401=1,Q402=0),(F402-F401)/F401-2*('Daily stats'!$I$12),0))))))</f>
        <v>1.4113059387561636E-2</v>
      </c>
    </row>
    <row r="403" spans="1:20">
      <c r="A403" s="9">
        <v>42598</v>
      </c>
      <c r="B403" s="9">
        <v>42607</v>
      </c>
      <c r="C403" s="2">
        <v>18982</v>
      </c>
      <c r="D403" s="7">
        <v>19094.95</v>
      </c>
      <c r="E403" s="6">
        <v>18841.849999999999</v>
      </c>
      <c r="F403" s="5">
        <v>19037.25</v>
      </c>
      <c r="G403" s="2">
        <v>19037.25</v>
      </c>
      <c r="H403" s="2">
        <v>70434</v>
      </c>
      <c r="I403" s="2">
        <v>535039.49</v>
      </c>
      <c r="J403" s="2">
        <v>1902440</v>
      </c>
      <c r="K403" s="2">
        <v>79880</v>
      </c>
      <c r="L403" s="2">
        <v>19002.150000000001</v>
      </c>
      <c r="M403" s="47">
        <f t="shared" si="38"/>
        <v>52.799999999999272</v>
      </c>
      <c r="N403" s="11">
        <f t="shared" si="41"/>
        <v>2.781223580351249E-3</v>
      </c>
      <c r="O403" s="14">
        <f t="shared" si="42"/>
        <v>4.7284054957947158E-2</v>
      </c>
      <c r="P403">
        <f t="shared" si="39"/>
        <v>253.10000000000218</v>
      </c>
      <c r="Q403" s="27">
        <f t="shared" si="43"/>
        <v>1</v>
      </c>
      <c r="R403" s="2" t="str">
        <f t="shared" si="40"/>
        <v/>
      </c>
      <c r="S403" t="str">
        <f>+IF(R403=11,(F402-D402)/F402-'Daily stats'!$I$12,IF(R403=22,(E402-F402)/F402-'Daily stats'!$I$12,""))</f>
        <v/>
      </c>
      <c r="T403" s="11">
        <f>IF(OR(Q402="",Q403=""),0,IF(S403&lt;&gt;"",S403,IF(AND(Q402=Q403,Q402&lt;&gt;0),ABS((F402-F403)/F402),IF(AND(Q402+Q403=0,Q402&lt;&gt;0),(-1*ABS(F403-F402))/F402-2*('Daily stats'!$I$12),IF(AND(Q402=-1,Q403=0),(F402-F403)/F402-2*('Daily stats'!$I$12),IF(AND(Q402=1,Q403=0),(F403-F402)/F402-2*('Daily stats'!$I$12),0))))))</f>
        <v>2.781223580351249E-3</v>
      </c>
    </row>
    <row r="404" spans="1:20">
      <c r="A404" s="9">
        <v>42599</v>
      </c>
      <c r="B404" s="9">
        <v>42607</v>
      </c>
      <c r="C404" s="2">
        <v>19012.5</v>
      </c>
      <c r="D404" s="7">
        <v>19169</v>
      </c>
      <c r="E404" s="6">
        <v>18970</v>
      </c>
      <c r="F404" s="5">
        <v>19062.900000000001</v>
      </c>
      <c r="G404" s="2">
        <v>19062.900000000001</v>
      </c>
      <c r="H404" s="2">
        <v>73502</v>
      </c>
      <c r="I404" s="2">
        <v>560490.1</v>
      </c>
      <c r="J404" s="2">
        <v>2044360</v>
      </c>
      <c r="K404" s="2">
        <v>141920</v>
      </c>
      <c r="L404" s="2">
        <v>19041.25</v>
      </c>
      <c r="M404" s="47">
        <f t="shared" si="38"/>
        <v>25.650000000001455</v>
      </c>
      <c r="N404" s="11">
        <f t="shared" si="41"/>
        <v>1.3473584682662388E-3</v>
      </c>
      <c r="O404" s="14">
        <f t="shared" si="42"/>
        <v>4.8631413426213396E-2</v>
      </c>
      <c r="P404">
        <f t="shared" si="39"/>
        <v>199</v>
      </c>
      <c r="Q404" s="27">
        <f t="shared" si="43"/>
        <v>1</v>
      </c>
      <c r="R404" s="2" t="str">
        <f t="shared" si="40"/>
        <v/>
      </c>
      <c r="S404" t="str">
        <f>+IF(R404=11,(F403-D403)/F403-'Daily stats'!$I$12,IF(R404=22,(E403-F403)/F403-'Daily stats'!$I$12,""))</f>
        <v/>
      </c>
      <c r="T404" s="11">
        <f>IF(OR(Q403="",Q404=""),0,IF(S404&lt;&gt;"",S404,IF(AND(Q403=Q404,Q403&lt;&gt;0),ABS((F403-F404)/F403),IF(AND(Q403+Q404=0,Q403&lt;&gt;0),(-1*ABS(F404-F403))/F403-2*('Daily stats'!$I$12),IF(AND(Q403=-1,Q404=0),(F403-F404)/F403-2*('Daily stats'!$I$12),IF(AND(Q403=1,Q404=0),(F404-F403)/F403-2*('Daily stats'!$I$12),0))))))</f>
        <v>1.3473584682662388E-3</v>
      </c>
    </row>
    <row r="405" spans="1:20">
      <c r="A405" s="9">
        <v>42600</v>
      </c>
      <c r="B405" s="9">
        <v>42607</v>
      </c>
      <c r="C405" s="2">
        <v>19100</v>
      </c>
      <c r="D405" s="7">
        <v>19388.400000000001</v>
      </c>
      <c r="E405" s="6">
        <v>19081.8</v>
      </c>
      <c r="F405" s="5">
        <v>19361.349999999999</v>
      </c>
      <c r="G405" s="2">
        <v>19361.349999999999</v>
      </c>
      <c r="H405" s="2">
        <v>92615</v>
      </c>
      <c r="I405" s="2">
        <v>714593.69</v>
      </c>
      <c r="J405" s="2">
        <v>2217400</v>
      </c>
      <c r="K405" s="2">
        <v>173040</v>
      </c>
      <c r="L405" s="2">
        <v>19352.8</v>
      </c>
      <c r="M405" s="47">
        <f t="shared" si="38"/>
        <v>298.44999999999709</v>
      </c>
      <c r="N405" s="11">
        <f t="shared" si="41"/>
        <v>1.5656064921916239E-2</v>
      </c>
      <c r="O405" s="14">
        <f t="shared" si="42"/>
        <v>6.4287478348129631E-2</v>
      </c>
      <c r="P405">
        <f t="shared" si="39"/>
        <v>306.60000000000218</v>
      </c>
      <c r="Q405" s="27">
        <f t="shared" si="43"/>
        <v>1</v>
      </c>
      <c r="R405" s="2" t="str">
        <f t="shared" si="40"/>
        <v/>
      </c>
      <c r="S405" t="str">
        <f>+IF(R405=11,(F404-D404)/F404-'Daily stats'!$I$12,IF(R405=22,(E404-F404)/F404-'Daily stats'!$I$12,""))</f>
        <v/>
      </c>
      <c r="T405" s="11">
        <f>IF(OR(Q404="",Q405=""),0,IF(S405&lt;&gt;"",S405,IF(AND(Q404=Q405,Q404&lt;&gt;0),ABS((F404-F405)/F404),IF(AND(Q404+Q405=0,Q404&lt;&gt;0),(-1*ABS(F405-F404))/F404-2*('Daily stats'!$I$12),IF(AND(Q404=-1,Q405=0),(F404-F405)/F404-2*('Daily stats'!$I$12),IF(AND(Q404=1,Q405=0),(F405-F404)/F404-2*('Daily stats'!$I$12),0))))))</f>
        <v>1.5656064921916239E-2</v>
      </c>
    </row>
    <row r="406" spans="1:20">
      <c r="A406" s="9">
        <v>42601</v>
      </c>
      <c r="B406" s="9">
        <v>42607</v>
      </c>
      <c r="C406" s="2">
        <v>19387.95</v>
      </c>
      <c r="D406" s="7">
        <v>19461.5</v>
      </c>
      <c r="E406" s="6">
        <v>19323.75</v>
      </c>
      <c r="F406" s="5">
        <v>19413.05</v>
      </c>
      <c r="G406" s="2">
        <v>19413.05</v>
      </c>
      <c r="H406" s="2">
        <v>60081</v>
      </c>
      <c r="I406" s="2">
        <v>466203.12</v>
      </c>
      <c r="J406" s="2">
        <v>2194760</v>
      </c>
      <c r="K406" s="2">
        <v>-22640</v>
      </c>
      <c r="L406" s="2">
        <v>19414.7</v>
      </c>
      <c r="M406" s="47">
        <f t="shared" si="38"/>
        <v>51.700000000000728</v>
      </c>
      <c r="N406" s="11">
        <f t="shared" si="41"/>
        <v>2.6702683438913472E-3</v>
      </c>
      <c r="O406" s="14">
        <f t="shared" si="42"/>
        <v>6.6957746692020981E-2</v>
      </c>
      <c r="P406">
        <f t="shared" si="39"/>
        <v>137.75</v>
      </c>
      <c r="Q406" s="27">
        <f t="shared" si="43"/>
        <v>1</v>
      </c>
      <c r="R406" s="2" t="str">
        <f t="shared" si="40"/>
        <v/>
      </c>
      <c r="S406" t="str">
        <f>+IF(R406=11,(F405-D405)/F405-'Daily stats'!$I$12,IF(R406=22,(E405-F405)/F405-'Daily stats'!$I$12,""))</f>
        <v/>
      </c>
      <c r="T406" s="11">
        <f>IF(OR(Q405="",Q406=""),0,IF(S406&lt;&gt;"",S406,IF(AND(Q405=Q406,Q405&lt;&gt;0),ABS((F405-F406)/F405),IF(AND(Q405+Q406=0,Q405&lt;&gt;0),(-1*ABS(F406-F405))/F405-2*('Daily stats'!$I$12),IF(AND(Q405=-1,Q406=0),(F405-F406)/F405-2*('Daily stats'!$I$12),IF(AND(Q405=1,Q406=0),(F406-F405)/F405-2*('Daily stats'!$I$12),0))))))</f>
        <v>2.6702683438913472E-3</v>
      </c>
    </row>
    <row r="407" spans="1:20">
      <c r="A407" s="9">
        <v>42604</v>
      </c>
      <c r="B407" s="9">
        <v>42607</v>
      </c>
      <c r="C407" s="2">
        <v>19451.099999999999</v>
      </c>
      <c r="D407" s="7">
        <v>19496.099999999999</v>
      </c>
      <c r="E407" s="6">
        <v>19252.150000000001</v>
      </c>
      <c r="F407" s="5">
        <v>19340.400000000001</v>
      </c>
      <c r="G407" s="2">
        <v>19340.400000000001</v>
      </c>
      <c r="H407" s="2">
        <v>73358</v>
      </c>
      <c r="I407" s="2">
        <v>567623.78</v>
      </c>
      <c r="J407" s="2">
        <v>1913960</v>
      </c>
      <c r="K407" s="2">
        <v>-280800</v>
      </c>
      <c r="L407" s="2">
        <v>19330.25</v>
      </c>
      <c r="M407" s="47">
        <f t="shared" si="38"/>
        <v>-72.649999999997817</v>
      </c>
      <c r="N407" s="11">
        <f t="shared" si="41"/>
        <v>-3.7423279701024733E-3</v>
      </c>
      <c r="O407" s="14">
        <f t="shared" si="42"/>
        <v>6.3215418721918507E-2</v>
      </c>
      <c r="P407">
        <f t="shared" si="39"/>
        <v>243.94999999999709</v>
      </c>
      <c r="Q407" s="27">
        <f t="shared" si="43"/>
        <v>-1</v>
      </c>
      <c r="R407" s="2">
        <f t="shared" si="40"/>
        <v>22</v>
      </c>
      <c r="S407">
        <f>+IF(R407=11,(F406-D406)/F406-'Daily stats'!$I$12,IF(R407=22,(E406-F406)/F406-'Daily stats'!$I$12,""))</f>
        <v>-5.0999984546477375E-3</v>
      </c>
      <c r="T407" s="11">
        <f>IF(OR(Q406="",Q407=""),0,IF(S407&lt;&gt;"",S407,IF(AND(Q406=Q407,Q406&lt;&gt;0),ABS((F406-F407)/F406),IF(AND(Q406+Q407=0,Q406&lt;&gt;0),(-1*ABS(F407-F406))/F406-2*('Daily stats'!$I$12),IF(AND(Q406=-1,Q407=0),(F406-F407)/F406-2*('Daily stats'!$I$12),IF(AND(Q406=1,Q407=0),(F407-F406)/F406-2*('Daily stats'!$I$12),0))))))</f>
        <v>-5.0999984546477375E-3</v>
      </c>
    </row>
    <row r="408" spans="1:20">
      <c r="A408" s="9">
        <v>42605</v>
      </c>
      <c r="B408" s="9">
        <v>42607</v>
      </c>
      <c r="C408" s="2">
        <v>19322</v>
      </c>
      <c r="D408" s="7">
        <v>19405.45</v>
      </c>
      <c r="E408" s="6">
        <v>19245</v>
      </c>
      <c r="F408" s="5">
        <v>19372.349999999999</v>
      </c>
      <c r="G408" s="2">
        <v>19372.349999999999</v>
      </c>
      <c r="H408" s="2">
        <v>60447</v>
      </c>
      <c r="I408" s="2">
        <v>467088.41</v>
      </c>
      <c r="J408" s="2">
        <v>1810120</v>
      </c>
      <c r="K408" s="2">
        <v>-103840</v>
      </c>
      <c r="L408" s="2">
        <v>19341.650000000001</v>
      </c>
      <c r="M408" s="47">
        <f t="shared" si="38"/>
        <v>31.94999999999709</v>
      </c>
      <c r="N408" s="11">
        <f t="shared" si="41"/>
        <v>1.6519823788544749E-3</v>
      </c>
      <c r="O408" s="14">
        <f t="shared" si="42"/>
        <v>6.4867401100772978E-2</v>
      </c>
      <c r="P408">
        <f t="shared" si="39"/>
        <v>160.45000000000073</v>
      </c>
      <c r="Q408" s="27">
        <f t="shared" si="43"/>
        <v>1</v>
      </c>
      <c r="R408" s="2" t="str">
        <f t="shared" si="40"/>
        <v/>
      </c>
      <c r="S408" t="str">
        <f>+IF(R408=11,(F407-D407)/F407-'Daily stats'!$I$12,IF(R408=22,(E407-F407)/F407-'Daily stats'!$I$12,""))</f>
        <v/>
      </c>
      <c r="T408" s="11">
        <f>IF(OR(Q407="",Q408=""),0,IF(S408&lt;&gt;"",S408,IF(AND(Q407=Q408,Q407&lt;&gt;0),ABS((F407-F408)/F407),IF(AND(Q407+Q408=0,Q407&lt;&gt;0),(-1*ABS(F408-F407))/F407-2*('Daily stats'!$I$12),IF(AND(Q407=-1,Q408=0),(F407-F408)/F407-2*('Daily stats'!$I$12),IF(AND(Q407=1,Q408=0),(F408-F407)/F407-2*('Daily stats'!$I$12),0))))))</f>
        <v>-2.6519823788544749E-3</v>
      </c>
    </row>
    <row r="409" spans="1:20">
      <c r="A409" s="9">
        <v>42606</v>
      </c>
      <c r="B409" s="9">
        <v>42607</v>
      </c>
      <c r="C409" s="2">
        <v>19359.55</v>
      </c>
      <c r="D409" s="7">
        <v>19409.8</v>
      </c>
      <c r="E409" s="6">
        <v>19281</v>
      </c>
      <c r="F409" s="5">
        <v>19376</v>
      </c>
      <c r="G409" s="2">
        <v>19376</v>
      </c>
      <c r="H409" s="2">
        <v>59154</v>
      </c>
      <c r="I409" s="2">
        <v>457457.47</v>
      </c>
      <c r="J409" s="2">
        <v>1456240</v>
      </c>
      <c r="K409" s="2">
        <v>-353880</v>
      </c>
      <c r="L409" s="2">
        <v>19355.599999999999</v>
      </c>
      <c r="M409" s="47">
        <f t="shared" si="38"/>
        <v>3.6500000000014552</v>
      </c>
      <c r="N409" s="11">
        <f t="shared" si="41"/>
        <v>1.8841286679217831E-4</v>
      </c>
      <c r="O409" s="14">
        <f t="shared" si="42"/>
        <v>6.5055813967565157E-2</v>
      </c>
      <c r="P409">
        <f t="shared" si="39"/>
        <v>128.79999999999927</v>
      </c>
      <c r="Q409" s="27">
        <f t="shared" si="43"/>
        <v>1</v>
      </c>
      <c r="R409" s="2" t="str">
        <f t="shared" si="40"/>
        <v/>
      </c>
      <c r="S409" t="str">
        <f>+IF(R409=11,(F408-D408)/F408-'Daily stats'!$I$12,IF(R409=22,(E408-F408)/F408-'Daily stats'!$I$12,""))</f>
        <v/>
      </c>
      <c r="T409" s="11">
        <f>IF(OR(Q408="",Q409=""),0,IF(S409&lt;&gt;"",S409,IF(AND(Q408=Q409,Q408&lt;&gt;0),ABS((F408-F409)/F408),IF(AND(Q408+Q409=0,Q408&lt;&gt;0),(-1*ABS(F409-F408))/F408-2*('Daily stats'!$I$12),IF(AND(Q408=-1,Q409=0),(F408-F409)/F408-2*('Daily stats'!$I$12),IF(AND(Q408=1,Q409=0),(F409-F408)/F408-2*('Daily stats'!$I$12),0))))))</f>
        <v>1.8841286679217831E-4</v>
      </c>
    </row>
    <row r="410" spans="1:20">
      <c r="A410" s="9">
        <v>42607</v>
      </c>
      <c r="B410" s="9">
        <v>42607</v>
      </c>
      <c r="C410" s="2">
        <v>19364.7</v>
      </c>
      <c r="D410" s="7">
        <v>19438</v>
      </c>
      <c r="E410" s="6">
        <v>19291.05</v>
      </c>
      <c r="F410" s="5">
        <v>19306.45</v>
      </c>
      <c r="G410" s="2">
        <v>19304.25</v>
      </c>
      <c r="H410" s="2">
        <v>74318</v>
      </c>
      <c r="I410" s="2">
        <v>575749.43000000005</v>
      </c>
      <c r="J410" s="2">
        <v>743680</v>
      </c>
      <c r="K410" s="2">
        <v>-712560</v>
      </c>
      <c r="L410" s="2">
        <v>19304.25</v>
      </c>
      <c r="M410" s="47">
        <f t="shared" si="38"/>
        <v>-69.549999999999272</v>
      </c>
      <c r="N410" s="11">
        <f t="shared" si="41"/>
        <v>-3.5894921552435629E-3</v>
      </c>
      <c r="O410" s="14">
        <f t="shared" si="42"/>
        <v>6.1466321812321596E-2</v>
      </c>
      <c r="P410">
        <f t="shared" si="39"/>
        <v>146.95000000000073</v>
      </c>
      <c r="Q410" s="27">
        <f t="shared" si="43"/>
        <v>0</v>
      </c>
      <c r="R410" s="2" t="str">
        <f t="shared" si="40"/>
        <v/>
      </c>
      <c r="S410" t="str">
        <f>+IF(R410=11,(F409-D409)/F409-'Daily stats'!$I$12,IF(R410=22,(E409-F409)/F409-'Daily stats'!$I$12,""))</f>
        <v/>
      </c>
      <c r="T410" s="11">
        <f>IF(OR(Q409="",Q410=""),0,IF(S410&lt;&gt;"",S410,IF(AND(Q409=Q410,Q409&lt;&gt;0),ABS((F409-F410)/F409),IF(AND(Q409+Q410=0,Q409&lt;&gt;0),(-1*ABS(F410-F409))/F409-2*('Daily stats'!$I$12),IF(AND(Q409=-1,Q410=0),(F409-F410)/F409-2*('Daily stats'!$I$12),IF(AND(Q409=1,Q410=0),(F410-F409)/F409-2*('Daily stats'!$I$12),0))))))</f>
        <v>-4.5894921552435634E-3</v>
      </c>
    </row>
    <row r="411" spans="1:20">
      <c r="A411" s="9">
        <v>42608</v>
      </c>
      <c r="B411" s="9">
        <v>42642</v>
      </c>
      <c r="C411" s="2">
        <v>19409.95</v>
      </c>
      <c r="D411" s="7">
        <v>19475.900000000001</v>
      </c>
      <c r="E411" s="6">
        <v>19226.3</v>
      </c>
      <c r="F411" s="5">
        <v>19317.55</v>
      </c>
      <c r="G411" s="2">
        <v>19317.55</v>
      </c>
      <c r="H411" s="2">
        <v>83433</v>
      </c>
      <c r="I411" s="2">
        <v>644661.19999999995</v>
      </c>
      <c r="J411" s="2">
        <v>2058520</v>
      </c>
      <c r="K411" s="2">
        <v>68320</v>
      </c>
      <c r="L411" s="2">
        <v>19195.75</v>
      </c>
      <c r="M411" s="47" t="str">
        <f t="shared" si="38"/>
        <v/>
      </c>
      <c r="N411" s="11">
        <f t="shared" si="41"/>
        <v>5.7493739138984867E-4</v>
      </c>
      <c r="O411" s="14">
        <f t="shared" si="42"/>
        <v>6.2041259203711445E-2</v>
      </c>
      <c r="P411">
        <f t="shared" si="39"/>
        <v>249.60000000000218</v>
      </c>
      <c r="Q411" s="27" t="str">
        <f t="shared" si="43"/>
        <v/>
      </c>
      <c r="R411" s="2" t="str">
        <f t="shared" si="40"/>
        <v/>
      </c>
      <c r="S411" t="str">
        <f>+IF(R411=11,(F410-D410)/F410-'Daily stats'!$I$12,IF(R411=22,(E410-F410)/F410-'Daily stats'!$I$12,""))</f>
        <v/>
      </c>
      <c r="T411" s="11">
        <f>IF(OR(Q410="",Q411=""),0,IF(S411&lt;&gt;"",S411,IF(AND(Q410=Q411,Q410&lt;&gt;0),ABS((F410-F411)/F410),IF(AND(Q410+Q411=0,Q410&lt;&gt;0),(-1*ABS(F411-F410))/F410-2*('Daily stats'!$I$12),IF(AND(Q410=-1,Q411=0),(F410-F411)/F410-2*('Daily stats'!$I$12),IF(AND(Q410=1,Q411=0),(F411-F410)/F410-2*('Daily stats'!$I$12),0))))))</f>
        <v>0</v>
      </c>
    </row>
    <row r="412" spans="1:20">
      <c r="A412" s="9">
        <v>42611</v>
      </c>
      <c r="B412" s="9">
        <v>42642</v>
      </c>
      <c r="C412" s="2">
        <v>19315</v>
      </c>
      <c r="D412" s="7">
        <v>19431.900000000001</v>
      </c>
      <c r="E412" s="6">
        <v>19182.75</v>
      </c>
      <c r="F412" s="5">
        <v>19314.45</v>
      </c>
      <c r="G412" s="2">
        <v>19314.45</v>
      </c>
      <c r="H412" s="2">
        <v>73813</v>
      </c>
      <c r="I412" s="2">
        <v>568794.5</v>
      </c>
      <c r="J412" s="2">
        <v>2213360</v>
      </c>
      <c r="K412" s="2">
        <v>154840</v>
      </c>
      <c r="L412" s="2">
        <v>19217</v>
      </c>
      <c r="M412" s="47">
        <f t="shared" si="38"/>
        <v>-3.0999999999985448</v>
      </c>
      <c r="N412" s="11">
        <f t="shared" si="41"/>
        <v>-1.6047583673905569E-4</v>
      </c>
      <c r="O412" s="14">
        <f t="shared" si="42"/>
        <v>6.1880783366972392E-2</v>
      </c>
      <c r="P412">
        <f t="shared" si="39"/>
        <v>249.15000000000146</v>
      </c>
      <c r="Q412" s="27">
        <f t="shared" si="43"/>
        <v>-1</v>
      </c>
      <c r="R412" s="2" t="str">
        <f t="shared" si="40"/>
        <v/>
      </c>
      <c r="S412" t="str">
        <f>+IF(R412=11,(F411-D411)/F411-'Daily stats'!$I$12,IF(R412=22,(E411-F411)/F411-'Daily stats'!$I$12,""))</f>
        <v/>
      </c>
      <c r="T412" s="11">
        <f>IF(OR(Q411="",Q412=""),0,IF(S412&lt;&gt;"",S412,IF(AND(Q411=Q412,Q411&lt;&gt;0),ABS((F411-F412)/F411),IF(AND(Q411+Q412=0,Q411&lt;&gt;0),(-1*ABS(F412-F411))/F411-2*('Daily stats'!$I$12),IF(AND(Q411=-1,Q412=0),(F411-F412)/F411-2*('Daily stats'!$I$12),IF(AND(Q411=1,Q412=0),(F412-F411)/F411-2*('Daily stats'!$I$12),0))))))</f>
        <v>0</v>
      </c>
    </row>
    <row r="413" spans="1:20">
      <c r="A413" s="9">
        <v>42612</v>
      </c>
      <c r="B413" s="9">
        <v>42642</v>
      </c>
      <c r="C413" s="2">
        <v>19405</v>
      </c>
      <c r="D413" s="7">
        <v>19655.099999999999</v>
      </c>
      <c r="E413" s="6">
        <v>19370.150000000001</v>
      </c>
      <c r="F413" s="5">
        <v>19638.8</v>
      </c>
      <c r="G413" s="2">
        <v>19638.8</v>
      </c>
      <c r="H413" s="2">
        <v>81844</v>
      </c>
      <c r="I413" s="2">
        <v>639706.56999999995</v>
      </c>
      <c r="J413" s="2">
        <v>2613840</v>
      </c>
      <c r="K413" s="2">
        <v>400480</v>
      </c>
      <c r="L413" s="2">
        <v>19531.55</v>
      </c>
      <c r="M413" s="47">
        <f t="shared" si="38"/>
        <v>324.34999999999854</v>
      </c>
      <c r="N413" s="11">
        <f t="shared" si="41"/>
        <v>1.6793126389827228E-2</v>
      </c>
      <c r="O413" s="14">
        <f t="shared" si="42"/>
        <v>7.8673909756799623E-2</v>
      </c>
      <c r="P413">
        <f t="shared" si="39"/>
        <v>284.94999999999709</v>
      </c>
      <c r="Q413" s="27">
        <f t="shared" si="43"/>
        <v>1</v>
      </c>
      <c r="R413" s="2">
        <f t="shared" si="40"/>
        <v>11</v>
      </c>
      <c r="S413">
        <f>+IF(R413=11,(F412-D412)/F412-'Daily stats'!$I$12,IF(R413=22,(E412-F412)/F412-'Daily stats'!$I$12,""))</f>
        <v>-6.5809394002935995E-3</v>
      </c>
      <c r="T413" s="11">
        <f>IF(OR(Q412="",Q413=""),0,IF(S413&lt;&gt;"",S413,IF(AND(Q412=Q413,Q412&lt;&gt;0),ABS((F412-F413)/F412),IF(AND(Q412+Q413=0,Q412&lt;&gt;0),(-1*ABS(F413-F412))/F412-2*('Daily stats'!$I$12),IF(AND(Q412=-1,Q413=0),(F412-F413)/F412-2*('Daily stats'!$I$12),IF(AND(Q412=1,Q413=0),(F413-F412)/F412-2*('Daily stats'!$I$12),0))))))</f>
        <v>-6.5809394002935995E-3</v>
      </c>
    </row>
    <row r="414" spans="1:20">
      <c r="A414" s="9">
        <v>42613</v>
      </c>
      <c r="B414" s="9">
        <v>42642</v>
      </c>
      <c r="C414" s="2">
        <v>19672.5</v>
      </c>
      <c r="D414" s="7">
        <v>19925</v>
      </c>
      <c r="E414" s="6">
        <v>19653.650000000001</v>
      </c>
      <c r="F414" s="5">
        <v>19859.95</v>
      </c>
      <c r="G414" s="2">
        <v>19859.95</v>
      </c>
      <c r="H414" s="2">
        <v>91389</v>
      </c>
      <c r="I414" s="2">
        <v>724207.51</v>
      </c>
      <c r="J414" s="2">
        <v>2825760</v>
      </c>
      <c r="K414" s="2">
        <v>211920</v>
      </c>
      <c r="L414" s="2">
        <v>19787.599999999999</v>
      </c>
      <c r="M414" s="47">
        <f t="shared" si="38"/>
        <v>221.15000000000146</v>
      </c>
      <c r="N414" s="11">
        <f t="shared" si="41"/>
        <v>1.126087133633427E-2</v>
      </c>
      <c r="O414" s="14">
        <f t="shared" si="42"/>
        <v>8.9934781093133895E-2</v>
      </c>
      <c r="P414">
        <f t="shared" si="39"/>
        <v>271.34999999999854</v>
      </c>
      <c r="Q414" s="27">
        <f t="shared" si="43"/>
        <v>1</v>
      </c>
      <c r="R414" s="2" t="str">
        <f t="shared" si="40"/>
        <v/>
      </c>
      <c r="S414" t="str">
        <f>+IF(R414=11,(F413-D413)/F413-'Daily stats'!$I$12,IF(R414=22,(E413-F413)/F413-'Daily stats'!$I$12,""))</f>
        <v/>
      </c>
      <c r="T414" s="11">
        <f>IF(OR(Q413="",Q414=""),0,IF(S414&lt;&gt;"",S414,IF(AND(Q413=Q414,Q413&lt;&gt;0),ABS((F413-F414)/F413),IF(AND(Q413+Q414=0,Q413&lt;&gt;0),(-1*ABS(F414-F413))/F413-2*('Daily stats'!$I$12),IF(AND(Q413=-1,Q414=0),(F413-F414)/F413-2*('Daily stats'!$I$12),IF(AND(Q413=1,Q414=0),(F414-F413)/F413-2*('Daily stats'!$I$12),0))))))</f>
        <v>1.126087133633427E-2</v>
      </c>
    </row>
    <row r="415" spans="1:20">
      <c r="A415" s="9">
        <v>42614</v>
      </c>
      <c r="B415" s="9">
        <v>42642</v>
      </c>
      <c r="C415" s="2">
        <v>19879.849999999999</v>
      </c>
      <c r="D415" s="7">
        <v>19994.849999999999</v>
      </c>
      <c r="E415" s="6">
        <v>19790.75</v>
      </c>
      <c r="F415" s="5">
        <v>19839.5</v>
      </c>
      <c r="G415" s="2">
        <v>19839.5</v>
      </c>
      <c r="H415" s="2">
        <v>80087</v>
      </c>
      <c r="I415" s="2">
        <v>637363.73</v>
      </c>
      <c r="J415" s="2">
        <v>2905320</v>
      </c>
      <c r="K415" s="2">
        <v>79560</v>
      </c>
      <c r="L415" s="2">
        <v>19788.849999999999</v>
      </c>
      <c r="M415" s="47">
        <f t="shared" si="38"/>
        <v>-20.450000000000728</v>
      </c>
      <c r="N415" s="11">
        <f t="shared" si="41"/>
        <v>-1.029710548113199E-3</v>
      </c>
      <c r="O415" s="14">
        <f t="shared" si="42"/>
        <v>8.8905070545020698E-2</v>
      </c>
      <c r="P415">
        <f t="shared" si="39"/>
        <v>204.09999999999854</v>
      </c>
      <c r="Q415" s="27">
        <f t="shared" si="43"/>
        <v>-1</v>
      </c>
      <c r="R415" s="2" t="str">
        <f t="shared" si="40"/>
        <v/>
      </c>
      <c r="S415" t="str">
        <f>+IF(R415=11,(F414-D414)/F414-'Daily stats'!$I$12,IF(R415=22,(E414-F414)/F414-'Daily stats'!$I$12,""))</f>
        <v/>
      </c>
      <c r="T415" s="11">
        <f>IF(OR(Q414="",Q415=""),0,IF(S415&lt;&gt;"",S415,IF(AND(Q414=Q415,Q414&lt;&gt;0),ABS((F414-F415)/F414),IF(AND(Q414+Q415=0,Q414&lt;&gt;0),(-1*ABS(F415-F414))/F414-2*('Daily stats'!$I$12),IF(AND(Q414=-1,Q415=0),(F414-F415)/F414-2*('Daily stats'!$I$12),IF(AND(Q414=1,Q415=0),(F415-F414)/F414-2*('Daily stats'!$I$12),0))))))</f>
        <v>-2.029710548113199E-3</v>
      </c>
    </row>
    <row r="416" spans="1:20">
      <c r="A416" s="9">
        <v>42615</v>
      </c>
      <c r="B416" s="9">
        <v>42642</v>
      </c>
      <c r="C416" s="2">
        <v>19905</v>
      </c>
      <c r="D416" s="7">
        <v>19999.95</v>
      </c>
      <c r="E416" s="6">
        <v>19852.5</v>
      </c>
      <c r="F416" s="5">
        <v>19971.75</v>
      </c>
      <c r="G416" s="2">
        <v>19971.75</v>
      </c>
      <c r="H416" s="2">
        <v>57153</v>
      </c>
      <c r="I416" s="2">
        <v>455601.34</v>
      </c>
      <c r="J416" s="2">
        <v>2903080</v>
      </c>
      <c r="K416" s="2">
        <v>-2240</v>
      </c>
      <c r="L416" s="2">
        <v>19883.2</v>
      </c>
      <c r="M416" s="47">
        <f t="shared" si="38"/>
        <v>132.25</v>
      </c>
      <c r="N416" s="11">
        <f t="shared" si="41"/>
        <v>6.6659946067189196E-3</v>
      </c>
      <c r="O416" s="14">
        <f t="shared" si="42"/>
        <v>9.5571065151739618E-2</v>
      </c>
      <c r="P416">
        <f t="shared" si="39"/>
        <v>147.45000000000073</v>
      </c>
      <c r="Q416" s="27">
        <f t="shared" si="43"/>
        <v>1</v>
      </c>
      <c r="R416" s="2">
        <f t="shared" si="40"/>
        <v>11</v>
      </c>
      <c r="S416">
        <f>+IF(R416=11,(F415-D415)/F415-'Daily stats'!$I$12,IF(R416=22,(E415-F415)/F415-'Daily stats'!$I$12,""))</f>
        <v>-8.3303384661911114E-3</v>
      </c>
      <c r="T416" s="11">
        <f>IF(OR(Q415="",Q416=""),0,IF(S416&lt;&gt;"",S416,IF(AND(Q415=Q416,Q415&lt;&gt;0),ABS((F415-F416)/F415),IF(AND(Q415+Q416=0,Q415&lt;&gt;0),(-1*ABS(F416-F415))/F415-2*('Daily stats'!$I$12),IF(AND(Q415=-1,Q416=0),(F415-F416)/F415-2*('Daily stats'!$I$12),IF(AND(Q415=1,Q416=0),(F416-F415)/F415-2*('Daily stats'!$I$12),0))))))</f>
        <v>-8.3303384661911114E-3</v>
      </c>
    </row>
    <row r="417" spans="1:20">
      <c r="A417" s="9">
        <v>42619</v>
      </c>
      <c r="B417" s="9">
        <v>42642</v>
      </c>
      <c r="C417" s="2">
        <v>20140</v>
      </c>
      <c r="D417" s="7">
        <v>20531.3</v>
      </c>
      <c r="E417" s="6">
        <v>20082.05</v>
      </c>
      <c r="F417" s="5">
        <v>20496.55</v>
      </c>
      <c r="G417" s="2">
        <v>20496.55</v>
      </c>
      <c r="H417" s="2">
        <v>87483</v>
      </c>
      <c r="I417" s="2">
        <v>711451.56</v>
      </c>
      <c r="J417" s="2">
        <v>2956920</v>
      </c>
      <c r="K417" s="2">
        <v>53840</v>
      </c>
      <c r="L417" s="2">
        <v>20426.2</v>
      </c>
      <c r="M417" s="47">
        <f t="shared" si="38"/>
        <v>524.79999999999927</v>
      </c>
      <c r="N417" s="11">
        <f t="shared" si="41"/>
        <v>2.6277116426953035E-2</v>
      </c>
      <c r="O417" s="14">
        <f t="shared" si="42"/>
        <v>0.12184818157869265</v>
      </c>
      <c r="P417">
        <f t="shared" si="39"/>
        <v>449.25</v>
      </c>
      <c r="Q417" s="27">
        <f t="shared" si="43"/>
        <v>1</v>
      </c>
      <c r="R417" s="2" t="str">
        <f t="shared" si="40"/>
        <v/>
      </c>
      <c r="S417" t="str">
        <f>+IF(R417=11,(F416-D416)/F416-'Daily stats'!$I$12,IF(R417=22,(E416-F416)/F416-'Daily stats'!$I$12,""))</f>
        <v/>
      </c>
      <c r="T417" s="11">
        <f>IF(OR(Q416="",Q417=""),0,IF(S417&lt;&gt;"",S417,IF(AND(Q416=Q417,Q416&lt;&gt;0),ABS((F416-F417)/F416),IF(AND(Q416+Q417=0,Q416&lt;&gt;0),(-1*ABS(F417-F416))/F416-2*('Daily stats'!$I$12),IF(AND(Q416=-1,Q417=0),(F416-F417)/F416-2*('Daily stats'!$I$12),IF(AND(Q416=1,Q417=0),(F417-F416)/F416-2*('Daily stats'!$I$12),0))))))</f>
        <v>2.6277116426953035E-2</v>
      </c>
    </row>
    <row r="418" spans="1:20">
      <c r="A418" s="9">
        <v>42620</v>
      </c>
      <c r="B418" s="9">
        <v>42642</v>
      </c>
      <c r="C418" s="2">
        <v>20570</v>
      </c>
      <c r="D418" s="7">
        <v>20649.45</v>
      </c>
      <c r="E418" s="6">
        <v>20452.3</v>
      </c>
      <c r="F418" s="5">
        <v>20507.900000000001</v>
      </c>
      <c r="G418" s="2">
        <v>20507.900000000001</v>
      </c>
      <c r="H418" s="2">
        <v>86195</v>
      </c>
      <c r="I418" s="2">
        <v>708671.12</v>
      </c>
      <c r="J418" s="2">
        <v>2904080</v>
      </c>
      <c r="K418" s="2">
        <v>-52840</v>
      </c>
      <c r="L418" s="2">
        <v>20406.900000000001</v>
      </c>
      <c r="M418" s="47">
        <f t="shared" si="38"/>
        <v>11.350000000002183</v>
      </c>
      <c r="N418" s="11">
        <f t="shared" si="41"/>
        <v>5.537517289496127E-4</v>
      </c>
      <c r="O418" s="14">
        <f t="shared" si="42"/>
        <v>0.12240193330764226</v>
      </c>
      <c r="P418">
        <f t="shared" si="39"/>
        <v>197.15000000000146</v>
      </c>
      <c r="Q418" s="27">
        <f t="shared" si="43"/>
        <v>1</v>
      </c>
      <c r="R418" s="2" t="str">
        <f t="shared" si="40"/>
        <v/>
      </c>
      <c r="S418" t="str">
        <f>+IF(R418=11,(F417-D417)/F417-'Daily stats'!$I$12,IF(R418=22,(E417-F417)/F417-'Daily stats'!$I$12,""))</f>
        <v/>
      </c>
      <c r="T418" s="11">
        <f>IF(OR(Q417="",Q418=""),0,IF(S418&lt;&gt;"",S418,IF(AND(Q417=Q418,Q417&lt;&gt;0),ABS((F417-F418)/F417),IF(AND(Q417+Q418=0,Q417&lt;&gt;0),(-1*ABS(F418-F417))/F417-2*('Daily stats'!$I$12),IF(AND(Q417=-1,Q418=0),(F417-F418)/F417-2*('Daily stats'!$I$12),IF(AND(Q417=1,Q418=0),(F418-F417)/F417-2*('Daily stats'!$I$12),0))))))</f>
        <v>5.537517289496127E-4</v>
      </c>
    </row>
    <row r="419" spans="1:20">
      <c r="A419" s="9">
        <v>42621</v>
      </c>
      <c r="B419" s="9">
        <v>42642</v>
      </c>
      <c r="C419" s="2">
        <v>20531.400000000001</v>
      </c>
      <c r="D419" s="7">
        <v>20568.5</v>
      </c>
      <c r="E419" s="6">
        <v>20421.900000000001</v>
      </c>
      <c r="F419" s="5">
        <v>20514.099999999999</v>
      </c>
      <c r="G419" s="2">
        <v>20514.099999999999</v>
      </c>
      <c r="H419" s="2">
        <v>62799</v>
      </c>
      <c r="I419" s="2">
        <v>515137.27</v>
      </c>
      <c r="J419" s="2">
        <v>2893880</v>
      </c>
      <c r="K419" s="2">
        <v>-10200</v>
      </c>
      <c r="L419" s="2">
        <v>20417.25</v>
      </c>
      <c r="M419" s="47">
        <f t="shared" si="38"/>
        <v>6.1999999999970896</v>
      </c>
      <c r="N419" s="11">
        <f t="shared" si="41"/>
        <v>3.0232251961425055E-4</v>
      </c>
      <c r="O419" s="14">
        <f t="shared" si="42"/>
        <v>0.12270425582725651</v>
      </c>
      <c r="P419">
        <f t="shared" si="39"/>
        <v>146.59999999999854</v>
      </c>
      <c r="Q419" s="27">
        <f t="shared" si="43"/>
        <v>1</v>
      </c>
      <c r="R419" s="2">
        <f t="shared" si="40"/>
        <v>22</v>
      </c>
      <c r="S419">
        <f>+IF(R419=11,(F418-D418)/F418-'Daily stats'!$I$12,IF(R419=22,(E418-F418)/F418-'Daily stats'!$I$12,""))</f>
        <v>-3.2111503371872389E-3</v>
      </c>
      <c r="T419" s="11">
        <f>IF(OR(Q418="",Q419=""),0,IF(S419&lt;&gt;"",S419,IF(AND(Q418=Q419,Q418&lt;&gt;0),ABS((F418-F419)/F418),IF(AND(Q418+Q419=0,Q418&lt;&gt;0),(-1*ABS(F419-F418))/F418-2*('Daily stats'!$I$12),IF(AND(Q418=-1,Q419=0),(F418-F419)/F418-2*('Daily stats'!$I$12),IF(AND(Q418=1,Q419=0),(F419-F418)/F418-2*('Daily stats'!$I$12),0))))))</f>
        <v>-3.2111503371872389E-3</v>
      </c>
    </row>
    <row r="420" spans="1:20">
      <c r="A420" s="9">
        <v>42622</v>
      </c>
      <c r="B420" s="9">
        <v>42642</v>
      </c>
      <c r="C420" s="2">
        <v>20375.55</v>
      </c>
      <c r="D420" s="7">
        <v>20459.95</v>
      </c>
      <c r="E420" s="6">
        <v>20236.599999999999</v>
      </c>
      <c r="F420" s="5">
        <v>20350.400000000001</v>
      </c>
      <c r="G420" s="2">
        <v>20350.400000000001</v>
      </c>
      <c r="H420" s="2">
        <v>81621</v>
      </c>
      <c r="I420" s="2">
        <v>664125.31999999995</v>
      </c>
      <c r="J420" s="2">
        <v>2732280</v>
      </c>
      <c r="K420" s="2">
        <v>-161600</v>
      </c>
      <c r="L420" s="2">
        <v>20245.3</v>
      </c>
      <c r="M420" s="47">
        <f t="shared" si="38"/>
        <v>-163.69999999999709</v>
      </c>
      <c r="N420" s="11">
        <f t="shared" si="41"/>
        <v>-7.979877255156068E-3</v>
      </c>
      <c r="O420" s="14">
        <f t="shared" si="42"/>
        <v>0.11472437857210044</v>
      </c>
      <c r="P420">
        <f t="shared" si="39"/>
        <v>223.35000000000218</v>
      </c>
      <c r="Q420" s="27">
        <f t="shared" si="43"/>
        <v>-1</v>
      </c>
      <c r="R420" s="2">
        <f t="shared" si="40"/>
        <v>22</v>
      </c>
      <c r="S420">
        <f>+IF(R420=11,(F419-D419)/F419-'Daily stats'!$I$12,IF(R420=22,(E419-F419)/F419-'Daily stats'!$I$12,""))</f>
        <v>-4.9944696574549755E-3</v>
      </c>
      <c r="T420" s="11">
        <f>IF(OR(Q419="",Q420=""),0,IF(S420&lt;&gt;"",S420,IF(AND(Q419=Q420,Q419&lt;&gt;0),ABS((F419-F420)/F419),IF(AND(Q419+Q420=0,Q419&lt;&gt;0),(-1*ABS(F420-F419))/F419-2*('Daily stats'!$I$12),IF(AND(Q419=-1,Q420=0),(F419-F420)/F419-2*('Daily stats'!$I$12),IF(AND(Q419=1,Q420=0),(F420-F419)/F419-2*('Daily stats'!$I$12),0))))))</f>
        <v>-4.9944696574549755E-3</v>
      </c>
    </row>
    <row r="421" spans="1:20">
      <c r="A421" s="9">
        <v>42625</v>
      </c>
      <c r="B421" s="9">
        <v>42642</v>
      </c>
      <c r="C421" s="2">
        <v>20001.25</v>
      </c>
      <c r="D421" s="7">
        <v>20001.25</v>
      </c>
      <c r="E421" s="6">
        <v>19760</v>
      </c>
      <c r="F421" s="5">
        <v>19895</v>
      </c>
      <c r="G421" s="2">
        <v>19895</v>
      </c>
      <c r="H421" s="2">
        <v>87937</v>
      </c>
      <c r="I421" s="2">
        <v>699670.83</v>
      </c>
      <c r="J421" s="2">
        <v>2318440</v>
      </c>
      <c r="K421" s="2">
        <v>-413840</v>
      </c>
      <c r="L421" s="2">
        <v>19790.599999999999</v>
      </c>
      <c r="M421" s="47">
        <f t="shared" si="38"/>
        <v>-455.40000000000146</v>
      </c>
      <c r="N421" s="11">
        <f t="shared" si="41"/>
        <v>-2.2377938517179095E-2</v>
      </c>
      <c r="O421" s="14">
        <f t="shared" si="42"/>
        <v>9.2346440054921347E-2</v>
      </c>
      <c r="P421">
        <f t="shared" si="39"/>
        <v>241.25</v>
      </c>
      <c r="Q421" s="27">
        <f t="shared" si="43"/>
        <v>-1</v>
      </c>
      <c r="R421" s="2" t="str">
        <f t="shared" si="40"/>
        <v/>
      </c>
      <c r="S421" t="str">
        <f>+IF(R421=11,(F420-D420)/F420-'Daily stats'!$I$12,IF(R421=22,(E420-F420)/F420-'Daily stats'!$I$12,""))</f>
        <v/>
      </c>
      <c r="T421" s="11">
        <f>IF(OR(Q420="",Q421=""),0,IF(S421&lt;&gt;"",S421,IF(AND(Q420=Q421,Q420&lt;&gt;0),ABS((F420-F421)/F420),IF(AND(Q420+Q421=0,Q420&lt;&gt;0),(-1*ABS(F421-F420))/F420-2*('Daily stats'!$I$12),IF(AND(Q420=-1,Q421=0),(F420-F421)/F420-2*('Daily stats'!$I$12),IF(AND(Q420=1,Q421=0),(F421-F420)/F420-2*('Daily stats'!$I$12),0))))))</f>
        <v>2.2377938517179095E-2</v>
      </c>
    </row>
    <row r="422" spans="1:20">
      <c r="A422" s="9">
        <v>42627</v>
      </c>
      <c r="B422" s="9">
        <v>42642</v>
      </c>
      <c r="C422" s="2">
        <v>19900</v>
      </c>
      <c r="D422" s="7">
        <v>20044.8</v>
      </c>
      <c r="E422" s="6">
        <v>19851.099999999999</v>
      </c>
      <c r="F422" s="5">
        <v>20014.2</v>
      </c>
      <c r="G422" s="2">
        <v>20014.2</v>
      </c>
      <c r="H422" s="2">
        <v>68040</v>
      </c>
      <c r="I422" s="2">
        <v>543379.61</v>
      </c>
      <c r="J422" s="2">
        <v>2295480</v>
      </c>
      <c r="K422" s="2">
        <v>-22960</v>
      </c>
      <c r="L422" s="2">
        <v>19909.150000000001</v>
      </c>
      <c r="M422" s="47">
        <f t="shared" si="38"/>
        <v>119.20000000000073</v>
      </c>
      <c r="N422" s="11">
        <f t="shared" si="41"/>
        <v>5.9914551394823186E-3</v>
      </c>
      <c r="O422" s="14">
        <f t="shared" si="42"/>
        <v>9.8337895194403668E-2</v>
      </c>
      <c r="P422">
        <f t="shared" si="39"/>
        <v>193.70000000000073</v>
      </c>
      <c r="Q422" s="27">
        <f t="shared" si="43"/>
        <v>1</v>
      </c>
      <c r="R422" s="2">
        <f t="shared" si="40"/>
        <v>11</v>
      </c>
      <c r="S422">
        <f>+IF(R422=11,(F421-D421)/F421-'Daily stats'!$I$12,IF(R422=22,(E421-F421)/F421-'Daily stats'!$I$12,""))</f>
        <v>-5.8405378235737628E-3</v>
      </c>
      <c r="T422" s="11">
        <f>IF(OR(Q421="",Q422=""),0,IF(S422&lt;&gt;"",S422,IF(AND(Q421=Q422,Q421&lt;&gt;0),ABS((F421-F422)/F421),IF(AND(Q421+Q422=0,Q421&lt;&gt;0),(-1*ABS(F422-F421))/F421-2*('Daily stats'!$I$12),IF(AND(Q421=-1,Q422=0),(F421-F422)/F421-2*('Daily stats'!$I$12),IF(AND(Q421=1,Q422=0),(F422-F421)/F421-2*('Daily stats'!$I$12),0))))))</f>
        <v>-5.8405378235737628E-3</v>
      </c>
    </row>
    <row r="423" spans="1:20">
      <c r="A423" s="9">
        <v>42628</v>
      </c>
      <c r="B423" s="9">
        <v>42642</v>
      </c>
      <c r="C423" s="2">
        <v>20030.099999999999</v>
      </c>
      <c r="D423" s="7">
        <v>20075</v>
      </c>
      <c r="E423" s="6">
        <v>19816</v>
      </c>
      <c r="F423" s="5">
        <v>19938.2</v>
      </c>
      <c r="G423" s="2">
        <v>19938.2</v>
      </c>
      <c r="H423" s="2">
        <v>77251</v>
      </c>
      <c r="I423" s="2">
        <v>615180.67000000004</v>
      </c>
      <c r="J423" s="2">
        <v>2256120</v>
      </c>
      <c r="K423" s="2">
        <v>-39360</v>
      </c>
      <c r="L423" s="2">
        <v>19837.55</v>
      </c>
      <c r="M423" s="47">
        <f t="shared" si="38"/>
        <v>-76</v>
      </c>
      <c r="N423" s="11">
        <f t="shared" si="41"/>
        <v>-3.7973039142209031E-3</v>
      </c>
      <c r="O423" s="14">
        <f t="shared" si="42"/>
        <v>9.4540591280182759E-2</v>
      </c>
      <c r="P423">
        <f t="shared" si="39"/>
        <v>259</v>
      </c>
      <c r="Q423" s="27">
        <f t="shared" si="43"/>
        <v>-1</v>
      </c>
      <c r="R423" s="2">
        <f t="shared" si="40"/>
        <v>22</v>
      </c>
      <c r="S423">
        <f>+IF(R423=11,(F422-D422)/F422-'Daily stats'!$I$12,IF(R423=22,(E422-F422)/F422-'Daily stats'!$I$12,""))</f>
        <v>-8.6492140580189166E-3</v>
      </c>
      <c r="T423" s="11">
        <f>IF(OR(Q422="",Q423=""),0,IF(S423&lt;&gt;"",S423,IF(AND(Q422=Q423,Q422&lt;&gt;0),ABS((F422-F423)/F422),IF(AND(Q422+Q423=0,Q422&lt;&gt;0),(-1*ABS(F423-F422))/F422-2*('Daily stats'!$I$12),IF(AND(Q422=-1,Q423=0),(F422-F423)/F422-2*('Daily stats'!$I$12),IF(AND(Q422=1,Q423=0),(F423-F422)/F422-2*('Daily stats'!$I$12),0))))))</f>
        <v>-8.6492140580189166E-3</v>
      </c>
    </row>
    <row r="424" spans="1:20">
      <c r="A424" s="9">
        <v>42629</v>
      </c>
      <c r="B424" s="9">
        <v>42642</v>
      </c>
      <c r="C424" s="2">
        <v>20030.5</v>
      </c>
      <c r="D424" s="7">
        <v>20317.400000000001</v>
      </c>
      <c r="E424" s="6">
        <v>19874.75</v>
      </c>
      <c r="F424" s="5">
        <v>19944.95</v>
      </c>
      <c r="G424" s="2">
        <v>19944.95</v>
      </c>
      <c r="H424" s="2">
        <v>118735</v>
      </c>
      <c r="I424" s="2">
        <v>954515.81</v>
      </c>
      <c r="J424" s="2">
        <v>2205240</v>
      </c>
      <c r="K424" s="2">
        <v>-50880</v>
      </c>
      <c r="L424" s="2">
        <v>19855.45</v>
      </c>
      <c r="M424" s="47">
        <f t="shared" si="38"/>
        <v>6.75</v>
      </c>
      <c r="N424" s="11">
        <f t="shared" si="41"/>
        <v>3.3854610747208874E-4</v>
      </c>
      <c r="O424" s="14">
        <f t="shared" si="42"/>
        <v>9.4879137387654841E-2</v>
      </c>
      <c r="P424">
        <f t="shared" si="39"/>
        <v>442.65000000000146</v>
      </c>
      <c r="Q424" s="27">
        <f t="shared" si="43"/>
        <v>1</v>
      </c>
      <c r="R424" s="2">
        <f t="shared" si="40"/>
        <v>11</v>
      </c>
      <c r="S424">
        <f>+IF(R424=11,(F423-D423)/F423-'Daily stats'!$I$12,IF(R424=22,(E423-F423)/F423-'Daily stats'!$I$12,""))</f>
        <v>-7.3612011114342953E-3</v>
      </c>
      <c r="T424" s="11">
        <f>IF(OR(Q423="",Q424=""),0,IF(S424&lt;&gt;"",S424,IF(AND(Q423=Q424,Q423&lt;&gt;0),ABS((F423-F424)/F423),IF(AND(Q423+Q424=0,Q423&lt;&gt;0),(-1*ABS(F424-F423))/F423-2*('Daily stats'!$I$12),IF(AND(Q423=-1,Q424=0),(F423-F424)/F423-2*('Daily stats'!$I$12),IF(AND(Q423=1,Q424=0),(F424-F423)/F423-2*('Daily stats'!$I$12),0))))))</f>
        <v>-7.3612011114342953E-3</v>
      </c>
    </row>
    <row r="425" spans="1:20">
      <c r="A425" s="9">
        <v>42632</v>
      </c>
      <c r="B425" s="9">
        <v>42642</v>
      </c>
      <c r="C425" s="2">
        <v>20001.75</v>
      </c>
      <c r="D425" s="7">
        <v>20090.349999999999</v>
      </c>
      <c r="E425" s="6">
        <v>19922</v>
      </c>
      <c r="F425" s="5">
        <v>19986.599999999999</v>
      </c>
      <c r="G425" s="2">
        <v>19986.599999999999</v>
      </c>
      <c r="H425" s="2">
        <v>52311</v>
      </c>
      <c r="I425" s="2">
        <v>418416.32</v>
      </c>
      <c r="J425" s="2">
        <v>2181440</v>
      </c>
      <c r="K425" s="2">
        <v>-23800</v>
      </c>
      <c r="L425" s="2">
        <v>19906.849999999999</v>
      </c>
      <c r="M425" s="47">
        <f t="shared" si="38"/>
        <v>41.649999999997817</v>
      </c>
      <c r="N425" s="11">
        <f t="shared" si="41"/>
        <v>2.0882479023511123E-3</v>
      </c>
      <c r="O425" s="14">
        <f t="shared" si="42"/>
        <v>9.6967385290005953E-2</v>
      </c>
      <c r="P425">
        <f t="shared" si="39"/>
        <v>168.34999999999854</v>
      </c>
      <c r="Q425" s="27">
        <f t="shared" si="43"/>
        <v>1</v>
      </c>
      <c r="R425" s="2" t="str">
        <f t="shared" si="40"/>
        <v/>
      </c>
      <c r="S425" t="str">
        <f>+IF(R425=11,(F424-D424)/F424-'Daily stats'!$I$12,IF(R425=22,(E424-F424)/F424-'Daily stats'!$I$12,""))</f>
        <v/>
      </c>
      <c r="T425" s="11">
        <f>IF(OR(Q424="",Q425=""),0,IF(S425&lt;&gt;"",S425,IF(AND(Q424=Q425,Q424&lt;&gt;0),ABS((F424-F425)/F424),IF(AND(Q424+Q425=0,Q424&lt;&gt;0),(-1*ABS(F425-F424))/F424-2*('Daily stats'!$I$12),IF(AND(Q424=-1,Q425=0),(F424-F425)/F424-2*('Daily stats'!$I$12),IF(AND(Q424=1,Q425=0),(F425-F424)/F424-2*('Daily stats'!$I$12),0))))))</f>
        <v>2.0882479023511123E-3</v>
      </c>
    </row>
    <row r="426" spans="1:20">
      <c r="A426" s="9">
        <v>42633</v>
      </c>
      <c r="B426" s="9">
        <v>42642</v>
      </c>
      <c r="C426" s="2">
        <v>20035.099999999999</v>
      </c>
      <c r="D426" s="7">
        <v>20035.099999999999</v>
      </c>
      <c r="E426" s="6">
        <v>19860.150000000001</v>
      </c>
      <c r="F426" s="5">
        <v>19921.8</v>
      </c>
      <c r="G426" s="2">
        <v>19921.8</v>
      </c>
      <c r="H426" s="2">
        <v>43182</v>
      </c>
      <c r="I426" s="2">
        <v>343910.9</v>
      </c>
      <c r="J426" s="2">
        <v>2136240</v>
      </c>
      <c r="K426" s="2">
        <v>-45200</v>
      </c>
      <c r="L426" s="2">
        <v>19852.3</v>
      </c>
      <c r="M426" s="47">
        <f t="shared" si="38"/>
        <v>-64.799999999999272</v>
      </c>
      <c r="N426" s="11">
        <f t="shared" si="41"/>
        <v>-3.2421722554110892E-3</v>
      </c>
      <c r="O426" s="14">
        <f t="shared" si="42"/>
        <v>9.372521303459487E-2</v>
      </c>
      <c r="P426">
        <f t="shared" si="39"/>
        <v>174.94999999999709</v>
      </c>
      <c r="Q426" s="27">
        <f t="shared" si="43"/>
        <v>-1</v>
      </c>
      <c r="R426" s="2">
        <f t="shared" si="40"/>
        <v>22</v>
      </c>
      <c r="S426">
        <f>+IF(R426=11,(F425-D425)/F425-'Daily stats'!$I$12,IF(R426=22,(E425-F425)/F425-'Daily stats'!$I$12,""))</f>
        <v>-3.7321655509190434E-3</v>
      </c>
      <c r="T426" s="11">
        <f>IF(OR(Q425="",Q426=""),0,IF(S426&lt;&gt;"",S426,IF(AND(Q425=Q426,Q425&lt;&gt;0),ABS((F425-F426)/F425),IF(AND(Q425+Q426=0,Q425&lt;&gt;0),(-1*ABS(F426-F425))/F425-2*('Daily stats'!$I$12),IF(AND(Q425=-1,Q426=0),(F425-F426)/F425-2*('Daily stats'!$I$12),IF(AND(Q425=1,Q426=0),(F426-F425)/F425-2*('Daily stats'!$I$12),0))))))</f>
        <v>-3.7321655509190434E-3</v>
      </c>
    </row>
    <row r="427" spans="1:20">
      <c r="A427" s="9">
        <v>42634</v>
      </c>
      <c r="B427" s="9">
        <v>42642</v>
      </c>
      <c r="C427" s="2">
        <v>19965.05</v>
      </c>
      <c r="D427" s="7">
        <v>20010</v>
      </c>
      <c r="E427" s="6">
        <v>19828</v>
      </c>
      <c r="F427" s="5">
        <v>19901.150000000001</v>
      </c>
      <c r="G427" s="2">
        <v>19901.150000000001</v>
      </c>
      <c r="H427" s="2">
        <v>59372</v>
      </c>
      <c r="I427" s="2">
        <v>473359.26</v>
      </c>
      <c r="J427" s="2">
        <v>2154880</v>
      </c>
      <c r="K427" s="2">
        <v>18640</v>
      </c>
      <c r="L427" s="2">
        <v>19828.45</v>
      </c>
      <c r="M427" s="47">
        <f t="shared" si="38"/>
        <v>-20.649999999997817</v>
      </c>
      <c r="N427" s="11">
        <f t="shared" si="41"/>
        <v>-1.0365529219246161E-3</v>
      </c>
      <c r="O427" s="14">
        <f t="shared" si="42"/>
        <v>9.2688660112670254E-2</v>
      </c>
      <c r="P427">
        <f t="shared" si="39"/>
        <v>182</v>
      </c>
      <c r="Q427" s="27">
        <f t="shared" si="43"/>
        <v>-1</v>
      </c>
      <c r="R427" s="2" t="str">
        <f t="shared" si="40"/>
        <v/>
      </c>
      <c r="S427" t="str">
        <f>+IF(R427=11,(F426-D426)/F426-'Daily stats'!$I$12,IF(R427=22,(E426-F426)/F426-'Daily stats'!$I$12,""))</f>
        <v/>
      </c>
      <c r="T427" s="11">
        <f>IF(OR(Q426="",Q427=""),0,IF(S427&lt;&gt;"",S427,IF(AND(Q426=Q427,Q426&lt;&gt;0),ABS((F426-F427)/F426),IF(AND(Q426+Q427=0,Q426&lt;&gt;0),(-1*ABS(F427-F426))/F426-2*('Daily stats'!$I$12),IF(AND(Q426=-1,Q427=0),(F426-F427)/F426-2*('Daily stats'!$I$12),IF(AND(Q426=1,Q427=0),(F427-F426)/F426-2*('Daily stats'!$I$12),0))))))</f>
        <v>1.0365529219246161E-3</v>
      </c>
    </row>
    <row r="428" spans="1:20">
      <c r="A428" s="9">
        <v>42635</v>
      </c>
      <c r="B428" s="9">
        <v>42642</v>
      </c>
      <c r="C428" s="2">
        <v>20225.3</v>
      </c>
      <c r="D428" s="7">
        <v>20349</v>
      </c>
      <c r="E428" s="6">
        <v>20040.599999999999</v>
      </c>
      <c r="F428" s="5">
        <v>20162.099999999999</v>
      </c>
      <c r="G428" s="2">
        <v>20162.099999999999</v>
      </c>
      <c r="H428" s="2">
        <v>104676</v>
      </c>
      <c r="I428" s="2">
        <v>844775.01</v>
      </c>
      <c r="J428" s="2">
        <v>2127480</v>
      </c>
      <c r="K428" s="2">
        <v>-27400</v>
      </c>
      <c r="L428" s="2">
        <v>20109.599999999999</v>
      </c>
      <c r="M428" s="47">
        <f t="shared" si="38"/>
        <v>260.94999999999709</v>
      </c>
      <c r="N428" s="11">
        <f t="shared" si="41"/>
        <v>1.3112307580215067E-2</v>
      </c>
      <c r="O428" s="14">
        <f t="shared" si="42"/>
        <v>0.10580096769288533</v>
      </c>
      <c r="P428">
        <f t="shared" si="39"/>
        <v>308.40000000000146</v>
      </c>
      <c r="Q428" s="27">
        <f t="shared" si="43"/>
        <v>1</v>
      </c>
      <c r="R428" s="2">
        <f t="shared" si="40"/>
        <v>11</v>
      </c>
      <c r="S428">
        <f>+IF(R428=11,(F427-D427)/F427-'Daily stats'!$I$12,IF(R428=22,(E427-F427)/F427-'Daily stats'!$I$12,""))</f>
        <v>-5.9695331676811909E-3</v>
      </c>
      <c r="T428" s="11">
        <f>IF(OR(Q427="",Q428=""),0,IF(S428&lt;&gt;"",S428,IF(AND(Q427=Q428,Q427&lt;&gt;0),ABS((F427-F428)/F427),IF(AND(Q427+Q428=0,Q427&lt;&gt;0),(-1*ABS(F428-F427))/F427-2*('Daily stats'!$I$12),IF(AND(Q427=-1,Q428=0),(F427-F428)/F427-2*('Daily stats'!$I$12),IF(AND(Q427=1,Q428=0),(F428-F427)/F427-2*('Daily stats'!$I$12),0))))))</f>
        <v>-5.9695331676811909E-3</v>
      </c>
    </row>
    <row r="429" spans="1:20">
      <c r="A429" s="9">
        <v>42636</v>
      </c>
      <c r="B429" s="9">
        <v>42642</v>
      </c>
      <c r="C429" s="2">
        <v>20188.8</v>
      </c>
      <c r="D429" s="7">
        <v>20195</v>
      </c>
      <c r="E429" s="6">
        <v>19915</v>
      </c>
      <c r="F429" s="5">
        <v>19948.5</v>
      </c>
      <c r="G429" s="2">
        <v>19948.5</v>
      </c>
      <c r="H429" s="2">
        <v>62230</v>
      </c>
      <c r="I429" s="2">
        <v>498754.26</v>
      </c>
      <c r="J429" s="2">
        <v>2236240</v>
      </c>
      <c r="K429" s="2">
        <v>108760</v>
      </c>
      <c r="L429" s="2">
        <v>19901.8</v>
      </c>
      <c r="M429" s="47">
        <f t="shared" si="38"/>
        <v>-213.59999999999854</v>
      </c>
      <c r="N429" s="11">
        <f t="shared" si="41"/>
        <v>-1.0594134539556819E-2</v>
      </c>
      <c r="O429" s="14">
        <f t="shared" si="42"/>
        <v>9.5206833153328507E-2</v>
      </c>
      <c r="P429">
        <f t="shared" si="39"/>
        <v>280</v>
      </c>
      <c r="Q429" s="27">
        <f t="shared" si="43"/>
        <v>-1</v>
      </c>
      <c r="R429" s="2">
        <f t="shared" si="40"/>
        <v>22</v>
      </c>
      <c r="S429">
        <f>+IF(R429=11,(F428-D428)/F428-'Daily stats'!$I$12,IF(R429=22,(E428-F428)/F428-'Daily stats'!$I$12,""))</f>
        <v>-6.5261579894951415E-3</v>
      </c>
      <c r="T429" s="11">
        <f>IF(OR(Q428="",Q429=""),0,IF(S429&lt;&gt;"",S429,IF(AND(Q428=Q429,Q428&lt;&gt;0),ABS((F428-F429)/F428),IF(AND(Q428+Q429=0,Q428&lt;&gt;0),(-1*ABS(F429-F428))/F428-2*('Daily stats'!$I$12),IF(AND(Q428=-1,Q429=0),(F428-F429)/F428-2*('Daily stats'!$I$12),IF(AND(Q428=1,Q429=0),(F429-F428)/F428-2*('Daily stats'!$I$12),0))))))</f>
        <v>-6.5261579894951415E-3</v>
      </c>
    </row>
    <row r="430" spans="1:20">
      <c r="A430" s="9">
        <v>42639</v>
      </c>
      <c r="B430" s="9">
        <v>42642</v>
      </c>
      <c r="C430" s="2">
        <v>19811</v>
      </c>
      <c r="D430" s="7">
        <v>19849.650000000001</v>
      </c>
      <c r="E430" s="6">
        <v>19623.400000000001</v>
      </c>
      <c r="F430" s="5">
        <v>19644.900000000001</v>
      </c>
      <c r="G430" s="2">
        <v>19644.900000000001</v>
      </c>
      <c r="H430" s="2">
        <v>74172</v>
      </c>
      <c r="I430" s="2">
        <v>585171.23</v>
      </c>
      <c r="J430" s="2">
        <v>1941080</v>
      </c>
      <c r="K430" s="2">
        <v>-295160</v>
      </c>
      <c r="L430" s="2">
        <v>19591.75</v>
      </c>
      <c r="M430" s="47">
        <f t="shared" si="38"/>
        <v>-303.59999999999854</v>
      </c>
      <c r="N430" s="11">
        <f t="shared" si="41"/>
        <v>-1.5219189412737727E-2</v>
      </c>
      <c r="O430" s="14">
        <f t="shared" si="42"/>
        <v>7.998764374059078E-2</v>
      </c>
      <c r="P430">
        <f t="shared" si="39"/>
        <v>226.25</v>
      </c>
      <c r="Q430" s="27">
        <f t="shared" si="43"/>
        <v>-1</v>
      </c>
      <c r="R430" s="2" t="str">
        <f t="shared" si="40"/>
        <v/>
      </c>
      <c r="S430" t="str">
        <f>+IF(R430=11,(F429-D429)/F429-'Daily stats'!$I$12,IF(R430=22,(E429-F429)/F429-'Daily stats'!$I$12,""))</f>
        <v/>
      </c>
      <c r="T430" s="11">
        <f>IF(OR(Q429="",Q430=""),0,IF(S430&lt;&gt;"",S430,IF(AND(Q429=Q430,Q429&lt;&gt;0),ABS((F429-F430)/F429),IF(AND(Q429+Q430=0,Q429&lt;&gt;0),(-1*ABS(F430-F429))/F429-2*('Daily stats'!$I$12),IF(AND(Q429=-1,Q430=0),(F429-F430)/F429-2*('Daily stats'!$I$12),IF(AND(Q429=1,Q430=0),(F430-F429)/F429-2*('Daily stats'!$I$12),0))))))</f>
        <v>1.5219189412737727E-2</v>
      </c>
    </row>
    <row r="431" spans="1:20">
      <c r="A431" s="9">
        <v>42640</v>
      </c>
      <c r="B431" s="9">
        <v>42642</v>
      </c>
      <c r="C431" s="2">
        <v>19711.099999999999</v>
      </c>
      <c r="D431" s="7">
        <v>19740</v>
      </c>
      <c r="E431" s="6">
        <v>19511</v>
      </c>
      <c r="F431" s="5">
        <v>19558.900000000001</v>
      </c>
      <c r="G431" s="2">
        <v>19558.900000000001</v>
      </c>
      <c r="H431" s="2">
        <v>85765</v>
      </c>
      <c r="I431" s="2">
        <v>673556.82</v>
      </c>
      <c r="J431" s="2">
        <v>1791160</v>
      </c>
      <c r="K431" s="2">
        <v>-149920</v>
      </c>
      <c r="L431" s="2">
        <v>19518.7</v>
      </c>
      <c r="M431" s="47">
        <f t="shared" si="38"/>
        <v>-86</v>
      </c>
      <c r="N431" s="11">
        <f t="shared" si="41"/>
        <v>-4.3777265346222173E-3</v>
      </c>
      <c r="O431" s="14">
        <f t="shared" si="42"/>
        <v>7.560991720596856E-2</v>
      </c>
      <c r="P431">
        <f t="shared" si="39"/>
        <v>229</v>
      </c>
      <c r="Q431" s="27">
        <f t="shared" si="43"/>
        <v>-1</v>
      </c>
      <c r="R431" s="2" t="str">
        <f t="shared" si="40"/>
        <v/>
      </c>
      <c r="S431" t="str">
        <f>+IF(R431=11,(F430-D430)/F430-'Daily stats'!$I$12,IF(R431=22,(E430-F430)/F430-'Daily stats'!$I$12,""))</f>
        <v/>
      </c>
      <c r="T431" s="11">
        <f>IF(OR(Q430="",Q431=""),0,IF(S431&lt;&gt;"",S431,IF(AND(Q430=Q431,Q430&lt;&gt;0),ABS((F430-F431)/F430),IF(AND(Q430+Q431=0,Q430&lt;&gt;0),(-1*ABS(F431-F430))/F430-2*('Daily stats'!$I$12),IF(AND(Q430=-1,Q431=0),(F430-F431)/F430-2*('Daily stats'!$I$12),IF(AND(Q430=1,Q431=0),(F431-F430)/F430-2*('Daily stats'!$I$12),0))))))</f>
        <v>4.3777265346222173E-3</v>
      </c>
    </row>
    <row r="432" spans="1:20">
      <c r="A432" s="9">
        <v>42641</v>
      </c>
      <c r="B432" s="9">
        <v>42642</v>
      </c>
      <c r="C432" s="2">
        <v>19557.45</v>
      </c>
      <c r="D432" s="7">
        <v>19740</v>
      </c>
      <c r="E432" s="6">
        <v>19534</v>
      </c>
      <c r="F432" s="5">
        <v>19691.7</v>
      </c>
      <c r="G432" s="2">
        <v>19691.7</v>
      </c>
      <c r="H432" s="2">
        <v>81628</v>
      </c>
      <c r="I432" s="2">
        <v>641657.68000000005</v>
      </c>
      <c r="J432" s="2">
        <v>1217800</v>
      </c>
      <c r="K432" s="2">
        <v>-573360</v>
      </c>
      <c r="L432" s="2">
        <v>19653.55</v>
      </c>
      <c r="M432" s="47">
        <f t="shared" si="38"/>
        <v>132.79999999999927</v>
      </c>
      <c r="N432" s="11">
        <f t="shared" si="41"/>
        <v>6.789747889707461E-3</v>
      </c>
      <c r="O432" s="14">
        <f t="shared" si="42"/>
        <v>8.239966509567602E-2</v>
      </c>
      <c r="P432">
        <f t="shared" si="39"/>
        <v>206</v>
      </c>
      <c r="Q432" s="27">
        <f t="shared" si="43"/>
        <v>1</v>
      </c>
      <c r="R432" s="2" t="str">
        <f t="shared" si="40"/>
        <v/>
      </c>
      <c r="S432" t="str">
        <f>+IF(R432=11,(F431-D431)/F431-'Daily stats'!$I$12,IF(R432=22,(E431-F431)/F431-'Daily stats'!$I$12,""))</f>
        <v/>
      </c>
      <c r="T432" s="11">
        <f>IF(OR(Q431="",Q432=""),0,IF(S432&lt;&gt;"",S432,IF(AND(Q431=Q432,Q431&lt;&gt;0),ABS((F431-F432)/F431),IF(AND(Q431+Q432=0,Q431&lt;&gt;0),(-1*ABS(F432-F431))/F431-2*('Daily stats'!$I$12),IF(AND(Q431=-1,Q432=0),(F431-F432)/F431-2*('Daily stats'!$I$12),IF(AND(Q431=1,Q432=0),(F432-F431)/F431-2*('Daily stats'!$I$12),0))))))</f>
        <v>-7.789747889707461E-3</v>
      </c>
    </row>
    <row r="433" spans="1:20">
      <c r="A433" s="9">
        <v>42642</v>
      </c>
      <c r="B433" s="9">
        <v>42642</v>
      </c>
      <c r="C433" s="2">
        <v>19790.5</v>
      </c>
      <c r="D433" s="7">
        <v>19840</v>
      </c>
      <c r="E433" s="6">
        <v>19042.5</v>
      </c>
      <c r="F433" s="5">
        <v>19159.05</v>
      </c>
      <c r="G433" s="2">
        <v>19183.650000000001</v>
      </c>
      <c r="H433" s="2">
        <v>163619</v>
      </c>
      <c r="I433" s="2">
        <v>1266816.6000000001</v>
      </c>
      <c r="J433" s="2">
        <v>1019360</v>
      </c>
      <c r="K433" s="2">
        <v>-198440</v>
      </c>
      <c r="L433" s="2">
        <v>19183.650000000001</v>
      </c>
      <c r="M433" s="47">
        <f t="shared" si="38"/>
        <v>-532.65000000000146</v>
      </c>
      <c r="N433" s="11">
        <f t="shared" si="41"/>
        <v>-2.7049467542162507E-2</v>
      </c>
      <c r="O433" s="14">
        <f t="shared" si="42"/>
        <v>5.5350197553513517E-2</v>
      </c>
      <c r="P433">
        <f t="shared" si="39"/>
        <v>797.5</v>
      </c>
      <c r="Q433" s="27">
        <f t="shared" si="43"/>
        <v>0</v>
      </c>
      <c r="R433" s="2">
        <f t="shared" si="40"/>
        <v>22</v>
      </c>
      <c r="S433">
        <f>+IF(R433=11,(F432-D432)/F432-'Daily stats'!$I$12,IF(R433=22,(E432-F432)/F432-'Daily stats'!$I$12,""))</f>
        <v>-8.5084502607698023E-3</v>
      </c>
      <c r="T433" s="11">
        <f>IF(OR(Q432="",Q433=""),0,IF(S433&lt;&gt;"",S433,IF(AND(Q432=Q433,Q432&lt;&gt;0),ABS((F432-F433)/F432),IF(AND(Q432+Q433=0,Q432&lt;&gt;0),(-1*ABS(F433-F432))/F432-2*('Daily stats'!$I$12),IF(AND(Q432=-1,Q433=0),(F432-F433)/F432-2*('Daily stats'!$I$12),IF(AND(Q432=1,Q433=0),(F433-F432)/F432-2*('Daily stats'!$I$12),0))))))</f>
        <v>-8.5084502607698023E-3</v>
      </c>
    </row>
    <row r="434" spans="1:20">
      <c r="A434" s="9">
        <v>42643</v>
      </c>
      <c r="B434" s="9">
        <v>42670</v>
      </c>
      <c r="C434" s="2">
        <v>19271.75</v>
      </c>
      <c r="D434" s="7">
        <v>19447</v>
      </c>
      <c r="E434" s="6">
        <v>19100</v>
      </c>
      <c r="F434" s="5">
        <v>19402.75</v>
      </c>
      <c r="G434" s="2">
        <v>19402.75</v>
      </c>
      <c r="H434" s="2">
        <v>89478</v>
      </c>
      <c r="I434" s="2">
        <v>692692.37</v>
      </c>
      <c r="J434" s="2">
        <v>1950040</v>
      </c>
      <c r="K434" s="2">
        <v>72040</v>
      </c>
      <c r="L434" s="2">
        <v>19285.7</v>
      </c>
      <c r="M434" s="47" t="str">
        <f t="shared" si="38"/>
        <v/>
      </c>
      <c r="N434" s="11">
        <f t="shared" si="41"/>
        <v>1.2719837361455853E-2</v>
      </c>
      <c r="O434" s="14">
        <f t="shared" si="42"/>
        <v>6.8070034914969366E-2</v>
      </c>
      <c r="P434">
        <f t="shared" si="39"/>
        <v>347</v>
      </c>
      <c r="Q434" s="27" t="str">
        <f t="shared" si="43"/>
        <v/>
      </c>
      <c r="R434" s="2" t="str">
        <f t="shared" si="40"/>
        <v/>
      </c>
      <c r="S434" t="str">
        <f>+IF(R434=11,(F433-D433)/F433-'Daily stats'!$I$12,IF(R434=22,(E433-F433)/F433-'Daily stats'!$I$12,""))</f>
        <v/>
      </c>
      <c r="T434" s="11">
        <f>IF(OR(Q433="",Q434=""),0,IF(S434&lt;&gt;"",S434,IF(AND(Q433=Q434,Q433&lt;&gt;0),ABS((F433-F434)/F433),IF(AND(Q433+Q434=0,Q433&lt;&gt;0),(-1*ABS(F434-F433))/F433-2*('Daily stats'!$I$12),IF(AND(Q433=-1,Q434=0),(F433-F434)/F433-2*('Daily stats'!$I$12),IF(AND(Q433=1,Q434=0),(F434-F433)/F433-2*('Daily stats'!$I$12),0))))))</f>
        <v>0</v>
      </c>
    </row>
    <row r="435" spans="1:20">
      <c r="A435" s="9">
        <v>42646</v>
      </c>
      <c r="B435" s="9">
        <v>42670</v>
      </c>
      <c r="C435" s="2">
        <v>19511.150000000001</v>
      </c>
      <c r="D435" s="7">
        <v>19707.5</v>
      </c>
      <c r="E435" s="6">
        <v>19450.3</v>
      </c>
      <c r="F435" s="5">
        <v>19685.349999999999</v>
      </c>
      <c r="G435" s="2">
        <v>19685.349999999999</v>
      </c>
      <c r="H435" s="2">
        <v>74466</v>
      </c>
      <c r="I435" s="2">
        <v>584300.24</v>
      </c>
      <c r="J435" s="2">
        <v>1909480</v>
      </c>
      <c r="K435" s="2">
        <v>-40560</v>
      </c>
      <c r="L435" s="2">
        <v>19589.05</v>
      </c>
      <c r="M435" s="47">
        <f t="shared" si="38"/>
        <v>282.59999999999854</v>
      </c>
      <c r="N435" s="11">
        <f t="shared" si="41"/>
        <v>1.4564945690688101E-2</v>
      </c>
      <c r="O435" s="14">
        <f t="shared" si="42"/>
        <v>8.2634980605657465E-2</v>
      </c>
      <c r="P435">
        <f t="shared" si="39"/>
        <v>257.20000000000073</v>
      </c>
      <c r="Q435" s="27">
        <f t="shared" si="43"/>
        <v>1</v>
      </c>
      <c r="R435" s="2" t="str">
        <f t="shared" si="40"/>
        <v/>
      </c>
      <c r="S435" t="str">
        <f>+IF(R435=11,(F434-D434)/F434-'Daily stats'!$I$12,IF(R435=22,(E434-F434)/F434-'Daily stats'!$I$12,""))</f>
        <v/>
      </c>
      <c r="T435" s="11">
        <f>IF(OR(Q434="",Q435=""),0,IF(S435&lt;&gt;"",S435,IF(AND(Q434=Q435,Q434&lt;&gt;0),ABS((F434-F435)/F434),IF(AND(Q434+Q435=0,Q434&lt;&gt;0),(-1*ABS(F435-F434))/F434-2*('Daily stats'!$I$12),IF(AND(Q434=-1,Q435=0),(F434-F435)/F434-2*('Daily stats'!$I$12),IF(AND(Q434=1,Q435=0),(F435-F434)/F434-2*('Daily stats'!$I$12),0))))))</f>
        <v>0</v>
      </c>
    </row>
    <row r="436" spans="1:20">
      <c r="A436" s="9">
        <v>42647</v>
      </c>
      <c r="B436" s="9">
        <v>42670</v>
      </c>
      <c r="C436" s="2">
        <v>19735.099999999999</v>
      </c>
      <c r="D436" s="7">
        <v>19850</v>
      </c>
      <c r="E436" s="6">
        <v>19617.599999999999</v>
      </c>
      <c r="F436" s="5">
        <v>19784.8</v>
      </c>
      <c r="G436" s="2">
        <v>19784.8</v>
      </c>
      <c r="H436" s="2">
        <v>90586</v>
      </c>
      <c r="I436" s="2">
        <v>714618.69</v>
      </c>
      <c r="J436" s="2">
        <v>1933600</v>
      </c>
      <c r="K436" s="2">
        <v>24120</v>
      </c>
      <c r="L436" s="2">
        <v>19672.7</v>
      </c>
      <c r="M436" s="47">
        <f t="shared" si="38"/>
        <v>99.450000000000728</v>
      </c>
      <c r="N436" s="11">
        <f t="shared" si="41"/>
        <v>5.0519802797512232E-3</v>
      </c>
      <c r="O436" s="14">
        <f t="shared" si="42"/>
        <v>8.7686960885408685E-2</v>
      </c>
      <c r="P436">
        <f t="shared" si="39"/>
        <v>232.40000000000146</v>
      </c>
      <c r="Q436" s="27">
        <f t="shared" si="43"/>
        <v>1</v>
      </c>
      <c r="R436" s="2" t="str">
        <f t="shared" si="40"/>
        <v/>
      </c>
      <c r="S436" t="str">
        <f>+IF(R436=11,(F435-D435)/F435-'Daily stats'!$I$12,IF(R436=22,(E435-F435)/F435-'Daily stats'!$I$12,""))</f>
        <v/>
      </c>
      <c r="T436" s="11">
        <f>IF(OR(Q435="",Q436=""),0,IF(S436&lt;&gt;"",S436,IF(AND(Q435=Q436,Q435&lt;&gt;0),ABS((F435-F436)/F435),IF(AND(Q435+Q436=0,Q435&lt;&gt;0),(-1*ABS(F436-F435))/F435-2*('Daily stats'!$I$12),IF(AND(Q435=-1,Q436=0),(F435-F436)/F435-2*('Daily stats'!$I$12),IF(AND(Q435=1,Q436=0),(F436-F435)/F435-2*('Daily stats'!$I$12),0))))))</f>
        <v>5.0519802797512232E-3</v>
      </c>
    </row>
    <row r="437" spans="1:20">
      <c r="A437" s="9">
        <v>42648</v>
      </c>
      <c r="B437" s="9">
        <v>42670</v>
      </c>
      <c r="C437" s="2">
        <v>19884.650000000001</v>
      </c>
      <c r="D437" s="7">
        <v>19904.900000000001</v>
      </c>
      <c r="E437" s="6">
        <v>19582.5</v>
      </c>
      <c r="F437" s="5">
        <v>19621.5</v>
      </c>
      <c r="G437" s="2">
        <v>19621.5</v>
      </c>
      <c r="H437" s="2">
        <v>82089</v>
      </c>
      <c r="I437" s="2">
        <v>646407.85</v>
      </c>
      <c r="J437" s="2">
        <v>1960240</v>
      </c>
      <c r="K437" s="2">
        <v>26640</v>
      </c>
      <c r="L437" s="2">
        <v>19536.849999999999</v>
      </c>
      <c r="M437" s="47">
        <f t="shared" si="38"/>
        <v>-163.29999999999927</v>
      </c>
      <c r="N437" s="11">
        <f t="shared" si="41"/>
        <v>-8.2538110064291417E-3</v>
      </c>
      <c r="O437" s="14">
        <f t="shared" si="42"/>
        <v>7.9433149878979536E-2</v>
      </c>
      <c r="P437">
        <f t="shared" si="39"/>
        <v>322.40000000000146</v>
      </c>
      <c r="Q437" s="27">
        <f t="shared" si="43"/>
        <v>-1</v>
      </c>
      <c r="R437" s="2">
        <f t="shared" si="40"/>
        <v>22</v>
      </c>
      <c r="S437">
        <f>+IF(R437=11,(F436-D436)/F436-'Daily stats'!$I$12,IF(R437=22,(E436-F436)/F436-'Daily stats'!$I$12,""))</f>
        <v>-8.9509320286280756E-3</v>
      </c>
      <c r="T437" s="11">
        <f>IF(OR(Q436="",Q437=""),0,IF(S437&lt;&gt;"",S437,IF(AND(Q436=Q437,Q436&lt;&gt;0),ABS((F436-F437)/F436),IF(AND(Q436+Q437=0,Q436&lt;&gt;0),(-1*ABS(F437-F436))/F436-2*('Daily stats'!$I$12),IF(AND(Q436=-1,Q437=0),(F436-F437)/F436-2*('Daily stats'!$I$12),IF(AND(Q436=1,Q437=0),(F437-F436)/F436-2*('Daily stats'!$I$12),0))))))</f>
        <v>-8.9509320286280756E-3</v>
      </c>
    </row>
    <row r="438" spans="1:20">
      <c r="A438" s="9">
        <v>42649</v>
      </c>
      <c r="B438" s="9">
        <v>42670</v>
      </c>
      <c r="C438" s="2">
        <v>19605.5</v>
      </c>
      <c r="D438" s="7">
        <v>19675</v>
      </c>
      <c r="E438" s="6">
        <v>19406.75</v>
      </c>
      <c r="F438" s="5">
        <v>19483.3</v>
      </c>
      <c r="G438" s="2">
        <v>19483.3</v>
      </c>
      <c r="H438" s="2">
        <v>86426</v>
      </c>
      <c r="I438" s="2">
        <v>676013.42</v>
      </c>
      <c r="J438" s="2">
        <v>2058480</v>
      </c>
      <c r="K438" s="2">
        <v>98240</v>
      </c>
      <c r="L438" s="2">
        <v>19395.05</v>
      </c>
      <c r="M438" s="47">
        <f t="shared" si="38"/>
        <v>-138.20000000000073</v>
      </c>
      <c r="N438" s="11">
        <f t="shared" si="41"/>
        <v>-7.0432943454884047E-3</v>
      </c>
      <c r="O438" s="14">
        <f t="shared" si="42"/>
        <v>7.2389855533491129E-2</v>
      </c>
      <c r="P438">
        <f t="shared" si="39"/>
        <v>268.25</v>
      </c>
      <c r="Q438" s="27">
        <f t="shared" si="43"/>
        <v>-1</v>
      </c>
      <c r="R438" s="2" t="str">
        <f t="shared" si="40"/>
        <v/>
      </c>
      <c r="S438" t="str">
        <f>+IF(R438=11,(F437-D437)/F437-'Daily stats'!$I$12,IF(R438=22,(E437-F437)/F437-'Daily stats'!$I$12,""))</f>
        <v/>
      </c>
      <c r="T438" s="11">
        <f>IF(OR(Q437="",Q438=""),0,IF(S438&lt;&gt;"",S438,IF(AND(Q437=Q438,Q437&lt;&gt;0),ABS((F437-F438)/F437),IF(AND(Q437+Q438=0,Q437&lt;&gt;0),(-1*ABS(F438-F437))/F437-2*('Daily stats'!$I$12),IF(AND(Q437=-1,Q438=0),(F437-F438)/F437-2*('Daily stats'!$I$12),IF(AND(Q437=1,Q438=0),(F438-F437)/F437-2*('Daily stats'!$I$12),0))))))</f>
        <v>7.0432943454884047E-3</v>
      </c>
    </row>
    <row r="439" spans="1:20">
      <c r="A439" s="9">
        <v>42650</v>
      </c>
      <c r="B439" s="9">
        <v>42670</v>
      </c>
      <c r="C439" s="2">
        <v>19490</v>
      </c>
      <c r="D439" s="7">
        <v>19545</v>
      </c>
      <c r="E439" s="6">
        <v>19407.05</v>
      </c>
      <c r="F439" s="5">
        <v>19487.45</v>
      </c>
      <c r="G439" s="2">
        <v>19487.45</v>
      </c>
      <c r="H439" s="2">
        <v>57692</v>
      </c>
      <c r="I439" s="2">
        <v>449575.73</v>
      </c>
      <c r="J439" s="2">
        <v>2064960</v>
      </c>
      <c r="K439" s="2">
        <v>6480</v>
      </c>
      <c r="L439" s="2">
        <v>19400.099999999999</v>
      </c>
      <c r="M439" s="47">
        <f t="shared" si="38"/>
        <v>4.1500000000014552</v>
      </c>
      <c r="N439" s="11">
        <f t="shared" si="41"/>
        <v>2.1300293071509731E-4</v>
      </c>
      <c r="O439" s="14">
        <f t="shared" si="42"/>
        <v>7.2602858464206221E-2</v>
      </c>
      <c r="P439">
        <f t="shared" si="39"/>
        <v>137.95000000000073</v>
      </c>
      <c r="Q439" s="27">
        <f t="shared" si="43"/>
        <v>1</v>
      </c>
      <c r="R439" s="2" t="str">
        <f t="shared" si="40"/>
        <v/>
      </c>
      <c r="S439" t="str">
        <f>+IF(R439=11,(F438-D438)/F438-'Daily stats'!$I$12,IF(R439=22,(E438-F438)/F438-'Daily stats'!$I$12,""))</f>
        <v/>
      </c>
      <c r="T439" s="11">
        <f>IF(OR(Q438="",Q439=""),0,IF(S439&lt;&gt;"",S439,IF(AND(Q438=Q439,Q438&lt;&gt;0),ABS((F438-F439)/F438),IF(AND(Q438+Q439=0,Q438&lt;&gt;0),(-1*ABS(F439-F438))/F438-2*('Daily stats'!$I$12),IF(AND(Q438=-1,Q439=0),(F438-F439)/F438-2*('Daily stats'!$I$12),IF(AND(Q438=1,Q439=0),(F439-F438)/F438-2*('Daily stats'!$I$12),0))))))</f>
        <v>-1.2130029307150974E-3</v>
      </c>
    </row>
    <row r="440" spans="1:20">
      <c r="A440" s="9">
        <v>42653</v>
      </c>
      <c r="B440" s="9">
        <v>42670</v>
      </c>
      <c r="C440" s="2">
        <v>19575.45</v>
      </c>
      <c r="D440" s="7">
        <v>19617.400000000001</v>
      </c>
      <c r="E440" s="6">
        <v>19425</v>
      </c>
      <c r="F440" s="5">
        <v>19464.5</v>
      </c>
      <c r="G440" s="2">
        <v>19464.5</v>
      </c>
      <c r="H440" s="2">
        <v>43600</v>
      </c>
      <c r="I440" s="2">
        <v>339917.05</v>
      </c>
      <c r="J440" s="2">
        <v>2137000</v>
      </c>
      <c r="K440" s="2">
        <v>72040</v>
      </c>
      <c r="L440" s="2">
        <v>19378.55</v>
      </c>
      <c r="M440" s="47">
        <f t="shared" si="38"/>
        <v>-22.950000000000728</v>
      </c>
      <c r="N440" s="11">
        <f t="shared" si="41"/>
        <v>-1.1776810203490311E-3</v>
      </c>
      <c r="O440" s="14">
        <f t="shared" si="42"/>
        <v>7.1425177443857193E-2</v>
      </c>
      <c r="P440">
        <f t="shared" si="39"/>
        <v>192.40000000000146</v>
      </c>
      <c r="Q440" s="27">
        <f t="shared" si="43"/>
        <v>-1</v>
      </c>
      <c r="R440" s="2" t="str">
        <f t="shared" si="40"/>
        <v/>
      </c>
      <c r="S440" t="str">
        <f>+IF(R440=11,(F439-D439)/F439-'Daily stats'!$I$12,IF(R440=22,(E439-F439)/F439-'Daily stats'!$I$12,""))</f>
        <v/>
      </c>
      <c r="T440" s="11">
        <f>IF(OR(Q439="",Q440=""),0,IF(S440&lt;&gt;"",S440,IF(AND(Q439=Q440,Q439&lt;&gt;0),ABS((F439-F440)/F439),IF(AND(Q439+Q440=0,Q439&lt;&gt;0),(-1*ABS(F440-F439))/F439-2*('Daily stats'!$I$12),IF(AND(Q439=-1,Q440=0),(F439-F440)/F439-2*('Daily stats'!$I$12),IF(AND(Q439=1,Q440=0),(F440-F439)/F439-2*('Daily stats'!$I$12),0))))))</f>
        <v>-2.1776810203490314E-3</v>
      </c>
    </row>
    <row r="441" spans="1:20">
      <c r="A441" s="9">
        <v>42656</v>
      </c>
      <c r="B441" s="9">
        <v>42670</v>
      </c>
      <c r="C441" s="2">
        <v>19386</v>
      </c>
      <c r="D441" s="7">
        <v>19399.599999999999</v>
      </c>
      <c r="E441" s="6">
        <v>18872</v>
      </c>
      <c r="F441" s="5">
        <v>19017.400000000001</v>
      </c>
      <c r="G441" s="2">
        <v>19017.400000000001</v>
      </c>
      <c r="H441" s="2">
        <v>107080</v>
      </c>
      <c r="I441" s="2">
        <v>816869.54</v>
      </c>
      <c r="J441" s="2">
        <v>2397880</v>
      </c>
      <c r="K441" s="2">
        <v>260880</v>
      </c>
      <c r="L441" s="2">
        <v>18954.25</v>
      </c>
      <c r="M441" s="47">
        <f t="shared" si="38"/>
        <v>-447.09999999999854</v>
      </c>
      <c r="N441" s="11">
        <f t="shared" si="41"/>
        <v>-2.2970022348377743E-2</v>
      </c>
      <c r="O441" s="14">
        <f t="shared" si="42"/>
        <v>4.845515509547945E-2</v>
      </c>
      <c r="P441">
        <f t="shared" si="39"/>
        <v>527.59999999999854</v>
      </c>
      <c r="Q441" s="27">
        <f t="shared" si="43"/>
        <v>-1</v>
      </c>
      <c r="R441" s="2" t="str">
        <f t="shared" si="40"/>
        <v/>
      </c>
      <c r="S441" t="str">
        <f>+IF(R441=11,(F440-D440)/F440-'Daily stats'!$I$12,IF(R441=22,(E440-F440)/F440-'Daily stats'!$I$12,""))</f>
        <v/>
      </c>
      <c r="T441" s="11">
        <f>IF(OR(Q440="",Q441=""),0,IF(S441&lt;&gt;"",S441,IF(AND(Q440=Q441,Q440&lt;&gt;0),ABS((F440-F441)/F440),IF(AND(Q440+Q441=0,Q440&lt;&gt;0),(-1*ABS(F441-F440))/F440-2*('Daily stats'!$I$12),IF(AND(Q440=-1,Q441=0),(F440-F441)/F440-2*('Daily stats'!$I$12),IF(AND(Q440=1,Q441=0),(F441-F440)/F440-2*('Daily stats'!$I$12),0))))))</f>
        <v>2.2970022348377743E-2</v>
      </c>
    </row>
    <row r="442" spans="1:20">
      <c r="A442" s="9">
        <v>42657</v>
      </c>
      <c r="B442" s="9">
        <v>42670</v>
      </c>
      <c r="C442" s="2">
        <v>19060.05</v>
      </c>
      <c r="D442" s="7">
        <v>19113.349999999999</v>
      </c>
      <c r="E442" s="6">
        <v>18983.099999999999</v>
      </c>
      <c r="F442" s="5">
        <v>19086.2</v>
      </c>
      <c r="G442" s="2">
        <v>19086.2</v>
      </c>
      <c r="H442" s="2">
        <v>52005</v>
      </c>
      <c r="I442" s="2">
        <v>396199.43</v>
      </c>
      <c r="J442" s="2">
        <v>2348760</v>
      </c>
      <c r="K442" s="2">
        <v>-49120</v>
      </c>
      <c r="L442" s="2">
        <v>19020.150000000001</v>
      </c>
      <c r="M442" s="47">
        <f t="shared" si="38"/>
        <v>68.799999999999272</v>
      </c>
      <c r="N442" s="11">
        <f t="shared" si="41"/>
        <v>3.6177395437861784E-3</v>
      </c>
      <c r="O442" s="14">
        <f t="shared" si="42"/>
        <v>5.2072894639265628E-2</v>
      </c>
      <c r="P442">
        <f t="shared" si="39"/>
        <v>130.25</v>
      </c>
      <c r="Q442" s="27">
        <f t="shared" si="43"/>
        <v>1</v>
      </c>
      <c r="R442" s="2" t="str">
        <f t="shared" si="40"/>
        <v/>
      </c>
      <c r="S442" t="str">
        <f>+IF(R442=11,(F441-D441)/F441-'Daily stats'!$I$12,IF(R442=22,(E441-F441)/F441-'Daily stats'!$I$12,""))</f>
        <v/>
      </c>
      <c r="T442" s="11">
        <f>IF(OR(Q441="",Q442=""),0,IF(S442&lt;&gt;"",S442,IF(AND(Q441=Q442,Q441&lt;&gt;0),ABS((F441-F442)/F441),IF(AND(Q441+Q442=0,Q441&lt;&gt;0),(-1*ABS(F442-F441))/F441-2*('Daily stats'!$I$12),IF(AND(Q441=-1,Q442=0),(F441-F442)/F441-2*('Daily stats'!$I$12),IF(AND(Q441=1,Q442=0),(F442-F441)/F441-2*('Daily stats'!$I$12),0))))))</f>
        <v>-4.6177395437861785E-3</v>
      </c>
    </row>
    <row r="443" spans="1:20">
      <c r="A443" s="9">
        <v>42660</v>
      </c>
      <c r="B443" s="9">
        <v>42670</v>
      </c>
      <c r="C443" s="2">
        <v>19180</v>
      </c>
      <c r="D443" s="7">
        <v>19268.5</v>
      </c>
      <c r="E443" s="6">
        <v>19015</v>
      </c>
      <c r="F443" s="5">
        <v>19087.75</v>
      </c>
      <c r="G443" s="2">
        <v>19087.75</v>
      </c>
      <c r="H443" s="2">
        <v>89112</v>
      </c>
      <c r="I443" s="2">
        <v>682091.89</v>
      </c>
      <c r="J443" s="2">
        <v>2148120</v>
      </c>
      <c r="K443" s="2">
        <v>-200640</v>
      </c>
      <c r="L443" s="2">
        <v>19070.400000000001</v>
      </c>
      <c r="M443" s="47">
        <f t="shared" si="38"/>
        <v>1.5499999999992724</v>
      </c>
      <c r="N443" s="11">
        <f t="shared" si="41"/>
        <v>8.1210508115773296E-5</v>
      </c>
      <c r="O443" s="14">
        <f t="shared" si="42"/>
        <v>5.2154105147381398E-2</v>
      </c>
      <c r="P443">
        <f t="shared" si="39"/>
        <v>253.5</v>
      </c>
      <c r="Q443" s="27">
        <f t="shared" si="43"/>
        <v>1</v>
      </c>
      <c r="R443" s="2" t="str">
        <f t="shared" si="40"/>
        <v/>
      </c>
      <c r="S443" t="str">
        <f>+IF(R443=11,(F442-D442)/F442-'Daily stats'!$I$12,IF(R443=22,(E442-F442)/F442-'Daily stats'!$I$12,""))</f>
        <v/>
      </c>
      <c r="T443" s="11">
        <f>IF(OR(Q442="",Q443=""),0,IF(S443&lt;&gt;"",S443,IF(AND(Q442=Q443,Q442&lt;&gt;0),ABS((F442-F443)/F442),IF(AND(Q442+Q443=0,Q442&lt;&gt;0),(-1*ABS(F443-F442))/F442-2*('Daily stats'!$I$12),IF(AND(Q442=-1,Q443=0),(F442-F443)/F442-2*('Daily stats'!$I$12),IF(AND(Q442=1,Q443=0),(F443-F442)/F442-2*('Daily stats'!$I$12),0))))))</f>
        <v>8.1210508115773296E-5</v>
      </c>
    </row>
    <row r="444" spans="1:20">
      <c r="A444" s="9">
        <v>42661</v>
      </c>
      <c r="B444" s="9">
        <v>42670</v>
      </c>
      <c r="C444" s="2">
        <v>19238.7</v>
      </c>
      <c r="D444" s="7">
        <v>19552.45</v>
      </c>
      <c r="E444" s="6">
        <v>19176</v>
      </c>
      <c r="F444" s="5">
        <v>19523.650000000001</v>
      </c>
      <c r="G444" s="2">
        <v>19523.650000000001</v>
      </c>
      <c r="H444" s="2">
        <v>102749</v>
      </c>
      <c r="I444" s="2">
        <v>795764.19</v>
      </c>
      <c r="J444" s="2">
        <v>1957160</v>
      </c>
      <c r="K444" s="2">
        <v>-190960</v>
      </c>
      <c r="L444" s="2">
        <v>19495.05</v>
      </c>
      <c r="M444" s="47">
        <f t="shared" si="38"/>
        <v>435.90000000000146</v>
      </c>
      <c r="N444" s="11">
        <f t="shared" si="41"/>
        <v>2.2836636062396116E-2</v>
      </c>
      <c r="O444" s="14">
        <f t="shared" si="42"/>
        <v>7.4990741209777514E-2</v>
      </c>
      <c r="P444">
        <f t="shared" si="39"/>
        <v>376.45000000000073</v>
      </c>
      <c r="Q444" s="27">
        <f t="shared" si="43"/>
        <v>1</v>
      </c>
      <c r="R444" s="2" t="str">
        <f t="shared" si="40"/>
        <v/>
      </c>
      <c r="S444" t="str">
        <f>+IF(R444=11,(F443-D443)/F443-'Daily stats'!$I$12,IF(R444=22,(E443-F443)/F443-'Daily stats'!$I$12,""))</f>
        <v/>
      </c>
      <c r="T444" s="11">
        <f>IF(OR(Q443="",Q444=""),0,IF(S444&lt;&gt;"",S444,IF(AND(Q443=Q444,Q443&lt;&gt;0),ABS((F443-F444)/F443),IF(AND(Q443+Q444=0,Q443&lt;&gt;0),(-1*ABS(F444-F443))/F443-2*('Daily stats'!$I$12),IF(AND(Q443=-1,Q444=0),(F443-F444)/F443-2*('Daily stats'!$I$12),IF(AND(Q443=1,Q444=0),(F444-F443)/F443-2*('Daily stats'!$I$12),0))))))</f>
        <v>2.2836636062396116E-2</v>
      </c>
    </row>
    <row r="445" spans="1:20">
      <c r="A445" s="9">
        <v>42662</v>
      </c>
      <c r="B445" s="9">
        <v>42670</v>
      </c>
      <c r="C445" s="2">
        <v>19570</v>
      </c>
      <c r="D445" s="7">
        <v>19570.099999999999</v>
      </c>
      <c r="E445" s="6">
        <v>19352</v>
      </c>
      <c r="F445" s="5">
        <v>19452.05</v>
      </c>
      <c r="G445" s="2">
        <v>19452.05</v>
      </c>
      <c r="H445" s="2">
        <v>65243</v>
      </c>
      <c r="I445" s="2">
        <v>507567.29</v>
      </c>
      <c r="J445" s="2">
        <v>1893520</v>
      </c>
      <c r="K445" s="2">
        <v>-63640</v>
      </c>
      <c r="L445" s="2">
        <v>19412.099999999999</v>
      </c>
      <c r="M445" s="47">
        <f t="shared" si="38"/>
        <v>-71.600000000002183</v>
      </c>
      <c r="N445" s="11">
        <f t="shared" si="41"/>
        <v>-3.6673470380795691E-3</v>
      </c>
      <c r="O445" s="14">
        <f t="shared" si="42"/>
        <v>7.1323394171697946E-2</v>
      </c>
      <c r="P445">
        <f t="shared" si="39"/>
        <v>218.09999999999854</v>
      </c>
      <c r="Q445" s="27">
        <f t="shared" si="43"/>
        <v>-1</v>
      </c>
      <c r="R445" s="2" t="str">
        <f t="shared" si="40"/>
        <v/>
      </c>
      <c r="S445" t="str">
        <f>+IF(R445=11,(F444-D444)/F444-'Daily stats'!$I$12,IF(R445=22,(E444-F444)/F444-'Daily stats'!$I$12,""))</f>
        <v/>
      </c>
      <c r="T445" s="11">
        <f>IF(OR(Q444="",Q445=""),0,IF(S445&lt;&gt;"",S445,IF(AND(Q444=Q445,Q444&lt;&gt;0),ABS((F444-F445)/F444),IF(AND(Q444+Q445=0,Q444&lt;&gt;0),(-1*ABS(F445-F444))/F444-2*('Daily stats'!$I$12),IF(AND(Q444=-1,Q445=0),(F444-F445)/F444-2*('Daily stats'!$I$12),IF(AND(Q444=1,Q445=0),(F445-F444)/F444-2*('Daily stats'!$I$12),0))))))</f>
        <v>-4.6673470380795695E-3</v>
      </c>
    </row>
    <row r="446" spans="1:20">
      <c r="A446" s="9">
        <v>42663</v>
      </c>
      <c r="B446" s="9">
        <v>42670</v>
      </c>
      <c r="C446" s="2">
        <v>19503.3</v>
      </c>
      <c r="D446" s="7">
        <v>19734</v>
      </c>
      <c r="E446" s="6">
        <v>19501.05</v>
      </c>
      <c r="F446" s="5">
        <v>19669.2</v>
      </c>
      <c r="G446" s="2">
        <v>19669.2</v>
      </c>
      <c r="H446" s="2">
        <v>92049</v>
      </c>
      <c r="I446" s="2">
        <v>723483.86</v>
      </c>
      <c r="J446" s="2">
        <v>1896080</v>
      </c>
      <c r="K446" s="2">
        <v>2560</v>
      </c>
      <c r="L446" s="2">
        <v>19658.7</v>
      </c>
      <c r="M446" s="47">
        <f t="shared" si="38"/>
        <v>217.15000000000146</v>
      </c>
      <c r="N446" s="11">
        <f t="shared" si="41"/>
        <v>1.1163347821952004E-2</v>
      </c>
      <c r="O446" s="14">
        <f t="shared" si="42"/>
        <v>8.2486741993649942E-2</v>
      </c>
      <c r="P446">
        <f t="shared" si="39"/>
        <v>232.95000000000073</v>
      </c>
      <c r="Q446" s="27">
        <f t="shared" si="43"/>
        <v>1</v>
      </c>
      <c r="R446" s="2">
        <f t="shared" si="40"/>
        <v>11</v>
      </c>
      <c r="S446">
        <f>+IF(R446=11,(F445-D445)/F445-'Daily stats'!$I$12,IF(R446=22,(E445-F445)/F445-'Daily stats'!$I$12,""))</f>
        <v>-6.5687691014571364E-3</v>
      </c>
      <c r="T446" s="11">
        <f>IF(OR(Q445="",Q446=""),0,IF(S446&lt;&gt;"",S446,IF(AND(Q445=Q446,Q445&lt;&gt;0),ABS((F445-F446)/F445),IF(AND(Q445+Q446=0,Q445&lt;&gt;0),(-1*ABS(F446-F445))/F445-2*('Daily stats'!$I$12),IF(AND(Q445=-1,Q446=0),(F445-F446)/F445-2*('Daily stats'!$I$12),IF(AND(Q445=1,Q446=0),(F446-F445)/F445-2*('Daily stats'!$I$12),0))))))</f>
        <v>-6.5687691014571364E-3</v>
      </c>
    </row>
    <row r="447" spans="1:20">
      <c r="A447" s="9">
        <v>42664</v>
      </c>
      <c r="B447" s="9">
        <v>42670</v>
      </c>
      <c r="C447" s="2">
        <v>19651.099999999999</v>
      </c>
      <c r="D447" s="7">
        <v>19753</v>
      </c>
      <c r="E447" s="6">
        <v>19521.2</v>
      </c>
      <c r="F447" s="5">
        <v>19723.25</v>
      </c>
      <c r="G447" s="2">
        <v>19723.25</v>
      </c>
      <c r="H447" s="2">
        <v>58319</v>
      </c>
      <c r="I447" s="2">
        <v>457894.77</v>
      </c>
      <c r="J447" s="2">
        <v>1842480</v>
      </c>
      <c r="K447" s="2">
        <v>-53600</v>
      </c>
      <c r="L447" s="2">
        <v>19710.900000000001</v>
      </c>
      <c r="M447" s="47">
        <f t="shared" si="38"/>
        <v>54.049999999999272</v>
      </c>
      <c r="N447" s="11">
        <f t="shared" si="41"/>
        <v>2.7479511113822257E-3</v>
      </c>
      <c r="O447" s="14">
        <f t="shared" si="42"/>
        <v>8.5234693105032164E-2</v>
      </c>
      <c r="P447">
        <f t="shared" si="39"/>
        <v>231.79999999999927</v>
      </c>
      <c r="Q447" s="27">
        <f t="shared" si="43"/>
        <v>1</v>
      </c>
      <c r="R447" s="2" t="str">
        <f t="shared" si="40"/>
        <v/>
      </c>
      <c r="S447" t="str">
        <f>+IF(R447=11,(F446-D446)/F446-'Daily stats'!$I$12,IF(R447=22,(E446-F446)/F446-'Daily stats'!$I$12,""))</f>
        <v/>
      </c>
      <c r="T447" s="11">
        <f>IF(OR(Q446="",Q447=""),0,IF(S447&lt;&gt;"",S447,IF(AND(Q446=Q447,Q446&lt;&gt;0),ABS((F446-F447)/F446),IF(AND(Q446+Q447=0,Q446&lt;&gt;0),(-1*ABS(F447-F446))/F446-2*('Daily stats'!$I$12),IF(AND(Q446=-1,Q447=0),(F446-F447)/F446-2*('Daily stats'!$I$12),IF(AND(Q446=1,Q447=0),(F447-F446)/F446-2*('Daily stats'!$I$12),0))))))</f>
        <v>2.7479511113822257E-3</v>
      </c>
    </row>
    <row r="448" spans="1:20">
      <c r="A448" s="9">
        <v>42667</v>
      </c>
      <c r="B448" s="9">
        <v>42670</v>
      </c>
      <c r="C448" s="2">
        <v>19770.05</v>
      </c>
      <c r="D448" s="7">
        <v>19899</v>
      </c>
      <c r="E448" s="6">
        <v>19752.400000000001</v>
      </c>
      <c r="F448" s="5">
        <v>19820.7</v>
      </c>
      <c r="G448" s="2">
        <v>19820.7</v>
      </c>
      <c r="H448" s="2">
        <v>58024</v>
      </c>
      <c r="I448" s="2">
        <v>460306.73</v>
      </c>
      <c r="J448" s="2">
        <v>1822040</v>
      </c>
      <c r="K448" s="2">
        <v>-20440</v>
      </c>
      <c r="L448" s="2">
        <v>19807.900000000001</v>
      </c>
      <c r="M448" s="47">
        <f t="shared" si="38"/>
        <v>97.450000000000728</v>
      </c>
      <c r="N448" s="11">
        <f t="shared" si="41"/>
        <v>4.9408692786432626E-3</v>
      </c>
      <c r="O448" s="14">
        <f t="shared" si="42"/>
        <v>9.0175562383675426E-2</v>
      </c>
      <c r="P448">
        <f t="shared" si="39"/>
        <v>146.59999999999854</v>
      </c>
      <c r="Q448" s="27">
        <f t="shared" si="43"/>
        <v>1</v>
      </c>
      <c r="R448" s="2" t="str">
        <f t="shared" si="40"/>
        <v/>
      </c>
      <c r="S448" t="str">
        <f>+IF(R448=11,(F447-D447)/F447-'Daily stats'!$I$12,IF(R448=22,(E447-F447)/F447-'Daily stats'!$I$12,""))</f>
        <v/>
      </c>
      <c r="T448" s="11">
        <f>IF(OR(Q447="",Q448=""),0,IF(S448&lt;&gt;"",S448,IF(AND(Q447=Q448,Q447&lt;&gt;0),ABS((F447-F448)/F447),IF(AND(Q447+Q448=0,Q447&lt;&gt;0),(-1*ABS(F448-F447))/F447-2*('Daily stats'!$I$12),IF(AND(Q447=-1,Q448=0),(F447-F448)/F447-2*('Daily stats'!$I$12),IF(AND(Q447=1,Q448=0),(F448-F447)/F447-2*('Daily stats'!$I$12),0))))))</f>
        <v>4.9408692786432626E-3</v>
      </c>
    </row>
    <row r="449" spans="1:20">
      <c r="A449" s="9">
        <v>42668</v>
      </c>
      <c r="B449" s="9">
        <v>42670</v>
      </c>
      <c r="C449" s="2">
        <v>19880</v>
      </c>
      <c r="D449" s="7">
        <v>19905.25</v>
      </c>
      <c r="E449" s="6">
        <v>19710.05</v>
      </c>
      <c r="F449" s="5">
        <v>19844.849999999999</v>
      </c>
      <c r="G449" s="2">
        <v>19844.849999999999</v>
      </c>
      <c r="H449" s="2">
        <v>63103</v>
      </c>
      <c r="I449" s="2">
        <v>499721.92</v>
      </c>
      <c r="J449" s="2">
        <v>1700320</v>
      </c>
      <c r="K449" s="2">
        <v>-121720</v>
      </c>
      <c r="L449" s="2">
        <v>19834.900000000001</v>
      </c>
      <c r="M449" s="47">
        <f t="shared" si="38"/>
        <v>24.149999999997817</v>
      </c>
      <c r="N449" s="11">
        <f t="shared" si="41"/>
        <v>1.2184231636621218E-3</v>
      </c>
      <c r="O449" s="14">
        <f t="shared" si="42"/>
        <v>9.1393985547337547E-2</v>
      </c>
      <c r="P449">
        <f t="shared" si="39"/>
        <v>195.20000000000073</v>
      </c>
      <c r="Q449" s="27">
        <f t="shared" si="43"/>
        <v>1</v>
      </c>
      <c r="R449" s="2">
        <f t="shared" si="40"/>
        <v>22</v>
      </c>
      <c r="S449">
        <f>+IF(R449=11,(F448-D448)/F448-'Daily stats'!$I$12,IF(R449=22,(E448-F448)/F448-'Daily stats'!$I$12,""))</f>
        <v>-3.9458924255954264E-3</v>
      </c>
      <c r="T449" s="11">
        <f>IF(OR(Q448="",Q449=""),0,IF(S449&lt;&gt;"",S449,IF(AND(Q448=Q449,Q448&lt;&gt;0),ABS((F448-F449)/F448),IF(AND(Q448+Q449=0,Q448&lt;&gt;0),(-1*ABS(F449-F448))/F448-2*('Daily stats'!$I$12),IF(AND(Q448=-1,Q449=0),(F448-F449)/F448-2*('Daily stats'!$I$12),IF(AND(Q448=1,Q449=0),(F449-F448)/F448-2*('Daily stats'!$I$12),0))))))</f>
        <v>-3.9458924255954264E-3</v>
      </c>
    </row>
    <row r="450" spans="1:20">
      <c r="A450" s="9">
        <v>42669</v>
      </c>
      <c r="B450" s="9">
        <v>42670</v>
      </c>
      <c r="C450" s="2">
        <v>19615.55</v>
      </c>
      <c r="D450" s="7">
        <v>19674.3</v>
      </c>
      <c r="E450" s="6">
        <v>19432.2</v>
      </c>
      <c r="F450" s="5">
        <v>19488.650000000001</v>
      </c>
      <c r="G450" s="2">
        <v>19488.650000000001</v>
      </c>
      <c r="H450" s="2">
        <v>86380</v>
      </c>
      <c r="I450" s="2">
        <v>676124.48</v>
      </c>
      <c r="J450" s="2">
        <v>1196000</v>
      </c>
      <c r="K450" s="2">
        <v>-504320</v>
      </c>
      <c r="L450" s="2">
        <v>19483.599999999999</v>
      </c>
      <c r="M450" s="47">
        <f t="shared" si="38"/>
        <v>-356.19999999999709</v>
      </c>
      <c r="N450" s="11">
        <f t="shared" si="41"/>
        <v>-1.7949241238910705E-2</v>
      </c>
      <c r="O450" s="14">
        <f t="shared" si="42"/>
        <v>7.3444744308426846E-2</v>
      </c>
      <c r="P450">
        <f t="shared" si="39"/>
        <v>242.09999999999854</v>
      </c>
      <c r="Q450" s="27">
        <f t="shared" si="43"/>
        <v>-1</v>
      </c>
      <c r="R450" s="2">
        <f t="shared" si="40"/>
        <v>22</v>
      </c>
      <c r="S450">
        <f>+IF(R450=11,(F449-D449)/F449-'Daily stats'!$I$12,IF(R450=22,(E449-F449)/F449-'Daily stats'!$I$12,""))</f>
        <v>-7.2926943262357387E-3</v>
      </c>
      <c r="T450" s="11">
        <f>IF(OR(Q449="",Q450=""),0,IF(S450&lt;&gt;"",S450,IF(AND(Q449=Q450,Q449&lt;&gt;0),ABS((F449-F450)/F449),IF(AND(Q449+Q450=0,Q449&lt;&gt;0),(-1*ABS(F450-F449))/F449-2*('Daily stats'!$I$12),IF(AND(Q449=-1,Q450=0),(F449-F450)/F449-2*('Daily stats'!$I$12),IF(AND(Q449=1,Q450=0),(F450-F449)/F449-2*('Daily stats'!$I$12),0))))))</f>
        <v>-7.2926943262357387E-3</v>
      </c>
    </row>
    <row r="451" spans="1:20">
      <c r="A451" s="9">
        <v>42670</v>
      </c>
      <c r="B451" s="9">
        <v>42670</v>
      </c>
      <c r="C451" s="2">
        <v>19450</v>
      </c>
      <c r="D451" s="7">
        <v>19543.099999999999</v>
      </c>
      <c r="E451" s="6">
        <v>19245.150000000001</v>
      </c>
      <c r="F451" s="5">
        <v>19497.95</v>
      </c>
      <c r="G451" s="2">
        <v>19514.599999999999</v>
      </c>
      <c r="H451" s="2">
        <v>90653</v>
      </c>
      <c r="I451" s="2">
        <v>702375.92</v>
      </c>
      <c r="J451" s="2">
        <v>769320</v>
      </c>
      <c r="K451" s="2">
        <v>-426680</v>
      </c>
      <c r="L451" s="2">
        <v>19514.599999999999</v>
      </c>
      <c r="M451" s="47">
        <f t="shared" ref="M451:M514" si="44">+IF(B451=B450,F451-F450,"")</f>
        <v>9.2999999999992724</v>
      </c>
      <c r="N451" s="11">
        <f t="shared" si="41"/>
        <v>4.7720083227926368E-4</v>
      </c>
      <c r="O451" s="14">
        <f t="shared" si="42"/>
        <v>7.3921945140706116E-2</v>
      </c>
      <c r="P451">
        <f t="shared" ref="P451:P514" si="45">+D451-E451</f>
        <v>297.94999999999709</v>
      </c>
      <c r="Q451" s="27">
        <f t="shared" si="43"/>
        <v>0</v>
      </c>
      <c r="R451" s="2" t="str">
        <f t="shared" ref="R451:R514" si="46">+IF(AND(Q450=1,E451&lt;E450),22,IF(AND(Q450=-1,D451&gt;D450),11,""))</f>
        <v/>
      </c>
      <c r="S451" t="str">
        <f>+IF(R451=11,(F450-D450)/F450-'Daily stats'!$I$12,IF(R451=22,(E450-F450)/F450-'Daily stats'!$I$12,""))</f>
        <v/>
      </c>
      <c r="T451" s="11">
        <f>IF(OR(Q450="",Q451=""),0,IF(S451&lt;&gt;"",S451,IF(AND(Q450=Q451,Q450&lt;&gt;0),ABS((F450-F451)/F450),IF(AND(Q450+Q451=0,Q450&lt;&gt;0),(-1*ABS(F451-F450))/F450-2*('Daily stats'!$I$12),IF(AND(Q450=-1,Q451=0),(F450-F451)/F450-2*('Daily stats'!$I$12),IF(AND(Q450=1,Q451=0),(F451-F450)/F450-2*('Daily stats'!$I$12),0))))))</f>
        <v>-1.4772008322792636E-3</v>
      </c>
    </row>
    <row r="452" spans="1:20">
      <c r="A452" s="9">
        <v>42671</v>
      </c>
      <c r="B452" s="9">
        <v>42698</v>
      </c>
      <c r="C452" s="2">
        <v>19635</v>
      </c>
      <c r="D452" s="7">
        <v>19690.7</v>
      </c>
      <c r="E452" s="6">
        <v>19459.45</v>
      </c>
      <c r="F452" s="5">
        <v>19623.5</v>
      </c>
      <c r="G452" s="2">
        <v>19623.5</v>
      </c>
      <c r="H452" s="2">
        <v>71062</v>
      </c>
      <c r="I452" s="2">
        <v>556807.46</v>
      </c>
      <c r="J452" s="2">
        <v>1535560</v>
      </c>
      <c r="K452" s="2">
        <v>-24160</v>
      </c>
      <c r="L452" s="2">
        <v>19555.95</v>
      </c>
      <c r="M452" s="47" t="str">
        <f t="shared" si="44"/>
        <v/>
      </c>
      <c r="N452" s="11">
        <f t="shared" ref="N452:N515" si="47">(F452-F451)/F451</f>
        <v>6.439138473531795E-3</v>
      </c>
      <c r="O452" s="14">
        <f t="shared" ref="O452:O515" si="48">+O451+N452</f>
        <v>8.036108361423791E-2</v>
      </c>
      <c r="P452">
        <f t="shared" si="45"/>
        <v>231.25</v>
      </c>
      <c r="Q452" s="27" t="str">
        <f t="shared" si="43"/>
        <v/>
      </c>
      <c r="R452" s="2" t="str">
        <f t="shared" si="46"/>
        <v/>
      </c>
      <c r="S452" t="str">
        <f>+IF(R452=11,(F451-D451)/F451-'Daily stats'!$I$12,IF(R452=22,(E451-F451)/F451-'Daily stats'!$I$12,""))</f>
        <v/>
      </c>
      <c r="T452" s="11">
        <f>IF(OR(Q451="",Q452=""),0,IF(S452&lt;&gt;"",S452,IF(AND(Q451=Q452,Q451&lt;&gt;0),ABS((F451-F452)/F451),IF(AND(Q451+Q452=0,Q451&lt;&gt;0),(-1*ABS(F452-F451))/F451-2*('Daily stats'!$I$12),IF(AND(Q451=-1,Q452=0),(F451-F452)/F451-2*('Daily stats'!$I$12),IF(AND(Q451=1,Q452=0),(F452-F451)/F451-2*('Daily stats'!$I$12),0))))))</f>
        <v>0</v>
      </c>
    </row>
    <row r="453" spans="1:20">
      <c r="A453" s="9">
        <v>42673</v>
      </c>
      <c r="B453" s="9">
        <v>42698</v>
      </c>
      <c r="C453" s="2">
        <v>19690</v>
      </c>
      <c r="D453" s="7">
        <v>19695</v>
      </c>
      <c r="E453" s="6">
        <v>19517.45</v>
      </c>
      <c r="F453" s="5">
        <v>19552.599999999999</v>
      </c>
      <c r="G453" s="2">
        <v>19552.599999999999</v>
      </c>
      <c r="H453" s="2">
        <v>9359</v>
      </c>
      <c r="I453" s="2">
        <v>73281.87</v>
      </c>
      <c r="J453" s="2">
        <v>1569960</v>
      </c>
      <c r="K453" s="2">
        <v>34400</v>
      </c>
      <c r="L453" s="2">
        <v>19523.55</v>
      </c>
      <c r="M453" s="47">
        <f t="shared" si="44"/>
        <v>-70.900000000001455</v>
      </c>
      <c r="N453" s="11">
        <f t="shared" si="47"/>
        <v>-3.6130150075165722E-3</v>
      </c>
      <c r="O453" s="14">
        <f t="shared" si="48"/>
        <v>7.6748068606721342E-2</v>
      </c>
      <c r="P453">
        <f t="shared" si="45"/>
        <v>177.54999999999927</v>
      </c>
      <c r="Q453" s="27">
        <f t="shared" si="43"/>
        <v>-1</v>
      </c>
      <c r="R453" s="2" t="str">
        <f t="shared" si="46"/>
        <v/>
      </c>
      <c r="S453" t="str">
        <f>+IF(R453=11,(F452-D452)/F452-'Daily stats'!$I$12,IF(R453=22,(E452-F452)/F452-'Daily stats'!$I$12,""))</f>
        <v/>
      </c>
      <c r="T453" s="11">
        <f>IF(OR(Q452="",Q453=""),0,IF(S453&lt;&gt;"",S453,IF(AND(Q452=Q453,Q452&lt;&gt;0),ABS((F452-F453)/F452),IF(AND(Q452+Q453=0,Q452&lt;&gt;0),(-1*ABS(F453-F452))/F452-2*('Daily stats'!$I$12),IF(AND(Q452=-1,Q453=0),(F452-F453)/F452-2*('Daily stats'!$I$12),IF(AND(Q452=1,Q453=0),(F453-F452)/F452-2*('Daily stats'!$I$12),0))))))</f>
        <v>0</v>
      </c>
    </row>
    <row r="454" spans="1:20">
      <c r="A454" s="9">
        <v>42675</v>
      </c>
      <c r="B454" s="9">
        <v>42698</v>
      </c>
      <c r="C454" s="2">
        <v>19589.45</v>
      </c>
      <c r="D454" s="7">
        <v>19650</v>
      </c>
      <c r="E454" s="6">
        <v>19478</v>
      </c>
      <c r="F454" s="5">
        <v>19525.099999999999</v>
      </c>
      <c r="G454" s="2">
        <v>19525.099999999999</v>
      </c>
      <c r="H454" s="2">
        <v>50740</v>
      </c>
      <c r="I454" s="2">
        <v>397012.81</v>
      </c>
      <c r="J454" s="2">
        <v>1734960</v>
      </c>
      <c r="K454" s="2">
        <v>165000</v>
      </c>
      <c r="L454" s="2" t="s">
        <v>36</v>
      </c>
      <c r="M454" s="47">
        <f t="shared" si="44"/>
        <v>-27.5</v>
      </c>
      <c r="N454" s="11">
        <f t="shared" si="47"/>
        <v>-1.4064625676380635E-3</v>
      </c>
      <c r="O454" s="14">
        <f t="shared" si="48"/>
        <v>7.5341606039083284E-2</v>
      </c>
      <c r="P454">
        <f t="shared" si="45"/>
        <v>172</v>
      </c>
      <c r="Q454" s="27">
        <f t="shared" si="43"/>
        <v>-1</v>
      </c>
      <c r="R454" s="2" t="str">
        <f t="shared" si="46"/>
        <v/>
      </c>
      <c r="S454" t="str">
        <f>+IF(R454=11,(F453-D453)/F453-'Daily stats'!$I$12,IF(R454=22,(E453-F453)/F453-'Daily stats'!$I$12,""))</f>
        <v/>
      </c>
      <c r="T454" s="11">
        <f>IF(OR(Q453="",Q454=""),0,IF(S454&lt;&gt;"",S454,IF(AND(Q453=Q454,Q453&lt;&gt;0),ABS((F453-F454)/F453),IF(AND(Q453+Q454=0,Q453&lt;&gt;0),(-1*ABS(F454-F453))/F453-2*('Daily stats'!$I$12),IF(AND(Q453=-1,Q454=0),(F453-F454)/F453-2*('Daily stats'!$I$12),IF(AND(Q453=1,Q454=0),(F454-F453)/F453-2*('Daily stats'!$I$12),0))))))</f>
        <v>1.4064625676380635E-3</v>
      </c>
    </row>
    <row r="455" spans="1:20">
      <c r="A455" s="9">
        <v>42676</v>
      </c>
      <c r="B455" s="9">
        <v>42698</v>
      </c>
      <c r="C455" s="2">
        <v>19299</v>
      </c>
      <c r="D455" s="7">
        <v>19389.900000000001</v>
      </c>
      <c r="E455" s="6">
        <v>19222.349999999999</v>
      </c>
      <c r="F455" s="5">
        <v>19299.650000000001</v>
      </c>
      <c r="G455" s="2">
        <v>19299.650000000001</v>
      </c>
      <c r="H455" s="2">
        <v>71246</v>
      </c>
      <c r="I455" s="2">
        <v>549721.31000000006</v>
      </c>
      <c r="J455" s="2">
        <v>1926920</v>
      </c>
      <c r="K455" s="2">
        <v>191960</v>
      </c>
      <c r="L455" s="2" t="s">
        <v>36</v>
      </c>
      <c r="M455" s="47">
        <f t="shared" si="44"/>
        <v>-225.44999999999709</v>
      </c>
      <c r="N455" s="11">
        <f t="shared" si="47"/>
        <v>-1.1546675817281197E-2</v>
      </c>
      <c r="O455" s="14">
        <f t="shared" si="48"/>
        <v>6.379493022180209E-2</v>
      </c>
      <c r="P455">
        <f t="shared" si="45"/>
        <v>167.55000000000291</v>
      </c>
      <c r="Q455" s="27">
        <f t="shared" si="43"/>
        <v>-1</v>
      </c>
      <c r="R455" s="2" t="str">
        <f t="shared" si="46"/>
        <v/>
      </c>
      <c r="S455" t="str">
        <f>+IF(R455=11,(F454-D454)/F454-'Daily stats'!$I$12,IF(R455=22,(E454-F454)/F454-'Daily stats'!$I$12,""))</f>
        <v/>
      </c>
      <c r="T455" s="11">
        <f>IF(OR(Q454="",Q455=""),0,IF(S455&lt;&gt;"",S455,IF(AND(Q454=Q455,Q454&lt;&gt;0),ABS((F454-F455)/F454),IF(AND(Q454+Q455=0,Q454&lt;&gt;0),(-1*ABS(F455-F454))/F454-2*('Daily stats'!$I$12),IF(AND(Q454=-1,Q455=0),(F454-F455)/F454-2*('Daily stats'!$I$12),IF(AND(Q454=1,Q455=0),(F455-F454)/F454-2*('Daily stats'!$I$12),0))))))</f>
        <v>1.1546675817281197E-2</v>
      </c>
    </row>
    <row r="456" spans="1:20">
      <c r="A456" s="9">
        <v>42677</v>
      </c>
      <c r="B456" s="9">
        <v>42698</v>
      </c>
      <c r="C456" s="2">
        <v>19275</v>
      </c>
      <c r="D456" s="7">
        <v>19379.3</v>
      </c>
      <c r="E456" s="6">
        <v>19193.599999999999</v>
      </c>
      <c r="F456" s="5">
        <v>19266.25</v>
      </c>
      <c r="G456" s="2">
        <v>19266.25</v>
      </c>
      <c r="H456" s="2">
        <v>70471</v>
      </c>
      <c r="I456" s="2">
        <v>543905.61</v>
      </c>
      <c r="J456" s="2">
        <v>1911320</v>
      </c>
      <c r="K456" s="2">
        <v>-15600</v>
      </c>
      <c r="L456" s="2" t="s">
        <v>36</v>
      </c>
      <c r="M456" s="47">
        <f t="shared" si="44"/>
        <v>-33.400000000001455</v>
      </c>
      <c r="N456" s="11">
        <f t="shared" si="47"/>
        <v>-1.7306013321485858E-3</v>
      </c>
      <c r="O456" s="14">
        <f t="shared" si="48"/>
        <v>6.2064328889653506E-2</v>
      </c>
      <c r="P456">
        <f t="shared" si="45"/>
        <v>185.70000000000073</v>
      </c>
      <c r="Q456" s="27">
        <f t="shared" si="43"/>
        <v>-1</v>
      </c>
      <c r="R456" s="2" t="str">
        <f t="shared" si="46"/>
        <v/>
      </c>
      <c r="S456" t="str">
        <f>+IF(R456=11,(F455-D455)/F455-'Daily stats'!$I$12,IF(R456=22,(E455-F455)/F455-'Daily stats'!$I$12,""))</f>
        <v/>
      </c>
      <c r="T456" s="11">
        <f>IF(OR(Q455="",Q456=""),0,IF(S456&lt;&gt;"",S456,IF(AND(Q455=Q456,Q455&lt;&gt;0),ABS((F455-F456)/F455),IF(AND(Q455+Q456=0,Q455&lt;&gt;0),(-1*ABS(F456-F455))/F455-2*('Daily stats'!$I$12),IF(AND(Q455=-1,Q456=0),(F455-F456)/F455-2*('Daily stats'!$I$12),IF(AND(Q455=1,Q456=0),(F456-F455)/F455-2*('Daily stats'!$I$12),0))))))</f>
        <v>1.7306013321485858E-3</v>
      </c>
    </row>
    <row r="457" spans="1:20">
      <c r="A457" s="9">
        <v>42678</v>
      </c>
      <c r="B457" s="9">
        <v>42698</v>
      </c>
      <c r="C457" s="2">
        <v>19225.25</v>
      </c>
      <c r="D457" s="7">
        <v>19285</v>
      </c>
      <c r="E457" s="6">
        <v>19041.25</v>
      </c>
      <c r="F457" s="5">
        <v>19131.95</v>
      </c>
      <c r="G457" s="2">
        <v>19131.95</v>
      </c>
      <c r="H457" s="2">
        <v>75247</v>
      </c>
      <c r="I457" s="2">
        <v>576579.51</v>
      </c>
      <c r="J457" s="2">
        <v>1948400</v>
      </c>
      <c r="K457" s="2">
        <v>37080</v>
      </c>
      <c r="L457" s="2">
        <v>19058.099999999999</v>
      </c>
      <c r="M457" s="47">
        <f t="shared" si="44"/>
        <v>-134.29999999999927</v>
      </c>
      <c r="N457" s="11">
        <f t="shared" si="47"/>
        <v>-6.9707389865697406E-3</v>
      </c>
      <c r="O457" s="14">
        <f t="shared" si="48"/>
        <v>5.5093589903083766E-2</v>
      </c>
      <c r="P457">
        <f t="shared" si="45"/>
        <v>243.75</v>
      </c>
      <c r="Q457" s="27">
        <f t="shared" si="43"/>
        <v>-1</v>
      </c>
      <c r="R457" s="2" t="str">
        <f t="shared" si="46"/>
        <v/>
      </c>
      <c r="S457" t="str">
        <f>+IF(R457=11,(F456-D456)/F456-'Daily stats'!$I$12,IF(R457=22,(E456-F456)/F456-'Daily stats'!$I$12,""))</f>
        <v/>
      </c>
      <c r="T457" s="11">
        <f>IF(OR(Q456="",Q457=""),0,IF(S457&lt;&gt;"",S457,IF(AND(Q456=Q457,Q456&lt;&gt;0),ABS((F456-F457)/F456),IF(AND(Q456+Q457=0,Q456&lt;&gt;0),(-1*ABS(F457-F456))/F456-2*('Daily stats'!$I$12),IF(AND(Q456=-1,Q457=0),(F456-F457)/F456-2*('Daily stats'!$I$12),IF(AND(Q456=1,Q457=0),(F457-F456)/F456-2*('Daily stats'!$I$12),0))))))</f>
        <v>6.9707389865697406E-3</v>
      </c>
    </row>
    <row r="458" spans="1:20">
      <c r="A458" s="9">
        <v>42681</v>
      </c>
      <c r="B458" s="9">
        <v>42698</v>
      </c>
      <c r="C458" s="2">
        <v>19400</v>
      </c>
      <c r="D458" s="7">
        <v>19435.8</v>
      </c>
      <c r="E458" s="6">
        <v>19285.75</v>
      </c>
      <c r="F458" s="5">
        <v>19395.2</v>
      </c>
      <c r="G458" s="2">
        <v>19395.2</v>
      </c>
      <c r="H458" s="2">
        <v>58515</v>
      </c>
      <c r="I458" s="2">
        <v>453323.28</v>
      </c>
      <c r="J458" s="2">
        <v>1794160</v>
      </c>
      <c r="K458" s="2">
        <v>-154240</v>
      </c>
      <c r="L458" s="2">
        <v>19356</v>
      </c>
      <c r="M458" s="47">
        <f t="shared" si="44"/>
        <v>263.25</v>
      </c>
      <c r="N458" s="11">
        <f t="shared" si="47"/>
        <v>1.3759705623315971E-2</v>
      </c>
      <c r="O458" s="14">
        <f t="shared" si="48"/>
        <v>6.8853295526399738E-2</v>
      </c>
      <c r="P458">
        <f t="shared" si="45"/>
        <v>150.04999999999927</v>
      </c>
      <c r="Q458" s="27">
        <f t="shared" si="43"/>
        <v>1</v>
      </c>
      <c r="R458" s="2">
        <f t="shared" si="46"/>
        <v>11</v>
      </c>
      <c r="S458">
        <f>+IF(R458=11,(F457-D457)/F457-'Daily stats'!$I$12,IF(R458=22,(E457-F457)/F457-'Daily stats'!$I$12,""))</f>
        <v>-8.4997072959107287E-3</v>
      </c>
      <c r="T458" s="11">
        <f>IF(OR(Q457="",Q458=""),0,IF(S458&lt;&gt;"",S458,IF(AND(Q457=Q458,Q457&lt;&gt;0),ABS((F457-F458)/F457),IF(AND(Q457+Q458=0,Q457&lt;&gt;0),(-1*ABS(F458-F457))/F457-2*('Daily stats'!$I$12),IF(AND(Q457=-1,Q458=0),(F457-F458)/F457-2*('Daily stats'!$I$12),IF(AND(Q457=1,Q458=0),(F458-F457)/F457-2*('Daily stats'!$I$12),0))))))</f>
        <v>-8.4997072959107287E-3</v>
      </c>
    </row>
    <row r="459" spans="1:20">
      <c r="A459" s="9">
        <v>42682</v>
      </c>
      <c r="B459" s="9">
        <v>42698</v>
      </c>
      <c r="C459" s="2">
        <v>19513.3</v>
      </c>
      <c r="D459" s="7">
        <v>19619.95</v>
      </c>
      <c r="E459" s="6">
        <v>19375</v>
      </c>
      <c r="F459" s="5">
        <v>19561.3</v>
      </c>
      <c r="G459" s="2">
        <v>19561.3</v>
      </c>
      <c r="H459" s="2">
        <v>61999</v>
      </c>
      <c r="I459" s="2">
        <v>482791.7</v>
      </c>
      <c r="J459" s="2">
        <v>1685760</v>
      </c>
      <c r="K459" s="2">
        <v>-108400</v>
      </c>
      <c r="L459" s="2">
        <v>19500.8</v>
      </c>
      <c r="M459" s="47">
        <f t="shared" si="44"/>
        <v>166.09999999999854</v>
      </c>
      <c r="N459" s="11">
        <f t="shared" si="47"/>
        <v>8.5639745916514676E-3</v>
      </c>
      <c r="O459" s="14">
        <f t="shared" si="48"/>
        <v>7.7417270118051204E-2</v>
      </c>
      <c r="P459">
        <f t="shared" si="45"/>
        <v>244.95000000000073</v>
      </c>
      <c r="Q459" s="27">
        <f t="shared" si="43"/>
        <v>1</v>
      </c>
      <c r="R459" s="2" t="str">
        <f t="shared" si="46"/>
        <v/>
      </c>
      <c r="S459" t="str">
        <f>+IF(R459=11,(F458-D458)/F458-'Daily stats'!$I$12,IF(R459=22,(E458-F458)/F458-'Daily stats'!$I$12,""))</f>
        <v/>
      </c>
      <c r="T459" s="11">
        <f>IF(OR(Q458="",Q459=""),0,IF(S459&lt;&gt;"",S459,IF(AND(Q458=Q459,Q458&lt;&gt;0),ABS((F458-F459)/F458),IF(AND(Q458+Q459=0,Q458&lt;&gt;0),(-1*ABS(F459-F458))/F458-2*('Daily stats'!$I$12),IF(AND(Q458=-1,Q459=0),(F458-F459)/F458-2*('Daily stats'!$I$12),IF(AND(Q458=1,Q459=0),(F459-F458)/F458-2*('Daily stats'!$I$12),0))))))</f>
        <v>8.5639745916514676E-3</v>
      </c>
    </row>
    <row r="460" spans="1:20">
      <c r="A460" s="9">
        <v>42683</v>
      </c>
      <c r="B460" s="9">
        <v>42698</v>
      </c>
      <c r="C460" s="2">
        <v>18325</v>
      </c>
      <c r="D460" s="7">
        <v>19632</v>
      </c>
      <c r="E460" s="6">
        <v>18200</v>
      </c>
      <c r="F460" s="5">
        <v>19583.5</v>
      </c>
      <c r="G460" s="2">
        <v>19583.5</v>
      </c>
      <c r="H460" s="2">
        <v>195876</v>
      </c>
      <c r="I460" s="2">
        <v>1495443.02</v>
      </c>
      <c r="J460" s="2">
        <v>1887280</v>
      </c>
      <c r="K460" s="2">
        <v>201520</v>
      </c>
      <c r="L460" s="2">
        <v>19518.25</v>
      </c>
      <c r="M460" s="47">
        <f t="shared" si="44"/>
        <v>22.200000000000728</v>
      </c>
      <c r="N460" s="11">
        <f t="shared" si="47"/>
        <v>1.1348938976448767E-3</v>
      </c>
      <c r="O460" s="14">
        <f t="shared" si="48"/>
        <v>7.8552164015696077E-2</v>
      </c>
      <c r="P460">
        <f t="shared" si="45"/>
        <v>1432</v>
      </c>
      <c r="Q460" s="27">
        <f t="shared" si="43"/>
        <v>1</v>
      </c>
      <c r="R460" s="2">
        <f t="shared" si="46"/>
        <v>22</v>
      </c>
      <c r="S460">
        <f>+IF(R460=11,(F459-D459)/F459-'Daily stats'!$I$12,IF(R460=22,(E459-F459)/F459-'Daily stats'!$I$12,""))</f>
        <v>-1.0023906897803279E-2</v>
      </c>
      <c r="T460" s="11">
        <f>IF(OR(Q459="",Q460=""),0,IF(S460&lt;&gt;"",S460,IF(AND(Q459=Q460,Q459&lt;&gt;0),ABS((F459-F460)/F459),IF(AND(Q459+Q460=0,Q459&lt;&gt;0),(-1*ABS(F460-F459))/F459-2*('Daily stats'!$I$12),IF(AND(Q459=-1,Q460=0),(F459-F460)/F459-2*('Daily stats'!$I$12),IF(AND(Q459=1,Q460=0),(F460-F459)/F459-2*('Daily stats'!$I$12),0))))))</f>
        <v>-1.0023906897803279E-2</v>
      </c>
    </row>
    <row r="461" spans="1:20">
      <c r="A461" s="9">
        <v>42684</v>
      </c>
      <c r="B461" s="9">
        <v>42698</v>
      </c>
      <c r="C461" s="2">
        <v>19860</v>
      </c>
      <c r="D461" s="7">
        <v>20315</v>
      </c>
      <c r="E461" s="6">
        <v>19816.25</v>
      </c>
      <c r="F461" s="5">
        <v>20261.900000000001</v>
      </c>
      <c r="G461" s="2">
        <v>20261.900000000001</v>
      </c>
      <c r="H461" s="2">
        <v>143301</v>
      </c>
      <c r="I461" s="2">
        <v>1154684.6599999999</v>
      </c>
      <c r="J461" s="2">
        <v>1951280</v>
      </c>
      <c r="K461" s="2">
        <v>64000</v>
      </c>
      <c r="L461" s="2">
        <v>20200.25</v>
      </c>
      <c r="M461" s="47">
        <f t="shared" si="44"/>
        <v>678.40000000000146</v>
      </c>
      <c r="N461" s="11">
        <f t="shared" si="47"/>
        <v>3.4641407307171926E-2</v>
      </c>
      <c r="O461" s="14">
        <f t="shared" si="48"/>
        <v>0.113193571322868</v>
      </c>
      <c r="P461">
        <f t="shared" si="45"/>
        <v>498.75</v>
      </c>
      <c r="Q461" s="27">
        <f t="shared" ref="Q461:Q524" si="49">+IF(M461="","",IF(B461&lt;&gt;B462,0,IF(M461&lt;&gt;"",IF(F461&gt;F460,1,IF(F461&lt;F460,-1,0)))))</f>
        <v>1</v>
      </c>
      <c r="R461" s="2" t="str">
        <f t="shared" si="46"/>
        <v/>
      </c>
      <c r="S461" t="str">
        <f>+IF(R461=11,(F460-D460)/F460-'Daily stats'!$I$12,IF(R461=22,(E460-F460)/F460-'Daily stats'!$I$12,""))</f>
        <v/>
      </c>
      <c r="T461" s="11">
        <f>IF(OR(Q460="",Q461=""),0,IF(S461&lt;&gt;"",S461,IF(AND(Q460=Q461,Q460&lt;&gt;0),ABS((F460-F461)/F460),IF(AND(Q460+Q461=0,Q460&lt;&gt;0),(-1*ABS(F461-F460))/F460-2*('Daily stats'!$I$12),IF(AND(Q460=-1,Q461=0),(F460-F461)/F460-2*('Daily stats'!$I$12),IF(AND(Q460=1,Q461=0),(F461-F460)/F460-2*('Daily stats'!$I$12),0))))))</f>
        <v>3.4641407307171926E-2</v>
      </c>
    </row>
    <row r="462" spans="1:20">
      <c r="A462" s="9">
        <v>42685</v>
      </c>
      <c r="B462" s="9">
        <v>42698</v>
      </c>
      <c r="C462" s="2">
        <v>20149.7</v>
      </c>
      <c r="D462" s="7">
        <v>20332</v>
      </c>
      <c r="E462" s="6">
        <v>19777</v>
      </c>
      <c r="F462" s="5">
        <v>19820.25</v>
      </c>
      <c r="G462" s="2">
        <v>19820.25</v>
      </c>
      <c r="H462" s="2">
        <v>114031</v>
      </c>
      <c r="I462" s="2">
        <v>912065.59</v>
      </c>
      <c r="J462" s="2">
        <v>1959840</v>
      </c>
      <c r="K462" s="2">
        <v>8560</v>
      </c>
      <c r="L462" s="2">
        <v>19738.8</v>
      </c>
      <c r="M462" s="47">
        <f t="shared" si="44"/>
        <v>-441.65000000000146</v>
      </c>
      <c r="N462" s="11">
        <f t="shared" si="47"/>
        <v>-2.1797067402366088E-2</v>
      </c>
      <c r="O462" s="14">
        <f t="shared" si="48"/>
        <v>9.1396503920501915E-2</v>
      </c>
      <c r="P462">
        <f t="shared" si="45"/>
        <v>555</v>
      </c>
      <c r="Q462" s="27">
        <f t="shared" si="49"/>
        <v>-1</v>
      </c>
      <c r="R462" s="2">
        <f t="shared" si="46"/>
        <v>22</v>
      </c>
      <c r="S462">
        <f>+IF(R462=11,(F461-D461)/F461-'Daily stats'!$I$12,IF(R462=22,(E461-F461)/F461-'Daily stats'!$I$12,""))</f>
        <v>-2.2494482254872515E-2</v>
      </c>
      <c r="T462" s="11">
        <f>IF(OR(Q461="",Q462=""),0,IF(S462&lt;&gt;"",S462,IF(AND(Q461=Q462,Q461&lt;&gt;0),ABS((F461-F462)/F461),IF(AND(Q461+Q462=0,Q461&lt;&gt;0),(-1*ABS(F462-F461))/F461-2*('Daily stats'!$I$12),IF(AND(Q461=-1,Q462=0),(F461-F462)/F461-2*('Daily stats'!$I$12),IF(AND(Q461=1,Q462=0),(F462-F461)/F461-2*('Daily stats'!$I$12),0))))))</f>
        <v>-2.2494482254872515E-2</v>
      </c>
    </row>
    <row r="463" spans="1:20">
      <c r="A463" s="9">
        <v>42689</v>
      </c>
      <c r="B463" s="9">
        <v>42698</v>
      </c>
      <c r="C463" s="2">
        <v>19840</v>
      </c>
      <c r="D463" s="7">
        <v>19898.849999999999</v>
      </c>
      <c r="E463" s="6">
        <v>19306.099999999999</v>
      </c>
      <c r="F463" s="5">
        <v>19359.45</v>
      </c>
      <c r="G463" s="2">
        <v>19359.45</v>
      </c>
      <c r="H463" s="2">
        <v>124470</v>
      </c>
      <c r="I463" s="2">
        <v>974355.95</v>
      </c>
      <c r="J463" s="2">
        <v>2247160</v>
      </c>
      <c r="K463" s="2">
        <v>287320</v>
      </c>
      <c r="L463" s="2">
        <v>19289.75</v>
      </c>
      <c r="M463" s="47">
        <f t="shared" si="44"/>
        <v>-460.79999999999927</v>
      </c>
      <c r="N463" s="11">
        <f t="shared" si="47"/>
        <v>-2.324894993756382E-2</v>
      </c>
      <c r="O463" s="14">
        <f t="shared" si="48"/>
        <v>6.8147553982938092E-2</v>
      </c>
      <c r="P463">
        <f t="shared" si="45"/>
        <v>592.75</v>
      </c>
      <c r="Q463" s="27">
        <f t="shared" si="49"/>
        <v>-1</v>
      </c>
      <c r="R463" s="2" t="str">
        <f t="shared" si="46"/>
        <v/>
      </c>
      <c r="S463" t="str">
        <f>+IF(R463=11,(F462-D462)/F462-'Daily stats'!$I$12,IF(R463=22,(E462-F462)/F462-'Daily stats'!$I$12,""))</f>
        <v/>
      </c>
      <c r="T463" s="11">
        <f>IF(OR(Q462="",Q463=""),0,IF(S463&lt;&gt;"",S463,IF(AND(Q462=Q463,Q462&lt;&gt;0),ABS((F462-F463)/F462),IF(AND(Q462+Q463=0,Q462&lt;&gt;0),(-1*ABS(F463-F462))/F462-2*('Daily stats'!$I$12),IF(AND(Q462=-1,Q463=0),(F462-F463)/F462-2*('Daily stats'!$I$12),IF(AND(Q462=1,Q463=0),(F463-F462)/F462-2*('Daily stats'!$I$12),0))))))</f>
        <v>2.324894993756382E-2</v>
      </c>
    </row>
    <row r="464" spans="1:20">
      <c r="A464" s="9">
        <v>42690</v>
      </c>
      <c r="B464" s="9">
        <v>42698</v>
      </c>
      <c r="C464" s="2">
        <v>19550</v>
      </c>
      <c r="D464" s="7">
        <v>19649</v>
      </c>
      <c r="E464" s="6">
        <v>19120.599999999999</v>
      </c>
      <c r="F464" s="5">
        <v>19141.650000000001</v>
      </c>
      <c r="G464" s="2">
        <v>19141.650000000001</v>
      </c>
      <c r="H464" s="2">
        <v>94743</v>
      </c>
      <c r="I464" s="2">
        <v>731152.46</v>
      </c>
      <c r="J464" s="2">
        <v>2418000</v>
      </c>
      <c r="K464" s="2">
        <v>170840</v>
      </c>
      <c r="L464" s="2">
        <v>19108.099999999999</v>
      </c>
      <c r="M464" s="47">
        <f t="shared" si="44"/>
        <v>-217.79999999999927</v>
      </c>
      <c r="N464" s="11">
        <f t="shared" si="47"/>
        <v>-1.1250319611352557E-2</v>
      </c>
      <c r="O464" s="14">
        <f t="shared" si="48"/>
        <v>5.6897234371585531E-2</v>
      </c>
      <c r="P464">
        <f t="shared" si="45"/>
        <v>528.40000000000146</v>
      </c>
      <c r="Q464" s="27">
        <f t="shared" si="49"/>
        <v>-1</v>
      </c>
      <c r="R464" s="2" t="str">
        <f t="shared" si="46"/>
        <v/>
      </c>
      <c r="S464" t="str">
        <f>+IF(R464=11,(F463-D463)/F463-'Daily stats'!$I$12,IF(R464=22,(E463-F463)/F463-'Daily stats'!$I$12,""))</f>
        <v/>
      </c>
      <c r="T464" s="11">
        <f>IF(OR(Q463="",Q464=""),0,IF(S464&lt;&gt;"",S464,IF(AND(Q463=Q464,Q463&lt;&gt;0),ABS((F463-F464)/F463),IF(AND(Q463+Q464=0,Q463&lt;&gt;0),(-1*ABS(F464-F463))/F463-2*('Daily stats'!$I$12),IF(AND(Q463=-1,Q464=0),(F463-F464)/F463-2*('Daily stats'!$I$12),IF(AND(Q463=1,Q464=0),(F464-F463)/F463-2*('Daily stats'!$I$12),0))))))</f>
        <v>1.1250319611352557E-2</v>
      </c>
    </row>
    <row r="465" spans="1:20">
      <c r="A465" s="9">
        <v>42691</v>
      </c>
      <c r="B465" s="9">
        <v>42698</v>
      </c>
      <c r="C465" s="2">
        <v>19117.349999999999</v>
      </c>
      <c r="D465" s="7">
        <v>19366</v>
      </c>
      <c r="E465" s="6">
        <v>19035.05</v>
      </c>
      <c r="F465" s="5">
        <v>19140.05</v>
      </c>
      <c r="G465" s="2">
        <v>19140.05</v>
      </c>
      <c r="H465" s="2">
        <v>99660</v>
      </c>
      <c r="I465" s="2">
        <v>765219.08</v>
      </c>
      <c r="J465" s="2">
        <v>2412840</v>
      </c>
      <c r="K465" s="2">
        <v>-5160</v>
      </c>
      <c r="L465" s="2">
        <v>19087.849999999999</v>
      </c>
      <c r="M465" s="47">
        <f t="shared" si="44"/>
        <v>-1.6000000000021828</v>
      </c>
      <c r="N465" s="11">
        <f t="shared" si="47"/>
        <v>-8.3587360546357429E-5</v>
      </c>
      <c r="O465" s="14">
        <f t="shared" si="48"/>
        <v>5.6813647011039171E-2</v>
      </c>
      <c r="P465">
        <f t="shared" si="45"/>
        <v>330.95000000000073</v>
      </c>
      <c r="Q465" s="27">
        <f t="shared" si="49"/>
        <v>-1</v>
      </c>
      <c r="R465" s="2" t="str">
        <f t="shared" si="46"/>
        <v/>
      </c>
      <c r="S465" t="str">
        <f>+IF(R465=11,(F464-D464)/F464-'Daily stats'!$I$12,IF(R465=22,(E464-F464)/F464-'Daily stats'!$I$12,""))</f>
        <v/>
      </c>
      <c r="T465" s="11">
        <f>IF(OR(Q464="",Q465=""),0,IF(S465&lt;&gt;"",S465,IF(AND(Q464=Q465,Q464&lt;&gt;0),ABS((F464-F465)/F464),IF(AND(Q464+Q465=0,Q464&lt;&gt;0),(-1*ABS(F465-F464))/F464-2*('Daily stats'!$I$12),IF(AND(Q464=-1,Q465=0),(F464-F465)/F464-2*('Daily stats'!$I$12),IF(AND(Q464=1,Q465=0),(F465-F464)/F464-2*('Daily stats'!$I$12),0))))))</f>
        <v>8.3587360546357429E-5</v>
      </c>
    </row>
    <row r="466" spans="1:20">
      <c r="A466" s="9">
        <v>42692</v>
      </c>
      <c r="B466" s="9">
        <v>42698</v>
      </c>
      <c r="C466" s="2">
        <v>19213.25</v>
      </c>
      <c r="D466" s="7">
        <v>19259.3</v>
      </c>
      <c r="E466" s="6">
        <v>18925.55</v>
      </c>
      <c r="F466" s="5">
        <v>18993.25</v>
      </c>
      <c r="G466" s="2">
        <v>18993.25</v>
      </c>
      <c r="H466" s="2">
        <v>77581</v>
      </c>
      <c r="I466" s="2">
        <v>591891</v>
      </c>
      <c r="J466" s="2">
        <v>2543040</v>
      </c>
      <c r="K466" s="2">
        <v>130200</v>
      </c>
      <c r="L466" s="2">
        <v>18959.05</v>
      </c>
      <c r="M466" s="47">
        <f t="shared" si="44"/>
        <v>-146.79999999999927</v>
      </c>
      <c r="N466" s="11">
        <f t="shared" si="47"/>
        <v>-7.6697814269032355E-3</v>
      </c>
      <c r="O466" s="14">
        <f t="shared" si="48"/>
        <v>4.9143865584135936E-2</v>
      </c>
      <c r="P466">
        <f t="shared" si="45"/>
        <v>333.75</v>
      </c>
      <c r="Q466" s="27">
        <f t="shared" si="49"/>
        <v>-1</v>
      </c>
      <c r="R466" s="2" t="str">
        <f t="shared" si="46"/>
        <v/>
      </c>
      <c r="S466" t="str">
        <f>+IF(R466=11,(F465-D465)/F465-'Daily stats'!$I$12,IF(R466=22,(E465-F465)/F465-'Daily stats'!$I$12,""))</f>
        <v/>
      </c>
      <c r="T466" s="11">
        <f>IF(OR(Q465="",Q466=""),0,IF(S466&lt;&gt;"",S466,IF(AND(Q465=Q466,Q465&lt;&gt;0),ABS((F465-F466)/F465),IF(AND(Q465+Q466=0,Q465&lt;&gt;0),(-1*ABS(F466-F465))/F465-2*('Daily stats'!$I$12),IF(AND(Q465=-1,Q466=0),(F465-F466)/F465-2*('Daily stats'!$I$12),IF(AND(Q465=1,Q466=0),(F466-F465)/F465-2*('Daily stats'!$I$12),0))))))</f>
        <v>7.6697814269032355E-3</v>
      </c>
    </row>
    <row r="467" spans="1:20">
      <c r="A467" s="9">
        <v>42695</v>
      </c>
      <c r="B467" s="9">
        <v>42698</v>
      </c>
      <c r="C467" s="2">
        <v>19085</v>
      </c>
      <c r="D467" s="7">
        <v>19096.849999999999</v>
      </c>
      <c r="E467" s="6">
        <v>18341.400000000001</v>
      </c>
      <c r="F467" s="5">
        <v>18470.849999999999</v>
      </c>
      <c r="G467" s="2">
        <v>18470.849999999999</v>
      </c>
      <c r="H467" s="2">
        <v>131576</v>
      </c>
      <c r="I467" s="2">
        <v>977938.95</v>
      </c>
      <c r="J467" s="2">
        <v>2560080</v>
      </c>
      <c r="K467" s="2">
        <v>17040</v>
      </c>
      <c r="L467" s="2">
        <v>18446.400000000001</v>
      </c>
      <c r="M467" s="47">
        <f t="shared" si="44"/>
        <v>-522.40000000000146</v>
      </c>
      <c r="N467" s="11">
        <f t="shared" si="47"/>
        <v>-2.7504508180537898E-2</v>
      </c>
      <c r="O467" s="14">
        <f t="shared" si="48"/>
        <v>2.1639357403598038E-2</v>
      </c>
      <c r="P467">
        <f t="shared" si="45"/>
        <v>755.44999999999709</v>
      </c>
      <c r="Q467" s="27">
        <f t="shared" si="49"/>
        <v>-1</v>
      </c>
      <c r="R467" s="2" t="str">
        <f t="shared" si="46"/>
        <v/>
      </c>
      <c r="S467" t="str">
        <f>+IF(R467=11,(F466-D466)/F466-'Daily stats'!$I$12,IF(R467=22,(E466-F466)/F466-'Daily stats'!$I$12,""))</f>
        <v/>
      </c>
      <c r="T467" s="11">
        <f>IF(OR(Q466="",Q467=""),0,IF(S467&lt;&gt;"",S467,IF(AND(Q466=Q467,Q466&lt;&gt;0),ABS((F466-F467)/F466),IF(AND(Q466+Q467=0,Q466&lt;&gt;0),(-1*ABS(F467-F466))/F466-2*('Daily stats'!$I$12),IF(AND(Q466=-1,Q467=0),(F466-F467)/F466-2*('Daily stats'!$I$12),IF(AND(Q466=1,Q467=0),(F467-F466)/F466-2*('Daily stats'!$I$12),0))))))</f>
        <v>2.7504508180537898E-2</v>
      </c>
    </row>
    <row r="468" spans="1:20">
      <c r="A468" s="9">
        <v>42696</v>
      </c>
      <c r="B468" s="9">
        <v>42698</v>
      </c>
      <c r="C468" s="2">
        <v>18620.150000000001</v>
      </c>
      <c r="D468" s="7">
        <v>18651</v>
      </c>
      <c r="E468" s="6">
        <v>18351.75</v>
      </c>
      <c r="F468" s="5">
        <v>18572.150000000001</v>
      </c>
      <c r="G468" s="2">
        <v>18572.150000000001</v>
      </c>
      <c r="H468" s="2">
        <v>100210</v>
      </c>
      <c r="I468" s="2">
        <v>741509.99</v>
      </c>
      <c r="J468" s="2">
        <v>2436240</v>
      </c>
      <c r="K468" s="2">
        <v>-123840</v>
      </c>
      <c r="L468" s="2">
        <v>18548.650000000001</v>
      </c>
      <c r="M468" s="47">
        <f t="shared" si="44"/>
        <v>101.30000000000291</v>
      </c>
      <c r="N468" s="11">
        <f t="shared" si="47"/>
        <v>5.4843171808553973E-3</v>
      </c>
      <c r="O468" s="14">
        <f t="shared" si="48"/>
        <v>2.7123674584453437E-2</v>
      </c>
      <c r="P468">
        <f t="shared" si="45"/>
        <v>299.25</v>
      </c>
      <c r="Q468" s="27">
        <f t="shared" si="49"/>
        <v>1</v>
      </c>
      <c r="R468" s="2" t="str">
        <f t="shared" si="46"/>
        <v/>
      </c>
      <c r="S468" t="str">
        <f>+IF(R468=11,(F467-D467)/F467-'Daily stats'!$I$12,IF(R468=22,(E467-F467)/F467-'Daily stats'!$I$12,""))</f>
        <v/>
      </c>
      <c r="T468" s="11">
        <f>IF(OR(Q467="",Q468=""),0,IF(S468&lt;&gt;"",S468,IF(AND(Q467=Q468,Q467&lt;&gt;0),ABS((F467-F468)/F467),IF(AND(Q467+Q468=0,Q467&lt;&gt;0),(-1*ABS(F468-F467))/F467-2*('Daily stats'!$I$12),IF(AND(Q467=-1,Q468=0),(F467-F468)/F467-2*('Daily stats'!$I$12),IF(AND(Q467=1,Q468=0),(F468-F467)/F467-2*('Daily stats'!$I$12),0))))))</f>
        <v>-6.4843171808553974E-3</v>
      </c>
    </row>
    <row r="469" spans="1:20">
      <c r="A469" s="9">
        <v>42697</v>
      </c>
      <c r="B469" s="9">
        <v>42698</v>
      </c>
      <c r="C469" s="2">
        <v>18649.900000000001</v>
      </c>
      <c r="D469" s="7">
        <v>18650</v>
      </c>
      <c r="E469" s="6">
        <v>18471</v>
      </c>
      <c r="F469" s="5">
        <v>18530.8</v>
      </c>
      <c r="G469" s="2">
        <v>18530.8</v>
      </c>
      <c r="H469" s="2">
        <v>79307</v>
      </c>
      <c r="I469" s="2">
        <v>588373.51</v>
      </c>
      <c r="J469" s="2">
        <v>2043400</v>
      </c>
      <c r="K469" s="2">
        <v>-392840</v>
      </c>
      <c r="L469" s="2">
        <v>18540.900000000001</v>
      </c>
      <c r="M469" s="47">
        <f t="shared" si="44"/>
        <v>-41.350000000002183</v>
      </c>
      <c r="N469" s="11">
        <f t="shared" si="47"/>
        <v>-2.2264519724427261E-3</v>
      </c>
      <c r="O469" s="14">
        <f t="shared" si="48"/>
        <v>2.489722261201071E-2</v>
      </c>
      <c r="P469">
        <f t="shared" si="45"/>
        <v>179</v>
      </c>
      <c r="Q469" s="27">
        <f t="shared" si="49"/>
        <v>-1</v>
      </c>
      <c r="R469" s="2" t="str">
        <f t="shared" si="46"/>
        <v/>
      </c>
      <c r="S469" t="str">
        <f>+IF(R469=11,(F468-D468)/F468-'Daily stats'!$I$12,IF(R469=22,(E468-F468)/F468-'Daily stats'!$I$12,""))</f>
        <v/>
      </c>
      <c r="T469" s="11">
        <f>IF(OR(Q468="",Q469=""),0,IF(S469&lt;&gt;"",S469,IF(AND(Q468=Q469,Q468&lt;&gt;0),ABS((F468-F469)/F468),IF(AND(Q468+Q469=0,Q468&lt;&gt;0),(-1*ABS(F469-F468))/F468-2*('Daily stats'!$I$12),IF(AND(Q468=-1,Q469=0),(F468-F469)/F468-2*('Daily stats'!$I$12),IF(AND(Q468=1,Q469=0),(F469-F468)/F468-2*('Daily stats'!$I$12),0))))))</f>
        <v>-3.2264519724427261E-3</v>
      </c>
    </row>
    <row r="470" spans="1:20">
      <c r="A470" s="9">
        <v>42698</v>
      </c>
      <c r="B470" s="9">
        <v>42698</v>
      </c>
      <c r="C470" s="2">
        <v>18460</v>
      </c>
      <c r="D470" s="7">
        <v>18466.8</v>
      </c>
      <c r="E470" s="6">
        <v>18229.599999999999</v>
      </c>
      <c r="F470" s="5">
        <v>18263.95</v>
      </c>
      <c r="G470" s="2">
        <v>18256.099999999999</v>
      </c>
      <c r="H470" s="2">
        <v>109639</v>
      </c>
      <c r="I470" s="2">
        <v>804002.69</v>
      </c>
      <c r="J470" s="2">
        <v>1330360</v>
      </c>
      <c r="K470" s="2">
        <v>-713040</v>
      </c>
      <c r="L470" s="2">
        <v>18256.099999999999</v>
      </c>
      <c r="M470" s="47">
        <f t="shared" si="44"/>
        <v>-266.84999999999854</v>
      </c>
      <c r="N470" s="11">
        <f t="shared" si="47"/>
        <v>-1.4400349688086784E-2</v>
      </c>
      <c r="O470" s="14">
        <f t="shared" si="48"/>
        <v>1.0496872923923926E-2</v>
      </c>
      <c r="P470">
        <f t="shared" si="45"/>
        <v>237.20000000000073</v>
      </c>
      <c r="Q470" s="27">
        <f t="shared" si="49"/>
        <v>0</v>
      </c>
      <c r="R470" s="2" t="str">
        <f t="shared" si="46"/>
        <v/>
      </c>
      <c r="S470" t="str">
        <f>+IF(R470=11,(F469-D469)/F469-'Daily stats'!$I$12,IF(R470=22,(E469-F469)/F469-'Daily stats'!$I$12,""))</f>
        <v/>
      </c>
      <c r="T470" s="11">
        <f>IF(OR(Q469="",Q470=""),0,IF(S470&lt;&gt;"",S470,IF(AND(Q469=Q470,Q469&lt;&gt;0),ABS((F469-F470)/F469),IF(AND(Q469+Q470=0,Q469&lt;&gt;0),(-1*ABS(F470-F469))/F469-2*('Daily stats'!$I$12),IF(AND(Q469=-1,Q470=0),(F469-F470)/F469-2*('Daily stats'!$I$12),IF(AND(Q469=1,Q470=0),(F470-F469)/F469-2*('Daily stats'!$I$12),0))))))</f>
        <v>1.3400349688086784E-2</v>
      </c>
    </row>
    <row r="471" spans="1:20">
      <c r="A471" s="9">
        <v>42699</v>
      </c>
      <c r="B471" s="9">
        <v>42733</v>
      </c>
      <c r="C471" s="2">
        <v>18311</v>
      </c>
      <c r="D471" s="7">
        <v>18620</v>
      </c>
      <c r="E471" s="6">
        <v>18311</v>
      </c>
      <c r="F471" s="5">
        <v>18582.2</v>
      </c>
      <c r="G471" s="2">
        <v>18582.2</v>
      </c>
      <c r="H471" s="2">
        <v>75434</v>
      </c>
      <c r="I471" s="2">
        <v>557753.97</v>
      </c>
      <c r="J471" s="2">
        <v>1993120</v>
      </c>
      <c r="K471" s="2">
        <v>-95360</v>
      </c>
      <c r="L471" s="2">
        <v>18507.3</v>
      </c>
      <c r="M471" s="47" t="str">
        <f t="shared" si="44"/>
        <v/>
      </c>
      <c r="N471" s="11">
        <f t="shared" si="47"/>
        <v>1.7425036752728735E-2</v>
      </c>
      <c r="O471" s="14">
        <f t="shared" si="48"/>
        <v>2.7921909676652659E-2</v>
      </c>
      <c r="P471">
        <f t="shared" si="45"/>
        <v>309</v>
      </c>
      <c r="Q471" s="27" t="str">
        <f t="shared" si="49"/>
        <v/>
      </c>
      <c r="R471" s="2" t="str">
        <f t="shared" si="46"/>
        <v/>
      </c>
      <c r="S471" t="str">
        <f>+IF(R471=11,(F470-D470)/F470-'Daily stats'!$I$12,IF(R471=22,(E470-F470)/F470-'Daily stats'!$I$12,""))</f>
        <v/>
      </c>
      <c r="T471" s="11">
        <f>IF(OR(Q470="",Q471=""),0,IF(S471&lt;&gt;"",S471,IF(AND(Q470=Q471,Q470&lt;&gt;0),ABS((F470-F471)/F470),IF(AND(Q470+Q471=0,Q470&lt;&gt;0),(-1*ABS(F471-F470))/F470-2*('Daily stats'!$I$12),IF(AND(Q470=-1,Q471=0),(F470-F471)/F470-2*('Daily stats'!$I$12),IF(AND(Q470=1,Q471=0),(F471-F470)/F470-2*('Daily stats'!$I$12),0))))))</f>
        <v>0</v>
      </c>
    </row>
    <row r="472" spans="1:20">
      <c r="A472" s="9">
        <v>42702</v>
      </c>
      <c r="B472" s="9">
        <v>42733</v>
      </c>
      <c r="C472" s="2">
        <v>18390</v>
      </c>
      <c r="D472" s="7">
        <v>18541.5</v>
      </c>
      <c r="E472" s="6">
        <v>18251</v>
      </c>
      <c r="F472" s="5">
        <v>18373.45</v>
      </c>
      <c r="G472" s="2">
        <v>18373.45</v>
      </c>
      <c r="H472" s="2">
        <v>88215</v>
      </c>
      <c r="I472" s="2">
        <v>648743.74</v>
      </c>
      <c r="J472" s="2">
        <v>1989560</v>
      </c>
      <c r="K472" s="2">
        <v>-3560</v>
      </c>
      <c r="L472" s="2">
        <v>18301.45</v>
      </c>
      <c r="M472" s="47">
        <f t="shared" si="44"/>
        <v>-208.75</v>
      </c>
      <c r="N472" s="11">
        <f t="shared" si="47"/>
        <v>-1.1233868971381214E-2</v>
      </c>
      <c r="O472" s="14">
        <f t="shared" si="48"/>
        <v>1.6688040705271447E-2</v>
      </c>
      <c r="P472">
        <f t="shared" si="45"/>
        <v>290.5</v>
      </c>
      <c r="Q472" s="27">
        <f t="shared" si="49"/>
        <v>-1</v>
      </c>
      <c r="R472" s="2" t="str">
        <f t="shared" si="46"/>
        <v/>
      </c>
      <c r="S472" t="str">
        <f>+IF(R472=11,(F471-D471)/F471-'Daily stats'!$I$12,IF(R472=22,(E471-F471)/F471-'Daily stats'!$I$12,""))</f>
        <v/>
      </c>
      <c r="T472" s="11">
        <f>IF(OR(Q471="",Q472=""),0,IF(S472&lt;&gt;"",S472,IF(AND(Q471=Q472,Q471&lt;&gt;0),ABS((F471-F472)/F471),IF(AND(Q471+Q472=0,Q471&lt;&gt;0),(-1*ABS(F472-F471))/F471-2*('Daily stats'!$I$12),IF(AND(Q471=-1,Q472=0),(F471-F472)/F471-2*('Daily stats'!$I$12),IF(AND(Q471=1,Q472=0),(F472-F471)/F471-2*('Daily stats'!$I$12),0))))))</f>
        <v>0</v>
      </c>
    </row>
    <row r="473" spans="1:20">
      <c r="A473" s="9">
        <v>42703</v>
      </c>
      <c r="B473" s="9">
        <v>42733</v>
      </c>
      <c r="C473" s="2">
        <v>18359.8</v>
      </c>
      <c r="D473" s="7">
        <v>18504.150000000001</v>
      </c>
      <c r="E473" s="6">
        <v>18253.25</v>
      </c>
      <c r="F473" s="5">
        <v>18291.8</v>
      </c>
      <c r="G473" s="2">
        <v>18291.8</v>
      </c>
      <c r="H473" s="2">
        <v>71186</v>
      </c>
      <c r="I473" s="2">
        <v>523535.95</v>
      </c>
      <c r="J473" s="2">
        <v>2145680</v>
      </c>
      <c r="K473" s="2">
        <v>156120</v>
      </c>
      <c r="L473" s="2">
        <v>18223.75</v>
      </c>
      <c r="M473" s="47">
        <f t="shared" si="44"/>
        <v>-81.650000000001455</v>
      </c>
      <c r="N473" s="11">
        <f t="shared" si="47"/>
        <v>-4.443912275593394E-3</v>
      </c>
      <c r="O473" s="14">
        <f t="shared" si="48"/>
        <v>1.2244128429678054E-2</v>
      </c>
      <c r="P473">
        <f t="shared" si="45"/>
        <v>250.90000000000146</v>
      </c>
      <c r="Q473" s="27">
        <f t="shared" si="49"/>
        <v>-1</v>
      </c>
      <c r="R473" s="2" t="str">
        <f t="shared" si="46"/>
        <v/>
      </c>
      <c r="S473" t="str">
        <f>+IF(R473=11,(F472-D472)/F472-'Daily stats'!$I$12,IF(R473=22,(E472-F472)/F472-'Daily stats'!$I$12,""))</f>
        <v/>
      </c>
      <c r="T473" s="11">
        <f>IF(OR(Q472="",Q473=""),0,IF(S473&lt;&gt;"",S473,IF(AND(Q472=Q473,Q472&lt;&gt;0),ABS((F472-F473)/F472),IF(AND(Q472+Q473=0,Q472&lt;&gt;0),(-1*ABS(F473-F472))/F472-2*('Daily stats'!$I$12),IF(AND(Q472=-1,Q473=0),(F472-F473)/F472-2*('Daily stats'!$I$12),IF(AND(Q472=1,Q473=0),(F473-F472)/F472-2*('Daily stats'!$I$12),0))))))</f>
        <v>4.443912275593394E-3</v>
      </c>
    </row>
    <row r="474" spans="1:20">
      <c r="A474" s="9">
        <v>42704</v>
      </c>
      <c r="B474" s="9">
        <v>42733</v>
      </c>
      <c r="C474" s="2">
        <v>18350.45</v>
      </c>
      <c r="D474" s="7">
        <v>18744</v>
      </c>
      <c r="E474" s="6">
        <v>18318.45</v>
      </c>
      <c r="F474" s="5">
        <v>18700.95</v>
      </c>
      <c r="G474" s="2">
        <v>18700.95</v>
      </c>
      <c r="H474" s="2">
        <v>106076</v>
      </c>
      <c r="I474" s="2">
        <v>786203.88</v>
      </c>
      <c r="J474" s="2">
        <v>1908240</v>
      </c>
      <c r="K474" s="2">
        <v>-237440</v>
      </c>
      <c r="L474" s="2">
        <v>18627.8</v>
      </c>
      <c r="M474" s="47">
        <f t="shared" si="44"/>
        <v>409.15000000000146</v>
      </c>
      <c r="N474" s="11">
        <f t="shared" si="47"/>
        <v>2.2367946292874485E-2</v>
      </c>
      <c r="O474" s="14">
        <f t="shared" si="48"/>
        <v>3.4612074722552538E-2</v>
      </c>
      <c r="P474">
        <f t="shared" si="45"/>
        <v>425.54999999999927</v>
      </c>
      <c r="Q474" s="27">
        <f t="shared" si="49"/>
        <v>1</v>
      </c>
      <c r="R474" s="2">
        <f t="shared" si="46"/>
        <v>11</v>
      </c>
      <c r="S474">
        <f>+IF(R474=11,(F473-D473)/F473-'Daily stats'!$I$12,IF(R474=22,(E473-F473)/F473-'Daily stats'!$I$12,""))</f>
        <v>-1.2109026995703112E-2</v>
      </c>
      <c r="T474" s="11">
        <f>IF(OR(Q473="",Q474=""),0,IF(S474&lt;&gt;"",S474,IF(AND(Q473=Q474,Q473&lt;&gt;0),ABS((F473-F474)/F473),IF(AND(Q473+Q474=0,Q473&lt;&gt;0),(-1*ABS(F474-F473))/F473-2*('Daily stats'!$I$12),IF(AND(Q473=-1,Q474=0),(F473-F474)/F473-2*('Daily stats'!$I$12),IF(AND(Q473=1,Q474=0),(F474-F473)/F473-2*('Daily stats'!$I$12),0))))))</f>
        <v>-1.2109026995703112E-2</v>
      </c>
    </row>
    <row r="475" spans="1:20">
      <c r="A475" s="9">
        <v>42705</v>
      </c>
      <c r="B475" s="9">
        <v>42733</v>
      </c>
      <c r="C475" s="2">
        <v>18718.45</v>
      </c>
      <c r="D475" s="7">
        <v>18761.900000000001</v>
      </c>
      <c r="E475" s="6">
        <v>18448.099999999999</v>
      </c>
      <c r="F475" s="5">
        <v>18484.650000000001</v>
      </c>
      <c r="G475" s="2">
        <v>18484.650000000001</v>
      </c>
      <c r="H475" s="2">
        <v>85969</v>
      </c>
      <c r="I475" s="2">
        <v>638676.6</v>
      </c>
      <c r="J475" s="2">
        <v>1961120</v>
      </c>
      <c r="K475" s="2">
        <v>52880</v>
      </c>
      <c r="L475" s="2">
        <v>18428.45</v>
      </c>
      <c r="M475" s="47">
        <f t="shared" si="44"/>
        <v>-216.29999999999927</v>
      </c>
      <c r="N475" s="11">
        <f t="shared" si="47"/>
        <v>-1.1566257329173078E-2</v>
      </c>
      <c r="O475" s="14">
        <f t="shared" si="48"/>
        <v>2.3045817393379461E-2</v>
      </c>
      <c r="P475">
        <f t="shared" si="45"/>
        <v>313.80000000000291</v>
      </c>
      <c r="Q475" s="27">
        <f t="shared" si="49"/>
        <v>-1</v>
      </c>
      <c r="R475" s="2" t="str">
        <f t="shared" si="46"/>
        <v/>
      </c>
      <c r="S475" t="str">
        <f>+IF(R475=11,(F474-D474)/F474-'Daily stats'!$I$12,IF(R475=22,(E474-F474)/F474-'Daily stats'!$I$12,""))</f>
        <v/>
      </c>
      <c r="T475" s="11">
        <f>IF(OR(Q474="",Q475=""),0,IF(S475&lt;&gt;"",S475,IF(AND(Q474=Q475,Q474&lt;&gt;0),ABS((F474-F475)/F474),IF(AND(Q474+Q475=0,Q474&lt;&gt;0),(-1*ABS(F475-F474))/F474-2*('Daily stats'!$I$12),IF(AND(Q474=-1,Q475=0),(F474-F475)/F474-2*('Daily stats'!$I$12),IF(AND(Q474=1,Q475=0),(F475-F474)/F474-2*('Daily stats'!$I$12),0))))))</f>
        <v>-1.2566257329173078E-2</v>
      </c>
    </row>
    <row r="476" spans="1:20">
      <c r="A476" s="9">
        <v>42706</v>
      </c>
      <c r="B476" s="9">
        <v>42733</v>
      </c>
      <c r="C476" s="2">
        <v>18378</v>
      </c>
      <c r="D476" s="7">
        <v>18560</v>
      </c>
      <c r="E476" s="6">
        <v>18221.099999999999</v>
      </c>
      <c r="F476" s="5">
        <v>18331.25</v>
      </c>
      <c r="G476" s="2">
        <v>18331.25</v>
      </c>
      <c r="H476" s="2">
        <v>111761</v>
      </c>
      <c r="I476" s="2">
        <v>820285.35</v>
      </c>
      <c r="J476" s="2">
        <v>2033520</v>
      </c>
      <c r="K476" s="2">
        <v>72400</v>
      </c>
      <c r="L476" s="2">
        <v>18247.650000000001</v>
      </c>
      <c r="M476" s="47">
        <f t="shared" si="44"/>
        <v>-153.40000000000146</v>
      </c>
      <c r="N476" s="11">
        <f t="shared" si="47"/>
        <v>-8.2987776344156609E-3</v>
      </c>
      <c r="O476" s="14">
        <f t="shared" si="48"/>
        <v>1.47470397589638E-2</v>
      </c>
      <c r="P476">
        <f t="shared" si="45"/>
        <v>338.90000000000146</v>
      </c>
      <c r="Q476" s="27">
        <f t="shared" si="49"/>
        <v>-1</v>
      </c>
      <c r="R476" s="2" t="str">
        <f t="shared" si="46"/>
        <v/>
      </c>
      <c r="S476" t="str">
        <f>+IF(R476=11,(F475-D475)/F475-'Daily stats'!$I$12,IF(R476=22,(E475-F475)/F475-'Daily stats'!$I$12,""))</f>
        <v/>
      </c>
      <c r="T476" s="11">
        <f>IF(OR(Q475="",Q476=""),0,IF(S476&lt;&gt;"",S476,IF(AND(Q475=Q476,Q475&lt;&gt;0),ABS((F475-F476)/F475),IF(AND(Q475+Q476=0,Q475&lt;&gt;0),(-1*ABS(F476-F475))/F475-2*('Daily stats'!$I$12),IF(AND(Q475=-1,Q476=0),(F475-F476)/F475-2*('Daily stats'!$I$12),IF(AND(Q475=1,Q476=0),(F476-F475)/F475-2*('Daily stats'!$I$12),0))))))</f>
        <v>8.2987776344156609E-3</v>
      </c>
    </row>
    <row r="477" spans="1:20">
      <c r="A477" s="9">
        <v>42709</v>
      </c>
      <c r="B477" s="9">
        <v>42733</v>
      </c>
      <c r="C477" s="2">
        <v>18319.900000000001</v>
      </c>
      <c r="D477" s="7">
        <v>18498</v>
      </c>
      <c r="E477" s="6">
        <v>18246.099999999999</v>
      </c>
      <c r="F477" s="5">
        <v>18470.3</v>
      </c>
      <c r="G477" s="2">
        <v>18470.3</v>
      </c>
      <c r="H477" s="2">
        <v>73247</v>
      </c>
      <c r="I477" s="2">
        <v>537838.57999999996</v>
      </c>
      <c r="J477" s="2">
        <v>2049120</v>
      </c>
      <c r="K477" s="2">
        <v>15600</v>
      </c>
      <c r="L477" s="2">
        <v>18408.900000000001</v>
      </c>
      <c r="M477" s="47">
        <f t="shared" si="44"/>
        <v>139.04999999999927</v>
      </c>
      <c r="N477" s="11">
        <f t="shared" si="47"/>
        <v>7.585407432662763E-3</v>
      </c>
      <c r="O477" s="14">
        <f t="shared" si="48"/>
        <v>2.2332447191626564E-2</v>
      </c>
      <c r="P477">
        <f t="shared" si="45"/>
        <v>251.90000000000146</v>
      </c>
      <c r="Q477" s="27">
        <f t="shared" si="49"/>
        <v>1</v>
      </c>
      <c r="R477" s="2" t="str">
        <f t="shared" si="46"/>
        <v/>
      </c>
      <c r="S477" t="str">
        <f>+IF(R477=11,(F476-D476)/F476-'Daily stats'!$I$12,IF(R477=22,(E476-F476)/F476-'Daily stats'!$I$12,""))</f>
        <v/>
      </c>
      <c r="T477" s="11">
        <f>IF(OR(Q476="",Q477=""),0,IF(S477&lt;&gt;"",S477,IF(AND(Q476=Q477,Q476&lt;&gt;0),ABS((F476-F477)/F476),IF(AND(Q476+Q477=0,Q476&lt;&gt;0),(-1*ABS(F477-F476))/F476-2*('Daily stats'!$I$12),IF(AND(Q476=-1,Q477=0),(F476-F477)/F476-2*('Daily stats'!$I$12),IF(AND(Q476=1,Q477=0),(F477-F476)/F476-2*('Daily stats'!$I$12),0))))))</f>
        <v>-8.585407432662763E-3</v>
      </c>
    </row>
    <row r="478" spans="1:20">
      <c r="A478" s="9">
        <v>42710</v>
      </c>
      <c r="B478" s="9">
        <v>42733</v>
      </c>
      <c r="C478" s="2">
        <v>18516.75</v>
      </c>
      <c r="D478" s="7">
        <v>18567.5</v>
      </c>
      <c r="E478" s="6">
        <v>18416.25</v>
      </c>
      <c r="F478" s="5">
        <v>18475.2</v>
      </c>
      <c r="G478" s="2">
        <v>18475.2</v>
      </c>
      <c r="H478" s="2">
        <v>57807</v>
      </c>
      <c r="I478" s="2">
        <v>427672.48</v>
      </c>
      <c r="J478" s="2">
        <v>2040920</v>
      </c>
      <c r="K478" s="2">
        <v>-8200</v>
      </c>
      <c r="L478" s="2">
        <v>18420.900000000001</v>
      </c>
      <c r="M478" s="47">
        <f t="shared" si="44"/>
        <v>4.9000000000014552</v>
      </c>
      <c r="N478" s="11">
        <f t="shared" si="47"/>
        <v>2.6529076409162033E-4</v>
      </c>
      <c r="O478" s="14">
        <f t="shared" si="48"/>
        <v>2.2597737955718185E-2</v>
      </c>
      <c r="P478">
        <f t="shared" si="45"/>
        <v>151.25</v>
      </c>
      <c r="Q478" s="27">
        <f t="shared" si="49"/>
        <v>1</v>
      </c>
      <c r="R478" s="2" t="str">
        <f t="shared" si="46"/>
        <v/>
      </c>
      <c r="S478" t="str">
        <f>+IF(R478=11,(F477-D477)/F477-'Daily stats'!$I$12,IF(R478=22,(E477-F477)/F477-'Daily stats'!$I$12,""))</f>
        <v/>
      </c>
      <c r="T478" s="11">
        <f>IF(OR(Q477="",Q478=""),0,IF(S478&lt;&gt;"",S478,IF(AND(Q477=Q478,Q477&lt;&gt;0),ABS((F477-F478)/F477),IF(AND(Q477+Q478=0,Q477&lt;&gt;0),(-1*ABS(F478-F477))/F477-2*('Daily stats'!$I$12),IF(AND(Q477=-1,Q478=0),(F477-F478)/F477-2*('Daily stats'!$I$12),IF(AND(Q477=1,Q478=0),(F478-F477)/F477-2*('Daily stats'!$I$12),0))))))</f>
        <v>2.6529076409162033E-4</v>
      </c>
    </row>
    <row r="479" spans="1:20">
      <c r="A479" s="9">
        <v>42711</v>
      </c>
      <c r="B479" s="9">
        <v>42733</v>
      </c>
      <c r="C479" s="2">
        <v>18560</v>
      </c>
      <c r="D479" s="7">
        <v>18645</v>
      </c>
      <c r="E479" s="6">
        <v>17980</v>
      </c>
      <c r="F479" s="5">
        <v>18261</v>
      </c>
      <c r="G479" s="2">
        <v>18261</v>
      </c>
      <c r="H479" s="2">
        <v>117381</v>
      </c>
      <c r="I479" s="2">
        <v>861993.2</v>
      </c>
      <c r="J479" s="2">
        <v>2243000</v>
      </c>
      <c r="K479" s="2">
        <v>202080</v>
      </c>
      <c r="L479" s="2">
        <v>18234.150000000001</v>
      </c>
      <c r="M479" s="47">
        <f t="shared" si="44"/>
        <v>-214.20000000000073</v>
      </c>
      <c r="N479" s="11">
        <f t="shared" si="47"/>
        <v>-1.1593920498830904E-2</v>
      </c>
      <c r="O479" s="14">
        <f t="shared" si="48"/>
        <v>1.1003817456887281E-2</v>
      </c>
      <c r="P479">
        <f t="shared" si="45"/>
        <v>665</v>
      </c>
      <c r="Q479" s="27">
        <f t="shared" si="49"/>
        <v>-1</v>
      </c>
      <c r="R479" s="2">
        <f t="shared" si="46"/>
        <v>22</v>
      </c>
      <c r="S479">
        <f>+IF(R479=11,(F478-D478)/F478-'Daily stats'!$I$12,IF(R479=22,(E478-F478)/F478-'Daily stats'!$I$12,""))</f>
        <v>-3.6907638347623154E-3</v>
      </c>
      <c r="T479" s="11">
        <f>IF(OR(Q478="",Q479=""),0,IF(S479&lt;&gt;"",S479,IF(AND(Q478=Q479,Q478&lt;&gt;0),ABS((F478-F479)/F478),IF(AND(Q478+Q479=0,Q478&lt;&gt;0),(-1*ABS(F479-F478))/F478-2*('Daily stats'!$I$12),IF(AND(Q478=-1,Q479=0),(F478-F479)/F478-2*('Daily stats'!$I$12),IF(AND(Q478=1,Q479=0),(F479-F478)/F478-2*('Daily stats'!$I$12),0))))))</f>
        <v>-3.6907638347623154E-3</v>
      </c>
    </row>
    <row r="480" spans="1:20">
      <c r="A480" s="9">
        <v>42712</v>
      </c>
      <c r="B480" s="9">
        <v>42733</v>
      </c>
      <c r="C480" s="2">
        <v>18377</v>
      </c>
      <c r="D480" s="7">
        <v>18608</v>
      </c>
      <c r="E480" s="6">
        <v>18358.25</v>
      </c>
      <c r="F480" s="5">
        <v>18558.55</v>
      </c>
      <c r="G480" s="2">
        <v>18558.55</v>
      </c>
      <c r="H480" s="2">
        <v>86119</v>
      </c>
      <c r="I480" s="2">
        <v>638015.51</v>
      </c>
      <c r="J480" s="2">
        <v>1943400</v>
      </c>
      <c r="K480" s="2">
        <v>-299600</v>
      </c>
      <c r="L480" s="2">
        <v>18515.45</v>
      </c>
      <c r="M480" s="47">
        <f t="shared" si="44"/>
        <v>297.54999999999927</v>
      </c>
      <c r="N480" s="11">
        <f t="shared" si="47"/>
        <v>1.6294288374130623E-2</v>
      </c>
      <c r="O480" s="14">
        <f t="shared" si="48"/>
        <v>2.7298105831017903E-2</v>
      </c>
      <c r="P480">
        <f t="shared" si="45"/>
        <v>249.75</v>
      </c>
      <c r="Q480" s="27">
        <f t="shared" si="49"/>
        <v>1</v>
      </c>
      <c r="R480" s="2" t="str">
        <f t="shared" si="46"/>
        <v/>
      </c>
      <c r="S480" t="str">
        <f>+IF(R480=11,(F479-D479)/F479-'Daily stats'!$I$12,IF(R480=22,(E479-F479)/F479-'Daily stats'!$I$12,""))</f>
        <v/>
      </c>
      <c r="T480" s="11">
        <f>IF(OR(Q479="",Q480=""),0,IF(S480&lt;&gt;"",S480,IF(AND(Q479=Q480,Q479&lt;&gt;0),ABS((F479-F480)/F479),IF(AND(Q479+Q480=0,Q479&lt;&gt;0),(-1*ABS(F480-F479))/F479-2*('Daily stats'!$I$12),IF(AND(Q479=-1,Q480=0),(F479-F480)/F479-2*('Daily stats'!$I$12),IF(AND(Q479=1,Q480=0),(F480-F479)/F479-2*('Daily stats'!$I$12),0))))))</f>
        <v>-1.7294288374130624E-2</v>
      </c>
    </row>
    <row r="481" spans="1:20">
      <c r="A481" s="9">
        <v>42713</v>
      </c>
      <c r="B481" s="9">
        <v>42733</v>
      </c>
      <c r="C481" s="2">
        <v>18592</v>
      </c>
      <c r="D481" s="7">
        <v>18770</v>
      </c>
      <c r="E481" s="6">
        <v>18457.8</v>
      </c>
      <c r="F481" s="5">
        <v>18722.650000000001</v>
      </c>
      <c r="G481" s="2">
        <v>18722.650000000001</v>
      </c>
      <c r="H481" s="2">
        <v>89545</v>
      </c>
      <c r="I481" s="2">
        <v>667849.62</v>
      </c>
      <c r="J481" s="2">
        <v>2129800</v>
      </c>
      <c r="K481" s="2">
        <v>186400</v>
      </c>
      <c r="L481" s="2">
        <v>18695.8</v>
      </c>
      <c r="M481" s="47">
        <f t="shared" si="44"/>
        <v>164.10000000000218</v>
      </c>
      <c r="N481" s="11">
        <f t="shared" si="47"/>
        <v>8.8422856311512581E-3</v>
      </c>
      <c r="O481" s="14">
        <f t="shared" si="48"/>
        <v>3.6140391462169158E-2</v>
      </c>
      <c r="P481">
        <f t="shared" si="45"/>
        <v>312.20000000000073</v>
      </c>
      <c r="Q481" s="27">
        <f t="shared" si="49"/>
        <v>1</v>
      </c>
      <c r="R481" s="2" t="str">
        <f t="shared" si="46"/>
        <v/>
      </c>
      <c r="S481" t="str">
        <f>+IF(R481=11,(F480-D480)/F480-'Daily stats'!$I$12,IF(R481=22,(E480-F480)/F480-'Daily stats'!$I$12,""))</f>
        <v/>
      </c>
      <c r="T481" s="11">
        <f>IF(OR(Q480="",Q481=""),0,IF(S481&lt;&gt;"",S481,IF(AND(Q480=Q481,Q480&lt;&gt;0),ABS((F480-F481)/F480),IF(AND(Q480+Q481=0,Q480&lt;&gt;0),(-1*ABS(F481-F480))/F480-2*('Daily stats'!$I$12),IF(AND(Q480=-1,Q481=0),(F480-F481)/F480-2*('Daily stats'!$I$12),IF(AND(Q480=1,Q481=0),(F481-F480)/F480-2*('Daily stats'!$I$12),0))))))</f>
        <v>8.8422856311512581E-3</v>
      </c>
    </row>
    <row r="482" spans="1:20">
      <c r="A482" s="9">
        <v>42716</v>
      </c>
      <c r="B482" s="9">
        <v>42733</v>
      </c>
      <c r="C482" s="2">
        <v>18649.7</v>
      </c>
      <c r="D482" s="7">
        <v>18654.95</v>
      </c>
      <c r="E482" s="6">
        <v>18388.45</v>
      </c>
      <c r="F482" s="5">
        <v>18422.75</v>
      </c>
      <c r="G482" s="2">
        <v>18422.75</v>
      </c>
      <c r="H482" s="2">
        <v>66472</v>
      </c>
      <c r="I482" s="2">
        <v>492240.09</v>
      </c>
      <c r="J482" s="2">
        <v>2142960</v>
      </c>
      <c r="K482" s="2">
        <v>13160</v>
      </c>
      <c r="L482" s="2">
        <v>18392.95</v>
      </c>
      <c r="M482" s="47">
        <f t="shared" si="44"/>
        <v>-299.90000000000146</v>
      </c>
      <c r="N482" s="11">
        <f t="shared" si="47"/>
        <v>-1.6018031635479029E-2</v>
      </c>
      <c r="O482" s="14">
        <f t="shared" si="48"/>
        <v>2.0122359826690129E-2</v>
      </c>
      <c r="P482">
        <f t="shared" si="45"/>
        <v>266.5</v>
      </c>
      <c r="Q482" s="27">
        <f t="shared" si="49"/>
        <v>-1</v>
      </c>
      <c r="R482" s="2">
        <f t="shared" si="46"/>
        <v>22</v>
      </c>
      <c r="S482">
        <f>+IF(R482=11,(F481-D481)/F481-'Daily stats'!$I$12,IF(R482=22,(E481-F481)/F481-'Daily stats'!$I$12,""))</f>
        <v>-1.4645967584717022E-2</v>
      </c>
      <c r="T482" s="11">
        <f>IF(OR(Q481="",Q482=""),0,IF(S482&lt;&gt;"",S482,IF(AND(Q481=Q482,Q481&lt;&gt;0),ABS((F481-F482)/F481),IF(AND(Q481+Q482=0,Q481&lt;&gt;0),(-1*ABS(F482-F481))/F481-2*('Daily stats'!$I$12),IF(AND(Q481=-1,Q482=0),(F481-F482)/F481-2*('Daily stats'!$I$12),IF(AND(Q481=1,Q482=0),(F482-F481)/F481-2*('Daily stats'!$I$12),0))))))</f>
        <v>-1.4645967584717022E-2</v>
      </c>
    </row>
    <row r="483" spans="1:20">
      <c r="A483" s="9">
        <v>42717</v>
      </c>
      <c r="B483" s="9">
        <v>42733</v>
      </c>
      <c r="C483" s="2">
        <v>18405</v>
      </c>
      <c r="D483" s="7">
        <v>18514.599999999999</v>
      </c>
      <c r="E483" s="6">
        <v>18320</v>
      </c>
      <c r="F483" s="5">
        <v>18490.7</v>
      </c>
      <c r="G483" s="2">
        <v>18490.7</v>
      </c>
      <c r="H483" s="2">
        <v>60836</v>
      </c>
      <c r="I483" s="2">
        <v>448406.18</v>
      </c>
      <c r="J483" s="2">
        <v>2083800</v>
      </c>
      <c r="K483" s="2">
        <v>-59160</v>
      </c>
      <c r="L483" s="2">
        <v>18466.05</v>
      </c>
      <c r="M483" s="47">
        <f t="shared" si="44"/>
        <v>67.950000000000728</v>
      </c>
      <c r="N483" s="11">
        <f t="shared" si="47"/>
        <v>3.6883744283562839E-3</v>
      </c>
      <c r="O483" s="14">
        <f t="shared" si="48"/>
        <v>2.3810734255046415E-2</v>
      </c>
      <c r="P483">
        <f t="shared" si="45"/>
        <v>194.59999999999854</v>
      </c>
      <c r="Q483" s="27">
        <f t="shared" si="49"/>
        <v>1</v>
      </c>
      <c r="R483" s="2" t="str">
        <f t="shared" si="46"/>
        <v/>
      </c>
      <c r="S483" t="str">
        <f>+IF(R483=11,(F482-D482)/F482-'Daily stats'!$I$12,IF(R483=22,(E482-F482)/F482-'Daily stats'!$I$12,""))</f>
        <v/>
      </c>
      <c r="T483" s="11">
        <f>IF(OR(Q482="",Q483=""),0,IF(S483&lt;&gt;"",S483,IF(AND(Q482=Q483,Q482&lt;&gt;0),ABS((F482-F483)/F482),IF(AND(Q482+Q483=0,Q482&lt;&gt;0),(-1*ABS(F483-F482))/F482-2*('Daily stats'!$I$12),IF(AND(Q482=-1,Q483=0),(F482-F483)/F482-2*('Daily stats'!$I$12),IF(AND(Q482=1,Q483=0),(F483-F482)/F482-2*('Daily stats'!$I$12),0))))))</f>
        <v>-4.688374428356284E-3</v>
      </c>
    </row>
    <row r="484" spans="1:20">
      <c r="A484" s="9">
        <v>42718</v>
      </c>
      <c r="B484" s="9">
        <v>42733</v>
      </c>
      <c r="C484" s="2">
        <v>18490.05</v>
      </c>
      <c r="D484" s="7">
        <v>18496.8</v>
      </c>
      <c r="E484" s="6">
        <v>18350</v>
      </c>
      <c r="F484" s="5">
        <v>18378.5</v>
      </c>
      <c r="G484" s="2">
        <v>18378.5</v>
      </c>
      <c r="H484" s="2">
        <v>58524</v>
      </c>
      <c r="I484" s="2">
        <v>431024.43</v>
      </c>
      <c r="J484" s="2">
        <v>2117560</v>
      </c>
      <c r="K484" s="2">
        <v>33760</v>
      </c>
      <c r="L484" s="2">
        <v>18341.5</v>
      </c>
      <c r="M484" s="47">
        <f t="shared" si="44"/>
        <v>-112.20000000000073</v>
      </c>
      <c r="N484" s="11">
        <f t="shared" si="47"/>
        <v>-6.0679152222468981E-3</v>
      </c>
      <c r="O484" s="14">
        <f t="shared" si="48"/>
        <v>1.7742819032799517E-2</v>
      </c>
      <c r="P484">
        <f t="shared" si="45"/>
        <v>146.79999999999927</v>
      </c>
      <c r="Q484" s="27">
        <f t="shared" si="49"/>
        <v>-1</v>
      </c>
      <c r="R484" s="2" t="str">
        <f t="shared" si="46"/>
        <v/>
      </c>
      <c r="S484" t="str">
        <f>+IF(R484=11,(F483-D483)/F483-'Daily stats'!$I$12,IF(R484=22,(E483-F483)/F483-'Daily stats'!$I$12,""))</f>
        <v/>
      </c>
      <c r="T484" s="11">
        <f>IF(OR(Q483="",Q484=""),0,IF(S484&lt;&gt;"",S484,IF(AND(Q483=Q484,Q483&lt;&gt;0),ABS((F483-F484)/F483),IF(AND(Q483+Q484=0,Q483&lt;&gt;0),(-1*ABS(F484-F483))/F483-2*('Daily stats'!$I$12),IF(AND(Q483=-1,Q484=0),(F483-F484)/F483-2*('Daily stats'!$I$12),IF(AND(Q483=1,Q484=0),(F484-F483)/F483-2*('Daily stats'!$I$12),0))))))</f>
        <v>-7.0679152222468981E-3</v>
      </c>
    </row>
    <row r="485" spans="1:20">
      <c r="A485" s="9">
        <v>42719</v>
      </c>
      <c r="B485" s="9">
        <v>42733</v>
      </c>
      <c r="C485" s="2">
        <v>18189.8</v>
      </c>
      <c r="D485" s="7">
        <v>18557.25</v>
      </c>
      <c r="E485" s="6">
        <v>18160.599999999999</v>
      </c>
      <c r="F485" s="5">
        <v>18430.650000000001</v>
      </c>
      <c r="G485" s="2">
        <v>18430.650000000001</v>
      </c>
      <c r="H485" s="2">
        <v>122652</v>
      </c>
      <c r="I485" s="2">
        <v>903312.92</v>
      </c>
      <c r="J485" s="2">
        <v>2080120</v>
      </c>
      <c r="K485" s="2">
        <v>-37440</v>
      </c>
      <c r="L485" s="2">
        <v>18401.150000000001</v>
      </c>
      <c r="M485" s="47">
        <f t="shared" si="44"/>
        <v>52.150000000001455</v>
      </c>
      <c r="N485" s="11">
        <f t="shared" si="47"/>
        <v>2.8375547514759886E-3</v>
      </c>
      <c r="O485" s="14">
        <f t="shared" si="48"/>
        <v>2.0580373784275505E-2</v>
      </c>
      <c r="P485">
        <f t="shared" si="45"/>
        <v>396.65000000000146</v>
      </c>
      <c r="Q485" s="27">
        <f t="shared" si="49"/>
        <v>1</v>
      </c>
      <c r="R485" s="2">
        <f t="shared" si="46"/>
        <v>11</v>
      </c>
      <c r="S485">
        <f>+IF(R485=11,(F484-D484)/F484-'Daily stats'!$I$12,IF(R485=22,(E484-F484)/F484-'Daily stats'!$I$12,""))</f>
        <v>-6.9368691677775263E-3</v>
      </c>
      <c r="T485" s="11">
        <f>IF(OR(Q484="",Q485=""),0,IF(S485&lt;&gt;"",S485,IF(AND(Q484=Q485,Q484&lt;&gt;0),ABS((F484-F485)/F484),IF(AND(Q484+Q485=0,Q484&lt;&gt;0),(-1*ABS(F485-F484))/F484-2*('Daily stats'!$I$12),IF(AND(Q484=-1,Q485=0),(F484-F485)/F484-2*('Daily stats'!$I$12),IF(AND(Q484=1,Q485=0),(F485-F484)/F484-2*('Daily stats'!$I$12),0))))))</f>
        <v>-6.9368691677775263E-3</v>
      </c>
    </row>
    <row r="486" spans="1:20">
      <c r="A486" s="9">
        <v>42720</v>
      </c>
      <c r="B486" s="9">
        <v>42733</v>
      </c>
      <c r="C486" s="2">
        <v>18455</v>
      </c>
      <c r="D486" s="7">
        <v>18455</v>
      </c>
      <c r="E486" s="6">
        <v>18286.3</v>
      </c>
      <c r="F486" s="5">
        <v>18337.25</v>
      </c>
      <c r="G486" s="2">
        <v>18337.25</v>
      </c>
      <c r="H486" s="2">
        <v>57755</v>
      </c>
      <c r="I486" s="2">
        <v>423807.15</v>
      </c>
      <c r="J486" s="2">
        <v>2127000</v>
      </c>
      <c r="K486" s="2">
        <v>46880</v>
      </c>
      <c r="L486" s="2">
        <v>18312.8</v>
      </c>
      <c r="M486" s="47">
        <f t="shared" si="44"/>
        <v>-93.400000000001455</v>
      </c>
      <c r="N486" s="11">
        <f t="shared" si="47"/>
        <v>-5.0676454709954041E-3</v>
      </c>
      <c r="O486" s="14">
        <f t="shared" si="48"/>
        <v>1.55127283132801E-2</v>
      </c>
      <c r="P486">
        <f t="shared" si="45"/>
        <v>168.70000000000073</v>
      </c>
      <c r="Q486" s="27">
        <f t="shared" si="49"/>
        <v>-1</v>
      </c>
      <c r="R486" s="2" t="str">
        <f t="shared" si="46"/>
        <v/>
      </c>
      <c r="S486" t="str">
        <f>+IF(R486=11,(F485-D485)/F485-'Daily stats'!$I$12,IF(R486=22,(E485-F485)/F485-'Daily stats'!$I$12,""))</f>
        <v/>
      </c>
      <c r="T486" s="11">
        <f>IF(OR(Q485="",Q486=""),0,IF(S486&lt;&gt;"",S486,IF(AND(Q485=Q486,Q485&lt;&gt;0),ABS((F485-F486)/F485),IF(AND(Q485+Q486=0,Q485&lt;&gt;0),(-1*ABS(F486-F485))/F485-2*('Daily stats'!$I$12),IF(AND(Q485=-1,Q486=0),(F485-F486)/F485-2*('Daily stats'!$I$12),IF(AND(Q485=1,Q486=0),(F486-F485)/F485-2*('Daily stats'!$I$12),0))))))</f>
        <v>-6.0676454709954041E-3</v>
      </c>
    </row>
    <row r="487" spans="1:20">
      <c r="A487" s="9">
        <v>42723</v>
      </c>
      <c r="B487" s="9">
        <v>42733</v>
      </c>
      <c r="C487" s="2">
        <v>18299.45</v>
      </c>
      <c r="D487" s="7">
        <v>18360</v>
      </c>
      <c r="E487" s="6">
        <v>18251</v>
      </c>
      <c r="F487" s="5">
        <v>18298.95</v>
      </c>
      <c r="G487" s="2">
        <v>18298.95</v>
      </c>
      <c r="H487" s="2">
        <v>42950</v>
      </c>
      <c r="I487" s="2">
        <v>314544.23</v>
      </c>
      <c r="J487" s="2">
        <v>2226280</v>
      </c>
      <c r="K487" s="2">
        <v>99280</v>
      </c>
      <c r="L487" s="2">
        <v>18257.05</v>
      </c>
      <c r="M487" s="47">
        <f t="shared" si="44"/>
        <v>-38.299999999999272</v>
      </c>
      <c r="N487" s="11">
        <f t="shared" si="47"/>
        <v>-2.0886446986325253E-3</v>
      </c>
      <c r="O487" s="14">
        <f t="shared" si="48"/>
        <v>1.3424083614647574E-2</v>
      </c>
      <c r="P487">
        <f t="shared" si="45"/>
        <v>109</v>
      </c>
      <c r="Q487" s="27">
        <f t="shared" si="49"/>
        <v>-1</v>
      </c>
      <c r="R487" s="2" t="str">
        <f t="shared" si="46"/>
        <v/>
      </c>
      <c r="S487" t="str">
        <f>+IF(R487=11,(F486-D486)/F486-'Daily stats'!$I$12,IF(R487=22,(E486-F486)/F486-'Daily stats'!$I$12,""))</f>
        <v/>
      </c>
      <c r="T487" s="11">
        <f>IF(OR(Q486="",Q487=""),0,IF(S487&lt;&gt;"",S487,IF(AND(Q486=Q487,Q486&lt;&gt;0),ABS((F486-F487)/F486),IF(AND(Q486+Q487=0,Q486&lt;&gt;0),(-1*ABS(F487-F486))/F486-2*('Daily stats'!$I$12),IF(AND(Q486=-1,Q487=0),(F486-F487)/F486-2*('Daily stats'!$I$12),IF(AND(Q486=1,Q487=0),(F487-F486)/F486-2*('Daily stats'!$I$12),0))))))</f>
        <v>2.0886446986325253E-3</v>
      </c>
    </row>
    <row r="488" spans="1:20">
      <c r="A488" s="9">
        <v>42724</v>
      </c>
      <c r="B488" s="9">
        <v>42733</v>
      </c>
      <c r="C488" s="2">
        <v>18275.05</v>
      </c>
      <c r="D488" s="7">
        <v>18313.2</v>
      </c>
      <c r="E488" s="6">
        <v>18045.650000000001</v>
      </c>
      <c r="F488" s="5">
        <v>18111.900000000001</v>
      </c>
      <c r="G488" s="2">
        <v>18111.900000000001</v>
      </c>
      <c r="H488" s="2">
        <v>81936</v>
      </c>
      <c r="I488" s="2">
        <v>595006.57999999996</v>
      </c>
      <c r="J488" s="2">
        <v>2530160</v>
      </c>
      <c r="K488" s="2">
        <v>303880</v>
      </c>
      <c r="L488" s="2">
        <v>18069.400000000001</v>
      </c>
      <c r="M488" s="47">
        <f t="shared" si="44"/>
        <v>-187.04999999999927</v>
      </c>
      <c r="N488" s="11">
        <f t="shared" si="47"/>
        <v>-1.0221897977752782E-2</v>
      </c>
      <c r="O488" s="14">
        <f t="shared" si="48"/>
        <v>3.2021856368947919E-3</v>
      </c>
      <c r="P488">
        <f t="shared" si="45"/>
        <v>267.54999999999927</v>
      </c>
      <c r="Q488" s="27">
        <f t="shared" si="49"/>
        <v>-1</v>
      </c>
      <c r="R488" s="2" t="str">
        <f t="shared" si="46"/>
        <v/>
      </c>
      <c r="S488" t="str">
        <f>+IF(R488=11,(F487-D487)/F487-'Daily stats'!$I$12,IF(R488=22,(E487-F487)/F487-'Daily stats'!$I$12,""))</f>
        <v/>
      </c>
      <c r="T488" s="11">
        <f>IF(OR(Q487="",Q488=""),0,IF(S488&lt;&gt;"",S488,IF(AND(Q487=Q488,Q487&lt;&gt;0),ABS((F487-F488)/F487),IF(AND(Q487+Q488=0,Q487&lt;&gt;0),(-1*ABS(F488-F487))/F487-2*('Daily stats'!$I$12),IF(AND(Q487=-1,Q488=0),(F487-F488)/F487-2*('Daily stats'!$I$12),IF(AND(Q487=1,Q488=0),(F488-F487)/F487-2*('Daily stats'!$I$12),0))))))</f>
        <v>1.0221897977752782E-2</v>
      </c>
    </row>
    <row r="489" spans="1:20">
      <c r="A489" s="9">
        <v>42725</v>
      </c>
      <c r="B489" s="9">
        <v>42733</v>
      </c>
      <c r="C489" s="2">
        <v>18162.3</v>
      </c>
      <c r="D489" s="7">
        <v>18206.95</v>
      </c>
      <c r="E489" s="6">
        <v>18088.3</v>
      </c>
      <c r="F489" s="5">
        <v>18108.599999999999</v>
      </c>
      <c r="G489" s="2">
        <v>18108.599999999999</v>
      </c>
      <c r="H489" s="2">
        <v>50931</v>
      </c>
      <c r="I489" s="2">
        <v>369620.38</v>
      </c>
      <c r="J489" s="2">
        <v>2410120</v>
      </c>
      <c r="K489" s="2">
        <v>-120040</v>
      </c>
      <c r="L489" s="2">
        <v>18084.5</v>
      </c>
      <c r="M489" s="47">
        <f t="shared" si="44"/>
        <v>-3.3000000000029104</v>
      </c>
      <c r="N489" s="11">
        <f t="shared" si="47"/>
        <v>-1.8220065260977092E-4</v>
      </c>
      <c r="O489" s="14">
        <f t="shared" si="48"/>
        <v>3.019984984285021E-3</v>
      </c>
      <c r="P489">
        <f t="shared" si="45"/>
        <v>118.65000000000146</v>
      </c>
      <c r="Q489" s="27">
        <f t="shared" si="49"/>
        <v>-1</v>
      </c>
      <c r="R489" s="2" t="str">
        <f t="shared" si="46"/>
        <v/>
      </c>
      <c r="S489" t="str">
        <f>+IF(R489=11,(F488-D488)/F488-'Daily stats'!$I$12,IF(R489=22,(E488-F488)/F488-'Daily stats'!$I$12,""))</f>
        <v/>
      </c>
      <c r="T489" s="11">
        <f>IF(OR(Q488="",Q489=""),0,IF(S489&lt;&gt;"",S489,IF(AND(Q488=Q489,Q488&lt;&gt;0),ABS((F488-F489)/F488),IF(AND(Q488+Q489=0,Q488&lt;&gt;0),(-1*ABS(F489-F488))/F488-2*('Daily stats'!$I$12),IF(AND(Q488=-1,Q489=0),(F488-F489)/F488-2*('Daily stats'!$I$12),IF(AND(Q488=1,Q489=0),(F489-F488)/F488-2*('Daily stats'!$I$12),0))))))</f>
        <v>1.8220065260977092E-4</v>
      </c>
    </row>
    <row r="490" spans="1:20">
      <c r="A490" s="9">
        <v>42726</v>
      </c>
      <c r="B490" s="9">
        <v>42733</v>
      </c>
      <c r="C490" s="2">
        <v>18038.8</v>
      </c>
      <c r="D490" s="7">
        <v>18064.3</v>
      </c>
      <c r="E490" s="6">
        <v>17873.45</v>
      </c>
      <c r="F490" s="5">
        <v>17934.650000000001</v>
      </c>
      <c r="G490" s="2">
        <v>17934.650000000001</v>
      </c>
      <c r="H490" s="2">
        <v>79711</v>
      </c>
      <c r="I490" s="2">
        <v>571982.66</v>
      </c>
      <c r="J490" s="2">
        <v>2449760</v>
      </c>
      <c r="K490" s="2">
        <v>39640</v>
      </c>
      <c r="L490" s="2">
        <v>17891.45</v>
      </c>
      <c r="M490" s="47">
        <f t="shared" si="44"/>
        <v>-173.94999999999709</v>
      </c>
      <c r="N490" s="11">
        <f t="shared" si="47"/>
        <v>-9.6059330925635945E-3</v>
      </c>
      <c r="O490" s="14">
        <f t="shared" si="48"/>
        <v>-6.5859481082785731E-3</v>
      </c>
      <c r="P490">
        <f t="shared" si="45"/>
        <v>190.84999999999854</v>
      </c>
      <c r="Q490" s="27">
        <f t="shared" si="49"/>
        <v>-1</v>
      </c>
      <c r="R490" s="2" t="str">
        <f t="shared" si="46"/>
        <v/>
      </c>
      <c r="S490" t="str">
        <f>+IF(R490=11,(F489-D489)/F489-'Daily stats'!$I$12,IF(R490=22,(E489-F489)/F489-'Daily stats'!$I$12,""))</f>
        <v/>
      </c>
      <c r="T490" s="11">
        <f>IF(OR(Q489="",Q490=""),0,IF(S490&lt;&gt;"",S490,IF(AND(Q489=Q490,Q489&lt;&gt;0),ABS((F489-F490)/F489),IF(AND(Q489+Q490=0,Q489&lt;&gt;0),(-1*ABS(F490-F489))/F489-2*('Daily stats'!$I$12),IF(AND(Q489=-1,Q490=0),(F489-F490)/F489-2*('Daily stats'!$I$12),IF(AND(Q489=1,Q490=0),(F490-F489)/F489-2*('Daily stats'!$I$12),0))))))</f>
        <v>9.6059330925635945E-3</v>
      </c>
    </row>
    <row r="491" spans="1:20">
      <c r="A491" s="9">
        <v>42727</v>
      </c>
      <c r="B491" s="9">
        <v>42733</v>
      </c>
      <c r="C491" s="2">
        <v>17889</v>
      </c>
      <c r="D491" s="7">
        <v>17988</v>
      </c>
      <c r="E491" s="6">
        <v>17847.05</v>
      </c>
      <c r="F491" s="5">
        <v>17907.349999999999</v>
      </c>
      <c r="G491" s="2">
        <v>17907.349999999999</v>
      </c>
      <c r="H491" s="2">
        <v>61736</v>
      </c>
      <c r="I491" s="2">
        <v>442307.29</v>
      </c>
      <c r="J491" s="2">
        <v>2208760</v>
      </c>
      <c r="K491" s="2">
        <v>-241000</v>
      </c>
      <c r="L491" s="2">
        <v>17884</v>
      </c>
      <c r="M491" s="47">
        <f t="shared" si="44"/>
        <v>-27.30000000000291</v>
      </c>
      <c r="N491" s="11">
        <f t="shared" si="47"/>
        <v>-1.5221930731853094E-3</v>
      </c>
      <c r="O491" s="14">
        <f t="shared" si="48"/>
        <v>-8.1081411814638831E-3</v>
      </c>
      <c r="P491">
        <f t="shared" si="45"/>
        <v>140.95000000000073</v>
      </c>
      <c r="Q491" s="27">
        <f t="shared" si="49"/>
        <v>-1</v>
      </c>
      <c r="R491" s="2" t="str">
        <f t="shared" si="46"/>
        <v/>
      </c>
      <c r="S491" t="str">
        <f>+IF(R491=11,(F490-D490)/F490-'Daily stats'!$I$12,IF(R491=22,(E490-F490)/F490-'Daily stats'!$I$12,""))</f>
        <v/>
      </c>
      <c r="T491" s="11">
        <f>IF(OR(Q490="",Q491=""),0,IF(S491&lt;&gt;"",S491,IF(AND(Q490=Q491,Q490&lt;&gt;0),ABS((F490-F491)/F490),IF(AND(Q490+Q491=0,Q490&lt;&gt;0),(-1*ABS(F491-F490))/F490-2*('Daily stats'!$I$12),IF(AND(Q490=-1,Q491=0),(F490-F491)/F490-2*('Daily stats'!$I$12),IF(AND(Q490=1,Q491=0),(F491-F490)/F490-2*('Daily stats'!$I$12),0))))))</f>
        <v>1.5221930731853094E-3</v>
      </c>
    </row>
    <row r="492" spans="1:20">
      <c r="A492" s="9">
        <v>42730</v>
      </c>
      <c r="B492" s="9">
        <v>42733</v>
      </c>
      <c r="C492" s="2">
        <v>17825.25</v>
      </c>
      <c r="D492" s="7">
        <v>17849.8</v>
      </c>
      <c r="E492" s="6">
        <v>17617</v>
      </c>
      <c r="F492" s="5">
        <v>17673.2</v>
      </c>
      <c r="G492" s="2">
        <v>17673.2</v>
      </c>
      <c r="H492" s="2">
        <v>57563</v>
      </c>
      <c r="I492" s="2">
        <v>407349.81</v>
      </c>
      <c r="J492" s="2">
        <v>2162320</v>
      </c>
      <c r="K492" s="2">
        <v>-46440</v>
      </c>
      <c r="L492" s="2">
        <v>17655.55</v>
      </c>
      <c r="M492" s="47">
        <f t="shared" si="44"/>
        <v>-234.14999999999782</v>
      </c>
      <c r="N492" s="11">
        <f t="shared" si="47"/>
        <v>-1.3075636540303163E-2</v>
      </c>
      <c r="O492" s="14">
        <f t="shared" si="48"/>
        <v>-2.1183777721767046E-2</v>
      </c>
      <c r="P492">
        <f t="shared" si="45"/>
        <v>232.79999999999927</v>
      </c>
      <c r="Q492" s="27">
        <f t="shared" si="49"/>
        <v>-1</v>
      </c>
      <c r="R492" s="2" t="str">
        <f t="shared" si="46"/>
        <v/>
      </c>
      <c r="S492" t="str">
        <f>+IF(R492=11,(F491-D491)/F491-'Daily stats'!$I$12,IF(R492=22,(E491-F491)/F491-'Daily stats'!$I$12,""))</f>
        <v/>
      </c>
      <c r="T492" s="11">
        <f>IF(OR(Q491="",Q492=""),0,IF(S492&lt;&gt;"",S492,IF(AND(Q491=Q492,Q491&lt;&gt;0),ABS((F491-F492)/F491),IF(AND(Q491+Q492=0,Q491&lt;&gt;0),(-1*ABS(F492-F491))/F491-2*('Daily stats'!$I$12),IF(AND(Q491=-1,Q492=0),(F491-F492)/F491-2*('Daily stats'!$I$12),IF(AND(Q491=1,Q492=0),(F492-F491)/F491-2*('Daily stats'!$I$12),0))))))</f>
        <v>1.3075636540303163E-2</v>
      </c>
    </row>
    <row r="493" spans="1:20">
      <c r="A493" s="9">
        <v>42731</v>
      </c>
      <c r="B493" s="9">
        <v>42733</v>
      </c>
      <c r="C493" s="2">
        <v>17694</v>
      </c>
      <c r="D493" s="7">
        <v>17915</v>
      </c>
      <c r="E493" s="6">
        <v>17631.400000000001</v>
      </c>
      <c r="F493" s="5">
        <v>17879.25</v>
      </c>
      <c r="G493" s="2">
        <v>17879.25</v>
      </c>
      <c r="H493" s="2">
        <v>70222</v>
      </c>
      <c r="I493" s="2">
        <v>498477.58</v>
      </c>
      <c r="J493" s="2">
        <v>1733960</v>
      </c>
      <c r="K493" s="2">
        <v>-428360</v>
      </c>
      <c r="L493" s="2">
        <v>17879.55</v>
      </c>
      <c r="M493" s="47">
        <f t="shared" si="44"/>
        <v>206.04999999999927</v>
      </c>
      <c r="N493" s="11">
        <f t="shared" si="47"/>
        <v>1.1658895955457939E-2</v>
      </c>
      <c r="O493" s="14">
        <f t="shared" si="48"/>
        <v>-9.5248817663091071E-3</v>
      </c>
      <c r="P493">
        <f t="shared" si="45"/>
        <v>283.59999999999854</v>
      </c>
      <c r="Q493" s="27">
        <f t="shared" si="49"/>
        <v>1</v>
      </c>
      <c r="R493" s="2">
        <f t="shared" si="46"/>
        <v>11</v>
      </c>
      <c r="S493">
        <f>+IF(R493=11,(F492-D492)/F492-'Daily stats'!$I$12,IF(R493=22,(E492-F492)/F492-'Daily stats'!$I$12,""))</f>
        <v>-1.0492531063983804E-2</v>
      </c>
      <c r="T493" s="11">
        <f>IF(OR(Q492="",Q493=""),0,IF(S493&lt;&gt;"",S493,IF(AND(Q492=Q493,Q492&lt;&gt;0),ABS((F492-F493)/F492),IF(AND(Q492+Q493=0,Q492&lt;&gt;0),(-1*ABS(F493-F492))/F492-2*('Daily stats'!$I$12),IF(AND(Q492=-1,Q493=0),(F492-F493)/F492-2*('Daily stats'!$I$12),IF(AND(Q492=1,Q493=0),(F493-F492)/F492-2*('Daily stats'!$I$12),0))))))</f>
        <v>-1.0492531063983804E-2</v>
      </c>
    </row>
    <row r="494" spans="1:20">
      <c r="A494" s="9">
        <v>42732</v>
      </c>
      <c r="B494" s="9">
        <v>42733</v>
      </c>
      <c r="C494" s="2">
        <v>17925</v>
      </c>
      <c r="D494" s="7">
        <v>18058.95</v>
      </c>
      <c r="E494" s="6">
        <v>17830</v>
      </c>
      <c r="F494" s="5">
        <v>17864.400000000001</v>
      </c>
      <c r="G494" s="2">
        <v>17864.400000000001</v>
      </c>
      <c r="H494" s="2">
        <v>91180</v>
      </c>
      <c r="I494" s="2">
        <v>654366.89</v>
      </c>
      <c r="J494" s="2">
        <v>1401800</v>
      </c>
      <c r="K494" s="2">
        <v>-332160</v>
      </c>
      <c r="L494" s="2">
        <v>17876.7</v>
      </c>
      <c r="M494" s="47">
        <f t="shared" si="44"/>
        <v>-14.849999999998545</v>
      </c>
      <c r="N494" s="11">
        <f t="shared" si="47"/>
        <v>-8.3057175217073119E-4</v>
      </c>
      <c r="O494" s="14">
        <f t="shared" si="48"/>
        <v>-1.0355453518479838E-2</v>
      </c>
      <c r="P494">
        <f t="shared" si="45"/>
        <v>228.95000000000073</v>
      </c>
      <c r="Q494" s="27">
        <f t="shared" si="49"/>
        <v>-1</v>
      </c>
      <c r="R494" s="2" t="str">
        <f t="shared" si="46"/>
        <v/>
      </c>
      <c r="S494" t="str">
        <f>+IF(R494=11,(F493-D493)/F493-'Daily stats'!$I$12,IF(R494=22,(E493-F493)/F493-'Daily stats'!$I$12,""))</f>
        <v/>
      </c>
      <c r="T494" s="11">
        <f>IF(OR(Q493="",Q494=""),0,IF(S494&lt;&gt;"",S494,IF(AND(Q493=Q494,Q493&lt;&gt;0),ABS((F493-F494)/F493),IF(AND(Q493+Q494=0,Q493&lt;&gt;0),(-1*ABS(F494-F493))/F493-2*('Daily stats'!$I$12),IF(AND(Q493=-1,Q494=0),(F493-F494)/F493-2*('Daily stats'!$I$12),IF(AND(Q493=1,Q494=0),(F494-F493)/F493-2*('Daily stats'!$I$12),0))))))</f>
        <v>-1.8305717521707311E-3</v>
      </c>
    </row>
    <row r="495" spans="1:20">
      <c r="A495" s="9">
        <v>42733</v>
      </c>
      <c r="B495" s="9">
        <v>42733</v>
      </c>
      <c r="C495" s="2">
        <v>17870</v>
      </c>
      <c r="D495" s="7">
        <v>18049.3</v>
      </c>
      <c r="E495" s="6">
        <v>17815.2</v>
      </c>
      <c r="F495" s="5">
        <v>18018.099999999999</v>
      </c>
      <c r="G495" s="2">
        <v>18033.150000000001</v>
      </c>
      <c r="H495" s="2">
        <v>81093</v>
      </c>
      <c r="I495" s="2">
        <v>581362.19999999995</v>
      </c>
      <c r="J495" s="2">
        <v>922960</v>
      </c>
      <c r="K495" s="2">
        <v>-478840</v>
      </c>
      <c r="L495" s="2">
        <v>18033.150000000001</v>
      </c>
      <c r="M495" s="47">
        <f t="shared" si="44"/>
        <v>153.69999999999709</v>
      </c>
      <c r="N495" s="11">
        <f t="shared" si="47"/>
        <v>8.6037034549157586E-3</v>
      </c>
      <c r="O495" s="14">
        <f t="shared" si="48"/>
        <v>-1.7517500635640792E-3</v>
      </c>
      <c r="P495">
        <f t="shared" si="45"/>
        <v>234.09999999999854</v>
      </c>
      <c r="Q495" s="27">
        <f t="shared" si="49"/>
        <v>0</v>
      </c>
      <c r="R495" s="2" t="str">
        <f t="shared" si="46"/>
        <v/>
      </c>
      <c r="S495" t="str">
        <f>+IF(R495=11,(F494-D494)/F494-'Daily stats'!$I$12,IF(R495=22,(E494-F494)/F494-'Daily stats'!$I$12,""))</f>
        <v/>
      </c>
      <c r="T495" s="11">
        <f>IF(OR(Q494="",Q495=""),0,IF(S495&lt;&gt;"",S495,IF(AND(Q494=Q495,Q494&lt;&gt;0),ABS((F494-F495)/F494),IF(AND(Q494+Q495=0,Q494&lt;&gt;0),(-1*ABS(F495-F494))/F494-2*('Daily stats'!$I$12),IF(AND(Q494=-1,Q495=0),(F494-F495)/F494-2*('Daily stats'!$I$12),IF(AND(Q494=1,Q495=0),(F495-F494)/F494-2*('Daily stats'!$I$12),0))))))</f>
        <v>-9.6037034549157595E-3</v>
      </c>
    </row>
    <row r="496" spans="1:20">
      <c r="A496" s="9">
        <v>42734</v>
      </c>
      <c r="B496" s="9">
        <v>42760</v>
      </c>
      <c r="C496" s="2">
        <v>18060</v>
      </c>
      <c r="D496" s="7">
        <v>18285</v>
      </c>
      <c r="E496" s="6">
        <v>18043.95</v>
      </c>
      <c r="F496" s="5">
        <v>18195.55</v>
      </c>
      <c r="G496" s="2">
        <v>18195.55</v>
      </c>
      <c r="H496" s="2">
        <v>65090</v>
      </c>
      <c r="I496" s="2">
        <v>474203.12</v>
      </c>
      <c r="J496" s="2">
        <v>2035880</v>
      </c>
      <c r="K496" s="2">
        <v>102160</v>
      </c>
      <c r="L496" s="2">
        <v>18177.2</v>
      </c>
      <c r="M496" s="47" t="str">
        <f t="shared" si="44"/>
        <v/>
      </c>
      <c r="N496" s="11">
        <f t="shared" si="47"/>
        <v>9.8484301896426783E-3</v>
      </c>
      <c r="O496" s="14">
        <f t="shared" si="48"/>
        <v>8.0966801260785991E-3</v>
      </c>
      <c r="P496">
        <f t="shared" si="45"/>
        <v>241.04999999999927</v>
      </c>
      <c r="Q496" s="27" t="str">
        <f t="shared" si="49"/>
        <v/>
      </c>
      <c r="R496" s="2" t="str">
        <f t="shared" si="46"/>
        <v/>
      </c>
      <c r="S496" t="str">
        <f>+IF(R496=11,(F495-D495)/F495-'Daily stats'!$I$12,IF(R496=22,(E495-F495)/F495-'Daily stats'!$I$12,""))</f>
        <v/>
      </c>
      <c r="T496" s="11">
        <f>IF(OR(Q495="",Q496=""),0,IF(S496&lt;&gt;"",S496,IF(AND(Q495=Q496,Q495&lt;&gt;0),ABS((F495-F496)/F495),IF(AND(Q495+Q496=0,Q495&lt;&gt;0),(-1*ABS(F496-F495))/F495-2*('Daily stats'!$I$12),IF(AND(Q495=-1,Q496=0),(F495-F496)/F495-2*('Daily stats'!$I$12),IF(AND(Q495=1,Q496=0),(F496-F495)/F495-2*('Daily stats'!$I$12),0))))))</f>
        <v>0</v>
      </c>
    </row>
    <row r="497" spans="1:20">
      <c r="A497" s="9">
        <v>42737</v>
      </c>
      <c r="B497" s="9">
        <v>42760</v>
      </c>
      <c r="C497" s="2">
        <v>18210.05</v>
      </c>
      <c r="D497" s="7">
        <v>18261.2</v>
      </c>
      <c r="E497" s="6">
        <v>17886.7</v>
      </c>
      <c r="F497" s="5">
        <v>18034.3</v>
      </c>
      <c r="G497" s="2">
        <v>18034.3</v>
      </c>
      <c r="H497" s="2">
        <v>90862</v>
      </c>
      <c r="I497" s="2">
        <v>655317.56999999995</v>
      </c>
      <c r="J497" s="2">
        <v>2269880</v>
      </c>
      <c r="K497" s="2">
        <v>234000</v>
      </c>
      <c r="L497" s="2">
        <v>17969.599999999999</v>
      </c>
      <c r="M497" s="47">
        <f t="shared" si="44"/>
        <v>-161.25</v>
      </c>
      <c r="N497" s="11">
        <f t="shared" si="47"/>
        <v>-8.8620569315024829E-3</v>
      </c>
      <c r="O497" s="14">
        <f t="shared" si="48"/>
        <v>-7.6537680542388374E-4</v>
      </c>
      <c r="P497">
        <f t="shared" si="45"/>
        <v>374.5</v>
      </c>
      <c r="Q497" s="27">
        <f t="shared" si="49"/>
        <v>-1</v>
      </c>
      <c r="R497" s="2" t="str">
        <f t="shared" si="46"/>
        <v/>
      </c>
      <c r="S497" t="str">
        <f>+IF(R497=11,(F496-D496)/F496-'Daily stats'!$I$12,IF(R497=22,(E496-F496)/F496-'Daily stats'!$I$12,""))</f>
        <v/>
      </c>
      <c r="T497" s="11">
        <f>IF(OR(Q496="",Q497=""),0,IF(S497&lt;&gt;"",S497,IF(AND(Q496=Q497,Q496&lt;&gt;0),ABS((F496-F497)/F496),IF(AND(Q496+Q497=0,Q496&lt;&gt;0),(-1*ABS(F497-F496))/F496-2*('Daily stats'!$I$12),IF(AND(Q496=-1,Q497=0),(F496-F497)/F496-2*('Daily stats'!$I$12),IF(AND(Q496=1,Q497=0),(F497-F496)/F496-2*('Daily stats'!$I$12),0))))))</f>
        <v>0</v>
      </c>
    </row>
    <row r="498" spans="1:20">
      <c r="A498" s="9">
        <v>42738</v>
      </c>
      <c r="B498" s="9">
        <v>42760</v>
      </c>
      <c r="C498" s="2">
        <v>18050.5</v>
      </c>
      <c r="D498" s="7">
        <v>18158</v>
      </c>
      <c r="E498" s="6">
        <v>17855.5</v>
      </c>
      <c r="F498" s="5">
        <v>18060.95</v>
      </c>
      <c r="G498" s="2">
        <v>18060.95</v>
      </c>
      <c r="H498" s="2">
        <v>102583</v>
      </c>
      <c r="I498" s="2">
        <v>740321.1</v>
      </c>
      <c r="J498" s="2">
        <v>2061640</v>
      </c>
      <c r="K498" s="2">
        <v>-208240</v>
      </c>
      <c r="L498" s="2">
        <v>18035.599999999999</v>
      </c>
      <c r="M498" s="47">
        <f t="shared" si="44"/>
        <v>26.650000000001455</v>
      </c>
      <c r="N498" s="11">
        <f t="shared" si="47"/>
        <v>1.4777396405738763E-3</v>
      </c>
      <c r="O498" s="14">
        <f t="shared" si="48"/>
        <v>7.1236283514999259E-4</v>
      </c>
      <c r="P498">
        <f t="shared" si="45"/>
        <v>302.5</v>
      </c>
      <c r="Q498" s="27">
        <f t="shared" si="49"/>
        <v>1</v>
      </c>
      <c r="R498" s="2" t="str">
        <f t="shared" si="46"/>
        <v/>
      </c>
      <c r="S498" t="str">
        <f>+IF(R498=11,(F497-D497)/F497-'Daily stats'!$I$12,IF(R498=22,(E497-F497)/F497-'Daily stats'!$I$12,""))</f>
        <v/>
      </c>
      <c r="T498" s="11">
        <f>IF(OR(Q497="",Q498=""),0,IF(S498&lt;&gt;"",S498,IF(AND(Q497=Q498,Q497&lt;&gt;0),ABS((F497-F498)/F497),IF(AND(Q497+Q498=0,Q497&lt;&gt;0),(-1*ABS(F498-F497))/F497-2*('Daily stats'!$I$12),IF(AND(Q497=-1,Q498=0),(F497-F498)/F497-2*('Daily stats'!$I$12),IF(AND(Q497=1,Q498=0),(F498-F497)/F497-2*('Daily stats'!$I$12),0))))))</f>
        <v>-2.4777396405738766E-3</v>
      </c>
    </row>
    <row r="499" spans="1:20">
      <c r="A499" s="9">
        <v>42739</v>
      </c>
      <c r="B499" s="9">
        <v>42760</v>
      </c>
      <c r="C499" s="2">
        <v>18150</v>
      </c>
      <c r="D499" s="7">
        <v>18150</v>
      </c>
      <c r="E499" s="6">
        <v>17923.5</v>
      </c>
      <c r="F499" s="5">
        <v>17941.849999999999</v>
      </c>
      <c r="G499" s="2">
        <v>17941.849999999999</v>
      </c>
      <c r="H499" s="2">
        <v>77415</v>
      </c>
      <c r="I499" s="2">
        <v>557649.28</v>
      </c>
      <c r="J499" s="2">
        <v>2323560</v>
      </c>
      <c r="K499" s="2">
        <v>261920</v>
      </c>
      <c r="L499" s="2">
        <v>17891</v>
      </c>
      <c r="M499" s="47">
        <f t="shared" si="44"/>
        <v>-119.10000000000218</v>
      </c>
      <c r="N499" s="11">
        <f t="shared" si="47"/>
        <v>-6.5943375071633647E-3</v>
      </c>
      <c r="O499" s="14">
        <f t="shared" si="48"/>
        <v>-5.8819746720133719E-3</v>
      </c>
      <c r="P499">
        <f t="shared" si="45"/>
        <v>226.5</v>
      </c>
      <c r="Q499" s="27">
        <f t="shared" si="49"/>
        <v>-1</v>
      </c>
      <c r="R499" s="2" t="str">
        <f t="shared" si="46"/>
        <v/>
      </c>
      <c r="S499" t="str">
        <f>+IF(R499=11,(F498-D498)/F498-'Daily stats'!$I$12,IF(R499=22,(E498-F498)/F498-'Daily stats'!$I$12,""))</f>
        <v/>
      </c>
      <c r="T499" s="11">
        <f>IF(OR(Q498="",Q499=""),0,IF(S499&lt;&gt;"",S499,IF(AND(Q498=Q499,Q498&lt;&gt;0),ABS((F498-F499)/F498),IF(AND(Q498+Q499=0,Q498&lt;&gt;0),(-1*ABS(F499-F498))/F498-2*('Daily stats'!$I$12),IF(AND(Q498=-1,Q499=0),(F498-F499)/F498-2*('Daily stats'!$I$12),IF(AND(Q498=1,Q499=0),(F499-F498)/F498-2*('Daily stats'!$I$12),0))))))</f>
        <v>-7.5943375071633647E-3</v>
      </c>
    </row>
    <row r="500" spans="1:20">
      <c r="A500" s="9">
        <v>42740</v>
      </c>
      <c r="B500" s="9">
        <v>42760</v>
      </c>
      <c r="C500" s="2">
        <v>18050</v>
      </c>
      <c r="D500" s="7">
        <v>18190</v>
      </c>
      <c r="E500" s="6">
        <v>18019.099999999999</v>
      </c>
      <c r="F500" s="5">
        <v>18137.5</v>
      </c>
      <c r="G500" s="2">
        <v>18137.5</v>
      </c>
      <c r="H500" s="2">
        <v>88954</v>
      </c>
      <c r="I500" s="2">
        <v>644579.80000000005</v>
      </c>
      <c r="J500" s="2">
        <v>2084520</v>
      </c>
      <c r="K500" s="2">
        <v>-239040</v>
      </c>
      <c r="L500" s="2">
        <v>18115.95</v>
      </c>
      <c r="M500" s="47">
        <f t="shared" si="44"/>
        <v>195.65000000000146</v>
      </c>
      <c r="N500" s="11">
        <f t="shared" si="47"/>
        <v>1.0904672595078071E-2</v>
      </c>
      <c r="O500" s="14">
        <f t="shared" si="48"/>
        <v>5.0226979230646989E-3</v>
      </c>
      <c r="P500">
        <f t="shared" si="45"/>
        <v>170.90000000000146</v>
      </c>
      <c r="Q500" s="27">
        <f t="shared" si="49"/>
        <v>1</v>
      </c>
      <c r="R500" s="2">
        <f t="shared" si="46"/>
        <v>11</v>
      </c>
      <c r="S500">
        <f>+IF(R500=11,(F499-D499)/F499-'Daily stats'!$I$12,IF(R500=22,(E499-F499)/F499-'Daily stats'!$I$12,""))</f>
        <v>-1.2101367751932018E-2</v>
      </c>
      <c r="T500" s="11">
        <f>IF(OR(Q499="",Q500=""),0,IF(S500&lt;&gt;"",S500,IF(AND(Q499=Q500,Q499&lt;&gt;0),ABS((F499-F500)/F499),IF(AND(Q499+Q500=0,Q499&lt;&gt;0),(-1*ABS(F500-F499))/F499-2*('Daily stats'!$I$12),IF(AND(Q499=-1,Q500=0),(F499-F500)/F499-2*('Daily stats'!$I$12),IF(AND(Q499=1,Q500=0),(F500-F499)/F499-2*('Daily stats'!$I$12),0))))))</f>
        <v>-1.2101367751932018E-2</v>
      </c>
    </row>
    <row r="501" spans="1:20">
      <c r="A501" s="9">
        <v>42741</v>
      </c>
      <c r="B501" s="9">
        <v>42760</v>
      </c>
      <c r="C501" s="2">
        <v>18178</v>
      </c>
      <c r="D501" s="7">
        <v>18365.5</v>
      </c>
      <c r="E501" s="6">
        <v>18161.25</v>
      </c>
      <c r="F501" s="5">
        <v>18308</v>
      </c>
      <c r="G501" s="2">
        <v>18308</v>
      </c>
      <c r="H501" s="2">
        <v>76035</v>
      </c>
      <c r="I501" s="2">
        <v>556532.43000000005</v>
      </c>
      <c r="J501" s="2">
        <v>1914920</v>
      </c>
      <c r="K501" s="2">
        <v>-169600</v>
      </c>
      <c r="L501" s="2">
        <v>18264</v>
      </c>
      <c r="M501" s="47">
        <f t="shared" si="44"/>
        <v>170.5</v>
      </c>
      <c r="N501" s="11">
        <f t="shared" si="47"/>
        <v>9.4004135079255677E-3</v>
      </c>
      <c r="O501" s="14">
        <f t="shared" si="48"/>
        <v>1.4423111430990267E-2</v>
      </c>
      <c r="P501">
        <f t="shared" si="45"/>
        <v>204.25</v>
      </c>
      <c r="Q501" s="27">
        <f t="shared" si="49"/>
        <v>1</v>
      </c>
      <c r="R501" s="2" t="str">
        <f t="shared" si="46"/>
        <v/>
      </c>
      <c r="S501" t="str">
        <f>+IF(R501=11,(F500-D500)/F500-'Daily stats'!$I$12,IF(R501=22,(E500-F500)/F500-'Daily stats'!$I$12,""))</f>
        <v/>
      </c>
      <c r="T501" s="11">
        <f>IF(OR(Q500="",Q501=""),0,IF(S501&lt;&gt;"",S501,IF(AND(Q500=Q501,Q500&lt;&gt;0),ABS((F500-F501)/F500),IF(AND(Q500+Q501=0,Q500&lt;&gt;0),(-1*ABS(F501-F500))/F500-2*('Daily stats'!$I$12),IF(AND(Q500=-1,Q501=0),(F500-F501)/F500-2*('Daily stats'!$I$12),IF(AND(Q500=1,Q501=0),(F501-F500)/F500-2*('Daily stats'!$I$12),0))))))</f>
        <v>9.4004135079255677E-3</v>
      </c>
    </row>
    <row r="502" spans="1:20">
      <c r="A502" s="9">
        <v>42744</v>
      </c>
      <c r="B502" s="9">
        <v>42760</v>
      </c>
      <c r="C502" s="2">
        <v>18343</v>
      </c>
      <c r="D502" s="7">
        <v>18393</v>
      </c>
      <c r="E502" s="6">
        <v>18265</v>
      </c>
      <c r="F502" s="5">
        <v>18329.45</v>
      </c>
      <c r="G502" s="2">
        <v>18329.45</v>
      </c>
      <c r="H502" s="2">
        <v>43860</v>
      </c>
      <c r="I502" s="2">
        <v>321777.69</v>
      </c>
      <c r="J502" s="2">
        <v>1907720</v>
      </c>
      <c r="K502" s="2">
        <v>-7200</v>
      </c>
      <c r="L502" s="2">
        <v>18286.650000000001</v>
      </c>
      <c r="M502" s="47">
        <f t="shared" si="44"/>
        <v>21.450000000000728</v>
      </c>
      <c r="N502" s="11">
        <f t="shared" si="47"/>
        <v>1.1716189643871929E-3</v>
      </c>
      <c r="O502" s="14">
        <f t="shared" si="48"/>
        <v>1.5594730395377459E-2</v>
      </c>
      <c r="P502">
        <f t="shared" si="45"/>
        <v>128</v>
      </c>
      <c r="Q502" s="27">
        <f t="shared" si="49"/>
        <v>1</v>
      </c>
      <c r="R502" s="2" t="str">
        <f t="shared" si="46"/>
        <v/>
      </c>
      <c r="S502" t="str">
        <f>+IF(R502=11,(F501-D501)/F501-'Daily stats'!$I$12,IF(R502=22,(E501-F501)/F501-'Daily stats'!$I$12,""))</f>
        <v/>
      </c>
      <c r="T502" s="11">
        <f>IF(OR(Q501="",Q502=""),0,IF(S502&lt;&gt;"",S502,IF(AND(Q501=Q502,Q501&lt;&gt;0),ABS((F501-F502)/F501),IF(AND(Q501+Q502=0,Q501&lt;&gt;0),(-1*ABS(F502-F501))/F501-2*('Daily stats'!$I$12),IF(AND(Q501=-1,Q502=0),(F501-F502)/F501-2*('Daily stats'!$I$12),IF(AND(Q501=1,Q502=0),(F502-F501)/F501-2*('Daily stats'!$I$12),0))))))</f>
        <v>1.1716189643871929E-3</v>
      </c>
    </row>
    <row r="503" spans="1:20">
      <c r="A503" s="9">
        <v>42745</v>
      </c>
      <c r="B503" s="9">
        <v>42760</v>
      </c>
      <c r="C503" s="2">
        <v>18380</v>
      </c>
      <c r="D503" s="7">
        <v>18458</v>
      </c>
      <c r="E503" s="6">
        <v>18318.75</v>
      </c>
      <c r="F503" s="5">
        <v>18430.7</v>
      </c>
      <c r="G503" s="2">
        <v>18430.7</v>
      </c>
      <c r="H503" s="2">
        <v>52519</v>
      </c>
      <c r="I503" s="2">
        <v>386315.17</v>
      </c>
      <c r="J503" s="2">
        <v>1981200</v>
      </c>
      <c r="K503" s="2">
        <v>73480</v>
      </c>
      <c r="L503" s="2">
        <v>18409.599999999999</v>
      </c>
      <c r="M503" s="47">
        <f t="shared" si="44"/>
        <v>101.25</v>
      </c>
      <c r="N503" s="11">
        <f t="shared" si="47"/>
        <v>5.5238973346172417E-3</v>
      </c>
      <c r="O503" s="14">
        <f t="shared" si="48"/>
        <v>2.1118627729994701E-2</v>
      </c>
      <c r="P503">
        <f t="shared" si="45"/>
        <v>139.25</v>
      </c>
      <c r="Q503" s="27">
        <f t="shared" si="49"/>
        <v>1</v>
      </c>
      <c r="R503" s="2" t="str">
        <f t="shared" si="46"/>
        <v/>
      </c>
      <c r="S503" t="str">
        <f>+IF(R503=11,(F502-D502)/F502-'Daily stats'!$I$12,IF(R503=22,(E502-F502)/F502-'Daily stats'!$I$12,""))</f>
        <v/>
      </c>
      <c r="T503" s="11">
        <f>IF(OR(Q502="",Q503=""),0,IF(S503&lt;&gt;"",S503,IF(AND(Q502=Q503,Q502&lt;&gt;0),ABS((F502-F503)/F502),IF(AND(Q502+Q503=0,Q502&lt;&gt;0),(-1*ABS(F503-F502))/F502-2*('Daily stats'!$I$12),IF(AND(Q502=-1,Q503=0),(F502-F503)/F502-2*('Daily stats'!$I$12),IF(AND(Q502=1,Q503=0),(F503-F502)/F502-2*('Daily stats'!$I$12),0))))))</f>
        <v>5.5238973346172417E-3</v>
      </c>
    </row>
    <row r="504" spans="1:20">
      <c r="A504" s="9">
        <v>42746</v>
      </c>
      <c r="B504" s="9">
        <v>42760</v>
      </c>
      <c r="C504" s="2">
        <v>18525</v>
      </c>
      <c r="D504" s="7">
        <v>18904.900000000001</v>
      </c>
      <c r="E504" s="6">
        <v>18520</v>
      </c>
      <c r="F504" s="5">
        <v>18839.55</v>
      </c>
      <c r="G504" s="2">
        <v>18839.55</v>
      </c>
      <c r="H504" s="2">
        <v>117645</v>
      </c>
      <c r="I504" s="2">
        <v>881453.25</v>
      </c>
      <c r="J504" s="2">
        <v>2188480</v>
      </c>
      <c r="K504" s="2">
        <v>207280</v>
      </c>
      <c r="L504" s="2">
        <v>18830</v>
      </c>
      <c r="M504" s="47">
        <f t="shared" si="44"/>
        <v>408.84999999999854</v>
      </c>
      <c r="N504" s="11">
        <f t="shared" si="47"/>
        <v>2.2183096681080941E-2</v>
      </c>
      <c r="O504" s="14">
        <f t="shared" si="48"/>
        <v>4.3301724411075646E-2</v>
      </c>
      <c r="P504">
        <f t="shared" si="45"/>
        <v>384.90000000000146</v>
      </c>
      <c r="Q504" s="27">
        <f t="shared" si="49"/>
        <v>1</v>
      </c>
      <c r="R504" s="2" t="str">
        <f t="shared" si="46"/>
        <v/>
      </c>
      <c r="S504" t="str">
        <f>+IF(R504=11,(F503-D503)/F503-'Daily stats'!$I$12,IF(R504=22,(E503-F503)/F503-'Daily stats'!$I$12,""))</f>
        <v/>
      </c>
      <c r="T504" s="11">
        <f>IF(OR(Q503="",Q504=""),0,IF(S504&lt;&gt;"",S504,IF(AND(Q503=Q504,Q503&lt;&gt;0),ABS((F503-F504)/F503),IF(AND(Q503+Q504=0,Q503&lt;&gt;0),(-1*ABS(F504-F503))/F503-2*('Daily stats'!$I$12),IF(AND(Q503=-1,Q504=0),(F503-F504)/F503-2*('Daily stats'!$I$12),IF(AND(Q503=1,Q504=0),(F504-F503)/F503-2*('Daily stats'!$I$12),0))))))</f>
        <v>2.2183096681080941E-2</v>
      </c>
    </row>
    <row r="505" spans="1:20">
      <c r="A505" s="9">
        <v>42747</v>
      </c>
      <c r="B505" s="9">
        <v>42760</v>
      </c>
      <c r="C505" s="2">
        <v>18865.05</v>
      </c>
      <c r="D505" s="7">
        <v>18974.8</v>
      </c>
      <c r="E505" s="6">
        <v>18828.8</v>
      </c>
      <c r="F505" s="5">
        <v>18901.3</v>
      </c>
      <c r="G505" s="2">
        <v>18901.3</v>
      </c>
      <c r="H505" s="2">
        <v>76668</v>
      </c>
      <c r="I505" s="2">
        <v>579529.59</v>
      </c>
      <c r="J505" s="2">
        <v>2251560</v>
      </c>
      <c r="K505" s="2">
        <v>63080</v>
      </c>
      <c r="L505" s="2">
        <v>18873.95</v>
      </c>
      <c r="M505" s="47">
        <f t="shared" si="44"/>
        <v>61.75</v>
      </c>
      <c r="N505" s="11">
        <f t="shared" si="47"/>
        <v>3.2776791377713377E-3</v>
      </c>
      <c r="O505" s="14">
        <f t="shared" si="48"/>
        <v>4.657940354884698E-2</v>
      </c>
      <c r="P505">
        <f t="shared" si="45"/>
        <v>146</v>
      </c>
      <c r="Q505" s="27">
        <f t="shared" si="49"/>
        <v>1</v>
      </c>
      <c r="R505" s="2" t="str">
        <f t="shared" si="46"/>
        <v/>
      </c>
      <c r="S505" t="str">
        <f>+IF(R505=11,(F504-D504)/F504-'Daily stats'!$I$12,IF(R505=22,(E504-F504)/F504-'Daily stats'!$I$12,""))</f>
        <v/>
      </c>
      <c r="T505" s="11">
        <f>IF(OR(Q504="",Q505=""),0,IF(S505&lt;&gt;"",S505,IF(AND(Q504=Q505,Q504&lt;&gt;0),ABS((F504-F505)/F504),IF(AND(Q504+Q505=0,Q504&lt;&gt;0),(-1*ABS(F505-F504))/F504-2*('Daily stats'!$I$12),IF(AND(Q504=-1,Q505=0),(F504-F505)/F504-2*('Daily stats'!$I$12),IF(AND(Q504=1,Q505=0),(F505-F504)/F504-2*('Daily stats'!$I$12),0))))))</f>
        <v>3.2776791377713377E-3</v>
      </c>
    </row>
    <row r="506" spans="1:20">
      <c r="A506" s="9">
        <v>42748</v>
      </c>
      <c r="B506" s="9">
        <v>42760</v>
      </c>
      <c r="C506" s="2">
        <v>18955</v>
      </c>
      <c r="D506" s="7">
        <v>18979.25</v>
      </c>
      <c r="E506" s="6">
        <v>18801.75</v>
      </c>
      <c r="F506" s="5">
        <v>18945.599999999999</v>
      </c>
      <c r="G506" s="2">
        <v>18945.599999999999</v>
      </c>
      <c r="H506" s="2">
        <v>64798</v>
      </c>
      <c r="I506" s="2">
        <v>489874.87</v>
      </c>
      <c r="J506" s="2">
        <v>2459600</v>
      </c>
      <c r="K506" s="2">
        <v>208040</v>
      </c>
      <c r="L506" s="2">
        <v>18912.099999999999</v>
      </c>
      <c r="M506" s="47">
        <f t="shared" si="44"/>
        <v>44.299999999999272</v>
      </c>
      <c r="N506" s="11">
        <f t="shared" si="47"/>
        <v>2.3437541333135433E-3</v>
      </c>
      <c r="O506" s="14">
        <f t="shared" si="48"/>
        <v>4.8923157682160524E-2</v>
      </c>
      <c r="P506">
        <f t="shared" si="45"/>
        <v>177.5</v>
      </c>
      <c r="Q506" s="27">
        <f t="shared" si="49"/>
        <v>1</v>
      </c>
      <c r="R506" s="2">
        <f t="shared" si="46"/>
        <v>22</v>
      </c>
      <c r="S506">
        <f>+IF(R506=11,(F505-D505)/F505-'Daily stats'!$I$12,IF(R506=22,(E505-F505)/F505-'Daily stats'!$I$12,""))</f>
        <v>-4.3357150037299022E-3</v>
      </c>
      <c r="T506" s="11">
        <f>IF(OR(Q505="",Q506=""),0,IF(S506&lt;&gt;"",S506,IF(AND(Q505=Q506,Q505&lt;&gt;0),ABS((F505-F506)/F505),IF(AND(Q505+Q506=0,Q505&lt;&gt;0),(-1*ABS(F506-F505))/F505-2*('Daily stats'!$I$12),IF(AND(Q505=-1,Q506=0),(F505-F506)/F505-2*('Daily stats'!$I$12),IF(AND(Q505=1,Q506=0),(F506-F505)/F505-2*('Daily stats'!$I$12),0))))))</f>
        <v>-4.3357150037299022E-3</v>
      </c>
    </row>
    <row r="507" spans="1:20">
      <c r="A507" s="9">
        <v>42751</v>
      </c>
      <c r="B507" s="9">
        <v>42760</v>
      </c>
      <c r="C507" s="2">
        <v>18950.150000000001</v>
      </c>
      <c r="D507" s="7">
        <v>19168.150000000001</v>
      </c>
      <c r="E507" s="6">
        <v>18895.55</v>
      </c>
      <c r="F507" s="5">
        <v>19138.5</v>
      </c>
      <c r="G507" s="2">
        <v>19138.5</v>
      </c>
      <c r="H507" s="2">
        <v>75404</v>
      </c>
      <c r="I507" s="2">
        <v>574951.15</v>
      </c>
      <c r="J507" s="2">
        <v>2637040</v>
      </c>
      <c r="K507" s="2">
        <v>177440</v>
      </c>
      <c r="L507" s="2">
        <v>19096.45</v>
      </c>
      <c r="M507" s="47">
        <f t="shared" si="44"/>
        <v>192.90000000000146</v>
      </c>
      <c r="N507" s="11">
        <f t="shared" si="47"/>
        <v>1.0181783633139171E-2</v>
      </c>
      <c r="O507" s="14">
        <f t="shared" si="48"/>
        <v>5.9104941315299697E-2</v>
      </c>
      <c r="P507">
        <f t="shared" si="45"/>
        <v>272.60000000000218</v>
      </c>
      <c r="Q507" s="27">
        <f t="shared" si="49"/>
        <v>1</v>
      </c>
      <c r="R507" s="2" t="str">
        <f t="shared" si="46"/>
        <v/>
      </c>
      <c r="S507" t="str">
        <f>+IF(R507=11,(F506-D506)/F506-'Daily stats'!$I$12,IF(R507=22,(E506-F506)/F506-'Daily stats'!$I$12,""))</f>
        <v/>
      </c>
      <c r="T507" s="11">
        <f>IF(OR(Q506="",Q507=""),0,IF(S507&lt;&gt;"",S507,IF(AND(Q506=Q507,Q506&lt;&gt;0),ABS((F506-F507)/F506),IF(AND(Q506+Q507=0,Q506&lt;&gt;0),(-1*ABS(F507-F506))/F506-2*('Daily stats'!$I$12),IF(AND(Q506=-1,Q507=0),(F506-F507)/F506-2*('Daily stats'!$I$12),IF(AND(Q506=1,Q507=0),(F507-F506)/F506-2*('Daily stats'!$I$12),0))))))</f>
        <v>1.0181783633139171E-2</v>
      </c>
    </row>
    <row r="508" spans="1:20">
      <c r="A508" s="9">
        <v>42752</v>
      </c>
      <c r="B508" s="9">
        <v>42760</v>
      </c>
      <c r="C508" s="2">
        <v>19132.2</v>
      </c>
      <c r="D508" s="7">
        <v>19216.75</v>
      </c>
      <c r="E508" s="6">
        <v>19025.55</v>
      </c>
      <c r="F508" s="5">
        <v>19103.900000000001</v>
      </c>
      <c r="G508" s="2">
        <v>19103.900000000001</v>
      </c>
      <c r="H508" s="2">
        <v>71857</v>
      </c>
      <c r="I508" s="2">
        <v>549691.78</v>
      </c>
      <c r="J508" s="2">
        <v>2624680</v>
      </c>
      <c r="K508" s="2">
        <v>-12360</v>
      </c>
      <c r="L508" s="2">
        <v>19067.05</v>
      </c>
      <c r="M508" s="47">
        <f t="shared" si="44"/>
        <v>-34.599999999998545</v>
      </c>
      <c r="N508" s="11">
        <f t="shared" si="47"/>
        <v>-1.8078741803170858E-3</v>
      </c>
      <c r="O508" s="14">
        <f t="shared" si="48"/>
        <v>5.7297067134982609E-2</v>
      </c>
      <c r="P508">
        <f t="shared" si="45"/>
        <v>191.20000000000073</v>
      </c>
      <c r="Q508" s="27">
        <f t="shared" si="49"/>
        <v>-1</v>
      </c>
      <c r="R508" s="2" t="str">
        <f t="shared" si="46"/>
        <v/>
      </c>
      <c r="S508" t="str">
        <f>+IF(R508=11,(F507-D507)/F507-'Daily stats'!$I$12,IF(R508=22,(E507-F507)/F507-'Daily stats'!$I$12,""))</f>
        <v/>
      </c>
      <c r="T508" s="11">
        <f>IF(OR(Q507="",Q508=""),0,IF(S508&lt;&gt;"",S508,IF(AND(Q507=Q508,Q507&lt;&gt;0),ABS((F507-F508)/F507),IF(AND(Q507+Q508=0,Q507&lt;&gt;0),(-1*ABS(F508-F507))/F507-2*('Daily stats'!$I$12),IF(AND(Q507=-1,Q508=0),(F507-F508)/F507-2*('Daily stats'!$I$12),IF(AND(Q507=1,Q508=0),(F508-F507)/F507-2*('Daily stats'!$I$12),0))))))</f>
        <v>-2.807874180317086E-3</v>
      </c>
    </row>
    <row r="509" spans="1:20">
      <c r="A509" s="9">
        <v>42753</v>
      </c>
      <c r="B509" s="9">
        <v>42760</v>
      </c>
      <c r="C509" s="2">
        <v>19085.25</v>
      </c>
      <c r="D509" s="7">
        <v>19297.400000000001</v>
      </c>
      <c r="E509" s="6">
        <v>19085.25</v>
      </c>
      <c r="F509" s="5">
        <v>19199.75</v>
      </c>
      <c r="G509" s="2">
        <v>19199.75</v>
      </c>
      <c r="H509" s="2">
        <v>73019</v>
      </c>
      <c r="I509" s="2">
        <v>561269.52</v>
      </c>
      <c r="J509" s="2">
        <v>2686480</v>
      </c>
      <c r="K509" s="2">
        <v>61800</v>
      </c>
      <c r="L509" s="2">
        <v>19164.5</v>
      </c>
      <c r="M509" s="47">
        <f t="shared" si="44"/>
        <v>95.849999999998545</v>
      </c>
      <c r="N509" s="11">
        <f t="shared" si="47"/>
        <v>5.017300132433615E-3</v>
      </c>
      <c r="O509" s="14">
        <f t="shared" si="48"/>
        <v>6.2314367267416224E-2</v>
      </c>
      <c r="P509">
        <f t="shared" si="45"/>
        <v>212.15000000000146</v>
      </c>
      <c r="Q509" s="27">
        <f t="shared" si="49"/>
        <v>1</v>
      </c>
      <c r="R509" s="2">
        <f t="shared" si="46"/>
        <v>11</v>
      </c>
      <c r="S509">
        <f>+IF(R509=11,(F508-D508)/F508-'Daily stats'!$I$12,IF(R509=22,(E508-F508)/F508-'Daily stats'!$I$12,""))</f>
        <v>-6.4071707871166898E-3</v>
      </c>
      <c r="T509" s="11">
        <f>IF(OR(Q508="",Q509=""),0,IF(S509&lt;&gt;"",S509,IF(AND(Q508=Q509,Q508&lt;&gt;0),ABS((F508-F509)/F508),IF(AND(Q508+Q509=0,Q508&lt;&gt;0),(-1*ABS(F509-F508))/F508-2*('Daily stats'!$I$12),IF(AND(Q508=-1,Q509=0),(F508-F509)/F508-2*('Daily stats'!$I$12),IF(AND(Q508=1,Q509=0),(F509-F508)/F508-2*('Daily stats'!$I$12),0))))))</f>
        <v>-6.4071707871166898E-3</v>
      </c>
    </row>
    <row r="510" spans="1:20">
      <c r="A510" s="9">
        <v>42754</v>
      </c>
      <c r="B510" s="9">
        <v>42760</v>
      </c>
      <c r="C510" s="2">
        <v>19163.099999999999</v>
      </c>
      <c r="D510" s="7">
        <v>19196.099999999999</v>
      </c>
      <c r="E510" s="6">
        <v>19074</v>
      </c>
      <c r="F510" s="5">
        <v>19150.95</v>
      </c>
      <c r="G510" s="2">
        <v>19150.95</v>
      </c>
      <c r="H510" s="2">
        <v>60006</v>
      </c>
      <c r="I510" s="2">
        <v>459397.65</v>
      </c>
      <c r="J510" s="2">
        <v>2639040</v>
      </c>
      <c r="K510" s="2">
        <v>-47440</v>
      </c>
      <c r="L510" s="2">
        <v>19124.25</v>
      </c>
      <c r="M510" s="47">
        <f t="shared" si="44"/>
        <v>-48.799999999999272</v>
      </c>
      <c r="N510" s="11">
        <f t="shared" si="47"/>
        <v>-2.5416997617156096E-3</v>
      </c>
      <c r="O510" s="14">
        <f t="shared" si="48"/>
        <v>5.9772667505700615E-2</v>
      </c>
      <c r="P510">
        <f t="shared" si="45"/>
        <v>122.09999999999854</v>
      </c>
      <c r="Q510" s="27">
        <f t="shared" si="49"/>
        <v>-1</v>
      </c>
      <c r="R510" s="2">
        <f t="shared" si="46"/>
        <v>22</v>
      </c>
      <c r="S510">
        <f>+IF(R510=11,(F509-D509)/F509-'Daily stats'!$I$12,IF(R510=22,(E509-F509)/F509-'Daily stats'!$I$12,""))</f>
        <v>-6.4636193179598688E-3</v>
      </c>
      <c r="T510" s="11">
        <f>IF(OR(Q509="",Q510=""),0,IF(S510&lt;&gt;"",S510,IF(AND(Q509=Q510,Q509&lt;&gt;0),ABS((F509-F510)/F509),IF(AND(Q509+Q510=0,Q509&lt;&gt;0),(-1*ABS(F510-F509))/F509-2*('Daily stats'!$I$12),IF(AND(Q509=-1,Q510=0),(F509-F510)/F509-2*('Daily stats'!$I$12),IF(AND(Q509=1,Q510=0),(F510-F509)/F509-2*('Daily stats'!$I$12),0))))))</f>
        <v>-6.4636193179598688E-3</v>
      </c>
    </row>
    <row r="511" spans="1:20">
      <c r="A511" s="9">
        <v>42755</v>
      </c>
      <c r="B511" s="9">
        <v>42760</v>
      </c>
      <c r="C511" s="2">
        <v>19050.400000000001</v>
      </c>
      <c r="D511" s="7">
        <v>19100</v>
      </c>
      <c r="E511" s="6">
        <v>18822.55</v>
      </c>
      <c r="F511" s="5">
        <v>18861.7</v>
      </c>
      <c r="G511" s="2">
        <v>18861.7</v>
      </c>
      <c r="H511" s="2">
        <v>98862</v>
      </c>
      <c r="I511" s="2">
        <v>749359.09</v>
      </c>
      <c r="J511" s="2">
        <v>2337000</v>
      </c>
      <c r="K511" s="2">
        <v>-302040</v>
      </c>
      <c r="L511" s="2">
        <v>18820.8</v>
      </c>
      <c r="M511" s="47">
        <f t="shared" si="44"/>
        <v>-289.25</v>
      </c>
      <c r="N511" s="11">
        <f t="shared" si="47"/>
        <v>-1.5103689373112038E-2</v>
      </c>
      <c r="O511" s="14">
        <f t="shared" si="48"/>
        <v>4.4668978132588577E-2</v>
      </c>
      <c r="P511">
        <f t="shared" si="45"/>
        <v>277.45000000000073</v>
      </c>
      <c r="Q511" s="27">
        <f t="shared" si="49"/>
        <v>-1</v>
      </c>
      <c r="R511" s="2" t="str">
        <f t="shared" si="46"/>
        <v/>
      </c>
      <c r="S511" t="str">
        <f>+IF(R511=11,(F510-D510)/F510-'Daily stats'!$I$12,IF(R511=22,(E510-F510)/F510-'Daily stats'!$I$12,""))</f>
        <v/>
      </c>
      <c r="T511" s="11">
        <f>IF(OR(Q510="",Q511=""),0,IF(S511&lt;&gt;"",S511,IF(AND(Q510=Q511,Q510&lt;&gt;0),ABS((F510-F511)/F510),IF(AND(Q510+Q511=0,Q510&lt;&gt;0),(-1*ABS(F511-F510))/F510-2*('Daily stats'!$I$12),IF(AND(Q510=-1,Q511=0),(F510-F511)/F510-2*('Daily stats'!$I$12),IF(AND(Q510=1,Q511=0),(F511-F510)/F510-2*('Daily stats'!$I$12),0))))))</f>
        <v>1.5103689373112038E-2</v>
      </c>
    </row>
    <row r="512" spans="1:20">
      <c r="A512" s="9">
        <v>42758</v>
      </c>
      <c r="B512" s="9">
        <v>42760</v>
      </c>
      <c r="C512" s="2">
        <v>18799.95</v>
      </c>
      <c r="D512" s="7">
        <v>18949.150000000001</v>
      </c>
      <c r="E512" s="6">
        <v>18742.150000000001</v>
      </c>
      <c r="F512" s="5">
        <v>18881.7</v>
      </c>
      <c r="G512" s="2">
        <v>18881.7</v>
      </c>
      <c r="H512" s="2">
        <v>85669</v>
      </c>
      <c r="I512" s="2">
        <v>645888.28</v>
      </c>
      <c r="J512" s="2">
        <v>1779480</v>
      </c>
      <c r="K512" s="2">
        <v>-557520</v>
      </c>
      <c r="L512" s="2">
        <v>18842.7</v>
      </c>
      <c r="M512" s="47">
        <f t="shared" si="44"/>
        <v>20</v>
      </c>
      <c r="N512" s="11">
        <f t="shared" si="47"/>
        <v>1.0603498094021216E-3</v>
      </c>
      <c r="O512" s="14">
        <f t="shared" si="48"/>
        <v>4.5729327941990701E-2</v>
      </c>
      <c r="P512">
        <f t="shared" si="45"/>
        <v>207</v>
      </c>
      <c r="Q512" s="27">
        <f t="shared" si="49"/>
        <v>1</v>
      </c>
      <c r="R512" s="2" t="str">
        <f t="shared" si="46"/>
        <v/>
      </c>
      <c r="S512" t="str">
        <f>+IF(R512=11,(F511-D511)/F511-'Daily stats'!$I$12,IF(R512=22,(E511-F511)/F511-'Daily stats'!$I$12,""))</f>
        <v/>
      </c>
      <c r="T512" s="11">
        <f>IF(OR(Q511="",Q512=""),0,IF(S512&lt;&gt;"",S512,IF(AND(Q511=Q512,Q511&lt;&gt;0),ABS((F511-F512)/F511),IF(AND(Q511+Q512=0,Q511&lt;&gt;0),(-1*ABS(F512-F511))/F511-2*('Daily stats'!$I$12),IF(AND(Q511=-1,Q512=0),(F511-F512)/F511-2*('Daily stats'!$I$12),IF(AND(Q511=1,Q512=0),(F512-F511)/F511-2*('Daily stats'!$I$12),0))))))</f>
        <v>-2.0603498094021217E-3</v>
      </c>
    </row>
    <row r="513" spans="1:20">
      <c r="A513" s="9">
        <v>42759</v>
      </c>
      <c r="B513" s="9">
        <v>42760</v>
      </c>
      <c r="C513" s="2">
        <v>18970.150000000001</v>
      </c>
      <c r="D513" s="7">
        <v>19102</v>
      </c>
      <c r="E513" s="6">
        <v>18936.45</v>
      </c>
      <c r="F513" s="5">
        <v>19052.400000000001</v>
      </c>
      <c r="G513" s="2">
        <v>19052.400000000001</v>
      </c>
      <c r="H513" s="2">
        <v>74195</v>
      </c>
      <c r="I513" s="2">
        <v>564039.59</v>
      </c>
      <c r="J513" s="2">
        <v>1641240</v>
      </c>
      <c r="K513" s="2">
        <v>-138240</v>
      </c>
      <c r="L513" s="2">
        <v>19023.5</v>
      </c>
      <c r="M513" s="47">
        <f t="shared" si="44"/>
        <v>170.70000000000073</v>
      </c>
      <c r="N513" s="11">
        <f t="shared" si="47"/>
        <v>9.0404995312922416E-3</v>
      </c>
      <c r="O513" s="14">
        <f t="shared" si="48"/>
        <v>5.4769827473282941E-2</v>
      </c>
      <c r="P513">
        <f t="shared" si="45"/>
        <v>165.54999999999927</v>
      </c>
      <c r="Q513" s="27">
        <f t="shared" si="49"/>
        <v>1</v>
      </c>
      <c r="R513" s="2" t="str">
        <f t="shared" si="46"/>
        <v/>
      </c>
      <c r="S513" t="str">
        <f>+IF(R513=11,(F512-D512)/F512-'Daily stats'!$I$12,IF(R513=22,(E512-F512)/F512-'Daily stats'!$I$12,""))</f>
        <v/>
      </c>
      <c r="T513" s="11">
        <f>IF(OR(Q512="",Q513=""),0,IF(S513&lt;&gt;"",S513,IF(AND(Q512=Q513,Q512&lt;&gt;0),ABS((F512-F513)/F512),IF(AND(Q512+Q513=0,Q512&lt;&gt;0),(-1*ABS(F513-F512))/F512-2*('Daily stats'!$I$12),IF(AND(Q512=-1,Q513=0),(F512-F513)/F512-2*('Daily stats'!$I$12),IF(AND(Q512=1,Q513=0),(F513-F512)/F512-2*('Daily stats'!$I$12),0))))))</f>
        <v>9.0404995312922416E-3</v>
      </c>
    </row>
    <row r="514" spans="1:20">
      <c r="A514" s="9">
        <v>42760</v>
      </c>
      <c r="B514" s="9">
        <v>42760</v>
      </c>
      <c r="C514" s="2">
        <v>19124.650000000001</v>
      </c>
      <c r="D514" s="7">
        <v>19486.25</v>
      </c>
      <c r="E514" s="6">
        <v>19118.2</v>
      </c>
      <c r="F514" s="5">
        <v>19453.5</v>
      </c>
      <c r="G514" s="2">
        <v>19473.2</v>
      </c>
      <c r="H514" s="2">
        <v>91561</v>
      </c>
      <c r="I514" s="2">
        <v>706282.35</v>
      </c>
      <c r="J514" s="2">
        <v>1290320</v>
      </c>
      <c r="K514" s="2">
        <v>-350920</v>
      </c>
      <c r="L514" s="2">
        <v>19473.2</v>
      </c>
      <c r="M514" s="47">
        <f t="shared" si="44"/>
        <v>401.09999999999854</v>
      </c>
      <c r="N514" s="11">
        <f t="shared" si="47"/>
        <v>2.1052465831076322E-2</v>
      </c>
      <c r="O514" s="14">
        <f t="shared" si="48"/>
        <v>7.5822293304359259E-2</v>
      </c>
      <c r="P514">
        <f t="shared" si="45"/>
        <v>368.04999999999927</v>
      </c>
      <c r="Q514" s="27">
        <f t="shared" si="49"/>
        <v>0</v>
      </c>
      <c r="R514" s="2" t="str">
        <f t="shared" si="46"/>
        <v/>
      </c>
      <c r="S514" t="str">
        <f>+IF(R514=11,(F513-D513)/F513-'Daily stats'!$I$12,IF(R514=22,(E513-F513)/F513-'Daily stats'!$I$12,""))</f>
        <v/>
      </c>
      <c r="T514" s="11">
        <f>IF(OR(Q513="",Q514=""),0,IF(S514&lt;&gt;"",S514,IF(AND(Q513=Q514,Q513&lt;&gt;0),ABS((F513-F514)/F513),IF(AND(Q513+Q514=0,Q513&lt;&gt;0),(-1*ABS(F514-F513))/F513-2*('Daily stats'!$I$12),IF(AND(Q513=-1,Q514=0),(F513-F514)/F513-2*('Daily stats'!$I$12),IF(AND(Q513=1,Q514=0),(F514-F513)/F513-2*('Daily stats'!$I$12),0))))))</f>
        <v>2.0052465831076321E-2</v>
      </c>
    </row>
    <row r="515" spans="1:20">
      <c r="A515" s="9">
        <v>42762</v>
      </c>
      <c r="B515" s="9">
        <v>42789</v>
      </c>
      <c r="C515" s="2">
        <v>19599.900000000001</v>
      </c>
      <c r="D515" s="7">
        <v>19874.8</v>
      </c>
      <c r="E515" s="6">
        <v>19599.900000000001</v>
      </c>
      <c r="F515" s="5">
        <v>19793.5</v>
      </c>
      <c r="G515" s="2">
        <v>19793.5</v>
      </c>
      <c r="H515" s="2">
        <v>83147</v>
      </c>
      <c r="I515" s="2">
        <v>657108.06000000006</v>
      </c>
      <c r="J515" s="2">
        <v>2152240</v>
      </c>
      <c r="K515" s="2">
        <v>224960</v>
      </c>
      <c r="L515" s="2">
        <v>19708.3</v>
      </c>
      <c r="M515" s="47" t="str">
        <f t="shared" ref="M515:M578" si="50">+IF(B515=B514,F515-F514,"")</f>
        <v/>
      </c>
      <c r="N515" s="11">
        <f t="shared" si="47"/>
        <v>1.7477574729483126E-2</v>
      </c>
      <c r="O515" s="14">
        <f t="shared" si="48"/>
        <v>9.3299868033842381E-2</v>
      </c>
      <c r="P515">
        <f t="shared" ref="P515:P578" si="51">+D515-E515</f>
        <v>274.89999999999782</v>
      </c>
      <c r="Q515" s="27" t="str">
        <f t="shared" si="49"/>
        <v/>
      </c>
      <c r="R515" s="2" t="str">
        <f t="shared" ref="R515:R578" si="52">+IF(AND(Q514=1,E515&lt;E514),22,IF(AND(Q514=-1,D515&gt;D514),11,""))</f>
        <v/>
      </c>
      <c r="S515" t="str">
        <f>+IF(R515=11,(F514-D514)/F514-'Daily stats'!$I$12,IF(R515=22,(E514-F514)/F514-'Daily stats'!$I$12,""))</f>
        <v/>
      </c>
      <c r="T515" s="11">
        <f>IF(OR(Q514="",Q515=""),0,IF(S515&lt;&gt;"",S515,IF(AND(Q514=Q515,Q514&lt;&gt;0),ABS((F514-F515)/F514),IF(AND(Q514+Q515=0,Q514&lt;&gt;0),(-1*ABS(F515-F514))/F514-2*('Daily stats'!$I$12),IF(AND(Q514=-1,Q515=0),(F514-F515)/F514-2*('Daily stats'!$I$12),IF(AND(Q514=1,Q515=0),(F515-F514)/F514-2*('Daily stats'!$I$12),0))))))</f>
        <v>0</v>
      </c>
    </row>
    <row r="516" spans="1:20">
      <c r="A516" s="9">
        <v>42765</v>
      </c>
      <c r="B516" s="9">
        <v>42789</v>
      </c>
      <c r="C516" s="2">
        <v>19761.55</v>
      </c>
      <c r="D516" s="7">
        <v>19825</v>
      </c>
      <c r="E516" s="6">
        <v>19633</v>
      </c>
      <c r="F516" s="5">
        <v>19650.55</v>
      </c>
      <c r="G516" s="2">
        <v>19650.55</v>
      </c>
      <c r="H516" s="2">
        <v>58970</v>
      </c>
      <c r="I516" s="2">
        <v>464912.5</v>
      </c>
      <c r="J516" s="2">
        <v>2076640</v>
      </c>
      <c r="K516" s="2">
        <v>-75600</v>
      </c>
      <c r="L516" s="2">
        <v>19585.25</v>
      </c>
      <c r="M516" s="47">
        <f t="shared" si="50"/>
        <v>-142.95000000000073</v>
      </c>
      <c r="N516" s="11">
        <f t="shared" ref="N516:N579" si="53">(F516-F515)/F515</f>
        <v>-7.2220678505570375E-3</v>
      </c>
      <c r="O516" s="14">
        <f t="shared" ref="O516:O579" si="54">+O515+N516</f>
        <v>8.6077800183285341E-2</v>
      </c>
      <c r="P516">
        <f t="shared" si="51"/>
        <v>192</v>
      </c>
      <c r="Q516" s="27">
        <f t="shared" si="49"/>
        <v>-1</v>
      </c>
      <c r="R516" s="2" t="str">
        <f t="shared" si="52"/>
        <v/>
      </c>
      <c r="S516" t="str">
        <f>+IF(R516=11,(F515-D515)/F515-'Daily stats'!$I$12,IF(R516=22,(E515-F515)/F515-'Daily stats'!$I$12,""))</f>
        <v/>
      </c>
      <c r="T516" s="11">
        <f>IF(OR(Q515="",Q516=""),0,IF(S516&lt;&gt;"",S516,IF(AND(Q515=Q516,Q515&lt;&gt;0),ABS((F515-F516)/F515),IF(AND(Q515+Q516=0,Q515&lt;&gt;0),(-1*ABS(F516-F515))/F515-2*('Daily stats'!$I$12),IF(AND(Q515=-1,Q516=0),(F515-F516)/F515-2*('Daily stats'!$I$12),IF(AND(Q515=1,Q516=0),(F516-F515)/F515-2*('Daily stats'!$I$12),0))))))</f>
        <v>0</v>
      </c>
    </row>
    <row r="517" spans="1:20">
      <c r="A517" s="9">
        <v>42766</v>
      </c>
      <c r="B517" s="9">
        <v>42789</v>
      </c>
      <c r="C517" s="2">
        <v>19599.400000000001</v>
      </c>
      <c r="D517" s="7">
        <v>19710</v>
      </c>
      <c r="E517" s="6">
        <v>19492.55</v>
      </c>
      <c r="F517" s="5">
        <v>19588.45</v>
      </c>
      <c r="G517" s="2">
        <v>19588.45</v>
      </c>
      <c r="H517" s="2">
        <v>71261</v>
      </c>
      <c r="I517" s="2">
        <v>558236.19999999995</v>
      </c>
      <c r="J517" s="2">
        <v>1961080</v>
      </c>
      <c r="K517" s="2">
        <v>-115560</v>
      </c>
      <c r="L517" s="2">
        <v>19515.150000000001</v>
      </c>
      <c r="M517" s="47">
        <f t="shared" si="50"/>
        <v>-62.099999999998545</v>
      </c>
      <c r="N517" s="11">
        <f t="shared" si="53"/>
        <v>-3.1602168896035249E-3</v>
      </c>
      <c r="O517" s="14">
        <f t="shared" si="54"/>
        <v>8.2917583293681818E-2</v>
      </c>
      <c r="P517">
        <f t="shared" si="51"/>
        <v>217.45000000000073</v>
      </c>
      <c r="Q517" s="27">
        <f t="shared" si="49"/>
        <v>-1</v>
      </c>
      <c r="R517" s="2" t="str">
        <f t="shared" si="52"/>
        <v/>
      </c>
      <c r="S517" t="str">
        <f>+IF(R517=11,(F516-D516)/F516-'Daily stats'!$I$12,IF(R517=22,(E516-F516)/F516-'Daily stats'!$I$12,""))</f>
        <v/>
      </c>
      <c r="T517" s="11">
        <f>IF(OR(Q516="",Q517=""),0,IF(S517&lt;&gt;"",S517,IF(AND(Q516=Q517,Q516&lt;&gt;0),ABS((F516-F517)/F516),IF(AND(Q516+Q517=0,Q516&lt;&gt;0),(-1*ABS(F517-F516))/F516-2*('Daily stats'!$I$12),IF(AND(Q516=-1,Q517=0),(F516-F517)/F516-2*('Daily stats'!$I$12),IF(AND(Q516=1,Q517=0),(F517-F516)/F516-2*('Daily stats'!$I$12),0))))))</f>
        <v>3.1602168896035249E-3</v>
      </c>
    </row>
    <row r="518" spans="1:20">
      <c r="A518" s="9">
        <v>42767</v>
      </c>
      <c r="B518" s="9">
        <v>42789</v>
      </c>
      <c r="C518" s="2">
        <v>19550</v>
      </c>
      <c r="D518" s="7">
        <v>20125</v>
      </c>
      <c r="E518" s="6">
        <v>19510</v>
      </c>
      <c r="F518" s="5">
        <v>20106.099999999999</v>
      </c>
      <c r="G518" s="2">
        <v>20106.099999999999</v>
      </c>
      <c r="H518" s="2">
        <v>154057</v>
      </c>
      <c r="I518" s="2">
        <v>1221867.28</v>
      </c>
      <c r="J518" s="2">
        <v>2446800</v>
      </c>
      <c r="K518" s="2">
        <v>485720</v>
      </c>
      <c r="L518" s="2">
        <v>20020.599999999999</v>
      </c>
      <c r="M518" s="47">
        <f t="shared" si="50"/>
        <v>517.64999999999782</v>
      </c>
      <c r="N518" s="11">
        <f t="shared" si="53"/>
        <v>2.64262869190772E-2</v>
      </c>
      <c r="O518" s="14">
        <f t="shared" si="54"/>
        <v>0.10934387021275901</v>
      </c>
      <c r="P518">
        <f t="shared" si="51"/>
        <v>615</v>
      </c>
      <c r="Q518" s="27">
        <f t="shared" si="49"/>
        <v>1</v>
      </c>
      <c r="R518" s="2">
        <f t="shared" si="52"/>
        <v>11</v>
      </c>
      <c r="S518">
        <f>+IF(R518=11,(F517-D517)/F517-'Daily stats'!$I$12,IF(R518=22,(E517-F517)/F517-'Daily stats'!$I$12,""))</f>
        <v>-6.7051872404401205E-3</v>
      </c>
      <c r="T518" s="11">
        <f>IF(OR(Q517="",Q518=""),0,IF(S518&lt;&gt;"",S518,IF(AND(Q517=Q518,Q517&lt;&gt;0),ABS((F517-F518)/F517),IF(AND(Q517+Q518=0,Q517&lt;&gt;0),(-1*ABS(F518-F517))/F517-2*('Daily stats'!$I$12),IF(AND(Q517=-1,Q518=0),(F517-F518)/F517-2*('Daily stats'!$I$12),IF(AND(Q517=1,Q518=0),(F518-F517)/F517-2*('Daily stats'!$I$12),0))))))</f>
        <v>-6.7051872404401205E-3</v>
      </c>
    </row>
    <row r="519" spans="1:20">
      <c r="A519" s="9">
        <v>42768</v>
      </c>
      <c r="B519" s="9">
        <v>42789</v>
      </c>
      <c r="C519" s="2">
        <v>20076.75</v>
      </c>
      <c r="D519" s="7">
        <v>20208.400000000001</v>
      </c>
      <c r="E519" s="6">
        <v>19970.05</v>
      </c>
      <c r="F519" s="5">
        <v>20117.05</v>
      </c>
      <c r="G519" s="2">
        <v>20117.05</v>
      </c>
      <c r="H519" s="2">
        <v>105137</v>
      </c>
      <c r="I519" s="2">
        <v>845094.7</v>
      </c>
      <c r="J519" s="2">
        <v>2505800</v>
      </c>
      <c r="K519" s="2">
        <v>59000</v>
      </c>
      <c r="L519" s="2">
        <v>20070.3</v>
      </c>
      <c r="M519" s="47">
        <f t="shared" si="50"/>
        <v>10.950000000000728</v>
      </c>
      <c r="N519" s="11">
        <f t="shared" si="53"/>
        <v>5.4461083949650742E-4</v>
      </c>
      <c r="O519" s="14">
        <f t="shared" si="54"/>
        <v>0.10988848105225552</v>
      </c>
      <c r="P519">
        <f t="shared" si="51"/>
        <v>238.35000000000218</v>
      </c>
      <c r="Q519" s="27">
        <f t="shared" si="49"/>
        <v>1</v>
      </c>
      <c r="R519" s="2" t="str">
        <f t="shared" si="52"/>
        <v/>
      </c>
      <c r="S519" t="str">
        <f>+IF(R519=11,(F518-D518)/F518-'Daily stats'!$I$12,IF(R519=22,(E518-F518)/F518-'Daily stats'!$I$12,""))</f>
        <v/>
      </c>
      <c r="T519" s="11">
        <f>IF(OR(Q518="",Q519=""),0,IF(S519&lt;&gt;"",S519,IF(AND(Q518=Q519,Q518&lt;&gt;0),ABS((F518-F519)/F518),IF(AND(Q518+Q519=0,Q518&lt;&gt;0),(-1*ABS(F519-F518))/F518-2*('Daily stats'!$I$12),IF(AND(Q518=-1,Q519=0),(F518-F519)/F518-2*('Daily stats'!$I$12),IF(AND(Q518=1,Q519=0),(F519-F518)/F518-2*('Daily stats'!$I$12),0))))))</f>
        <v>5.4461083949650742E-4</v>
      </c>
    </row>
    <row r="520" spans="1:20">
      <c r="A520" s="9">
        <v>42769</v>
      </c>
      <c r="B520" s="9">
        <v>42789</v>
      </c>
      <c r="C520" s="2">
        <v>20073.45</v>
      </c>
      <c r="D520" s="7">
        <v>20288</v>
      </c>
      <c r="E520" s="6">
        <v>20057</v>
      </c>
      <c r="F520" s="5">
        <v>20256.45</v>
      </c>
      <c r="G520" s="2">
        <v>20256.45</v>
      </c>
      <c r="H520" s="2">
        <v>75424</v>
      </c>
      <c r="I520" s="2">
        <v>609544.25</v>
      </c>
      <c r="J520" s="2">
        <v>2766360</v>
      </c>
      <c r="K520" s="2">
        <v>260560</v>
      </c>
      <c r="L520" s="2">
        <v>20196.8</v>
      </c>
      <c r="M520" s="47">
        <f t="shared" si="50"/>
        <v>139.40000000000146</v>
      </c>
      <c r="N520" s="11">
        <f t="shared" si="53"/>
        <v>6.9294454206755693E-3</v>
      </c>
      <c r="O520" s="14">
        <f t="shared" si="54"/>
        <v>0.11681792647293109</v>
      </c>
      <c r="P520">
        <f t="shared" si="51"/>
        <v>231</v>
      </c>
      <c r="Q520" s="27">
        <f t="shared" si="49"/>
        <v>1</v>
      </c>
      <c r="R520" s="2" t="str">
        <f t="shared" si="52"/>
        <v/>
      </c>
      <c r="S520" t="str">
        <f>+IF(R520=11,(F519-D519)/F519-'Daily stats'!$I$12,IF(R520=22,(E519-F519)/F519-'Daily stats'!$I$12,""))</f>
        <v/>
      </c>
      <c r="T520" s="11">
        <f>IF(OR(Q519="",Q520=""),0,IF(S520&lt;&gt;"",S520,IF(AND(Q519=Q520,Q519&lt;&gt;0),ABS((F519-F520)/F519),IF(AND(Q519+Q520=0,Q519&lt;&gt;0),(-1*ABS(F520-F519))/F519-2*('Daily stats'!$I$12),IF(AND(Q519=-1,Q520=0),(F519-F520)/F519-2*('Daily stats'!$I$12),IF(AND(Q519=1,Q520=0),(F520-F519)/F519-2*('Daily stats'!$I$12),0))))))</f>
        <v>6.9294454206755693E-3</v>
      </c>
    </row>
    <row r="521" spans="1:20">
      <c r="A521" s="9">
        <v>42772</v>
      </c>
      <c r="B521" s="9">
        <v>42789</v>
      </c>
      <c r="C521" s="2">
        <v>20339.95</v>
      </c>
      <c r="D521" s="7">
        <v>20504.650000000001</v>
      </c>
      <c r="E521" s="6">
        <v>20333.05</v>
      </c>
      <c r="F521" s="5">
        <v>20423.349999999999</v>
      </c>
      <c r="G521" s="2">
        <v>20423.349999999999</v>
      </c>
      <c r="H521" s="2">
        <v>70751</v>
      </c>
      <c r="I521" s="2">
        <v>578493.22</v>
      </c>
      <c r="J521" s="2">
        <v>2842840</v>
      </c>
      <c r="K521" s="2">
        <v>76480</v>
      </c>
      <c r="L521" s="2">
        <v>20371.599999999999</v>
      </c>
      <c r="M521" s="47">
        <f t="shared" si="50"/>
        <v>166.89999999999782</v>
      </c>
      <c r="N521" s="11">
        <f t="shared" si="53"/>
        <v>8.2393509227923854E-3</v>
      </c>
      <c r="O521" s="14">
        <f t="shared" si="54"/>
        <v>0.12505727739572348</v>
      </c>
      <c r="P521">
        <f t="shared" si="51"/>
        <v>171.60000000000218</v>
      </c>
      <c r="Q521" s="27">
        <f t="shared" si="49"/>
        <v>1</v>
      </c>
      <c r="R521" s="2" t="str">
        <f t="shared" si="52"/>
        <v/>
      </c>
      <c r="S521" t="str">
        <f>+IF(R521=11,(F520-D520)/F520-'Daily stats'!$I$12,IF(R521=22,(E520-F520)/F520-'Daily stats'!$I$12,""))</f>
        <v/>
      </c>
      <c r="T521" s="11">
        <f>IF(OR(Q520="",Q521=""),0,IF(S521&lt;&gt;"",S521,IF(AND(Q520=Q521,Q520&lt;&gt;0),ABS((F520-F521)/F520),IF(AND(Q520+Q521=0,Q520&lt;&gt;0),(-1*ABS(F521-F520))/F520-2*('Daily stats'!$I$12),IF(AND(Q520=-1,Q521=0),(F520-F521)/F520-2*('Daily stats'!$I$12),IF(AND(Q520=1,Q521=0),(F521-F520)/F520-2*('Daily stats'!$I$12),0))))))</f>
        <v>8.2393509227923854E-3</v>
      </c>
    </row>
    <row r="522" spans="1:20">
      <c r="A522" s="9">
        <v>42773</v>
      </c>
      <c r="B522" s="9">
        <v>42789</v>
      </c>
      <c r="C522" s="2">
        <v>20398.150000000001</v>
      </c>
      <c r="D522" s="7">
        <v>20458.849999999999</v>
      </c>
      <c r="E522" s="6">
        <v>20330.55</v>
      </c>
      <c r="F522" s="5">
        <v>20378.7</v>
      </c>
      <c r="G522" s="2">
        <v>20378.7</v>
      </c>
      <c r="H522" s="2">
        <v>60818</v>
      </c>
      <c r="I522" s="2">
        <v>496011.17</v>
      </c>
      <c r="J522" s="2">
        <v>2835520</v>
      </c>
      <c r="K522" s="2">
        <v>-7320</v>
      </c>
      <c r="L522" s="2">
        <v>20327.25</v>
      </c>
      <c r="M522" s="47">
        <f t="shared" si="50"/>
        <v>-44.649999999997817</v>
      </c>
      <c r="N522" s="11">
        <f t="shared" si="53"/>
        <v>-2.1862231220636094E-3</v>
      </c>
      <c r="O522" s="14">
        <f t="shared" si="54"/>
        <v>0.12287105427365987</v>
      </c>
      <c r="P522">
        <f t="shared" si="51"/>
        <v>128.29999999999927</v>
      </c>
      <c r="Q522" s="27">
        <f t="shared" si="49"/>
        <v>-1</v>
      </c>
      <c r="R522" s="2">
        <f t="shared" si="52"/>
        <v>22</v>
      </c>
      <c r="S522">
        <f>+IF(R522=11,(F521-D521)/F521-'Daily stats'!$I$12,IF(R522=22,(E521-F521)/F521-'Daily stats'!$I$12,""))</f>
        <v>-4.921409807891422E-3</v>
      </c>
      <c r="T522" s="11">
        <f>IF(OR(Q521="",Q522=""),0,IF(S522&lt;&gt;"",S522,IF(AND(Q521=Q522,Q521&lt;&gt;0),ABS((F521-F522)/F521),IF(AND(Q521+Q522=0,Q521&lt;&gt;0),(-1*ABS(F522-F521))/F521-2*('Daily stats'!$I$12),IF(AND(Q521=-1,Q522=0),(F521-F522)/F521-2*('Daily stats'!$I$12),IF(AND(Q521=1,Q522=0),(F522-F521)/F521-2*('Daily stats'!$I$12),0))))))</f>
        <v>-4.921409807891422E-3</v>
      </c>
    </row>
    <row r="523" spans="1:20">
      <c r="A523" s="9">
        <v>42774</v>
      </c>
      <c r="B523" s="9">
        <v>42789</v>
      </c>
      <c r="C523" s="2">
        <v>20350.349999999999</v>
      </c>
      <c r="D523" s="7">
        <v>20455</v>
      </c>
      <c r="E523" s="6">
        <v>20141</v>
      </c>
      <c r="F523" s="5">
        <v>20360.7</v>
      </c>
      <c r="G523" s="2">
        <v>20360.7</v>
      </c>
      <c r="H523" s="2">
        <v>110930</v>
      </c>
      <c r="I523" s="2">
        <v>900707.09</v>
      </c>
      <c r="J523" s="2">
        <v>2907240</v>
      </c>
      <c r="K523" s="2">
        <v>71720</v>
      </c>
      <c r="L523" s="2">
        <v>20245.400000000001</v>
      </c>
      <c r="M523" s="47">
        <f t="shared" si="50"/>
        <v>-18</v>
      </c>
      <c r="N523" s="11">
        <f t="shared" si="53"/>
        <v>-8.8327518438369472E-4</v>
      </c>
      <c r="O523" s="14">
        <f t="shared" si="54"/>
        <v>0.12198777908927617</v>
      </c>
      <c r="P523">
        <f t="shared" si="51"/>
        <v>314</v>
      </c>
      <c r="Q523" s="27">
        <f t="shared" si="49"/>
        <v>-1</v>
      </c>
      <c r="R523" s="2" t="str">
        <f t="shared" si="52"/>
        <v/>
      </c>
      <c r="S523" t="str">
        <f>+IF(R523=11,(F522-D522)/F522-'Daily stats'!$I$12,IF(R523=22,(E522-F522)/F522-'Daily stats'!$I$12,""))</f>
        <v/>
      </c>
      <c r="T523" s="11">
        <f>IF(OR(Q522="",Q523=""),0,IF(S523&lt;&gt;"",S523,IF(AND(Q522=Q523,Q522&lt;&gt;0),ABS((F522-F523)/F522),IF(AND(Q522+Q523=0,Q522&lt;&gt;0),(-1*ABS(F523-F522))/F522-2*('Daily stats'!$I$12),IF(AND(Q522=-1,Q523=0),(F522-F523)/F522-2*('Daily stats'!$I$12),IF(AND(Q522=1,Q523=0),(F523-F522)/F522-2*('Daily stats'!$I$12),0))))))</f>
        <v>8.8327518438369472E-4</v>
      </c>
    </row>
    <row r="524" spans="1:20">
      <c r="A524" s="9">
        <v>42775</v>
      </c>
      <c r="B524" s="9">
        <v>42789</v>
      </c>
      <c r="C524" s="2">
        <v>20455</v>
      </c>
      <c r="D524" s="7">
        <v>20470</v>
      </c>
      <c r="E524" s="6">
        <v>20055.55</v>
      </c>
      <c r="F524" s="5">
        <v>20201.3</v>
      </c>
      <c r="G524" s="2">
        <v>20201.3</v>
      </c>
      <c r="H524" s="2">
        <v>132804</v>
      </c>
      <c r="I524" s="2">
        <v>1074030.96</v>
      </c>
      <c r="J524" s="2">
        <v>2693160</v>
      </c>
      <c r="K524" s="2">
        <v>-214080</v>
      </c>
      <c r="L524" s="2">
        <v>20151.150000000001</v>
      </c>
      <c r="M524" s="47">
        <f t="shared" si="50"/>
        <v>-159.40000000000146</v>
      </c>
      <c r="N524" s="11">
        <f t="shared" si="53"/>
        <v>-7.8288074575039879E-3</v>
      </c>
      <c r="O524" s="14">
        <f t="shared" si="54"/>
        <v>0.11415897163177219</v>
      </c>
      <c r="P524">
        <f t="shared" si="51"/>
        <v>414.45000000000073</v>
      </c>
      <c r="Q524" s="27">
        <f t="shared" si="49"/>
        <v>-1</v>
      </c>
      <c r="R524" s="2">
        <f t="shared" si="52"/>
        <v>11</v>
      </c>
      <c r="S524">
        <f>+IF(R524=11,(F523-D523)/F523-'Daily stats'!$I$12,IF(R524=22,(E523-F523)/F523-'Daily stats'!$I$12,""))</f>
        <v>-5.1314714130653305E-3</v>
      </c>
      <c r="T524" s="11">
        <f>IF(OR(Q523="",Q524=""),0,IF(S524&lt;&gt;"",S524,IF(AND(Q523=Q524,Q523&lt;&gt;0),ABS((F523-F524)/F523),IF(AND(Q523+Q524=0,Q523&lt;&gt;0),(-1*ABS(F524-F523))/F523-2*('Daily stats'!$I$12),IF(AND(Q523=-1,Q524=0),(F523-F524)/F523-2*('Daily stats'!$I$12),IF(AND(Q523=1,Q524=0),(F524-F523)/F523-2*('Daily stats'!$I$12),0))))))</f>
        <v>-5.1314714130653305E-3</v>
      </c>
    </row>
    <row r="525" spans="1:20">
      <c r="A525" s="9">
        <v>42776</v>
      </c>
      <c r="B525" s="9">
        <v>42789</v>
      </c>
      <c r="C525" s="2">
        <v>20289.900000000001</v>
      </c>
      <c r="D525" s="7">
        <v>20360</v>
      </c>
      <c r="E525" s="6">
        <v>20216</v>
      </c>
      <c r="F525" s="5">
        <v>20273</v>
      </c>
      <c r="G525" s="2">
        <v>20273</v>
      </c>
      <c r="H525" s="2">
        <v>66602</v>
      </c>
      <c r="I525" s="2">
        <v>540803.75</v>
      </c>
      <c r="J525" s="2">
        <v>2742080</v>
      </c>
      <c r="K525" s="2">
        <v>48920</v>
      </c>
      <c r="L525" s="2">
        <v>20213.900000000001</v>
      </c>
      <c r="M525" s="47">
        <f t="shared" si="50"/>
        <v>71.700000000000728</v>
      </c>
      <c r="N525" s="11">
        <f t="shared" si="53"/>
        <v>3.5492765317083914E-3</v>
      </c>
      <c r="O525" s="14">
        <f t="shared" si="54"/>
        <v>0.11770824816348058</v>
      </c>
      <c r="P525">
        <f t="shared" si="51"/>
        <v>144</v>
      </c>
      <c r="Q525" s="27">
        <f t="shared" ref="Q525:Q588" si="55">+IF(M525="","",IF(B525&lt;&gt;B526,0,IF(M525&lt;&gt;"",IF(F525&gt;F524,1,IF(F525&lt;F524,-1,0)))))</f>
        <v>1</v>
      </c>
      <c r="R525" s="2" t="str">
        <f t="shared" si="52"/>
        <v/>
      </c>
      <c r="S525" t="str">
        <f>+IF(R525=11,(F524-D524)/F524-'Daily stats'!$I$12,IF(R525=22,(E524-F524)/F524-'Daily stats'!$I$12,""))</f>
        <v/>
      </c>
      <c r="T525" s="11">
        <f>IF(OR(Q524="",Q525=""),0,IF(S525&lt;&gt;"",S525,IF(AND(Q524=Q525,Q524&lt;&gt;0),ABS((F524-F525)/F524),IF(AND(Q524+Q525=0,Q524&lt;&gt;0),(-1*ABS(F525-F524))/F524-2*('Daily stats'!$I$12),IF(AND(Q524=-1,Q525=0),(F524-F525)/F524-2*('Daily stats'!$I$12),IF(AND(Q524=1,Q525=0),(F525-F524)/F524-2*('Daily stats'!$I$12),0))))))</f>
        <v>-4.5492765317083914E-3</v>
      </c>
    </row>
    <row r="526" spans="1:20">
      <c r="A526" s="9">
        <v>42779</v>
      </c>
      <c r="B526" s="9">
        <v>42789</v>
      </c>
      <c r="C526" s="2">
        <v>20310</v>
      </c>
      <c r="D526" s="7">
        <v>20358.900000000001</v>
      </c>
      <c r="E526" s="6">
        <v>20131.25</v>
      </c>
      <c r="F526" s="5">
        <v>20285.5</v>
      </c>
      <c r="G526" s="2">
        <v>20285.5</v>
      </c>
      <c r="H526" s="2">
        <v>71107</v>
      </c>
      <c r="I526" s="2">
        <v>576049.46</v>
      </c>
      <c r="J526" s="2">
        <v>2831320</v>
      </c>
      <c r="K526" s="2">
        <v>89240</v>
      </c>
      <c r="L526" s="2">
        <v>20251.8</v>
      </c>
      <c r="M526" s="47">
        <f t="shared" si="50"/>
        <v>12.5</v>
      </c>
      <c r="N526" s="11">
        <f t="shared" si="53"/>
        <v>6.1658363340403493E-4</v>
      </c>
      <c r="O526" s="14">
        <f t="shared" si="54"/>
        <v>0.11832483179688462</v>
      </c>
      <c r="P526">
        <f t="shared" si="51"/>
        <v>227.65000000000146</v>
      </c>
      <c r="Q526" s="27">
        <f t="shared" si="55"/>
        <v>1</v>
      </c>
      <c r="R526" s="2">
        <f t="shared" si="52"/>
        <v>22</v>
      </c>
      <c r="S526">
        <f>+IF(R526=11,(F525-D525)/F525-'Daily stats'!$I$12,IF(R526=22,(E525-F525)/F525-'Daily stats'!$I$12,""))</f>
        <v>-3.3116213683223993E-3</v>
      </c>
      <c r="T526" s="11">
        <f>IF(OR(Q525="",Q526=""),0,IF(S526&lt;&gt;"",S526,IF(AND(Q525=Q526,Q525&lt;&gt;0),ABS((F525-F526)/F525),IF(AND(Q525+Q526=0,Q525&lt;&gt;0),(-1*ABS(F526-F525))/F525-2*('Daily stats'!$I$12),IF(AND(Q525=-1,Q526=0),(F525-F526)/F525-2*('Daily stats'!$I$12),IF(AND(Q525=1,Q526=0),(F526-F525)/F525-2*('Daily stats'!$I$12),0))))))</f>
        <v>-3.3116213683223993E-3</v>
      </c>
    </row>
    <row r="527" spans="1:20">
      <c r="A527" s="9">
        <v>42780</v>
      </c>
      <c r="B527" s="9">
        <v>42789</v>
      </c>
      <c r="C527" s="2">
        <v>20328</v>
      </c>
      <c r="D527" s="7">
        <v>20337.400000000001</v>
      </c>
      <c r="E527" s="6">
        <v>20194.400000000001</v>
      </c>
      <c r="F527" s="5">
        <v>20298.650000000001</v>
      </c>
      <c r="G527" s="2">
        <v>20298.650000000001</v>
      </c>
      <c r="H527" s="2">
        <v>55421</v>
      </c>
      <c r="I527" s="2">
        <v>449193.98</v>
      </c>
      <c r="J527" s="2">
        <v>2823080</v>
      </c>
      <c r="K527" s="2">
        <v>-8240</v>
      </c>
      <c r="L527" s="2">
        <v>20258.099999999999</v>
      </c>
      <c r="M527" s="47">
        <f t="shared" si="50"/>
        <v>13.150000000001455</v>
      </c>
      <c r="N527" s="11">
        <f t="shared" si="53"/>
        <v>6.4824628429180722E-4</v>
      </c>
      <c r="O527" s="14">
        <f t="shared" si="54"/>
        <v>0.11897307808117642</v>
      </c>
      <c r="P527">
        <f t="shared" si="51"/>
        <v>143</v>
      </c>
      <c r="Q527" s="27">
        <f t="shared" si="55"/>
        <v>1</v>
      </c>
      <c r="R527" s="2" t="str">
        <f t="shared" si="52"/>
        <v/>
      </c>
      <c r="S527" t="str">
        <f>+IF(R527=11,(F526-D526)/F526-'Daily stats'!$I$12,IF(R527=22,(E526-F526)/F526-'Daily stats'!$I$12,""))</f>
        <v/>
      </c>
      <c r="T527" s="11">
        <f>IF(OR(Q526="",Q527=""),0,IF(S527&lt;&gt;"",S527,IF(AND(Q526=Q527,Q526&lt;&gt;0),ABS((F526-F527)/F526),IF(AND(Q526+Q527=0,Q526&lt;&gt;0),(-1*ABS(F527-F526))/F526-2*('Daily stats'!$I$12),IF(AND(Q526=-1,Q527=0),(F526-F527)/F526-2*('Daily stats'!$I$12),IF(AND(Q526=1,Q527=0),(F527-F526)/F526-2*('Daily stats'!$I$12),0))))))</f>
        <v>6.4824628429180722E-4</v>
      </c>
    </row>
    <row r="528" spans="1:20">
      <c r="A528" s="9">
        <v>42781</v>
      </c>
      <c r="B528" s="9">
        <v>42789</v>
      </c>
      <c r="C528" s="2">
        <v>20318.900000000001</v>
      </c>
      <c r="D528" s="7">
        <v>20398.2</v>
      </c>
      <c r="E528" s="6">
        <v>20153.05</v>
      </c>
      <c r="F528" s="5">
        <v>20204.400000000001</v>
      </c>
      <c r="G528" s="2">
        <v>20204.400000000001</v>
      </c>
      <c r="H528" s="2">
        <v>93033</v>
      </c>
      <c r="I528" s="2">
        <v>753596.28</v>
      </c>
      <c r="J528" s="2">
        <v>2754680</v>
      </c>
      <c r="K528" s="2">
        <v>-68400</v>
      </c>
      <c r="L528" s="2">
        <v>20163.7</v>
      </c>
      <c r="M528" s="47">
        <f t="shared" si="50"/>
        <v>-94.25</v>
      </c>
      <c r="N528" s="11">
        <f t="shared" si="53"/>
        <v>-4.6431659248275126E-3</v>
      </c>
      <c r="O528" s="14">
        <f t="shared" si="54"/>
        <v>0.11432991215634891</v>
      </c>
      <c r="P528">
        <f t="shared" si="51"/>
        <v>245.15000000000146</v>
      </c>
      <c r="Q528" s="27">
        <f t="shared" si="55"/>
        <v>-1</v>
      </c>
      <c r="R528" s="2">
        <f t="shared" si="52"/>
        <v>22</v>
      </c>
      <c r="S528">
        <f>+IF(R528=11,(F527-D527)/F527-'Daily stats'!$I$12,IF(R528=22,(E527-F527)/F527-'Daily stats'!$I$12,""))</f>
        <v>-5.6358095242787076E-3</v>
      </c>
      <c r="T528" s="11">
        <f>IF(OR(Q527="",Q528=""),0,IF(S528&lt;&gt;"",S528,IF(AND(Q527=Q528,Q527&lt;&gt;0),ABS((F527-F528)/F527),IF(AND(Q527+Q528=0,Q527&lt;&gt;0),(-1*ABS(F528-F527))/F527-2*('Daily stats'!$I$12),IF(AND(Q527=-1,Q528=0),(F527-F528)/F527-2*('Daily stats'!$I$12),IF(AND(Q527=1,Q528=0),(F528-F527)/F527-2*('Daily stats'!$I$12),0))))))</f>
        <v>-5.6358095242787076E-3</v>
      </c>
    </row>
    <row r="529" spans="1:20">
      <c r="A529" s="9">
        <v>42782</v>
      </c>
      <c r="B529" s="9">
        <v>42789</v>
      </c>
      <c r="C529" s="2">
        <v>20270</v>
      </c>
      <c r="D529" s="7">
        <v>20326</v>
      </c>
      <c r="E529" s="6">
        <v>20119.650000000001</v>
      </c>
      <c r="F529" s="5">
        <v>20285.400000000001</v>
      </c>
      <c r="G529" s="2">
        <v>20285.400000000001</v>
      </c>
      <c r="H529" s="2">
        <v>81122</v>
      </c>
      <c r="I529" s="2">
        <v>656887.63</v>
      </c>
      <c r="J529" s="2">
        <v>2644000</v>
      </c>
      <c r="K529" s="2">
        <v>-110680</v>
      </c>
      <c r="L529" s="2">
        <v>20243.7</v>
      </c>
      <c r="M529" s="47">
        <f t="shared" si="50"/>
        <v>81</v>
      </c>
      <c r="N529" s="11">
        <f t="shared" si="53"/>
        <v>4.0090277365326362E-3</v>
      </c>
      <c r="O529" s="14">
        <f t="shared" si="54"/>
        <v>0.11833893989288155</v>
      </c>
      <c r="P529">
        <f t="shared" si="51"/>
        <v>206.34999999999854</v>
      </c>
      <c r="Q529" s="27">
        <f t="shared" si="55"/>
        <v>1</v>
      </c>
      <c r="R529" s="2" t="str">
        <f t="shared" si="52"/>
        <v/>
      </c>
      <c r="S529" t="str">
        <f>+IF(R529=11,(F528-D528)/F528-'Daily stats'!$I$12,IF(R529=22,(E528-F528)/F528-'Daily stats'!$I$12,""))</f>
        <v/>
      </c>
      <c r="T529" s="11">
        <f>IF(OR(Q528="",Q529=""),0,IF(S529&lt;&gt;"",S529,IF(AND(Q528=Q529,Q528&lt;&gt;0),ABS((F528-F529)/F528),IF(AND(Q528+Q529=0,Q528&lt;&gt;0),(-1*ABS(F529-F528))/F528-2*('Daily stats'!$I$12),IF(AND(Q528=-1,Q529=0),(F528-F529)/F528-2*('Daily stats'!$I$12),IF(AND(Q528=1,Q529=0),(F529-F528)/F528-2*('Daily stats'!$I$12),0))))))</f>
        <v>-5.0090277365326362E-3</v>
      </c>
    </row>
    <row r="530" spans="1:20">
      <c r="A530" s="9">
        <v>42783</v>
      </c>
      <c r="B530" s="9">
        <v>42789</v>
      </c>
      <c r="C530" s="2">
        <v>20750.349999999999</v>
      </c>
      <c r="D530" s="7">
        <v>20873.8</v>
      </c>
      <c r="E530" s="6">
        <v>20420.3</v>
      </c>
      <c r="F530" s="5">
        <v>20522.400000000001</v>
      </c>
      <c r="G530" s="2">
        <v>20522.400000000001</v>
      </c>
      <c r="H530" s="2">
        <v>165462</v>
      </c>
      <c r="I530" s="2">
        <v>1361626.73</v>
      </c>
      <c r="J530" s="2">
        <v>2576040</v>
      </c>
      <c r="K530" s="2">
        <v>-67960</v>
      </c>
      <c r="L530" s="2">
        <v>20551.349999999999</v>
      </c>
      <c r="M530" s="47">
        <f t="shared" si="50"/>
        <v>237</v>
      </c>
      <c r="N530" s="11">
        <f t="shared" si="53"/>
        <v>1.168327960010648E-2</v>
      </c>
      <c r="O530" s="14">
        <f t="shared" si="54"/>
        <v>0.13002221949298803</v>
      </c>
      <c r="P530">
        <f t="shared" si="51"/>
        <v>453.5</v>
      </c>
      <c r="Q530" s="27">
        <f t="shared" si="55"/>
        <v>1</v>
      </c>
      <c r="R530" s="2" t="str">
        <f t="shared" si="52"/>
        <v/>
      </c>
      <c r="S530" t="str">
        <f>+IF(R530=11,(F529-D529)/F529-'Daily stats'!$I$12,IF(R530=22,(E529-F529)/F529-'Daily stats'!$I$12,""))</f>
        <v/>
      </c>
      <c r="T530" s="11">
        <f>IF(OR(Q529="",Q530=""),0,IF(S530&lt;&gt;"",S530,IF(AND(Q529=Q530,Q529&lt;&gt;0),ABS((F529-F530)/F529),IF(AND(Q529+Q530=0,Q529&lt;&gt;0),(-1*ABS(F530-F529))/F529-2*('Daily stats'!$I$12),IF(AND(Q529=-1,Q530=0),(F529-F530)/F529-2*('Daily stats'!$I$12),IF(AND(Q529=1,Q530=0),(F530-F529)/F529-2*('Daily stats'!$I$12),0))))))</f>
        <v>1.168327960010648E-2</v>
      </c>
    </row>
    <row r="531" spans="1:20">
      <c r="A531" s="9">
        <v>42786</v>
      </c>
      <c r="B531" s="9">
        <v>42789</v>
      </c>
      <c r="C531" s="2">
        <v>20498.849999999999</v>
      </c>
      <c r="D531" s="7">
        <v>20689.8</v>
      </c>
      <c r="E531" s="6">
        <v>20492.2</v>
      </c>
      <c r="F531" s="5">
        <v>20656.849999999999</v>
      </c>
      <c r="G531" s="2">
        <v>20656.849999999999</v>
      </c>
      <c r="H531" s="2">
        <v>52177</v>
      </c>
      <c r="I531" s="2">
        <v>429752</v>
      </c>
      <c r="J531" s="2">
        <v>2649240</v>
      </c>
      <c r="K531" s="2">
        <v>73200</v>
      </c>
      <c r="L531" s="2">
        <v>20677.099999999999</v>
      </c>
      <c r="M531" s="47">
        <f t="shared" si="50"/>
        <v>134.44999999999709</v>
      </c>
      <c r="N531" s="11">
        <f t="shared" si="53"/>
        <v>6.5513780064708361E-3</v>
      </c>
      <c r="O531" s="14">
        <f t="shared" si="54"/>
        <v>0.13657359749945888</v>
      </c>
      <c r="P531">
        <f t="shared" si="51"/>
        <v>197.59999999999854</v>
      </c>
      <c r="Q531" s="27">
        <f t="shared" si="55"/>
        <v>1</v>
      </c>
      <c r="R531" s="2" t="str">
        <f t="shared" si="52"/>
        <v/>
      </c>
      <c r="S531" t="str">
        <f>+IF(R531=11,(F530-D530)/F530-'Daily stats'!$I$12,IF(R531=22,(E530-F530)/F530-'Daily stats'!$I$12,""))</f>
        <v/>
      </c>
      <c r="T531" s="11">
        <f>IF(OR(Q530="",Q531=""),0,IF(S531&lt;&gt;"",S531,IF(AND(Q530=Q531,Q530&lt;&gt;0),ABS((F530-F531)/F530),IF(AND(Q530+Q531=0,Q530&lt;&gt;0),(-1*ABS(F531-F530))/F530-2*('Daily stats'!$I$12),IF(AND(Q530=-1,Q531=0),(F530-F531)/F530-2*('Daily stats'!$I$12),IF(AND(Q530=1,Q531=0),(F531-F530)/F530-2*('Daily stats'!$I$12),0))))))</f>
        <v>6.5513780064708361E-3</v>
      </c>
    </row>
    <row r="532" spans="1:20">
      <c r="A532" s="9">
        <v>42787</v>
      </c>
      <c r="B532" s="9">
        <v>42789</v>
      </c>
      <c r="C532" s="2">
        <v>20660</v>
      </c>
      <c r="D532" s="7">
        <v>20877.150000000001</v>
      </c>
      <c r="E532" s="6">
        <v>20595.8</v>
      </c>
      <c r="F532" s="5">
        <v>20844.099999999999</v>
      </c>
      <c r="G532" s="2">
        <v>20844.099999999999</v>
      </c>
      <c r="H532" s="2">
        <v>72023</v>
      </c>
      <c r="I532" s="2">
        <v>596913.5</v>
      </c>
      <c r="J532" s="2">
        <v>2681480</v>
      </c>
      <c r="K532" s="2">
        <v>32240</v>
      </c>
      <c r="L532" s="2">
        <v>20860.95</v>
      </c>
      <c r="M532" s="47">
        <f t="shared" si="50"/>
        <v>187.25</v>
      </c>
      <c r="N532" s="11">
        <f t="shared" si="53"/>
        <v>9.0647896460496168E-3</v>
      </c>
      <c r="O532" s="14">
        <f t="shared" si="54"/>
        <v>0.1456383871455085</v>
      </c>
      <c r="P532">
        <f t="shared" si="51"/>
        <v>281.35000000000218</v>
      </c>
      <c r="Q532" s="27">
        <f t="shared" si="55"/>
        <v>1</v>
      </c>
      <c r="R532" s="2" t="str">
        <f t="shared" si="52"/>
        <v/>
      </c>
      <c r="S532" t="str">
        <f>+IF(R532=11,(F531-D531)/F531-'Daily stats'!$I$12,IF(R532=22,(E531-F531)/F531-'Daily stats'!$I$12,""))</f>
        <v/>
      </c>
      <c r="T532" s="11">
        <f>IF(OR(Q531="",Q532=""),0,IF(S532&lt;&gt;"",S532,IF(AND(Q531=Q532,Q531&lt;&gt;0),ABS((F531-F532)/F531),IF(AND(Q531+Q532=0,Q531&lt;&gt;0),(-1*ABS(F532-F531))/F531-2*('Daily stats'!$I$12),IF(AND(Q531=-1,Q532=0),(F531-F532)/F531-2*('Daily stats'!$I$12),IF(AND(Q531=1,Q532=0),(F532-F531)/F531-2*('Daily stats'!$I$12),0))))))</f>
        <v>9.0647896460496168E-3</v>
      </c>
    </row>
    <row r="533" spans="1:20">
      <c r="A533" s="9">
        <v>42788</v>
      </c>
      <c r="B533" s="9">
        <v>42789</v>
      </c>
      <c r="C533" s="2">
        <v>20901.55</v>
      </c>
      <c r="D533" s="7">
        <v>20927</v>
      </c>
      <c r="E533" s="6">
        <v>20816.2</v>
      </c>
      <c r="F533" s="5">
        <v>20857.95</v>
      </c>
      <c r="G533" s="2">
        <v>20857.95</v>
      </c>
      <c r="H533" s="2">
        <v>76383</v>
      </c>
      <c r="I533" s="2">
        <v>637842.4</v>
      </c>
      <c r="J533" s="2">
        <v>2386200</v>
      </c>
      <c r="K533" s="2">
        <v>-295280</v>
      </c>
      <c r="L533" s="2">
        <v>20868.45</v>
      </c>
      <c r="M533" s="47">
        <f t="shared" si="50"/>
        <v>13.850000000002183</v>
      </c>
      <c r="N533" s="11">
        <f t="shared" si="53"/>
        <v>6.644566088246642E-4</v>
      </c>
      <c r="O533" s="14">
        <f t="shared" si="54"/>
        <v>0.14630284375433317</v>
      </c>
      <c r="P533">
        <f t="shared" si="51"/>
        <v>110.79999999999927</v>
      </c>
      <c r="Q533" s="27">
        <f t="shared" si="55"/>
        <v>1</v>
      </c>
      <c r="R533" s="2" t="str">
        <f t="shared" si="52"/>
        <v/>
      </c>
      <c r="S533" t="str">
        <f>+IF(R533=11,(F532-D532)/F532-'Daily stats'!$I$12,IF(R533=22,(E532-F532)/F532-'Daily stats'!$I$12,""))</f>
        <v/>
      </c>
      <c r="T533" s="11">
        <f>IF(OR(Q532="",Q533=""),0,IF(S533&lt;&gt;"",S533,IF(AND(Q532=Q533,Q532&lt;&gt;0),ABS((F532-F533)/F532),IF(AND(Q532+Q533=0,Q532&lt;&gt;0),(-1*ABS(F533-F532))/F532-2*('Daily stats'!$I$12),IF(AND(Q532=-1,Q533=0),(F532-F533)/F532-2*('Daily stats'!$I$12),IF(AND(Q532=1,Q533=0),(F533-F532)/F532-2*('Daily stats'!$I$12),0))))))</f>
        <v>6.644566088246642E-4</v>
      </c>
    </row>
    <row r="534" spans="1:20">
      <c r="A534" s="9">
        <v>42789</v>
      </c>
      <c r="B534" s="9">
        <v>42789</v>
      </c>
      <c r="C534" s="2">
        <v>20879</v>
      </c>
      <c r="D534" s="7">
        <v>21024.55</v>
      </c>
      <c r="E534" s="6">
        <v>20832.5</v>
      </c>
      <c r="F534" s="5">
        <v>20893.650000000001</v>
      </c>
      <c r="G534" s="2">
        <v>20876.650000000001</v>
      </c>
      <c r="H534" s="2">
        <v>102400</v>
      </c>
      <c r="I534" s="2">
        <v>857019.33</v>
      </c>
      <c r="J534" s="2">
        <v>1837720</v>
      </c>
      <c r="K534" s="2">
        <v>-548480</v>
      </c>
      <c r="L534" s="2">
        <v>20876.650000000001</v>
      </c>
      <c r="M534" s="47">
        <f t="shared" si="50"/>
        <v>35.700000000000728</v>
      </c>
      <c r="N534" s="11">
        <f t="shared" si="53"/>
        <v>1.7115775999079837E-3</v>
      </c>
      <c r="O534" s="14">
        <f t="shared" si="54"/>
        <v>0.14801442135424114</v>
      </c>
      <c r="P534">
        <f t="shared" si="51"/>
        <v>192.04999999999927</v>
      </c>
      <c r="Q534" s="27">
        <f t="shared" si="55"/>
        <v>0</v>
      </c>
      <c r="R534" s="2" t="str">
        <f t="shared" si="52"/>
        <v/>
      </c>
      <c r="S534" t="str">
        <f>+IF(R534=11,(F533-D533)/F533-'Daily stats'!$I$12,IF(R534=22,(E533-F533)/F533-'Daily stats'!$I$12,""))</f>
        <v/>
      </c>
      <c r="T534" s="11">
        <f>IF(OR(Q533="",Q534=""),0,IF(S534&lt;&gt;"",S534,IF(AND(Q533=Q534,Q533&lt;&gt;0),ABS((F533-F534)/F533),IF(AND(Q533+Q534=0,Q533&lt;&gt;0),(-1*ABS(F534-F533))/F533-2*('Daily stats'!$I$12),IF(AND(Q533=-1,Q534=0),(F533-F534)/F533-2*('Daily stats'!$I$12),IF(AND(Q533=1,Q534=0),(F534-F533)/F533-2*('Daily stats'!$I$12),0))))))</f>
        <v>7.1157759990798366E-4</v>
      </c>
    </row>
    <row r="535" spans="1:20">
      <c r="A535" s="9">
        <v>42793</v>
      </c>
      <c r="B535" s="9">
        <v>42824</v>
      </c>
      <c r="C535" s="2">
        <v>20863</v>
      </c>
      <c r="D535" s="7">
        <v>20879.95</v>
      </c>
      <c r="E535" s="6">
        <v>20666</v>
      </c>
      <c r="F535" s="5">
        <v>20682</v>
      </c>
      <c r="G535" s="2">
        <v>20682</v>
      </c>
      <c r="H535" s="2">
        <v>62486</v>
      </c>
      <c r="I535" s="2">
        <v>518614.31</v>
      </c>
      <c r="J535" s="2">
        <v>2707120</v>
      </c>
      <c r="K535" s="2">
        <v>-1080</v>
      </c>
      <c r="L535" s="2">
        <v>20613.05</v>
      </c>
      <c r="M535" s="47" t="str">
        <f t="shared" si="50"/>
        <v/>
      </c>
      <c r="N535" s="11">
        <f t="shared" si="53"/>
        <v>-1.0129871994601299E-2</v>
      </c>
      <c r="O535" s="14">
        <f t="shared" si="54"/>
        <v>0.13788454935963984</v>
      </c>
      <c r="P535">
        <f t="shared" si="51"/>
        <v>213.95000000000073</v>
      </c>
      <c r="Q535" s="27" t="str">
        <f t="shared" si="55"/>
        <v/>
      </c>
      <c r="R535" s="2" t="str">
        <f t="shared" si="52"/>
        <v/>
      </c>
      <c r="S535" t="str">
        <f>+IF(R535=11,(F534-D534)/F534-'Daily stats'!$I$12,IF(R535=22,(E534-F534)/F534-'Daily stats'!$I$12,""))</f>
        <v/>
      </c>
      <c r="T535" s="11">
        <f>IF(OR(Q534="",Q535=""),0,IF(S535&lt;&gt;"",S535,IF(AND(Q534=Q535,Q534&lt;&gt;0),ABS((F534-F535)/F534),IF(AND(Q534+Q535=0,Q534&lt;&gt;0),(-1*ABS(F535-F534))/F534-2*('Daily stats'!$I$12),IF(AND(Q534=-1,Q535=0),(F534-F535)/F534-2*('Daily stats'!$I$12),IF(AND(Q534=1,Q535=0),(F535-F534)/F534-2*('Daily stats'!$I$12),0))))))</f>
        <v>0</v>
      </c>
    </row>
    <row r="536" spans="1:20">
      <c r="A536" s="9">
        <v>42794</v>
      </c>
      <c r="B536" s="9">
        <v>42824</v>
      </c>
      <c r="C536" s="2">
        <v>20680.099999999999</v>
      </c>
      <c r="D536" s="7">
        <v>20746.599999999999</v>
      </c>
      <c r="E536" s="6">
        <v>20635.099999999999</v>
      </c>
      <c r="F536" s="5">
        <v>20681.45</v>
      </c>
      <c r="G536" s="2">
        <v>20681.45</v>
      </c>
      <c r="H536" s="2">
        <v>45510</v>
      </c>
      <c r="I536" s="2">
        <v>376523.92</v>
      </c>
      <c r="J536" s="2">
        <v>2640120</v>
      </c>
      <c r="K536" s="2">
        <v>-67000</v>
      </c>
      <c r="L536" s="2">
        <v>20607.25</v>
      </c>
      <c r="M536" s="47">
        <f t="shared" si="50"/>
        <v>-0.5499999999992724</v>
      </c>
      <c r="N536" s="11">
        <f t="shared" si="53"/>
        <v>-2.6593172807236844E-5</v>
      </c>
      <c r="O536" s="14">
        <f t="shared" si="54"/>
        <v>0.13785795618683261</v>
      </c>
      <c r="P536">
        <f t="shared" si="51"/>
        <v>111.5</v>
      </c>
      <c r="Q536" s="27">
        <f t="shared" si="55"/>
        <v>-1</v>
      </c>
      <c r="R536" s="2" t="str">
        <f t="shared" si="52"/>
        <v/>
      </c>
      <c r="S536" t="str">
        <f>+IF(R536=11,(F535-D535)/F535-'Daily stats'!$I$12,IF(R536=22,(E535-F535)/F535-'Daily stats'!$I$12,""))</f>
        <v/>
      </c>
      <c r="T536" s="11">
        <f>IF(OR(Q535="",Q536=""),0,IF(S536&lt;&gt;"",S536,IF(AND(Q535=Q536,Q535&lt;&gt;0),ABS((F535-F536)/F535),IF(AND(Q535+Q536=0,Q535&lt;&gt;0),(-1*ABS(F536-F535))/F535-2*('Daily stats'!$I$12),IF(AND(Q535=-1,Q536=0),(F535-F536)/F535-2*('Daily stats'!$I$12),IF(AND(Q535=1,Q536=0),(F536-F535)/F535-2*('Daily stats'!$I$12),0))))))</f>
        <v>0</v>
      </c>
    </row>
    <row r="537" spans="1:20">
      <c r="A537" s="9">
        <v>42795</v>
      </c>
      <c r="B537" s="9">
        <v>42824</v>
      </c>
      <c r="C537" s="2">
        <v>20755.05</v>
      </c>
      <c r="D537" s="7">
        <v>20900.400000000001</v>
      </c>
      <c r="E537" s="6">
        <v>20725.05</v>
      </c>
      <c r="F537" s="5">
        <v>20846.95</v>
      </c>
      <c r="G537" s="2">
        <v>20846.95</v>
      </c>
      <c r="H537" s="2">
        <v>59898</v>
      </c>
      <c r="I537" s="2">
        <v>499350.87</v>
      </c>
      <c r="J537" s="2">
        <v>2654680</v>
      </c>
      <c r="K537" s="2">
        <v>14560</v>
      </c>
      <c r="L537" s="2">
        <v>20783.75</v>
      </c>
      <c r="M537" s="47">
        <f t="shared" si="50"/>
        <v>165.5</v>
      </c>
      <c r="N537" s="11">
        <f t="shared" si="53"/>
        <v>8.0023402614420158E-3</v>
      </c>
      <c r="O537" s="14">
        <f t="shared" si="54"/>
        <v>0.14586029644827461</v>
      </c>
      <c r="P537">
        <f t="shared" si="51"/>
        <v>175.35000000000218</v>
      </c>
      <c r="Q537" s="27">
        <f t="shared" si="55"/>
        <v>1</v>
      </c>
      <c r="R537" s="2">
        <f t="shared" si="52"/>
        <v>11</v>
      </c>
      <c r="S537">
        <f>+IF(R537=11,(F536-D536)/F536-'Daily stats'!$I$12,IF(R537=22,(E536-F536)/F536-'Daily stats'!$I$12,""))</f>
        <v>-3.6501659699874917E-3</v>
      </c>
      <c r="T537" s="11">
        <f>IF(OR(Q536="",Q537=""),0,IF(S537&lt;&gt;"",S537,IF(AND(Q536=Q537,Q536&lt;&gt;0),ABS((F536-F537)/F536),IF(AND(Q536+Q537=0,Q536&lt;&gt;0),(-1*ABS(F537-F536))/F536-2*('Daily stats'!$I$12),IF(AND(Q536=-1,Q537=0),(F536-F537)/F536-2*('Daily stats'!$I$12),IF(AND(Q536=1,Q537=0),(F537-F536)/F536-2*('Daily stats'!$I$12),0))))))</f>
        <v>-3.6501659699874917E-3</v>
      </c>
    </row>
    <row r="538" spans="1:20">
      <c r="A538" s="9">
        <v>42796</v>
      </c>
      <c r="B538" s="9">
        <v>42824</v>
      </c>
      <c r="C538" s="2">
        <v>20925.349999999999</v>
      </c>
      <c r="D538" s="7">
        <v>20957.900000000001</v>
      </c>
      <c r="E538" s="6">
        <v>20581.45</v>
      </c>
      <c r="F538" s="5">
        <v>20631.25</v>
      </c>
      <c r="G538" s="2">
        <v>20631.25</v>
      </c>
      <c r="H538" s="2">
        <v>105646</v>
      </c>
      <c r="I538" s="2">
        <v>878800.4</v>
      </c>
      <c r="J538" s="2">
        <v>2506320</v>
      </c>
      <c r="K538" s="2">
        <v>-148360</v>
      </c>
      <c r="L538" s="2">
        <v>20560.05</v>
      </c>
      <c r="M538" s="47">
        <f t="shared" si="50"/>
        <v>-215.70000000000073</v>
      </c>
      <c r="N538" s="11">
        <f t="shared" si="53"/>
        <v>-1.034683730713609E-2</v>
      </c>
      <c r="O538" s="14">
        <f t="shared" si="54"/>
        <v>0.13551345914113852</v>
      </c>
      <c r="P538">
        <f t="shared" si="51"/>
        <v>376.45000000000073</v>
      </c>
      <c r="Q538" s="27">
        <f t="shared" si="55"/>
        <v>-1</v>
      </c>
      <c r="R538" s="2">
        <f t="shared" si="52"/>
        <v>22</v>
      </c>
      <c r="S538">
        <f>+IF(R538=11,(F537-D537)/F537-'Daily stats'!$I$12,IF(R538=22,(E537-F537)/F537-'Daily stats'!$I$12,""))</f>
        <v>-6.3473781536388506E-3</v>
      </c>
      <c r="T538" s="11">
        <f>IF(OR(Q537="",Q538=""),0,IF(S538&lt;&gt;"",S538,IF(AND(Q537=Q538,Q537&lt;&gt;0),ABS((F537-F538)/F537),IF(AND(Q537+Q538=0,Q537&lt;&gt;0),(-1*ABS(F538-F537))/F537-2*('Daily stats'!$I$12),IF(AND(Q537=-1,Q538=0),(F537-F538)/F537-2*('Daily stats'!$I$12),IF(AND(Q537=1,Q538=0),(F538-F537)/F537-2*('Daily stats'!$I$12),0))))))</f>
        <v>-6.3473781536388506E-3</v>
      </c>
    </row>
    <row r="539" spans="1:20">
      <c r="A539" s="9">
        <v>42797</v>
      </c>
      <c r="B539" s="9">
        <v>42824</v>
      </c>
      <c r="C539" s="2">
        <v>20511.099999999999</v>
      </c>
      <c r="D539" s="7">
        <v>20619.849999999999</v>
      </c>
      <c r="E539" s="6">
        <v>20494.599999999999</v>
      </c>
      <c r="F539" s="5">
        <v>20579.900000000001</v>
      </c>
      <c r="G539" s="2">
        <v>20579.900000000001</v>
      </c>
      <c r="H539" s="2">
        <v>53163</v>
      </c>
      <c r="I539" s="2">
        <v>436964.99</v>
      </c>
      <c r="J539" s="2">
        <v>2396320</v>
      </c>
      <c r="K539" s="2">
        <v>-110000</v>
      </c>
      <c r="L539" s="2">
        <v>20495.599999999999</v>
      </c>
      <c r="M539" s="47">
        <f t="shared" si="50"/>
        <v>-51.349999999998545</v>
      </c>
      <c r="N539" s="11">
        <f t="shared" si="53"/>
        <v>-2.4889427446227711E-3</v>
      </c>
      <c r="O539" s="14">
        <f t="shared" si="54"/>
        <v>0.13302451639651575</v>
      </c>
      <c r="P539">
        <f t="shared" si="51"/>
        <v>125.25</v>
      </c>
      <c r="Q539" s="27">
        <f t="shared" si="55"/>
        <v>-1</v>
      </c>
      <c r="R539" s="2" t="str">
        <f t="shared" si="52"/>
        <v/>
      </c>
      <c r="S539" t="str">
        <f>+IF(R539=11,(F538-D538)/F538-'Daily stats'!$I$12,IF(R539=22,(E538-F538)/F538-'Daily stats'!$I$12,""))</f>
        <v/>
      </c>
      <c r="T539" s="11">
        <f>IF(OR(Q538="",Q539=""),0,IF(S539&lt;&gt;"",S539,IF(AND(Q538=Q539,Q538&lt;&gt;0),ABS((F538-F539)/F538),IF(AND(Q538+Q539=0,Q538&lt;&gt;0),(-1*ABS(F539-F538))/F538-2*('Daily stats'!$I$12),IF(AND(Q538=-1,Q539=0),(F538-F539)/F538-2*('Daily stats'!$I$12),IF(AND(Q538=1,Q539=0),(F539-F538)/F538-2*('Daily stats'!$I$12),0))))))</f>
        <v>2.4889427446227711E-3</v>
      </c>
    </row>
    <row r="540" spans="1:20">
      <c r="A540" s="9">
        <v>42800</v>
      </c>
      <c r="B540" s="9">
        <v>42824</v>
      </c>
      <c r="C540" s="2">
        <v>20625.75</v>
      </c>
      <c r="D540" s="7">
        <v>20803.400000000001</v>
      </c>
      <c r="E540" s="6">
        <v>20610.2</v>
      </c>
      <c r="F540" s="5">
        <v>20734.150000000001</v>
      </c>
      <c r="G540" s="2">
        <v>20734.150000000001</v>
      </c>
      <c r="H540" s="2">
        <v>59768</v>
      </c>
      <c r="I540" s="2">
        <v>495349.04</v>
      </c>
      <c r="J540" s="2">
        <v>2394040</v>
      </c>
      <c r="K540" s="2">
        <v>-2280</v>
      </c>
      <c r="L540" s="2">
        <v>20663.650000000001</v>
      </c>
      <c r="M540" s="47">
        <f t="shared" si="50"/>
        <v>154.25</v>
      </c>
      <c r="N540" s="11">
        <f t="shared" si="53"/>
        <v>7.4951773332231934E-3</v>
      </c>
      <c r="O540" s="14">
        <f t="shared" si="54"/>
        <v>0.14051969372973894</v>
      </c>
      <c r="P540">
        <f t="shared" si="51"/>
        <v>193.20000000000073</v>
      </c>
      <c r="Q540" s="27">
        <f t="shared" si="55"/>
        <v>1</v>
      </c>
      <c r="R540" s="2">
        <f t="shared" si="52"/>
        <v>11</v>
      </c>
      <c r="S540">
        <f>+IF(R540=11,(F539-D539)/F539-'Daily stats'!$I$12,IF(R540=22,(E539-F539)/F539-'Daily stats'!$I$12,""))</f>
        <v>-2.4412144859788962E-3</v>
      </c>
      <c r="T540" s="11">
        <f>IF(OR(Q539="",Q540=""),0,IF(S540&lt;&gt;"",S540,IF(AND(Q539=Q540,Q539&lt;&gt;0),ABS((F539-F540)/F539),IF(AND(Q539+Q540=0,Q539&lt;&gt;0),(-1*ABS(F540-F539))/F539-2*('Daily stats'!$I$12),IF(AND(Q539=-1,Q540=0),(F539-F540)/F539-2*('Daily stats'!$I$12),IF(AND(Q539=1,Q540=0),(F540-F539)/F539-2*('Daily stats'!$I$12),0))))))</f>
        <v>-2.4412144859788962E-3</v>
      </c>
    </row>
    <row r="541" spans="1:20">
      <c r="A541" s="9">
        <v>42801</v>
      </c>
      <c r="B541" s="9">
        <v>42824</v>
      </c>
      <c r="C541" s="2">
        <v>20735.099999999999</v>
      </c>
      <c r="D541" s="7">
        <v>20767.349999999999</v>
      </c>
      <c r="E541" s="6">
        <v>20660</v>
      </c>
      <c r="F541" s="5">
        <v>20718.05</v>
      </c>
      <c r="G541" s="2">
        <v>20718.05</v>
      </c>
      <c r="H541" s="2">
        <v>38252</v>
      </c>
      <c r="I541" s="2">
        <v>316804.40999999997</v>
      </c>
      <c r="J541" s="2">
        <v>2342400</v>
      </c>
      <c r="K541" s="2">
        <v>-51640</v>
      </c>
      <c r="L541" s="2">
        <v>20627.5</v>
      </c>
      <c r="M541" s="47">
        <f t="shared" si="50"/>
        <v>-16.100000000002183</v>
      </c>
      <c r="N541" s="11">
        <f t="shared" si="53"/>
        <v>-7.7649674570706695E-4</v>
      </c>
      <c r="O541" s="14">
        <f t="shared" si="54"/>
        <v>0.13974319698403187</v>
      </c>
      <c r="P541">
        <f t="shared" si="51"/>
        <v>107.34999999999854</v>
      </c>
      <c r="Q541" s="27">
        <f t="shared" si="55"/>
        <v>-1</v>
      </c>
      <c r="R541" s="2" t="str">
        <f t="shared" si="52"/>
        <v/>
      </c>
      <c r="S541" t="str">
        <f>+IF(R541=11,(F540-D540)/F540-'Daily stats'!$I$12,IF(R541=22,(E540-F540)/F540-'Daily stats'!$I$12,""))</f>
        <v/>
      </c>
      <c r="T541" s="11">
        <f>IF(OR(Q540="",Q541=""),0,IF(S541&lt;&gt;"",S541,IF(AND(Q540=Q541,Q540&lt;&gt;0),ABS((F540-F541)/F540),IF(AND(Q540+Q541=0,Q540&lt;&gt;0),(-1*ABS(F541-F540))/F540-2*('Daily stats'!$I$12),IF(AND(Q540=-1,Q541=0),(F540-F541)/F540-2*('Daily stats'!$I$12),IF(AND(Q540=1,Q541=0),(F541-F540)/F540-2*('Daily stats'!$I$12),0))))))</f>
        <v>-1.7764967457070671E-3</v>
      </c>
    </row>
    <row r="542" spans="1:20">
      <c r="A542" s="9">
        <v>42802</v>
      </c>
      <c r="B542" s="9">
        <v>42824</v>
      </c>
      <c r="C542" s="2">
        <v>20699.900000000001</v>
      </c>
      <c r="D542" s="7">
        <v>20787.7</v>
      </c>
      <c r="E542" s="6">
        <v>20588.099999999999</v>
      </c>
      <c r="F542" s="5">
        <v>20756.599999999999</v>
      </c>
      <c r="G542" s="2">
        <v>20756.599999999999</v>
      </c>
      <c r="H542" s="2">
        <v>87761</v>
      </c>
      <c r="I542" s="2">
        <v>726914.23</v>
      </c>
      <c r="J542" s="2">
        <v>2367520</v>
      </c>
      <c r="K542" s="2">
        <v>25120</v>
      </c>
      <c r="L542" s="2">
        <v>20676.55</v>
      </c>
      <c r="M542" s="47">
        <f t="shared" si="50"/>
        <v>38.549999999999272</v>
      </c>
      <c r="N542" s="11">
        <f t="shared" si="53"/>
        <v>1.8606963493185543E-3</v>
      </c>
      <c r="O542" s="14">
        <f t="shared" si="54"/>
        <v>0.14160389333335041</v>
      </c>
      <c r="P542">
        <f t="shared" si="51"/>
        <v>199.60000000000218</v>
      </c>
      <c r="Q542" s="27">
        <f t="shared" si="55"/>
        <v>1</v>
      </c>
      <c r="R542" s="2">
        <f t="shared" si="52"/>
        <v>11</v>
      </c>
      <c r="S542">
        <f>+IF(R542=11,(F541-D541)/F541-'Daily stats'!$I$12,IF(R542=22,(E541-F541)/F541-'Daily stats'!$I$12,""))</f>
        <v>-2.8795675751337253E-3</v>
      </c>
      <c r="T542" s="11">
        <f>IF(OR(Q541="",Q542=""),0,IF(S542&lt;&gt;"",S542,IF(AND(Q541=Q542,Q541&lt;&gt;0),ABS((F541-F542)/F541),IF(AND(Q541+Q542=0,Q541&lt;&gt;0),(-1*ABS(F542-F541))/F541-2*('Daily stats'!$I$12),IF(AND(Q541=-1,Q542=0),(F541-F542)/F541-2*('Daily stats'!$I$12),IF(AND(Q541=1,Q542=0),(F542-F541)/F541-2*('Daily stats'!$I$12),0))))))</f>
        <v>-2.8795675751337253E-3</v>
      </c>
    </row>
    <row r="543" spans="1:20">
      <c r="A543" s="9">
        <v>42803</v>
      </c>
      <c r="B543" s="9">
        <v>42824</v>
      </c>
      <c r="C543" s="2">
        <v>20680</v>
      </c>
      <c r="D543" s="7">
        <v>20864.3</v>
      </c>
      <c r="E543" s="6">
        <v>20649</v>
      </c>
      <c r="F543" s="5">
        <v>20793.25</v>
      </c>
      <c r="G543" s="2">
        <v>20793.25</v>
      </c>
      <c r="H543" s="2">
        <v>62955</v>
      </c>
      <c r="I543" s="2">
        <v>522962.4</v>
      </c>
      <c r="J543" s="2">
        <v>2239840</v>
      </c>
      <c r="K543" s="2">
        <v>-127680</v>
      </c>
      <c r="L543" s="2">
        <v>20721.349999999999</v>
      </c>
      <c r="M543" s="47">
        <f t="shared" si="50"/>
        <v>36.650000000001455</v>
      </c>
      <c r="N543" s="11">
        <f t="shared" si="53"/>
        <v>1.7657034389062494E-3</v>
      </c>
      <c r="O543" s="14">
        <f t="shared" si="54"/>
        <v>0.14336959677225666</v>
      </c>
      <c r="P543">
        <f t="shared" si="51"/>
        <v>215.29999999999927</v>
      </c>
      <c r="Q543" s="27">
        <f t="shared" si="55"/>
        <v>1</v>
      </c>
      <c r="R543" s="2" t="str">
        <f t="shared" si="52"/>
        <v/>
      </c>
      <c r="S543" t="str">
        <f>+IF(R543=11,(F542-D542)/F542-'Daily stats'!$I$12,IF(R543=22,(E542-F542)/F542-'Daily stats'!$I$12,""))</f>
        <v/>
      </c>
      <c r="T543" s="11">
        <f>IF(OR(Q542="",Q543=""),0,IF(S543&lt;&gt;"",S543,IF(AND(Q542=Q543,Q542&lt;&gt;0),ABS((F542-F543)/F542),IF(AND(Q542+Q543=0,Q542&lt;&gt;0),(-1*ABS(F543-F542))/F542-2*('Daily stats'!$I$12),IF(AND(Q542=-1,Q543=0),(F542-F543)/F542-2*('Daily stats'!$I$12),IF(AND(Q542=1,Q543=0),(F543-F542)/F542-2*('Daily stats'!$I$12),0))))))</f>
        <v>1.7657034389062494E-3</v>
      </c>
    </row>
    <row r="544" spans="1:20">
      <c r="A544" s="9">
        <v>42804</v>
      </c>
      <c r="B544" s="9">
        <v>42824</v>
      </c>
      <c r="C544" s="2">
        <v>20889.400000000001</v>
      </c>
      <c r="D544" s="7">
        <v>20933.400000000001</v>
      </c>
      <c r="E544" s="6">
        <v>20703.3</v>
      </c>
      <c r="F544" s="5">
        <v>20797.8</v>
      </c>
      <c r="G544" s="2">
        <v>20797.8</v>
      </c>
      <c r="H544" s="2">
        <v>67509</v>
      </c>
      <c r="I544" s="2">
        <v>561802.51</v>
      </c>
      <c r="J544" s="2">
        <v>2146360</v>
      </c>
      <c r="K544" s="2">
        <v>-93480</v>
      </c>
      <c r="L544" s="2">
        <v>20727.55</v>
      </c>
      <c r="M544" s="47">
        <f t="shared" si="50"/>
        <v>4.5499999999992724</v>
      </c>
      <c r="N544" s="11">
        <f t="shared" si="53"/>
        <v>2.1882101162633413E-4</v>
      </c>
      <c r="O544" s="14">
        <f t="shared" si="54"/>
        <v>0.14358841778388301</v>
      </c>
      <c r="P544">
        <f t="shared" si="51"/>
        <v>230.10000000000218</v>
      </c>
      <c r="Q544" s="27">
        <f t="shared" si="55"/>
        <v>1</v>
      </c>
      <c r="R544" s="2" t="str">
        <f t="shared" si="52"/>
        <v/>
      </c>
      <c r="S544" t="str">
        <f>+IF(R544=11,(F543-D543)/F543-'Daily stats'!$I$12,IF(R544=22,(E543-F543)/F543-'Daily stats'!$I$12,""))</f>
        <v/>
      </c>
      <c r="T544" s="11">
        <f>IF(OR(Q543="",Q544=""),0,IF(S544&lt;&gt;"",S544,IF(AND(Q543=Q544,Q543&lt;&gt;0),ABS((F543-F544)/F543),IF(AND(Q543+Q544=0,Q543&lt;&gt;0),(-1*ABS(F544-F543))/F543-2*('Daily stats'!$I$12),IF(AND(Q543=-1,Q544=0),(F543-F544)/F543-2*('Daily stats'!$I$12),IF(AND(Q543=1,Q544=0),(F544-F543)/F543-2*('Daily stats'!$I$12),0))))))</f>
        <v>2.1882101162633413E-4</v>
      </c>
    </row>
    <row r="545" spans="1:20">
      <c r="A545" s="9">
        <v>42808</v>
      </c>
      <c r="B545" s="9">
        <v>42824</v>
      </c>
      <c r="C545" s="2">
        <v>21246</v>
      </c>
      <c r="D545" s="7">
        <v>21326.3</v>
      </c>
      <c r="E545" s="6">
        <v>21100</v>
      </c>
      <c r="F545" s="5">
        <v>21146.7</v>
      </c>
      <c r="G545" s="2">
        <v>21146.7</v>
      </c>
      <c r="H545" s="2">
        <v>78502</v>
      </c>
      <c r="I545" s="2">
        <v>664784.62</v>
      </c>
      <c r="J545" s="2">
        <v>2408480</v>
      </c>
      <c r="K545" s="2">
        <v>262120</v>
      </c>
      <c r="L545" s="2">
        <v>21102.7</v>
      </c>
      <c r="M545" s="47">
        <f t="shared" si="50"/>
        <v>348.90000000000146</v>
      </c>
      <c r="N545" s="11">
        <f t="shared" si="53"/>
        <v>1.6775812826356703E-2</v>
      </c>
      <c r="O545" s="14">
        <f t="shared" si="54"/>
        <v>0.16036423061023972</v>
      </c>
      <c r="P545">
        <f t="shared" si="51"/>
        <v>226.29999999999927</v>
      </c>
      <c r="Q545" s="27">
        <f t="shared" si="55"/>
        <v>1</v>
      </c>
      <c r="R545" s="2" t="str">
        <f t="shared" si="52"/>
        <v/>
      </c>
      <c r="S545" t="str">
        <f>+IF(R545=11,(F544-D544)/F544-'Daily stats'!$I$12,IF(R545=22,(E544-F544)/F544-'Daily stats'!$I$12,""))</f>
        <v/>
      </c>
      <c r="T545" s="11">
        <f>IF(OR(Q544="",Q545=""),0,IF(S545&lt;&gt;"",S545,IF(AND(Q544=Q545,Q544&lt;&gt;0),ABS((F544-F545)/F544),IF(AND(Q544+Q545=0,Q544&lt;&gt;0),(-1*ABS(F545-F544))/F544-2*('Daily stats'!$I$12),IF(AND(Q544=-1,Q545=0),(F544-F545)/F544-2*('Daily stats'!$I$12),IF(AND(Q544=1,Q545=0),(F545-F544)/F544-2*('Daily stats'!$I$12),0))))))</f>
        <v>1.6775812826356703E-2</v>
      </c>
    </row>
    <row r="546" spans="1:20">
      <c r="A546" s="9">
        <v>42809</v>
      </c>
      <c r="B546" s="9">
        <v>42824</v>
      </c>
      <c r="C546" s="2">
        <v>21152.65</v>
      </c>
      <c r="D546" s="7">
        <v>21285</v>
      </c>
      <c r="E546" s="6">
        <v>21116.65</v>
      </c>
      <c r="F546" s="5">
        <v>21222.6</v>
      </c>
      <c r="G546" s="2">
        <v>21222.6</v>
      </c>
      <c r="H546" s="2">
        <v>56198</v>
      </c>
      <c r="I546" s="2">
        <v>477088.65</v>
      </c>
      <c r="J546" s="2">
        <v>2356320</v>
      </c>
      <c r="K546" s="2">
        <v>-52160</v>
      </c>
      <c r="L546" s="2">
        <v>21157.9</v>
      </c>
      <c r="M546" s="47">
        <f t="shared" si="50"/>
        <v>75.899999999997817</v>
      </c>
      <c r="N546" s="11">
        <f t="shared" si="53"/>
        <v>3.5892125012412252E-3</v>
      </c>
      <c r="O546" s="14">
        <f t="shared" si="54"/>
        <v>0.16395344311148094</v>
      </c>
      <c r="P546">
        <f t="shared" si="51"/>
        <v>168.34999999999854</v>
      </c>
      <c r="Q546" s="27">
        <f t="shared" si="55"/>
        <v>1</v>
      </c>
      <c r="R546" s="2" t="str">
        <f t="shared" si="52"/>
        <v/>
      </c>
      <c r="S546" t="str">
        <f>+IF(R546=11,(F545-D545)/F545-'Daily stats'!$I$12,IF(R546=22,(E545-F545)/F545-'Daily stats'!$I$12,""))</f>
        <v/>
      </c>
      <c r="T546" s="11">
        <f>IF(OR(Q545="",Q546=""),0,IF(S546&lt;&gt;"",S546,IF(AND(Q545=Q546,Q545&lt;&gt;0),ABS((F545-F546)/F545),IF(AND(Q545+Q546=0,Q545&lt;&gt;0),(-1*ABS(F546-F545))/F545-2*('Daily stats'!$I$12),IF(AND(Q545=-1,Q546=0),(F545-F546)/F545-2*('Daily stats'!$I$12),IF(AND(Q545=1,Q546=0),(F546-F545)/F545-2*('Daily stats'!$I$12),0))))))</f>
        <v>3.5892125012412252E-3</v>
      </c>
    </row>
    <row r="547" spans="1:20">
      <c r="A547" s="9">
        <v>42810</v>
      </c>
      <c r="B547" s="9">
        <v>42824</v>
      </c>
      <c r="C547" s="2">
        <v>21278.65</v>
      </c>
      <c r="D547" s="7">
        <v>21347.1</v>
      </c>
      <c r="E547" s="6">
        <v>21250.05</v>
      </c>
      <c r="F547" s="5">
        <v>21310.799999999999</v>
      </c>
      <c r="G547" s="2">
        <v>21310.799999999999</v>
      </c>
      <c r="H547" s="2">
        <v>55895</v>
      </c>
      <c r="I547" s="2">
        <v>476268.56</v>
      </c>
      <c r="J547" s="2">
        <v>2297560</v>
      </c>
      <c r="K547" s="2">
        <v>-58760</v>
      </c>
      <c r="L547" s="2">
        <v>21249.9</v>
      </c>
      <c r="M547" s="47">
        <f t="shared" si="50"/>
        <v>88.200000000000728</v>
      </c>
      <c r="N547" s="11">
        <f t="shared" si="53"/>
        <v>4.1559469622007078E-3</v>
      </c>
      <c r="O547" s="14">
        <f t="shared" si="54"/>
        <v>0.16810939007368164</v>
      </c>
      <c r="P547">
        <f t="shared" si="51"/>
        <v>97.049999999999272</v>
      </c>
      <c r="Q547" s="27">
        <f t="shared" si="55"/>
        <v>1</v>
      </c>
      <c r="R547" s="2" t="str">
        <f t="shared" si="52"/>
        <v/>
      </c>
      <c r="S547" t="str">
        <f>+IF(R547=11,(F546-D546)/F546-'Daily stats'!$I$12,IF(R547=22,(E546-F546)/F546-'Daily stats'!$I$12,""))</f>
        <v/>
      </c>
      <c r="T547" s="11">
        <f>IF(OR(Q546="",Q547=""),0,IF(S547&lt;&gt;"",S547,IF(AND(Q546=Q547,Q546&lt;&gt;0),ABS((F546-F547)/F546),IF(AND(Q546+Q547=0,Q546&lt;&gt;0),(-1*ABS(F547-F546))/F546-2*('Daily stats'!$I$12),IF(AND(Q546=-1,Q547=0),(F546-F547)/F546-2*('Daily stats'!$I$12),IF(AND(Q546=1,Q547=0),(F547-F546)/F546-2*('Daily stats'!$I$12),0))))))</f>
        <v>4.1559469622007078E-3</v>
      </c>
    </row>
    <row r="548" spans="1:20">
      <c r="A548" s="9">
        <v>42811</v>
      </c>
      <c r="B548" s="9">
        <v>42824</v>
      </c>
      <c r="C548" s="2">
        <v>21678.5</v>
      </c>
      <c r="D548" s="7">
        <v>21678.5</v>
      </c>
      <c r="E548" s="6">
        <v>21190.95</v>
      </c>
      <c r="F548" s="5">
        <v>21234.5</v>
      </c>
      <c r="G548" s="2">
        <v>21234.5</v>
      </c>
      <c r="H548" s="2">
        <v>55505</v>
      </c>
      <c r="I548" s="2">
        <v>471630.33</v>
      </c>
      <c r="J548" s="2">
        <v>2234720</v>
      </c>
      <c r="K548" s="2">
        <v>-62840</v>
      </c>
      <c r="L548" s="2">
        <v>21175.05</v>
      </c>
      <c r="M548" s="47">
        <f t="shared" si="50"/>
        <v>-76.299999999999272</v>
      </c>
      <c r="N548" s="11">
        <f t="shared" si="53"/>
        <v>-3.5803442386019894E-3</v>
      </c>
      <c r="O548" s="14">
        <f t="shared" si="54"/>
        <v>0.16452904583507966</v>
      </c>
      <c r="P548">
        <f t="shared" si="51"/>
        <v>487.54999999999927</v>
      </c>
      <c r="Q548" s="27">
        <f t="shared" si="55"/>
        <v>-1</v>
      </c>
      <c r="R548" s="2">
        <f t="shared" si="52"/>
        <v>22</v>
      </c>
      <c r="S548">
        <f>+IF(R548=11,(F547-D547)/F547-'Daily stats'!$I$12,IF(R548=22,(E547-F547)/F547-'Daily stats'!$I$12,""))</f>
        <v>-3.350667267301087E-3</v>
      </c>
      <c r="T548" s="11">
        <f>IF(OR(Q547="",Q548=""),0,IF(S548&lt;&gt;"",S548,IF(AND(Q547=Q548,Q547&lt;&gt;0),ABS((F547-F548)/F547),IF(AND(Q547+Q548=0,Q547&lt;&gt;0),(-1*ABS(F548-F547))/F547-2*('Daily stats'!$I$12),IF(AND(Q547=-1,Q548=0),(F547-F548)/F547-2*('Daily stats'!$I$12),IF(AND(Q547=1,Q548=0),(F548-F547)/F547-2*('Daily stats'!$I$12),0))))))</f>
        <v>-3.350667267301087E-3</v>
      </c>
    </row>
    <row r="549" spans="1:20">
      <c r="A549" s="9">
        <v>42814</v>
      </c>
      <c r="B549" s="9">
        <v>42824</v>
      </c>
      <c r="C549" s="2">
        <v>21206</v>
      </c>
      <c r="D549" s="7">
        <v>21235.95</v>
      </c>
      <c r="E549" s="6">
        <v>21140</v>
      </c>
      <c r="F549" s="5">
        <v>21182.55</v>
      </c>
      <c r="G549" s="2">
        <v>21182.55</v>
      </c>
      <c r="H549" s="2">
        <v>32204</v>
      </c>
      <c r="I549" s="2">
        <v>272800.86</v>
      </c>
      <c r="J549" s="2">
        <v>2214440</v>
      </c>
      <c r="K549" s="2">
        <v>-20280</v>
      </c>
      <c r="L549" s="2">
        <v>21110.25</v>
      </c>
      <c r="M549" s="47">
        <f t="shared" si="50"/>
        <v>-51.950000000000728</v>
      </c>
      <c r="N549" s="11">
        <f t="shared" si="53"/>
        <v>-2.4464903812192766E-3</v>
      </c>
      <c r="O549" s="14">
        <f t="shared" si="54"/>
        <v>0.16208255545386038</v>
      </c>
      <c r="P549">
        <f t="shared" si="51"/>
        <v>95.950000000000728</v>
      </c>
      <c r="Q549" s="27">
        <f t="shared" si="55"/>
        <v>-1</v>
      </c>
      <c r="R549" s="2" t="str">
        <f t="shared" si="52"/>
        <v/>
      </c>
      <c r="S549" t="str">
        <f>+IF(R549=11,(F548-D548)/F548-'Daily stats'!$I$12,IF(R549=22,(E548-F548)/F548-'Daily stats'!$I$12,""))</f>
        <v/>
      </c>
      <c r="T549" s="11">
        <f>IF(OR(Q548="",Q549=""),0,IF(S549&lt;&gt;"",S549,IF(AND(Q548=Q549,Q548&lt;&gt;0),ABS((F548-F549)/F548),IF(AND(Q548+Q549=0,Q548&lt;&gt;0),(-1*ABS(F549-F548))/F548-2*('Daily stats'!$I$12),IF(AND(Q548=-1,Q549=0),(F548-F549)/F548-2*('Daily stats'!$I$12),IF(AND(Q548=1,Q549=0),(F549-F548)/F548-2*('Daily stats'!$I$12),0))))))</f>
        <v>2.4464903812192766E-3</v>
      </c>
    </row>
    <row r="550" spans="1:20">
      <c r="A550" s="9">
        <v>42815</v>
      </c>
      <c r="B550" s="9">
        <v>42824</v>
      </c>
      <c r="C550" s="2">
        <v>21153.7</v>
      </c>
      <c r="D550" s="7">
        <v>21213</v>
      </c>
      <c r="E550" s="6">
        <v>21037.55</v>
      </c>
      <c r="F550" s="5">
        <v>21090.75</v>
      </c>
      <c r="G550" s="2">
        <v>21090.75</v>
      </c>
      <c r="H550" s="2">
        <v>54610</v>
      </c>
      <c r="I550" s="2">
        <v>461080.53</v>
      </c>
      <c r="J550" s="2">
        <v>2171960</v>
      </c>
      <c r="K550" s="2">
        <v>-42480</v>
      </c>
      <c r="L550" s="2">
        <v>21019</v>
      </c>
      <c r="M550" s="47">
        <f t="shared" si="50"/>
        <v>-91.799999999999272</v>
      </c>
      <c r="N550" s="11">
        <f t="shared" si="53"/>
        <v>-4.3337558509244298E-3</v>
      </c>
      <c r="O550" s="14">
        <f t="shared" si="54"/>
        <v>0.15774879960293595</v>
      </c>
      <c r="P550">
        <f t="shared" si="51"/>
        <v>175.45000000000073</v>
      </c>
      <c r="Q550" s="27">
        <f t="shared" si="55"/>
        <v>-1</v>
      </c>
      <c r="R550" s="2" t="str">
        <f t="shared" si="52"/>
        <v/>
      </c>
      <c r="S550" t="str">
        <f>+IF(R550=11,(F549-D549)/F549-'Daily stats'!$I$12,IF(R550=22,(E549-F549)/F549-'Daily stats'!$I$12,""))</f>
        <v/>
      </c>
      <c r="T550" s="11">
        <f>IF(OR(Q549="",Q550=""),0,IF(S550&lt;&gt;"",S550,IF(AND(Q549=Q550,Q549&lt;&gt;0),ABS((F549-F550)/F549),IF(AND(Q549+Q550=0,Q549&lt;&gt;0),(-1*ABS(F550-F549))/F549-2*('Daily stats'!$I$12),IF(AND(Q549=-1,Q550=0),(F549-F550)/F549-2*('Daily stats'!$I$12),IF(AND(Q549=1,Q550=0),(F550-F549)/F549-2*('Daily stats'!$I$12),0))))))</f>
        <v>4.3337558509244298E-3</v>
      </c>
    </row>
    <row r="551" spans="1:20">
      <c r="A551" s="9">
        <v>42816</v>
      </c>
      <c r="B551" s="9">
        <v>42824</v>
      </c>
      <c r="C551" s="2">
        <v>21017.35</v>
      </c>
      <c r="D551" s="7">
        <v>21017.35</v>
      </c>
      <c r="E551" s="6">
        <v>20827.3</v>
      </c>
      <c r="F551" s="5">
        <v>20849.099999999999</v>
      </c>
      <c r="G551" s="2">
        <v>20849.099999999999</v>
      </c>
      <c r="H551" s="2">
        <v>62985</v>
      </c>
      <c r="I551" s="2">
        <v>526669.11</v>
      </c>
      <c r="J551" s="2">
        <v>2058480</v>
      </c>
      <c r="K551" s="2">
        <v>-113480</v>
      </c>
      <c r="L551" s="2">
        <v>20781.349999999999</v>
      </c>
      <c r="M551" s="47">
        <f t="shared" si="50"/>
        <v>-241.65000000000146</v>
      </c>
      <c r="N551" s="11">
        <f t="shared" si="53"/>
        <v>-1.1457629529533157E-2</v>
      </c>
      <c r="O551" s="14">
        <f t="shared" si="54"/>
        <v>0.14629117007340278</v>
      </c>
      <c r="P551">
        <f t="shared" si="51"/>
        <v>190.04999999999927</v>
      </c>
      <c r="Q551" s="27">
        <f t="shared" si="55"/>
        <v>-1</v>
      </c>
      <c r="R551" s="2" t="str">
        <f t="shared" si="52"/>
        <v/>
      </c>
      <c r="S551" t="str">
        <f>+IF(R551=11,(F550-D550)/F550-'Daily stats'!$I$12,IF(R551=22,(E550-F550)/F550-'Daily stats'!$I$12,""))</f>
        <v/>
      </c>
      <c r="T551" s="11">
        <f>IF(OR(Q550="",Q551=""),0,IF(S551&lt;&gt;"",S551,IF(AND(Q550=Q551,Q550&lt;&gt;0),ABS((F550-F551)/F550),IF(AND(Q550+Q551=0,Q550&lt;&gt;0),(-1*ABS(F551-F550))/F550-2*('Daily stats'!$I$12),IF(AND(Q550=-1,Q551=0),(F550-F551)/F550-2*('Daily stats'!$I$12),IF(AND(Q550=1,Q551=0),(F551-F550)/F550-2*('Daily stats'!$I$12),0))))))</f>
        <v>1.1457629529533157E-2</v>
      </c>
    </row>
    <row r="552" spans="1:20">
      <c r="A552" s="9">
        <v>42817</v>
      </c>
      <c r="B552" s="9">
        <v>42824</v>
      </c>
      <c r="C552" s="2">
        <v>20870.150000000001</v>
      </c>
      <c r="D552" s="7">
        <v>20990</v>
      </c>
      <c r="E552" s="6">
        <v>20822.5</v>
      </c>
      <c r="F552" s="5">
        <v>20952.75</v>
      </c>
      <c r="G552" s="2">
        <v>20952.75</v>
      </c>
      <c r="H552" s="2">
        <v>58110</v>
      </c>
      <c r="I552" s="2">
        <v>485700.51</v>
      </c>
      <c r="J552" s="2">
        <v>2040320</v>
      </c>
      <c r="K552" s="2">
        <v>-18160</v>
      </c>
      <c r="L552" s="2">
        <v>20895.5</v>
      </c>
      <c r="M552" s="47">
        <f t="shared" si="50"/>
        <v>103.65000000000146</v>
      </c>
      <c r="N552" s="11">
        <f t="shared" si="53"/>
        <v>4.971437616012272E-3</v>
      </c>
      <c r="O552" s="14">
        <f t="shared" si="54"/>
        <v>0.15126260768941505</v>
      </c>
      <c r="P552">
        <f t="shared" si="51"/>
        <v>167.5</v>
      </c>
      <c r="Q552" s="27">
        <f t="shared" si="55"/>
        <v>1</v>
      </c>
      <c r="R552" s="2" t="str">
        <f t="shared" si="52"/>
        <v/>
      </c>
      <c r="S552" t="str">
        <f>+IF(R552=11,(F551-D551)/F551-'Daily stats'!$I$12,IF(R552=22,(E551-F551)/F551-'Daily stats'!$I$12,""))</f>
        <v/>
      </c>
      <c r="T552" s="11">
        <f>IF(OR(Q551="",Q552=""),0,IF(S552&lt;&gt;"",S552,IF(AND(Q551=Q552,Q551&lt;&gt;0),ABS((F551-F552)/F551),IF(AND(Q551+Q552=0,Q551&lt;&gt;0),(-1*ABS(F552-F551))/F551-2*('Daily stats'!$I$12),IF(AND(Q551=-1,Q552=0),(F551-F552)/F551-2*('Daily stats'!$I$12),IF(AND(Q551=1,Q552=0),(F552-F551)/F551-2*('Daily stats'!$I$12),0))))))</f>
        <v>-5.971437616012272E-3</v>
      </c>
    </row>
    <row r="553" spans="1:20">
      <c r="A553" s="9">
        <v>42818</v>
      </c>
      <c r="B553" s="9">
        <v>42824</v>
      </c>
      <c r="C553" s="2">
        <v>20989.75</v>
      </c>
      <c r="D553" s="7">
        <v>21206.6</v>
      </c>
      <c r="E553" s="6">
        <v>20962.95</v>
      </c>
      <c r="F553" s="5">
        <v>21140.65</v>
      </c>
      <c r="G553" s="2">
        <v>21140.65</v>
      </c>
      <c r="H553" s="2">
        <v>68906</v>
      </c>
      <c r="I553" s="2">
        <v>582400.98</v>
      </c>
      <c r="J553" s="2">
        <v>2052400</v>
      </c>
      <c r="K553" s="2">
        <v>12080</v>
      </c>
      <c r="L553" s="2">
        <v>21122.55</v>
      </c>
      <c r="M553" s="47">
        <f t="shared" si="50"/>
        <v>187.90000000000146</v>
      </c>
      <c r="N553" s="11">
        <f t="shared" si="53"/>
        <v>8.9677965899464963E-3</v>
      </c>
      <c r="O553" s="14">
        <f t="shared" si="54"/>
        <v>0.16023040427936155</v>
      </c>
      <c r="P553">
        <f t="shared" si="51"/>
        <v>243.64999999999782</v>
      </c>
      <c r="Q553" s="27">
        <f t="shared" si="55"/>
        <v>1</v>
      </c>
      <c r="R553" s="2" t="str">
        <f t="shared" si="52"/>
        <v/>
      </c>
      <c r="S553" t="str">
        <f>+IF(R553=11,(F552-D552)/F552-'Daily stats'!$I$12,IF(R553=22,(E552-F552)/F552-'Daily stats'!$I$12,""))</f>
        <v/>
      </c>
      <c r="T553" s="11">
        <f>IF(OR(Q552="",Q553=""),0,IF(S553&lt;&gt;"",S553,IF(AND(Q552=Q553,Q552&lt;&gt;0),ABS((F552-F553)/F552),IF(AND(Q552+Q553=0,Q552&lt;&gt;0),(-1*ABS(F553-F552))/F552-2*('Daily stats'!$I$12),IF(AND(Q552=-1,Q553=0),(F552-F553)/F552-2*('Daily stats'!$I$12),IF(AND(Q552=1,Q553=0),(F553-F552)/F552-2*('Daily stats'!$I$12),0))))))</f>
        <v>8.9677965899464963E-3</v>
      </c>
    </row>
    <row r="554" spans="1:20">
      <c r="A554" s="9">
        <v>42821</v>
      </c>
      <c r="B554" s="9">
        <v>42824</v>
      </c>
      <c r="C554" s="2">
        <v>21001.5</v>
      </c>
      <c r="D554" s="7">
        <v>21175</v>
      </c>
      <c r="E554" s="6">
        <v>20992.25</v>
      </c>
      <c r="F554" s="5">
        <v>21101.95</v>
      </c>
      <c r="G554" s="2">
        <v>21101.95</v>
      </c>
      <c r="H554" s="2">
        <v>61884</v>
      </c>
      <c r="I554" s="2">
        <v>521977.74</v>
      </c>
      <c r="J554" s="2">
        <v>1875200</v>
      </c>
      <c r="K554" s="2">
        <v>-177200</v>
      </c>
      <c r="L554" s="2">
        <v>21056.9</v>
      </c>
      <c r="M554" s="47">
        <f t="shared" si="50"/>
        <v>-38.700000000000728</v>
      </c>
      <c r="N554" s="11">
        <f t="shared" si="53"/>
        <v>-1.8305965048378704E-3</v>
      </c>
      <c r="O554" s="14">
        <f t="shared" si="54"/>
        <v>0.15839980777452367</v>
      </c>
      <c r="P554">
        <f t="shared" si="51"/>
        <v>182.75</v>
      </c>
      <c r="Q554" s="27">
        <f t="shared" si="55"/>
        <v>-1</v>
      </c>
      <c r="R554" s="2" t="str">
        <f t="shared" si="52"/>
        <v/>
      </c>
      <c r="S554" t="str">
        <f>+IF(R554=11,(F553-D553)/F553-'Daily stats'!$I$12,IF(R554=22,(E553-F553)/F553-'Daily stats'!$I$12,""))</f>
        <v/>
      </c>
      <c r="T554" s="11">
        <f>IF(OR(Q553="",Q554=""),0,IF(S554&lt;&gt;"",S554,IF(AND(Q553=Q554,Q553&lt;&gt;0),ABS((F553-F554)/F553),IF(AND(Q553+Q554=0,Q553&lt;&gt;0),(-1*ABS(F554-F553))/F553-2*('Daily stats'!$I$12),IF(AND(Q553=-1,Q554=0),(F553-F554)/F553-2*('Daily stats'!$I$12),IF(AND(Q553=1,Q554=0),(F554-F553)/F553-2*('Daily stats'!$I$12),0))))))</f>
        <v>-2.8305965048378706E-3</v>
      </c>
    </row>
    <row r="555" spans="1:20">
      <c r="A555" s="9">
        <v>42822</v>
      </c>
      <c r="B555" s="9">
        <v>42824</v>
      </c>
      <c r="C555" s="2">
        <v>21225.25</v>
      </c>
      <c r="D555" s="7">
        <v>21265</v>
      </c>
      <c r="E555" s="6">
        <v>21150</v>
      </c>
      <c r="F555" s="5">
        <v>21235.1</v>
      </c>
      <c r="G555" s="2">
        <v>21235.1</v>
      </c>
      <c r="H555" s="2">
        <v>62454</v>
      </c>
      <c r="I555" s="2">
        <v>530070.59</v>
      </c>
      <c r="J555" s="2">
        <v>1649160</v>
      </c>
      <c r="K555" s="2">
        <v>-226040</v>
      </c>
      <c r="L555" s="2">
        <v>21225.4</v>
      </c>
      <c r="M555" s="47">
        <f t="shared" si="50"/>
        <v>133.14999999999782</v>
      </c>
      <c r="N555" s="11">
        <f t="shared" si="53"/>
        <v>6.3098434030977139E-3</v>
      </c>
      <c r="O555" s="14">
        <f t="shared" si="54"/>
        <v>0.16470965117762137</v>
      </c>
      <c r="P555">
        <f t="shared" si="51"/>
        <v>115</v>
      </c>
      <c r="Q555" s="27">
        <f t="shared" si="55"/>
        <v>1</v>
      </c>
      <c r="R555" s="2">
        <f t="shared" si="52"/>
        <v>11</v>
      </c>
      <c r="S555">
        <f>+IF(R555=11,(F554-D554)/F554-'Daily stats'!$I$12,IF(R555=22,(E554-F554)/F554-'Daily stats'!$I$12,""))</f>
        <v>-3.9617653818722568E-3</v>
      </c>
      <c r="T555" s="11">
        <f>IF(OR(Q554="",Q555=""),0,IF(S555&lt;&gt;"",S555,IF(AND(Q554=Q555,Q554&lt;&gt;0),ABS((F554-F555)/F554),IF(AND(Q554+Q555=0,Q554&lt;&gt;0),(-1*ABS(F555-F554))/F554-2*('Daily stats'!$I$12),IF(AND(Q554=-1,Q555=0),(F554-F555)/F554-2*('Daily stats'!$I$12),IF(AND(Q554=1,Q555=0),(F555-F554)/F554-2*('Daily stats'!$I$12),0))))))</f>
        <v>-3.9617653818722568E-3</v>
      </c>
    </row>
    <row r="556" spans="1:20">
      <c r="A556" s="9">
        <v>42823</v>
      </c>
      <c r="B556" s="9">
        <v>42824</v>
      </c>
      <c r="C556" s="2">
        <v>21277.85</v>
      </c>
      <c r="D556" s="7">
        <v>21422.6</v>
      </c>
      <c r="E556" s="6">
        <v>21256.65</v>
      </c>
      <c r="F556" s="5">
        <v>21403.3</v>
      </c>
      <c r="G556" s="2">
        <v>21403.3</v>
      </c>
      <c r="H556" s="2">
        <v>63945</v>
      </c>
      <c r="I556" s="2">
        <v>546297.61</v>
      </c>
      <c r="J556" s="2">
        <v>1620200</v>
      </c>
      <c r="K556" s="2">
        <v>-28960</v>
      </c>
      <c r="L556" s="2">
        <v>21391.15</v>
      </c>
      <c r="M556" s="47">
        <f t="shared" si="50"/>
        <v>168.20000000000073</v>
      </c>
      <c r="N556" s="11">
        <f t="shared" si="53"/>
        <v>7.9208480299127731E-3</v>
      </c>
      <c r="O556" s="14">
        <f t="shared" si="54"/>
        <v>0.17263049920753415</v>
      </c>
      <c r="P556">
        <f t="shared" si="51"/>
        <v>165.94999999999709</v>
      </c>
      <c r="Q556" s="27">
        <f t="shared" si="55"/>
        <v>1</v>
      </c>
      <c r="R556" s="2" t="str">
        <f t="shared" si="52"/>
        <v/>
      </c>
      <c r="S556" t="str">
        <f>+IF(R556=11,(F555-D555)/F555-'Daily stats'!$I$12,IF(R556=22,(E555-F555)/F555-'Daily stats'!$I$12,""))</f>
        <v/>
      </c>
      <c r="T556" s="11">
        <f>IF(OR(Q555="",Q556=""),0,IF(S556&lt;&gt;"",S556,IF(AND(Q555=Q556,Q555&lt;&gt;0),ABS((F555-F556)/F555),IF(AND(Q555+Q556=0,Q555&lt;&gt;0),(-1*ABS(F556-F555))/F555-2*('Daily stats'!$I$12),IF(AND(Q555=-1,Q556=0),(F555-F556)/F555-2*('Daily stats'!$I$12),IF(AND(Q555=1,Q556=0),(F556-F555)/F555-2*('Daily stats'!$I$12),0))))))</f>
        <v>7.9208480299127731E-3</v>
      </c>
    </row>
    <row r="557" spans="1:20">
      <c r="A557" s="9">
        <v>42824</v>
      </c>
      <c r="B557" s="9">
        <v>42824</v>
      </c>
      <c r="C557" s="2">
        <v>21370.85</v>
      </c>
      <c r="D557" s="7">
        <v>21654</v>
      </c>
      <c r="E557" s="6">
        <v>21370.2</v>
      </c>
      <c r="F557" s="5">
        <v>21609.35</v>
      </c>
      <c r="G557" s="2">
        <v>21620.7</v>
      </c>
      <c r="H557" s="2">
        <v>83686</v>
      </c>
      <c r="I557" s="2">
        <v>720677.98</v>
      </c>
      <c r="J557" s="2">
        <v>1283120</v>
      </c>
      <c r="K557" s="2">
        <v>-337080</v>
      </c>
      <c r="L557" s="2">
        <v>21620.7</v>
      </c>
      <c r="M557" s="47">
        <f t="shared" si="50"/>
        <v>206.04999999999927</v>
      </c>
      <c r="N557" s="11">
        <f t="shared" si="53"/>
        <v>9.6270201324094549E-3</v>
      </c>
      <c r="O557" s="14">
        <f t="shared" si="54"/>
        <v>0.18225751933994361</v>
      </c>
      <c r="P557">
        <f t="shared" si="51"/>
        <v>283.79999999999927</v>
      </c>
      <c r="Q557" s="27">
        <f t="shared" si="55"/>
        <v>0</v>
      </c>
      <c r="R557" s="2" t="str">
        <f t="shared" si="52"/>
        <v/>
      </c>
      <c r="S557" t="str">
        <f>+IF(R557=11,(F556-D556)/F556-'Daily stats'!$I$12,IF(R557=22,(E556-F556)/F556-'Daily stats'!$I$12,""))</f>
        <v/>
      </c>
      <c r="T557" s="11">
        <f>IF(OR(Q556="",Q557=""),0,IF(S557&lt;&gt;"",S557,IF(AND(Q556=Q557,Q556&lt;&gt;0),ABS((F556-F557)/F556),IF(AND(Q556+Q557=0,Q556&lt;&gt;0),(-1*ABS(F557-F556))/F556-2*('Daily stats'!$I$12),IF(AND(Q556=-1,Q557=0),(F556-F557)/F556-2*('Daily stats'!$I$12),IF(AND(Q556=1,Q557=0),(F557-F556)/F556-2*('Daily stats'!$I$12),0))))))</f>
        <v>8.6270201324094541E-3</v>
      </c>
    </row>
    <row r="558" spans="1:20">
      <c r="A558" s="9">
        <v>42825</v>
      </c>
      <c r="B558" s="9">
        <v>42852</v>
      </c>
      <c r="C558" s="2">
        <v>21512.25</v>
      </c>
      <c r="D558" s="7">
        <v>21603.4</v>
      </c>
      <c r="E558" s="6">
        <v>21465.5</v>
      </c>
      <c r="F558" s="5">
        <v>21488.15</v>
      </c>
      <c r="G558" s="2">
        <v>21488.15</v>
      </c>
      <c r="H558" s="2">
        <v>47736</v>
      </c>
      <c r="I558" s="2">
        <v>411065.46</v>
      </c>
      <c r="J558" s="2">
        <v>2616640</v>
      </c>
      <c r="K558" s="2">
        <v>32800</v>
      </c>
      <c r="L558" s="2">
        <v>21444.15</v>
      </c>
      <c r="M558" s="47" t="str">
        <f t="shared" si="50"/>
        <v/>
      </c>
      <c r="N558" s="11">
        <f t="shared" si="53"/>
        <v>-5.608683278303008E-3</v>
      </c>
      <c r="O558" s="14">
        <f t="shared" si="54"/>
        <v>0.17664883606164061</v>
      </c>
      <c r="P558">
        <f t="shared" si="51"/>
        <v>137.90000000000146</v>
      </c>
      <c r="Q558" s="27" t="str">
        <f t="shared" si="55"/>
        <v/>
      </c>
      <c r="R558" s="2" t="str">
        <f t="shared" si="52"/>
        <v/>
      </c>
      <c r="S558" t="str">
        <f>+IF(R558=11,(F557-D557)/F557-'Daily stats'!$I$12,IF(R558=22,(E557-F557)/F557-'Daily stats'!$I$12,""))</f>
        <v/>
      </c>
      <c r="T558" s="11">
        <f>IF(OR(Q557="",Q558=""),0,IF(S558&lt;&gt;"",S558,IF(AND(Q557=Q558,Q557&lt;&gt;0),ABS((F557-F558)/F557),IF(AND(Q557+Q558=0,Q557&lt;&gt;0),(-1*ABS(F558-F557))/F557-2*('Daily stats'!$I$12),IF(AND(Q557=-1,Q558=0),(F557-F558)/F557-2*('Daily stats'!$I$12),IF(AND(Q557=1,Q558=0),(F558-F557)/F557-2*('Daily stats'!$I$12),0))))))</f>
        <v>0</v>
      </c>
    </row>
    <row r="559" spans="1:20">
      <c r="A559" s="9">
        <v>42828</v>
      </c>
      <c r="B559" s="9">
        <v>42852</v>
      </c>
      <c r="C559" s="2">
        <v>21519.9</v>
      </c>
      <c r="D559" s="7">
        <v>21588.7</v>
      </c>
      <c r="E559" s="6">
        <v>21451</v>
      </c>
      <c r="F559" s="5">
        <v>21576.799999999999</v>
      </c>
      <c r="G559" s="2">
        <v>21576.799999999999</v>
      </c>
      <c r="H559" s="2">
        <v>42090</v>
      </c>
      <c r="I559" s="2">
        <v>362449.64</v>
      </c>
      <c r="J559" s="2">
        <v>2629400</v>
      </c>
      <c r="K559" s="2">
        <v>12760</v>
      </c>
      <c r="L559" s="2">
        <v>21547.75</v>
      </c>
      <c r="M559" s="47">
        <f t="shared" si="50"/>
        <v>88.649999999997817</v>
      </c>
      <c r="N559" s="11">
        <f t="shared" si="53"/>
        <v>4.1255296523897041E-3</v>
      </c>
      <c r="O559" s="14">
        <f t="shared" si="54"/>
        <v>0.18077436571403033</v>
      </c>
      <c r="P559">
        <f t="shared" si="51"/>
        <v>137.70000000000073</v>
      </c>
      <c r="Q559" s="27">
        <f t="shared" si="55"/>
        <v>1</v>
      </c>
      <c r="R559" s="2" t="str">
        <f t="shared" si="52"/>
        <v/>
      </c>
      <c r="S559" t="str">
        <f>+IF(R559=11,(F558-D558)/F558-'Daily stats'!$I$12,IF(R559=22,(E558-F558)/F558-'Daily stats'!$I$12,""))</f>
        <v/>
      </c>
      <c r="T559" s="11">
        <f>IF(OR(Q558="",Q559=""),0,IF(S559&lt;&gt;"",S559,IF(AND(Q558=Q559,Q558&lt;&gt;0),ABS((F558-F559)/F558),IF(AND(Q558+Q559=0,Q558&lt;&gt;0),(-1*ABS(F559-F558))/F558-2*('Daily stats'!$I$12),IF(AND(Q558=-1,Q559=0),(F558-F559)/F558-2*('Daily stats'!$I$12),IF(AND(Q558=1,Q559=0),(F559-F558)/F558-2*('Daily stats'!$I$12),0))))))</f>
        <v>0</v>
      </c>
    </row>
    <row r="560" spans="1:20">
      <c r="A560" s="9">
        <v>42830</v>
      </c>
      <c r="B560" s="9">
        <v>42852</v>
      </c>
      <c r="C560" s="2">
        <v>21596.15</v>
      </c>
      <c r="D560" s="7">
        <v>21729.65</v>
      </c>
      <c r="E560" s="6">
        <v>21535.1</v>
      </c>
      <c r="F560" s="5">
        <v>21683.599999999999</v>
      </c>
      <c r="G560" s="2">
        <v>21683.599999999999</v>
      </c>
      <c r="H560" s="2">
        <v>54494</v>
      </c>
      <c r="I560" s="2">
        <v>471956.57</v>
      </c>
      <c r="J560" s="2">
        <v>2736280</v>
      </c>
      <c r="K560" s="2">
        <v>106880</v>
      </c>
      <c r="L560" s="2">
        <v>21652.7</v>
      </c>
      <c r="M560" s="47">
        <f t="shared" si="50"/>
        <v>106.79999999999927</v>
      </c>
      <c r="N560" s="11">
        <f t="shared" si="53"/>
        <v>4.9497608542508282E-3</v>
      </c>
      <c r="O560" s="14">
        <f t="shared" si="54"/>
        <v>0.18572412656828116</v>
      </c>
      <c r="P560">
        <f t="shared" si="51"/>
        <v>194.55000000000291</v>
      </c>
      <c r="Q560" s="27">
        <f t="shared" si="55"/>
        <v>1</v>
      </c>
      <c r="R560" s="2" t="str">
        <f t="shared" si="52"/>
        <v/>
      </c>
      <c r="S560" t="str">
        <f>+IF(R560=11,(F559-D559)/F559-'Daily stats'!$I$12,IF(R560=22,(E559-F559)/F559-'Daily stats'!$I$12,""))</f>
        <v/>
      </c>
      <c r="T560" s="11">
        <f>IF(OR(Q559="",Q560=""),0,IF(S560&lt;&gt;"",S560,IF(AND(Q559=Q560,Q559&lt;&gt;0),ABS((F559-F560)/F559),IF(AND(Q559+Q560=0,Q559&lt;&gt;0),(-1*ABS(F560-F559))/F559-2*('Daily stats'!$I$12),IF(AND(Q559=-1,Q560=0),(F559-F560)/F559-2*('Daily stats'!$I$12),IF(AND(Q559=1,Q560=0),(F560-F559)/F559-2*('Daily stats'!$I$12),0))))))</f>
        <v>4.9497608542508282E-3</v>
      </c>
    </row>
    <row r="561" spans="1:20">
      <c r="A561" s="9">
        <v>42831</v>
      </c>
      <c r="B561" s="9">
        <v>42852</v>
      </c>
      <c r="C561" s="2">
        <v>21594</v>
      </c>
      <c r="D561" s="7">
        <v>21723.25</v>
      </c>
      <c r="E561" s="6">
        <v>21501</v>
      </c>
      <c r="F561" s="5">
        <v>21642.799999999999</v>
      </c>
      <c r="G561" s="2">
        <v>21642.799999999999</v>
      </c>
      <c r="H561" s="2">
        <v>77061</v>
      </c>
      <c r="I561" s="2">
        <v>666538.9</v>
      </c>
      <c r="J561" s="2">
        <v>2860720</v>
      </c>
      <c r="K561" s="2">
        <v>124440</v>
      </c>
      <c r="L561" s="2">
        <v>21622.95</v>
      </c>
      <c r="M561" s="47">
        <f t="shared" si="50"/>
        <v>-40.799999999999272</v>
      </c>
      <c r="N561" s="11">
        <f t="shared" si="53"/>
        <v>-1.881606375325097E-3</v>
      </c>
      <c r="O561" s="14">
        <f t="shared" si="54"/>
        <v>0.18384252019295608</v>
      </c>
      <c r="P561">
        <f t="shared" si="51"/>
        <v>222.25</v>
      </c>
      <c r="Q561" s="27">
        <f t="shared" si="55"/>
        <v>-1</v>
      </c>
      <c r="R561" s="2">
        <f t="shared" si="52"/>
        <v>22</v>
      </c>
      <c r="S561">
        <f>+IF(R561=11,(F560-D560)/F560-'Daily stats'!$I$12,IF(R561=22,(E560-F560)/F560-'Daily stats'!$I$12,""))</f>
        <v>-7.3484937925436741E-3</v>
      </c>
      <c r="T561" s="11">
        <f>IF(OR(Q560="",Q561=""),0,IF(S561&lt;&gt;"",S561,IF(AND(Q560=Q561,Q560&lt;&gt;0),ABS((F560-F561)/F560),IF(AND(Q560+Q561=0,Q560&lt;&gt;0),(-1*ABS(F561-F560))/F560-2*('Daily stats'!$I$12),IF(AND(Q560=-1,Q561=0),(F560-F561)/F560-2*('Daily stats'!$I$12),IF(AND(Q560=1,Q561=0),(F561-F560)/F560-2*('Daily stats'!$I$12),0))))))</f>
        <v>-7.3484937925436741E-3</v>
      </c>
    </row>
    <row r="562" spans="1:20">
      <c r="A562" s="9">
        <v>42832</v>
      </c>
      <c r="B562" s="9">
        <v>42852</v>
      </c>
      <c r="C562" s="2">
        <v>21555.35</v>
      </c>
      <c r="D562" s="7">
        <v>21620</v>
      </c>
      <c r="E562" s="6">
        <v>21411</v>
      </c>
      <c r="F562" s="5">
        <v>21442.15</v>
      </c>
      <c r="G562" s="2">
        <v>21442.15</v>
      </c>
      <c r="H562" s="2">
        <v>60287</v>
      </c>
      <c r="I562" s="2">
        <v>519180.19</v>
      </c>
      <c r="J562" s="2">
        <v>2848720</v>
      </c>
      <c r="K562" s="2">
        <v>-12000</v>
      </c>
      <c r="L562" s="2">
        <v>21431.15</v>
      </c>
      <c r="M562" s="47">
        <f t="shared" si="50"/>
        <v>-200.64999999999782</v>
      </c>
      <c r="N562" s="11">
        <f t="shared" si="53"/>
        <v>-9.270981573548609E-3</v>
      </c>
      <c r="O562" s="14">
        <f t="shared" si="54"/>
        <v>0.17457153861940747</v>
      </c>
      <c r="P562">
        <f t="shared" si="51"/>
        <v>209</v>
      </c>
      <c r="Q562" s="27">
        <f t="shared" si="55"/>
        <v>-1</v>
      </c>
      <c r="R562" s="2" t="str">
        <f t="shared" si="52"/>
        <v/>
      </c>
      <c r="S562" t="str">
        <f>+IF(R562=11,(F561-D561)/F561-'Daily stats'!$I$12,IF(R562=22,(E561-F561)/F561-'Daily stats'!$I$12,""))</f>
        <v/>
      </c>
      <c r="T562" s="11">
        <f>IF(OR(Q561="",Q562=""),0,IF(S562&lt;&gt;"",S562,IF(AND(Q561=Q562,Q561&lt;&gt;0),ABS((F561-F562)/F561),IF(AND(Q561+Q562=0,Q561&lt;&gt;0),(-1*ABS(F562-F561))/F561-2*('Daily stats'!$I$12),IF(AND(Q561=-1,Q562=0),(F561-F562)/F561-2*('Daily stats'!$I$12),IF(AND(Q561=1,Q562=0),(F562-F561)/F561-2*('Daily stats'!$I$12),0))))))</f>
        <v>9.270981573548609E-3</v>
      </c>
    </row>
    <row r="563" spans="1:20">
      <c r="A563" s="9">
        <v>42835</v>
      </c>
      <c r="B563" s="9">
        <v>42852</v>
      </c>
      <c r="C563" s="2">
        <v>21355.5</v>
      </c>
      <c r="D563" s="7">
        <v>21585.95</v>
      </c>
      <c r="E563" s="6">
        <v>21355.5</v>
      </c>
      <c r="F563" s="5">
        <v>21558.85</v>
      </c>
      <c r="G563" s="2">
        <v>21558.85</v>
      </c>
      <c r="H563" s="2">
        <v>52254</v>
      </c>
      <c r="I563" s="2">
        <v>449391.75</v>
      </c>
      <c r="J563" s="2">
        <v>2954240</v>
      </c>
      <c r="K563" s="2">
        <v>105520</v>
      </c>
      <c r="L563" s="2">
        <v>21520.15</v>
      </c>
      <c r="M563" s="47">
        <f t="shared" si="50"/>
        <v>116.69999999999709</v>
      </c>
      <c r="N563" s="11">
        <f t="shared" si="53"/>
        <v>5.4425512366995422E-3</v>
      </c>
      <c r="O563" s="14">
        <f t="shared" si="54"/>
        <v>0.18001408985610701</v>
      </c>
      <c r="P563">
        <f t="shared" si="51"/>
        <v>230.45000000000073</v>
      </c>
      <c r="Q563" s="27">
        <f t="shared" si="55"/>
        <v>1</v>
      </c>
      <c r="R563" s="2" t="str">
        <f t="shared" si="52"/>
        <v/>
      </c>
      <c r="S563" t="str">
        <f>+IF(R563=11,(F562-D562)/F562-'Daily stats'!$I$12,IF(R563=22,(E562-F562)/F562-'Daily stats'!$I$12,""))</f>
        <v/>
      </c>
      <c r="T563" s="11">
        <f>IF(OR(Q562="",Q563=""),0,IF(S563&lt;&gt;"",S563,IF(AND(Q562=Q563,Q562&lt;&gt;0),ABS((F562-F563)/F562),IF(AND(Q562+Q563=0,Q562&lt;&gt;0),(-1*ABS(F563-F562))/F562-2*('Daily stats'!$I$12),IF(AND(Q562=-1,Q563=0),(F562-F563)/F562-2*('Daily stats'!$I$12),IF(AND(Q562=1,Q563=0),(F563-F562)/F562-2*('Daily stats'!$I$12),0))))))</f>
        <v>-6.4425512366995423E-3</v>
      </c>
    </row>
    <row r="564" spans="1:20">
      <c r="A564" s="9">
        <v>42836</v>
      </c>
      <c r="B564" s="9">
        <v>42852</v>
      </c>
      <c r="C564" s="2">
        <v>21498.3</v>
      </c>
      <c r="D564" s="7">
        <v>21783.75</v>
      </c>
      <c r="E564" s="6">
        <v>21498.3</v>
      </c>
      <c r="F564" s="5">
        <v>21758.55</v>
      </c>
      <c r="G564" s="2">
        <v>21758.55</v>
      </c>
      <c r="H564" s="2">
        <v>67026</v>
      </c>
      <c r="I564" s="2">
        <v>581289.64</v>
      </c>
      <c r="J564" s="2">
        <v>3032800</v>
      </c>
      <c r="K564" s="2">
        <v>78560</v>
      </c>
      <c r="L564" s="2">
        <v>21736.15</v>
      </c>
      <c r="M564" s="47">
        <f t="shared" si="50"/>
        <v>199.70000000000073</v>
      </c>
      <c r="N564" s="11">
        <f t="shared" si="53"/>
        <v>9.2630172759679084E-3</v>
      </c>
      <c r="O564" s="14">
        <f t="shared" si="54"/>
        <v>0.18927710713207491</v>
      </c>
      <c r="P564">
        <f t="shared" si="51"/>
        <v>285.45000000000073</v>
      </c>
      <c r="Q564" s="27">
        <f t="shared" si="55"/>
        <v>1</v>
      </c>
      <c r="R564" s="2" t="str">
        <f t="shared" si="52"/>
        <v/>
      </c>
      <c r="S564" t="str">
        <f>+IF(R564=11,(F563-D563)/F563-'Daily stats'!$I$12,IF(R564=22,(E563-F563)/F563-'Daily stats'!$I$12,""))</f>
        <v/>
      </c>
      <c r="T564" s="11">
        <f>IF(OR(Q563="",Q564=""),0,IF(S564&lt;&gt;"",S564,IF(AND(Q563=Q564,Q563&lt;&gt;0),ABS((F563-F564)/F563),IF(AND(Q563+Q564=0,Q563&lt;&gt;0),(-1*ABS(F564-F563))/F563-2*('Daily stats'!$I$12),IF(AND(Q563=-1,Q564=0),(F563-F564)/F563-2*('Daily stats'!$I$12),IF(AND(Q563=1,Q564=0),(F564-F563)/F563-2*('Daily stats'!$I$12),0))))))</f>
        <v>9.2630172759679084E-3</v>
      </c>
    </row>
    <row r="565" spans="1:20">
      <c r="A565" s="9">
        <v>42837</v>
      </c>
      <c r="B565" s="9">
        <v>42852</v>
      </c>
      <c r="C565" s="2">
        <v>21735.200000000001</v>
      </c>
      <c r="D565" s="7">
        <v>21813.05</v>
      </c>
      <c r="E565" s="6">
        <v>21556.85</v>
      </c>
      <c r="F565" s="5">
        <v>21710.2</v>
      </c>
      <c r="G565" s="2">
        <v>21710.2</v>
      </c>
      <c r="H565" s="2">
        <v>90876</v>
      </c>
      <c r="I565" s="2">
        <v>788679.08</v>
      </c>
      <c r="J565" s="2">
        <v>2976240</v>
      </c>
      <c r="K565" s="2">
        <v>-56560</v>
      </c>
      <c r="L565" s="2">
        <v>21666.799999999999</v>
      </c>
      <c r="M565" s="47">
        <f t="shared" si="50"/>
        <v>-48.349999999998545</v>
      </c>
      <c r="N565" s="11">
        <f t="shared" si="53"/>
        <v>-2.2221149846841149E-3</v>
      </c>
      <c r="O565" s="14">
        <f t="shared" si="54"/>
        <v>0.1870549921473908</v>
      </c>
      <c r="P565">
        <f t="shared" si="51"/>
        <v>256.20000000000073</v>
      </c>
      <c r="Q565" s="27">
        <f t="shared" si="55"/>
        <v>-1</v>
      </c>
      <c r="R565" s="2" t="str">
        <f t="shared" si="52"/>
        <v/>
      </c>
      <c r="S565" t="str">
        <f>+IF(R565=11,(F564-D564)/F564-'Daily stats'!$I$12,IF(R565=22,(E564-F564)/F564-'Daily stats'!$I$12,""))</f>
        <v/>
      </c>
      <c r="T565" s="11">
        <f>IF(OR(Q564="",Q565=""),0,IF(S565&lt;&gt;"",S565,IF(AND(Q564=Q565,Q564&lt;&gt;0),ABS((F564-F565)/F564),IF(AND(Q564+Q565=0,Q564&lt;&gt;0),(-1*ABS(F565-F564))/F564-2*('Daily stats'!$I$12),IF(AND(Q564=-1,Q565=0),(F564-F565)/F564-2*('Daily stats'!$I$12),IF(AND(Q564=1,Q565=0),(F565-F564)/F564-2*('Daily stats'!$I$12),0))))))</f>
        <v>-3.2221149846841149E-3</v>
      </c>
    </row>
    <row r="566" spans="1:20">
      <c r="A566" s="9">
        <v>42838</v>
      </c>
      <c r="B566" s="9">
        <v>42852</v>
      </c>
      <c r="C566" s="2">
        <v>21700.25</v>
      </c>
      <c r="D566" s="7">
        <v>21790</v>
      </c>
      <c r="E566" s="6">
        <v>21661</v>
      </c>
      <c r="F566" s="5">
        <v>21733</v>
      </c>
      <c r="G566" s="2">
        <v>21733</v>
      </c>
      <c r="H566" s="2">
        <v>56010</v>
      </c>
      <c r="I566" s="2">
        <v>487036.7</v>
      </c>
      <c r="J566" s="2">
        <v>3079400</v>
      </c>
      <c r="K566" s="2">
        <v>103160</v>
      </c>
      <c r="L566" s="2">
        <v>21686.6</v>
      </c>
      <c r="M566" s="47">
        <f t="shared" si="50"/>
        <v>22.799999999999272</v>
      </c>
      <c r="N566" s="11">
        <f t="shared" si="53"/>
        <v>1.0501976029699989E-3</v>
      </c>
      <c r="O566" s="14">
        <f t="shared" si="54"/>
        <v>0.18810518975036081</v>
      </c>
      <c r="P566">
        <f t="shared" si="51"/>
        <v>129</v>
      </c>
      <c r="Q566" s="27">
        <f t="shared" si="55"/>
        <v>1</v>
      </c>
      <c r="R566" s="2" t="str">
        <f t="shared" si="52"/>
        <v/>
      </c>
      <c r="S566" t="str">
        <f>+IF(R566=11,(F565-D565)/F565-'Daily stats'!$I$12,IF(R566=22,(E565-F565)/F565-'Daily stats'!$I$12,""))</f>
        <v/>
      </c>
      <c r="T566" s="11">
        <f>IF(OR(Q565="",Q566=""),0,IF(S566&lt;&gt;"",S566,IF(AND(Q565=Q566,Q565&lt;&gt;0),ABS((F565-F566)/F565),IF(AND(Q565+Q566=0,Q565&lt;&gt;0),(-1*ABS(F566-F565))/F565-2*('Daily stats'!$I$12),IF(AND(Q565=-1,Q566=0),(F565-F566)/F565-2*('Daily stats'!$I$12),IF(AND(Q565=1,Q566=0),(F566-F565)/F565-2*('Daily stats'!$I$12),0))))))</f>
        <v>-2.0501976029699987E-3</v>
      </c>
    </row>
    <row r="567" spans="1:20">
      <c r="A567" s="9">
        <v>42842</v>
      </c>
      <c r="B567" s="9">
        <v>42852</v>
      </c>
      <c r="C567" s="2">
        <v>21750.1</v>
      </c>
      <c r="D567" s="7">
        <v>21756.95</v>
      </c>
      <c r="E567" s="6">
        <v>21621</v>
      </c>
      <c r="F567" s="5">
        <v>21702.05</v>
      </c>
      <c r="G567" s="2">
        <v>21702.05</v>
      </c>
      <c r="H567" s="2">
        <v>41696</v>
      </c>
      <c r="I567" s="2">
        <v>361631.64</v>
      </c>
      <c r="J567" s="2">
        <v>3047720</v>
      </c>
      <c r="K567" s="2">
        <v>-31680</v>
      </c>
      <c r="L567" s="2">
        <v>21647.599999999999</v>
      </c>
      <c r="M567" s="47">
        <f t="shared" si="50"/>
        <v>-30.950000000000728</v>
      </c>
      <c r="N567" s="11">
        <f t="shared" si="53"/>
        <v>-1.424101596650289E-3</v>
      </c>
      <c r="O567" s="14">
        <f t="shared" si="54"/>
        <v>0.18668108815371051</v>
      </c>
      <c r="P567">
        <f t="shared" si="51"/>
        <v>135.95000000000073</v>
      </c>
      <c r="Q567" s="27">
        <f t="shared" si="55"/>
        <v>-1</v>
      </c>
      <c r="R567" s="2">
        <f t="shared" si="52"/>
        <v>22</v>
      </c>
      <c r="S567">
        <f>+IF(R567=11,(F566-D566)/F566-'Daily stats'!$I$12,IF(R567=22,(E566-F566)/F566-'Daily stats'!$I$12,""))</f>
        <v>-3.812934247457783E-3</v>
      </c>
      <c r="T567" s="11">
        <f>IF(OR(Q566="",Q567=""),0,IF(S567&lt;&gt;"",S567,IF(AND(Q566=Q567,Q566&lt;&gt;0),ABS((F566-F567)/F566),IF(AND(Q566+Q567=0,Q566&lt;&gt;0),(-1*ABS(F567-F566))/F566-2*('Daily stats'!$I$12),IF(AND(Q566=-1,Q567=0),(F566-F567)/F566-2*('Daily stats'!$I$12),IF(AND(Q566=1,Q567=0),(F567-F566)/F566-2*('Daily stats'!$I$12),0))))))</f>
        <v>-3.812934247457783E-3</v>
      </c>
    </row>
    <row r="568" spans="1:20">
      <c r="A568" s="9">
        <v>42843</v>
      </c>
      <c r="B568" s="9">
        <v>42852</v>
      </c>
      <c r="C568" s="2">
        <v>21745</v>
      </c>
      <c r="D568" s="7">
        <v>21973.5</v>
      </c>
      <c r="E568" s="6">
        <v>21670.9</v>
      </c>
      <c r="F568" s="5">
        <v>21692.95</v>
      </c>
      <c r="G568" s="2">
        <v>21692.95</v>
      </c>
      <c r="H568" s="2">
        <v>97562</v>
      </c>
      <c r="I568" s="2">
        <v>852147.41</v>
      </c>
      <c r="J568" s="2">
        <v>3088680</v>
      </c>
      <c r="K568" s="2">
        <v>40960</v>
      </c>
      <c r="L568" s="2">
        <v>21671.85</v>
      </c>
      <c r="M568" s="47">
        <f t="shared" si="50"/>
        <v>-9.0999999999985448</v>
      </c>
      <c r="N568" s="11">
        <f t="shared" si="53"/>
        <v>-4.193152259808887E-4</v>
      </c>
      <c r="O568" s="14">
        <f t="shared" si="54"/>
        <v>0.18626177292772964</v>
      </c>
      <c r="P568">
        <f t="shared" si="51"/>
        <v>302.59999999999854</v>
      </c>
      <c r="Q568" s="27">
        <f t="shared" si="55"/>
        <v>-1</v>
      </c>
      <c r="R568" s="2">
        <f t="shared" si="52"/>
        <v>11</v>
      </c>
      <c r="S568">
        <f>+IF(R568=11,(F567-D567)/F567-'Daily stats'!$I$12,IF(R568=22,(E567-F567)/F567-'Daily stats'!$I$12,""))</f>
        <v>-3.0297149347642944E-3</v>
      </c>
      <c r="T568" s="11">
        <f>IF(OR(Q567="",Q568=""),0,IF(S568&lt;&gt;"",S568,IF(AND(Q567=Q568,Q567&lt;&gt;0),ABS((F567-F568)/F567),IF(AND(Q567+Q568=0,Q567&lt;&gt;0),(-1*ABS(F568-F567))/F567-2*('Daily stats'!$I$12),IF(AND(Q567=-1,Q568=0),(F567-F568)/F567-2*('Daily stats'!$I$12),IF(AND(Q567=1,Q568=0),(F568-F567)/F567-2*('Daily stats'!$I$12),0))))))</f>
        <v>-3.0297149347642944E-3</v>
      </c>
    </row>
    <row r="569" spans="1:20">
      <c r="A569" s="9">
        <v>42844</v>
      </c>
      <c r="B569" s="9">
        <v>42852</v>
      </c>
      <c r="C569" s="2">
        <v>21700.25</v>
      </c>
      <c r="D569" s="7">
        <v>21740.15</v>
      </c>
      <c r="E569" s="6">
        <v>21525</v>
      </c>
      <c r="F569" s="5">
        <v>21617.200000000001</v>
      </c>
      <c r="G569" s="2">
        <v>21617.200000000001</v>
      </c>
      <c r="H569" s="2">
        <v>78087</v>
      </c>
      <c r="I569" s="2">
        <v>674761.36</v>
      </c>
      <c r="J569" s="2">
        <v>3056600</v>
      </c>
      <c r="K569" s="2">
        <v>-32080</v>
      </c>
      <c r="L569" s="2">
        <v>21556.35</v>
      </c>
      <c r="M569" s="47">
        <f t="shared" si="50"/>
        <v>-75.75</v>
      </c>
      <c r="N569" s="11">
        <f t="shared" si="53"/>
        <v>-3.4919178811549374E-3</v>
      </c>
      <c r="O569" s="14">
        <f t="shared" si="54"/>
        <v>0.1827698550465747</v>
      </c>
      <c r="P569">
        <f t="shared" si="51"/>
        <v>215.15000000000146</v>
      </c>
      <c r="Q569" s="27">
        <f t="shared" si="55"/>
        <v>-1</v>
      </c>
      <c r="R569" s="2" t="str">
        <f t="shared" si="52"/>
        <v/>
      </c>
      <c r="S569" t="str">
        <f>+IF(R569=11,(F568-D568)/F568-'Daily stats'!$I$12,IF(R569=22,(E568-F568)/F568-'Daily stats'!$I$12,""))</f>
        <v/>
      </c>
      <c r="T569" s="11">
        <f>IF(OR(Q568="",Q569=""),0,IF(S569&lt;&gt;"",S569,IF(AND(Q568=Q569,Q568&lt;&gt;0),ABS((F568-F569)/F568),IF(AND(Q568+Q569=0,Q568&lt;&gt;0),(-1*ABS(F569-F568))/F568-2*('Daily stats'!$I$12),IF(AND(Q568=-1,Q569=0),(F568-F569)/F568-2*('Daily stats'!$I$12),IF(AND(Q568=1,Q569=0),(F569-F568)/F568-2*('Daily stats'!$I$12),0))))))</f>
        <v>3.4919178811549374E-3</v>
      </c>
    </row>
    <row r="570" spans="1:20">
      <c r="A570" s="9">
        <v>42845</v>
      </c>
      <c r="B570" s="9">
        <v>42852</v>
      </c>
      <c r="C570" s="2">
        <v>21525.5</v>
      </c>
      <c r="D570" s="7">
        <v>21599.9</v>
      </c>
      <c r="E570" s="6">
        <v>21492.05</v>
      </c>
      <c r="F570" s="5">
        <v>21557.4</v>
      </c>
      <c r="G570" s="2">
        <v>21557.4</v>
      </c>
      <c r="H570" s="2">
        <v>71587</v>
      </c>
      <c r="I570" s="2">
        <v>617047.66</v>
      </c>
      <c r="J570" s="2">
        <v>2912080</v>
      </c>
      <c r="K570" s="2">
        <v>-144520</v>
      </c>
      <c r="L570" s="2">
        <v>21491.4</v>
      </c>
      <c r="M570" s="47">
        <f t="shared" si="50"/>
        <v>-59.799999999999272</v>
      </c>
      <c r="N570" s="11">
        <f t="shared" si="53"/>
        <v>-2.7663157115629809E-3</v>
      </c>
      <c r="O570" s="14">
        <f t="shared" si="54"/>
        <v>0.1800035393350117</v>
      </c>
      <c r="P570">
        <f t="shared" si="51"/>
        <v>107.85000000000218</v>
      </c>
      <c r="Q570" s="27">
        <f t="shared" si="55"/>
        <v>-1</v>
      </c>
      <c r="R570" s="2" t="str">
        <f t="shared" si="52"/>
        <v/>
      </c>
      <c r="S570" t="str">
        <f>+IF(R570=11,(F569-D569)/F569-'Daily stats'!$I$12,IF(R570=22,(E569-F569)/F569-'Daily stats'!$I$12,""))</f>
        <v/>
      </c>
      <c r="T570" s="11">
        <f>IF(OR(Q569="",Q570=""),0,IF(S570&lt;&gt;"",S570,IF(AND(Q569=Q570,Q569&lt;&gt;0),ABS((F569-F570)/F569),IF(AND(Q569+Q570=0,Q569&lt;&gt;0),(-1*ABS(F570-F569))/F569-2*('Daily stats'!$I$12),IF(AND(Q569=-1,Q570=0),(F569-F570)/F569-2*('Daily stats'!$I$12),IF(AND(Q569=1,Q570=0),(F570-F569)/F569-2*('Daily stats'!$I$12),0))))))</f>
        <v>2.7663157115629809E-3</v>
      </c>
    </row>
    <row r="571" spans="1:20">
      <c r="A571" s="9">
        <v>42846</v>
      </c>
      <c r="B571" s="9">
        <v>42852</v>
      </c>
      <c r="C571" s="2">
        <v>21610</v>
      </c>
      <c r="D571" s="7">
        <v>21660.400000000001</v>
      </c>
      <c r="E571" s="6">
        <v>21381</v>
      </c>
      <c r="F571" s="5">
        <v>21541.45</v>
      </c>
      <c r="G571" s="2">
        <v>21541.45</v>
      </c>
      <c r="H571" s="2">
        <v>79351</v>
      </c>
      <c r="I571" s="2">
        <v>682659.21</v>
      </c>
      <c r="J571" s="2">
        <v>2881840</v>
      </c>
      <c r="K571" s="2">
        <v>-30240</v>
      </c>
      <c r="L571" s="2">
        <v>21551.45</v>
      </c>
      <c r="M571" s="47">
        <f t="shared" si="50"/>
        <v>-15.950000000000728</v>
      </c>
      <c r="N571" s="11">
        <f t="shared" si="53"/>
        <v>-7.3988514384854974E-4</v>
      </c>
      <c r="O571" s="14">
        <f t="shared" si="54"/>
        <v>0.17926365419116316</v>
      </c>
      <c r="P571">
        <f t="shared" si="51"/>
        <v>279.40000000000146</v>
      </c>
      <c r="Q571" s="27">
        <f t="shared" si="55"/>
        <v>-1</v>
      </c>
      <c r="R571" s="2">
        <f t="shared" si="52"/>
        <v>11</v>
      </c>
      <c r="S571">
        <f>+IF(R571=11,(F570-D570)/F570-'Daily stats'!$I$12,IF(R571=22,(E570-F570)/F570-'Daily stats'!$I$12,""))</f>
        <v>-2.4714807908189297E-3</v>
      </c>
      <c r="T571" s="11">
        <f>IF(OR(Q570="",Q571=""),0,IF(S571&lt;&gt;"",S571,IF(AND(Q570=Q571,Q570&lt;&gt;0),ABS((F570-F571)/F570),IF(AND(Q570+Q571=0,Q570&lt;&gt;0),(-1*ABS(F571-F570))/F570-2*('Daily stats'!$I$12),IF(AND(Q570=-1,Q571=0),(F570-F571)/F570-2*('Daily stats'!$I$12),IF(AND(Q570=1,Q571=0),(F571-F570)/F570-2*('Daily stats'!$I$12),0))))))</f>
        <v>-2.4714807908189297E-3</v>
      </c>
    </row>
    <row r="572" spans="1:20">
      <c r="A572" s="9">
        <v>42849</v>
      </c>
      <c r="B572" s="9">
        <v>42852</v>
      </c>
      <c r="C572" s="2">
        <v>21590.05</v>
      </c>
      <c r="D572" s="7">
        <v>21847.25</v>
      </c>
      <c r="E572" s="6">
        <v>21567.599999999999</v>
      </c>
      <c r="F572" s="5">
        <v>21830.15</v>
      </c>
      <c r="G572" s="2">
        <v>21830.15</v>
      </c>
      <c r="H572" s="2">
        <v>77014</v>
      </c>
      <c r="I572" s="2">
        <v>669488.79</v>
      </c>
      <c r="J572" s="2">
        <v>2992040</v>
      </c>
      <c r="K572" s="2">
        <v>110200</v>
      </c>
      <c r="L572" s="2">
        <v>21857.4</v>
      </c>
      <c r="M572" s="47">
        <f t="shared" si="50"/>
        <v>288.70000000000073</v>
      </c>
      <c r="N572" s="11">
        <f t="shared" si="53"/>
        <v>1.3402069034350088E-2</v>
      </c>
      <c r="O572" s="14">
        <f t="shared" si="54"/>
        <v>0.19266572322551326</v>
      </c>
      <c r="P572">
        <f t="shared" si="51"/>
        <v>279.65000000000146</v>
      </c>
      <c r="Q572" s="27">
        <f t="shared" si="55"/>
        <v>1</v>
      </c>
      <c r="R572" s="2">
        <f t="shared" si="52"/>
        <v>11</v>
      </c>
      <c r="S572">
        <f>+IF(R572=11,(F571-D571)/F571-'Daily stats'!$I$12,IF(R572=22,(E571-F571)/F571-'Daily stats'!$I$12,""))</f>
        <v>-6.0219124060822606E-3</v>
      </c>
      <c r="T572" s="11">
        <f>IF(OR(Q571="",Q572=""),0,IF(S572&lt;&gt;"",S572,IF(AND(Q571=Q572,Q571&lt;&gt;0),ABS((F571-F572)/F571),IF(AND(Q571+Q572=0,Q571&lt;&gt;0),(-1*ABS(F572-F571))/F571-2*('Daily stats'!$I$12),IF(AND(Q571=-1,Q572=0),(F571-F572)/F571-2*('Daily stats'!$I$12),IF(AND(Q571=1,Q572=0),(F572-F571)/F571-2*('Daily stats'!$I$12),0))))))</f>
        <v>-6.0219124060822606E-3</v>
      </c>
    </row>
    <row r="573" spans="1:20">
      <c r="A573" s="9">
        <v>42850</v>
      </c>
      <c r="B573" s="9">
        <v>42852</v>
      </c>
      <c r="C573" s="2">
        <v>21965</v>
      </c>
      <c r="D573" s="7">
        <v>22023.85</v>
      </c>
      <c r="E573" s="6">
        <v>21860.1</v>
      </c>
      <c r="F573" s="5">
        <v>21995</v>
      </c>
      <c r="G573" s="2">
        <v>21995</v>
      </c>
      <c r="H573" s="2">
        <v>68528</v>
      </c>
      <c r="I573" s="2">
        <v>601075.31999999995</v>
      </c>
      <c r="J573" s="2">
        <v>2542720</v>
      </c>
      <c r="K573" s="2">
        <v>-449320</v>
      </c>
      <c r="L573" s="2">
        <v>22054.7</v>
      </c>
      <c r="M573" s="47">
        <f t="shared" si="50"/>
        <v>164.84999999999854</v>
      </c>
      <c r="N573" s="11">
        <f t="shared" si="53"/>
        <v>7.5514826970954638E-3</v>
      </c>
      <c r="O573" s="14">
        <f t="shared" si="54"/>
        <v>0.20021720592260872</v>
      </c>
      <c r="P573">
        <f t="shared" si="51"/>
        <v>163.75</v>
      </c>
      <c r="Q573" s="27">
        <f t="shared" si="55"/>
        <v>1</v>
      </c>
      <c r="R573" s="2" t="str">
        <f t="shared" si="52"/>
        <v/>
      </c>
      <c r="S573" t="str">
        <f>+IF(R573=11,(F572-D572)/F572-'Daily stats'!$I$12,IF(R573=22,(E572-F572)/F572-'Daily stats'!$I$12,""))</f>
        <v/>
      </c>
      <c r="T573" s="11">
        <f>IF(OR(Q572="",Q573=""),0,IF(S573&lt;&gt;"",S573,IF(AND(Q572=Q573,Q572&lt;&gt;0),ABS((F572-F573)/F572),IF(AND(Q572+Q573=0,Q572&lt;&gt;0),(-1*ABS(F573-F572))/F572-2*('Daily stats'!$I$12),IF(AND(Q572=-1,Q573=0),(F572-F573)/F572-2*('Daily stats'!$I$12),IF(AND(Q572=1,Q573=0),(F573-F572)/F572-2*('Daily stats'!$I$12),0))))))</f>
        <v>7.5514826970954638E-3</v>
      </c>
    </row>
    <row r="574" spans="1:20">
      <c r="A574" s="9">
        <v>42851</v>
      </c>
      <c r="B574" s="9">
        <v>42852</v>
      </c>
      <c r="C574" s="2">
        <v>22050.15</v>
      </c>
      <c r="D574" s="7">
        <v>22244</v>
      </c>
      <c r="E574" s="6">
        <v>22027.55</v>
      </c>
      <c r="F574" s="5">
        <v>22210.6</v>
      </c>
      <c r="G574" s="2">
        <v>22210.6</v>
      </c>
      <c r="H574" s="2">
        <v>84104</v>
      </c>
      <c r="I574" s="2">
        <v>745724.99</v>
      </c>
      <c r="J574" s="2">
        <v>1806840</v>
      </c>
      <c r="K574" s="2">
        <v>-735880</v>
      </c>
      <c r="L574" s="2">
        <v>22242.85</v>
      </c>
      <c r="M574" s="47">
        <f t="shared" si="50"/>
        <v>215.59999999999854</v>
      </c>
      <c r="N574" s="11">
        <f t="shared" si="53"/>
        <v>9.8022277790406256E-3</v>
      </c>
      <c r="O574" s="14">
        <f t="shared" si="54"/>
        <v>0.21001943370164936</v>
      </c>
      <c r="P574">
        <f t="shared" si="51"/>
        <v>216.45000000000073</v>
      </c>
      <c r="Q574" s="27">
        <f t="shared" si="55"/>
        <v>1</v>
      </c>
      <c r="R574" s="2" t="str">
        <f t="shared" si="52"/>
        <v/>
      </c>
      <c r="S574" t="str">
        <f>+IF(R574=11,(F573-D573)/F573-'Daily stats'!$I$12,IF(R574=22,(E573-F573)/F573-'Daily stats'!$I$12,""))</f>
        <v/>
      </c>
      <c r="T574" s="11">
        <f>IF(OR(Q573="",Q574=""),0,IF(S574&lt;&gt;"",S574,IF(AND(Q573=Q574,Q573&lt;&gt;0),ABS((F573-F574)/F573),IF(AND(Q573+Q574=0,Q573&lt;&gt;0),(-1*ABS(F574-F573))/F573-2*('Daily stats'!$I$12),IF(AND(Q573=-1,Q574=0),(F573-F574)/F573-2*('Daily stats'!$I$12),IF(AND(Q573=1,Q574=0),(F574-F573)/F573-2*('Daily stats'!$I$12),0))))))</f>
        <v>9.8022277790406256E-3</v>
      </c>
    </row>
    <row r="575" spans="1:20">
      <c r="A575" s="9">
        <v>42852</v>
      </c>
      <c r="B575" s="9">
        <v>42852</v>
      </c>
      <c r="C575" s="2">
        <v>22245.95</v>
      </c>
      <c r="D575" s="7">
        <v>22374.9</v>
      </c>
      <c r="E575" s="6">
        <v>22163.25</v>
      </c>
      <c r="F575" s="5">
        <v>22329.5</v>
      </c>
      <c r="G575" s="2">
        <v>22326.3</v>
      </c>
      <c r="H575" s="2">
        <v>79573</v>
      </c>
      <c r="I575" s="2">
        <v>709024.12</v>
      </c>
      <c r="J575" s="2">
        <v>1029800</v>
      </c>
      <c r="K575" s="2">
        <v>-777040</v>
      </c>
      <c r="L575" s="2">
        <v>22326.3</v>
      </c>
      <c r="M575" s="47">
        <f t="shared" si="50"/>
        <v>118.90000000000146</v>
      </c>
      <c r="N575" s="11">
        <f t="shared" si="53"/>
        <v>5.3532997757828006E-3</v>
      </c>
      <c r="O575" s="14">
        <f t="shared" si="54"/>
        <v>0.21537273347743216</v>
      </c>
      <c r="P575">
        <f t="shared" si="51"/>
        <v>211.65000000000146</v>
      </c>
      <c r="Q575" s="27">
        <f t="shared" si="55"/>
        <v>0</v>
      </c>
      <c r="R575" s="2" t="str">
        <f t="shared" si="52"/>
        <v/>
      </c>
      <c r="S575" t="str">
        <f>+IF(R575=11,(F574-D574)/F574-'Daily stats'!$I$12,IF(R575=22,(E574-F574)/F574-'Daily stats'!$I$12,""))</f>
        <v/>
      </c>
      <c r="T575" s="11">
        <f>IF(OR(Q574="",Q575=""),0,IF(S575&lt;&gt;"",S575,IF(AND(Q574=Q575,Q574&lt;&gt;0),ABS((F574-F575)/F574),IF(AND(Q574+Q575=0,Q574&lt;&gt;0),(-1*ABS(F575-F574))/F574-2*('Daily stats'!$I$12),IF(AND(Q574=-1,Q575=0),(F574-F575)/F574-2*('Daily stats'!$I$12),IF(AND(Q574=1,Q575=0),(F575-F574)/F574-2*('Daily stats'!$I$12),0))))))</f>
        <v>4.3532997757828006E-3</v>
      </c>
    </row>
    <row r="576" spans="1:20">
      <c r="A576" s="9">
        <v>42853</v>
      </c>
      <c r="B576" s="9">
        <v>42880</v>
      </c>
      <c r="C576" s="2">
        <v>22275</v>
      </c>
      <c r="D576" s="7">
        <v>22391.9</v>
      </c>
      <c r="E576" s="6">
        <v>22203.8</v>
      </c>
      <c r="F576" s="5">
        <v>22366.400000000001</v>
      </c>
      <c r="G576" s="2">
        <v>22366.400000000001</v>
      </c>
      <c r="H576" s="2">
        <v>60731</v>
      </c>
      <c r="I576" s="2">
        <v>541732.1</v>
      </c>
      <c r="J576" s="2">
        <v>3511840</v>
      </c>
      <c r="K576" s="2">
        <v>156720</v>
      </c>
      <c r="L576" s="2">
        <v>22358.25</v>
      </c>
      <c r="M576" s="47" t="str">
        <f t="shared" si="50"/>
        <v/>
      </c>
      <c r="N576" s="11">
        <f t="shared" si="53"/>
        <v>1.6525224478829107E-3</v>
      </c>
      <c r="O576" s="14">
        <f t="shared" si="54"/>
        <v>0.21702525592531507</v>
      </c>
      <c r="P576">
        <f t="shared" si="51"/>
        <v>188.10000000000218</v>
      </c>
      <c r="Q576" s="27" t="str">
        <f t="shared" si="55"/>
        <v/>
      </c>
      <c r="R576" s="2" t="str">
        <f t="shared" si="52"/>
        <v/>
      </c>
      <c r="S576" t="str">
        <f>+IF(R576=11,(F575-D575)/F575-'Daily stats'!$I$12,IF(R576=22,(E575-F575)/F575-'Daily stats'!$I$12,""))</f>
        <v/>
      </c>
      <c r="T576" s="11">
        <f>IF(OR(Q575="",Q576=""),0,IF(S576&lt;&gt;"",S576,IF(AND(Q575=Q576,Q575&lt;&gt;0),ABS((F575-F576)/F575),IF(AND(Q575+Q576=0,Q575&lt;&gt;0),(-1*ABS(F576-F575))/F575-2*('Daily stats'!$I$12),IF(AND(Q575=-1,Q576=0),(F575-F576)/F575-2*('Daily stats'!$I$12),IF(AND(Q575=1,Q576=0),(F576-F575)/F575-2*('Daily stats'!$I$12),0))))))</f>
        <v>0</v>
      </c>
    </row>
    <row r="577" spans="1:20">
      <c r="A577" s="9">
        <v>42857</v>
      </c>
      <c r="B577" s="9">
        <v>42880</v>
      </c>
      <c r="C577" s="2">
        <v>22369.95</v>
      </c>
      <c r="D577" s="7">
        <v>22485.3</v>
      </c>
      <c r="E577" s="6">
        <v>22291.9</v>
      </c>
      <c r="F577" s="5">
        <v>22394.35</v>
      </c>
      <c r="G577" s="2">
        <v>22394.35</v>
      </c>
      <c r="H577" s="2">
        <v>61972</v>
      </c>
      <c r="I577" s="2">
        <v>555016.94999999995</v>
      </c>
      <c r="J577" s="2">
        <v>3374880</v>
      </c>
      <c r="K577" s="2">
        <v>-136960</v>
      </c>
      <c r="L577" s="2">
        <v>22341.35</v>
      </c>
      <c r="M577" s="47">
        <f t="shared" si="50"/>
        <v>27.94999999999709</v>
      </c>
      <c r="N577" s="11">
        <f t="shared" si="53"/>
        <v>1.2496423206236626E-3</v>
      </c>
      <c r="O577" s="14">
        <f t="shared" si="54"/>
        <v>0.21827489824593874</v>
      </c>
      <c r="P577">
        <f t="shared" si="51"/>
        <v>193.39999999999782</v>
      </c>
      <c r="Q577" s="27">
        <f t="shared" si="55"/>
        <v>1</v>
      </c>
      <c r="R577" s="2" t="str">
        <f t="shared" si="52"/>
        <v/>
      </c>
      <c r="S577" t="str">
        <f>+IF(R577=11,(F576-D576)/F576-'Daily stats'!$I$12,IF(R577=22,(E576-F576)/F576-'Daily stats'!$I$12,""))</f>
        <v/>
      </c>
      <c r="T577" s="11">
        <f>IF(OR(Q576="",Q577=""),0,IF(S577&lt;&gt;"",S577,IF(AND(Q576=Q577,Q576&lt;&gt;0),ABS((F576-F577)/F576),IF(AND(Q576+Q577=0,Q576&lt;&gt;0),(-1*ABS(F577-F576))/F576-2*('Daily stats'!$I$12),IF(AND(Q576=-1,Q577=0),(F576-F577)/F576-2*('Daily stats'!$I$12),IF(AND(Q576=1,Q577=0),(F577-F576)/F576-2*('Daily stats'!$I$12),0))))))</f>
        <v>0</v>
      </c>
    </row>
    <row r="578" spans="1:20">
      <c r="A578" s="9">
        <v>42858</v>
      </c>
      <c r="B578" s="9">
        <v>42880</v>
      </c>
      <c r="C578" s="2">
        <v>22487.8</v>
      </c>
      <c r="D578" s="7">
        <v>22487.8</v>
      </c>
      <c r="E578" s="6">
        <v>22301.200000000001</v>
      </c>
      <c r="F578" s="5">
        <v>22348.3</v>
      </c>
      <c r="G578" s="2">
        <v>22348.3</v>
      </c>
      <c r="H578" s="2">
        <v>51788</v>
      </c>
      <c r="I578" s="2">
        <v>463105.3</v>
      </c>
      <c r="J578" s="2">
        <v>3198640</v>
      </c>
      <c r="K578" s="2">
        <v>-176240</v>
      </c>
      <c r="L578" s="2">
        <v>22307.3</v>
      </c>
      <c r="M578" s="47">
        <f t="shared" si="50"/>
        <v>-46.049999999999272</v>
      </c>
      <c r="N578" s="11">
        <f t="shared" si="53"/>
        <v>-2.0563222419940422E-3</v>
      </c>
      <c r="O578" s="14">
        <f t="shared" si="54"/>
        <v>0.2162185760039447</v>
      </c>
      <c r="P578">
        <f t="shared" si="51"/>
        <v>186.59999999999854</v>
      </c>
      <c r="Q578" s="27">
        <f t="shared" si="55"/>
        <v>-1</v>
      </c>
      <c r="R578" s="2" t="str">
        <f t="shared" si="52"/>
        <v/>
      </c>
      <c r="S578" t="str">
        <f>+IF(R578=11,(F577-D577)/F577-'Daily stats'!$I$12,IF(R578=22,(E577-F577)/F577-'Daily stats'!$I$12,""))</f>
        <v/>
      </c>
      <c r="T578" s="11">
        <f>IF(OR(Q577="",Q578=""),0,IF(S578&lt;&gt;"",S578,IF(AND(Q577=Q578,Q577&lt;&gt;0),ABS((F577-F578)/F577),IF(AND(Q577+Q578=0,Q577&lt;&gt;0),(-1*ABS(F578-F577))/F577-2*('Daily stats'!$I$12),IF(AND(Q577=-1,Q578=0),(F577-F578)/F577-2*('Daily stats'!$I$12),IF(AND(Q577=1,Q578=0),(F578-F577)/F577-2*('Daily stats'!$I$12),0))))))</f>
        <v>-3.0563222419940422E-3</v>
      </c>
    </row>
    <row r="579" spans="1:20">
      <c r="A579" s="9">
        <v>42859</v>
      </c>
      <c r="B579" s="9">
        <v>42880</v>
      </c>
      <c r="C579" s="2">
        <v>22618</v>
      </c>
      <c r="D579" s="7">
        <v>22768.25</v>
      </c>
      <c r="E579" s="6">
        <v>22460</v>
      </c>
      <c r="F579" s="5">
        <v>22730.15</v>
      </c>
      <c r="G579" s="2">
        <v>22730.15</v>
      </c>
      <c r="H579" s="2">
        <v>95602</v>
      </c>
      <c r="I579" s="2">
        <v>865205.07</v>
      </c>
      <c r="J579" s="2">
        <v>3624920</v>
      </c>
      <c r="K579" s="2">
        <v>426280</v>
      </c>
      <c r="L579" s="2">
        <v>22720.1</v>
      </c>
      <c r="M579" s="47">
        <f t="shared" ref="M579:M642" si="56">+IF(B579=B578,F579-F578,"")</f>
        <v>381.85000000000218</v>
      </c>
      <c r="N579" s="11">
        <f t="shared" si="53"/>
        <v>1.7086310815587862E-2</v>
      </c>
      <c r="O579" s="14">
        <f t="shared" si="54"/>
        <v>0.23330488681953257</v>
      </c>
      <c r="P579">
        <f t="shared" ref="P579:P642" si="57">+D579-E579</f>
        <v>308.25</v>
      </c>
      <c r="Q579" s="27">
        <f t="shared" si="55"/>
        <v>1</v>
      </c>
      <c r="R579" s="2">
        <f t="shared" ref="R579:R642" si="58">+IF(AND(Q578=1,E579&lt;E578),22,IF(AND(Q578=-1,D579&gt;D578),11,""))</f>
        <v>11</v>
      </c>
      <c r="S579">
        <f>+IF(R579=11,(F578-D578)/F578-'Daily stats'!$I$12,IF(R579=22,(E578-F578)/F578-'Daily stats'!$I$12,""))</f>
        <v>-6.7420855277582643E-3</v>
      </c>
      <c r="T579" s="11">
        <f>IF(OR(Q578="",Q579=""),0,IF(S579&lt;&gt;"",S579,IF(AND(Q578=Q579,Q578&lt;&gt;0),ABS((F578-F579)/F578),IF(AND(Q578+Q579=0,Q578&lt;&gt;0),(-1*ABS(F579-F578))/F578-2*('Daily stats'!$I$12),IF(AND(Q578=-1,Q579=0),(F578-F579)/F578-2*('Daily stats'!$I$12),IF(AND(Q578=1,Q579=0),(F579-F578)/F578-2*('Daily stats'!$I$12),0))))))</f>
        <v>-6.7420855277582643E-3</v>
      </c>
    </row>
    <row r="580" spans="1:20">
      <c r="A580" s="9">
        <v>42860</v>
      </c>
      <c r="B580" s="9">
        <v>42880</v>
      </c>
      <c r="C580" s="2">
        <v>22799.5</v>
      </c>
      <c r="D580" s="7">
        <v>22818</v>
      </c>
      <c r="E580" s="6">
        <v>22555</v>
      </c>
      <c r="F580" s="5">
        <v>22652.35</v>
      </c>
      <c r="G580" s="2">
        <v>22652.35</v>
      </c>
      <c r="H580" s="2">
        <v>89098</v>
      </c>
      <c r="I580" s="2">
        <v>808020.75</v>
      </c>
      <c r="J580" s="2">
        <v>3490560</v>
      </c>
      <c r="K580" s="2">
        <v>-134360</v>
      </c>
      <c r="L580" s="2">
        <v>22604.95</v>
      </c>
      <c r="M580" s="47">
        <f t="shared" si="56"/>
        <v>-77.80000000000291</v>
      </c>
      <c r="N580" s="11">
        <f t="shared" ref="N580:N643" si="59">(F580-F579)/F579</f>
        <v>-3.4227666777387261E-3</v>
      </c>
      <c r="O580" s="14">
        <f t="shared" ref="O580:O643" si="60">+O579+N580</f>
        <v>0.22988212014179385</v>
      </c>
      <c r="P580">
        <f t="shared" si="57"/>
        <v>263</v>
      </c>
      <c r="Q580" s="27">
        <f t="shared" si="55"/>
        <v>-1</v>
      </c>
      <c r="R580" s="2" t="str">
        <f t="shared" si="58"/>
        <v/>
      </c>
      <c r="S580" t="str">
        <f>+IF(R580=11,(F579-D579)/F579-'Daily stats'!$I$12,IF(R580=22,(E579-F579)/F579-'Daily stats'!$I$12,""))</f>
        <v/>
      </c>
      <c r="T580" s="11">
        <f>IF(OR(Q579="",Q580=""),0,IF(S580&lt;&gt;"",S580,IF(AND(Q579=Q580,Q579&lt;&gt;0),ABS((F579-F580)/F579),IF(AND(Q579+Q580=0,Q579&lt;&gt;0),(-1*ABS(F580-F579))/F579-2*('Daily stats'!$I$12),IF(AND(Q579=-1,Q580=0),(F579-F580)/F579-2*('Daily stats'!$I$12),IF(AND(Q579=1,Q580=0),(F580-F579)/F579-2*('Daily stats'!$I$12),0))))))</f>
        <v>-4.4227666777387261E-3</v>
      </c>
    </row>
    <row r="581" spans="1:20">
      <c r="A581" s="9">
        <v>42863</v>
      </c>
      <c r="B581" s="9">
        <v>42880</v>
      </c>
      <c r="C581" s="2">
        <v>22709.95</v>
      </c>
      <c r="D581" s="7">
        <v>22838.35</v>
      </c>
      <c r="E581" s="6">
        <v>22642.25</v>
      </c>
      <c r="F581" s="5">
        <v>22785.35</v>
      </c>
      <c r="G581" s="2">
        <v>22785.35</v>
      </c>
      <c r="H581" s="2">
        <v>50206</v>
      </c>
      <c r="I581" s="2">
        <v>457119.55</v>
      </c>
      <c r="J581" s="2">
        <v>3644520</v>
      </c>
      <c r="K581" s="2">
        <v>153960</v>
      </c>
      <c r="L581" s="2">
        <v>22767.35</v>
      </c>
      <c r="M581" s="47">
        <f t="shared" si="56"/>
        <v>133</v>
      </c>
      <c r="N581" s="11">
        <f t="shared" si="59"/>
        <v>5.8713555105761655E-3</v>
      </c>
      <c r="O581" s="14">
        <f t="shared" si="60"/>
        <v>0.23575347565237001</v>
      </c>
      <c r="P581">
        <f t="shared" si="57"/>
        <v>196.09999999999854</v>
      </c>
      <c r="Q581" s="27">
        <f t="shared" si="55"/>
        <v>1</v>
      </c>
      <c r="R581" s="2">
        <f t="shared" si="58"/>
        <v>11</v>
      </c>
      <c r="S581">
        <f>+IF(R581=11,(F580-D580)/F580-'Daily stats'!$I$12,IF(R581=22,(E580-F580)/F580-'Daily stats'!$I$12,""))</f>
        <v>-7.8127070701274458E-3</v>
      </c>
      <c r="T581" s="11">
        <f>IF(OR(Q580="",Q581=""),0,IF(S581&lt;&gt;"",S581,IF(AND(Q580=Q581,Q580&lt;&gt;0),ABS((F580-F581)/F580),IF(AND(Q580+Q581=0,Q580&lt;&gt;0),(-1*ABS(F581-F580))/F580-2*('Daily stats'!$I$12),IF(AND(Q580=-1,Q581=0),(F580-F581)/F580-2*('Daily stats'!$I$12),IF(AND(Q580=1,Q581=0),(F581-F580)/F580-2*('Daily stats'!$I$12),0))))))</f>
        <v>-7.8127070701274458E-3</v>
      </c>
    </row>
    <row r="582" spans="1:20">
      <c r="A582" s="9">
        <v>42864</v>
      </c>
      <c r="B582" s="9">
        <v>42880</v>
      </c>
      <c r="C582" s="2">
        <v>22750.55</v>
      </c>
      <c r="D582" s="7">
        <v>22830</v>
      </c>
      <c r="E582" s="6">
        <v>22691.4</v>
      </c>
      <c r="F582" s="5">
        <v>22762.85</v>
      </c>
      <c r="G582" s="2">
        <v>22762.85</v>
      </c>
      <c r="H582" s="2">
        <v>48488</v>
      </c>
      <c r="I582" s="2">
        <v>441377.03</v>
      </c>
      <c r="J582" s="2">
        <v>3590080</v>
      </c>
      <c r="K582" s="2">
        <v>-54440</v>
      </c>
      <c r="L582" s="2">
        <v>22707.3</v>
      </c>
      <c r="M582" s="47">
        <f t="shared" si="56"/>
        <v>-22.5</v>
      </c>
      <c r="N582" s="11">
        <f t="shared" si="59"/>
        <v>-9.874766022905069E-4</v>
      </c>
      <c r="O582" s="14">
        <f t="shared" si="60"/>
        <v>0.2347659990500795</v>
      </c>
      <c r="P582">
        <f t="shared" si="57"/>
        <v>138.59999999999854</v>
      </c>
      <c r="Q582" s="27">
        <f t="shared" si="55"/>
        <v>-1</v>
      </c>
      <c r="R582" s="2" t="str">
        <f t="shared" si="58"/>
        <v/>
      </c>
      <c r="S582" t="str">
        <f>+IF(R582=11,(F581-D581)/F581-'Daily stats'!$I$12,IF(R582=22,(E581-F581)/F581-'Daily stats'!$I$12,""))</f>
        <v/>
      </c>
      <c r="T582" s="11">
        <f>IF(OR(Q581="",Q582=""),0,IF(S582&lt;&gt;"",S582,IF(AND(Q581=Q582,Q581&lt;&gt;0),ABS((F581-F582)/F581),IF(AND(Q581+Q582=0,Q581&lt;&gt;0),(-1*ABS(F582-F581))/F581-2*('Daily stats'!$I$12),IF(AND(Q581=-1,Q582=0),(F581-F582)/F581-2*('Daily stats'!$I$12),IF(AND(Q581=1,Q582=0),(F582-F581)/F581-2*('Daily stats'!$I$12),0))))))</f>
        <v>-1.9874766022905067E-3</v>
      </c>
    </row>
    <row r="583" spans="1:20">
      <c r="A583" s="9">
        <v>42865</v>
      </c>
      <c r="B583" s="9">
        <v>42880</v>
      </c>
      <c r="C583" s="2">
        <v>22800</v>
      </c>
      <c r="D583" s="7">
        <v>22878.5</v>
      </c>
      <c r="E583" s="6">
        <v>22770.3</v>
      </c>
      <c r="F583" s="5">
        <v>22860.9</v>
      </c>
      <c r="G583" s="2">
        <v>22860.9</v>
      </c>
      <c r="H583" s="2">
        <v>53021</v>
      </c>
      <c r="I583" s="2">
        <v>484386.78</v>
      </c>
      <c r="J583" s="2">
        <v>3771120</v>
      </c>
      <c r="K583" s="2">
        <v>181040</v>
      </c>
      <c r="L583" s="2">
        <v>22830.35</v>
      </c>
      <c r="M583" s="47">
        <f t="shared" si="56"/>
        <v>98.05000000000291</v>
      </c>
      <c r="N583" s="11">
        <f t="shared" si="59"/>
        <v>4.3074571066453859E-3</v>
      </c>
      <c r="O583" s="14">
        <f t="shared" si="60"/>
        <v>0.23907345615672487</v>
      </c>
      <c r="P583">
        <f t="shared" si="57"/>
        <v>108.20000000000073</v>
      </c>
      <c r="Q583" s="27">
        <f t="shared" si="55"/>
        <v>1</v>
      </c>
      <c r="R583" s="2">
        <f t="shared" si="58"/>
        <v>11</v>
      </c>
      <c r="S583">
        <f>+IF(R583=11,(F582-D582)/F582-'Daily stats'!$I$12,IF(R583=22,(E582-F582)/F582-'Daily stats'!$I$12,""))</f>
        <v>-3.4499820980238177E-3</v>
      </c>
      <c r="T583" s="11">
        <f>IF(OR(Q582="",Q583=""),0,IF(S583&lt;&gt;"",S583,IF(AND(Q582=Q583,Q582&lt;&gt;0),ABS((F582-F583)/F582),IF(AND(Q582+Q583=0,Q582&lt;&gt;0),(-1*ABS(F583-F582))/F582-2*('Daily stats'!$I$12),IF(AND(Q582=-1,Q583=0),(F582-F583)/F582-2*('Daily stats'!$I$12),IF(AND(Q582=1,Q583=0),(F583-F582)/F582-2*('Daily stats'!$I$12),0))))))</f>
        <v>-3.4499820980238177E-3</v>
      </c>
    </row>
    <row r="584" spans="1:20">
      <c r="A584" s="9">
        <v>42866</v>
      </c>
      <c r="B584" s="9">
        <v>42880</v>
      </c>
      <c r="C584" s="2">
        <v>22900.1</v>
      </c>
      <c r="D584" s="7">
        <v>22985.8</v>
      </c>
      <c r="E584" s="6">
        <v>22802.35</v>
      </c>
      <c r="F584" s="5">
        <v>22842.15</v>
      </c>
      <c r="G584" s="2">
        <v>22842.15</v>
      </c>
      <c r="H584" s="2">
        <v>62222</v>
      </c>
      <c r="I584" s="2">
        <v>570243.35</v>
      </c>
      <c r="J584" s="2">
        <v>3722480</v>
      </c>
      <c r="K584" s="2">
        <v>-48640</v>
      </c>
      <c r="L584" s="2">
        <v>22818.45</v>
      </c>
      <c r="M584" s="47">
        <f t="shared" si="56"/>
        <v>-18.75</v>
      </c>
      <c r="N584" s="11">
        <f t="shared" si="59"/>
        <v>-8.201776832933086E-4</v>
      </c>
      <c r="O584" s="14">
        <f t="shared" si="60"/>
        <v>0.23825327847343156</v>
      </c>
      <c r="P584">
        <f t="shared" si="57"/>
        <v>183.45000000000073</v>
      </c>
      <c r="Q584" s="27">
        <f t="shared" si="55"/>
        <v>-1</v>
      </c>
      <c r="R584" s="2" t="str">
        <f t="shared" si="58"/>
        <v/>
      </c>
      <c r="S584" t="str">
        <f>+IF(R584=11,(F583-D583)/F583-'Daily stats'!$I$12,IF(R584=22,(E583-F583)/F583-'Daily stats'!$I$12,""))</f>
        <v/>
      </c>
      <c r="T584" s="11">
        <f>IF(OR(Q583="",Q584=""),0,IF(S584&lt;&gt;"",S584,IF(AND(Q583=Q584,Q583&lt;&gt;0),ABS((F583-F584)/F583),IF(AND(Q583+Q584=0,Q583&lt;&gt;0),(-1*ABS(F584-F583))/F583-2*('Daily stats'!$I$12),IF(AND(Q583=-1,Q584=0),(F583-F584)/F583-2*('Daily stats'!$I$12),IF(AND(Q583=1,Q584=0),(F584-F583)/F583-2*('Daily stats'!$I$12),0))))))</f>
        <v>-1.8201776832933087E-3</v>
      </c>
    </row>
    <row r="585" spans="1:20">
      <c r="A585" s="9">
        <v>42867</v>
      </c>
      <c r="B585" s="9">
        <v>42880</v>
      </c>
      <c r="C585" s="2">
        <v>22847</v>
      </c>
      <c r="D585" s="7">
        <v>22847</v>
      </c>
      <c r="E585" s="6">
        <v>22582.3</v>
      </c>
      <c r="F585" s="5">
        <v>22669.35</v>
      </c>
      <c r="G585" s="2">
        <v>22669.35</v>
      </c>
      <c r="H585" s="2">
        <v>70417</v>
      </c>
      <c r="I585" s="2">
        <v>639647.87</v>
      </c>
      <c r="J585" s="2">
        <v>3583440</v>
      </c>
      <c r="K585" s="2">
        <v>-139040</v>
      </c>
      <c r="L585" s="2">
        <v>22671.7</v>
      </c>
      <c r="M585" s="47">
        <f t="shared" si="56"/>
        <v>-172.80000000000291</v>
      </c>
      <c r="N585" s="11">
        <f t="shared" si="59"/>
        <v>-7.5649621423553781E-3</v>
      </c>
      <c r="O585" s="14">
        <f t="shared" si="60"/>
        <v>0.23068831633107617</v>
      </c>
      <c r="P585">
        <f t="shared" si="57"/>
        <v>264.70000000000073</v>
      </c>
      <c r="Q585" s="27">
        <f t="shared" si="55"/>
        <v>-1</v>
      </c>
      <c r="R585" s="2" t="str">
        <f t="shared" si="58"/>
        <v/>
      </c>
      <c r="S585" t="str">
        <f>+IF(R585=11,(F584-D584)/F584-'Daily stats'!$I$12,IF(R585=22,(E584-F584)/F584-'Daily stats'!$I$12,""))</f>
        <v/>
      </c>
      <c r="T585" s="11">
        <f>IF(OR(Q584="",Q585=""),0,IF(S585&lt;&gt;"",S585,IF(AND(Q584=Q585,Q584&lt;&gt;0),ABS((F584-F585)/F584),IF(AND(Q584+Q585=0,Q584&lt;&gt;0),(-1*ABS(F585-F584))/F584-2*('Daily stats'!$I$12),IF(AND(Q584=-1,Q585=0),(F584-F585)/F584-2*('Daily stats'!$I$12),IF(AND(Q584=1,Q585=0),(F585-F584)/F584-2*('Daily stats'!$I$12),0))))))</f>
        <v>7.5649621423553781E-3</v>
      </c>
    </row>
    <row r="586" spans="1:20">
      <c r="A586" s="9">
        <v>42870</v>
      </c>
      <c r="B586" s="9">
        <v>42880</v>
      </c>
      <c r="C586" s="2">
        <v>22741.05</v>
      </c>
      <c r="D586" s="7">
        <v>22856.400000000001</v>
      </c>
      <c r="E586" s="6">
        <v>22722.2</v>
      </c>
      <c r="F586" s="5">
        <v>22827.35</v>
      </c>
      <c r="G586" s="2">
        <v>22827.35</v>
      </c>
      <c r="H586" s="2">
        <v>49478</v>
      </c>
      <c r="I586" s="2">
        <v>451471.46</v>
      </c>
      <c r="J586" s="2">
        <v>3563480</v>
      </c>
      <c r="K586" s="2">
        <v>-19960</v>
      </c>
      <c r="L586" s="2">
        <v>22821.5</v>
      </c>
      <c r="M586" s="47">
        <f t="shared" si="56"/>
        <v>158</v>
      </c>
      <c r="N586" s="11">
        <f t="shared" si="59"/>
        <v>6.9697631383343591E-3</v>
      </c>
      <c r="O586" s="14">
        <f t="shared" si="60"/>
        <v>0.23765807946941053</v>
      </c>
      <c r="P586">
        <f t="shared" si="57"/>
        <v>134.20000000000073</v>
      </c>
      <c r="Q586" s="27">
        <f t="shared" si="55"/>
        <v>1</v>
      </c>
      <c r="R586" s="2">
        <f t="shared" si="58"/>
        <v>11</v>
      </c>
      <c r="S586">
        <f>+IF(R586=11,(F585-D585)/F585-'Daily stats'!$I$12,IF(R586=22,(E585-F585)/F585-'Daily stats'!$I$12,""))</f>
        <v>-8.3365722881336025E-3</v>
      </c>
      <c r="T586" s="11">
        <f>IF(OR(Q585="",Q586=""),0,IF(S586&lt;&gt;"",S586,IF(AND(Q585=Q586,Q585&lt;&gt;0),ABS((F585-F586)/F585),IF(AND(Q585+Q586=0,Q585&lt;&gt;0),(-1*ABS(F586-F585))/F585-2*('Daily stats'!$I$12),IF(AND(Q585=-1,Q586=0),(F585-F586)/F585-2*('Daily stats'!$I$12),IF(AND(Q585=1,Q586=0),(F586-F585)/F585-2*('Daily stats'!$I$12),0))))))</f>
        <v>-8.3365722881336025E-3</v>
      </c>
    </row>
    <row r="587" spans="1:20">
      <c r="A587" s="9">
        <v>42871</v>
      </c>
      <c r="B587" s="9">
        <v>42880</v>
      </c>
      <c r="C587" s="2">
        <v>22825.05</v>
      </c>
      <c r="D587" s="7">
        <v>22954.35</v>
      </c>
      <c r="E587" s="6">
        <v>22751.55</v>
      </c>
      <c r="F587" s="5">
        <v>22941.05</v>
      </c>
      <c r="G587" s="2">
        <v>22941.05</v>
      </c>
      <c r="H587" s="2">
        <v>67117</v>
      </c>
      <c r="I587" s="2">
        <v>613860.86</v>
      </c>
      <c r="J587" s="2">
        <v>3609160</v>
      </c>
      <c r="K587" s="2">
        <v>45680</v>
      </c>
      <c r="L587" s="2">
        <v>22928.6</v>
      </c>
      <c r="M587" s="47">
        <f t="shared" si="56"/>
        <v>113.70000000000073</v>
      </c>
      <c r="N587" s="11">
        <f t="shared" si="59"/>
        <v>4.9808672491551027E-3</v>
      </c>
      <c r="O587" s="14">
        <f t="shared" si="60"/>
        <v>0.24263894671856565</v>
      </c>
      <c r="P587">
        <f t="shared" si="57"/>
        <v>202.79999999999927</v>
      </c>
      <c r="Q587" s="27">
        <f t="shared" si="55"/>
        <v>1</v>
      </c>
      <c r="R587" s="2" t="str">
        <f t="shared" si="58"/>
        <v/>
      </c>
      <c r="S587" t="str">
        <f>+IF(R587=11,(F586-D586)/F586-'Daily stats'!$I$12,IF(R587=22,(E586-F586)/F586-'Daily stats'!$I$12,""))</f>
        <v/>
      </c>
      <c r="T587" s="11">
        <f>IF(OR(Q586="",Q587=""),0,IF(S587&lt;&gt;"",S587,IF(AND(Q586=Q587,Q586&lt;&gt;0),ABS((F586-F587)/F586),IF(AND(Q586+Q587=0,Q586&lt;&gt;0),(-1*ABS(F587-F586))/F586-2*('Daily stats'!$I$12),IF(AND(Q586=-1,Q587=0),(F586-F587)/F586-2*('Daily stats'!$I$12),IF(AND(Q586=1,Q587=0),(F587-F586)/F586-2*('Daily stats'!$I$12),0))))))</f>
        <v>4.9808672491551027E-3</v>
      </c>
    </row>
    <row r="588" spans="1:20">
      <c r="A588" s="9">
        <v>42872</v>
      </c>
      <c r="B588" s="9">
        <v>42880</v>
      </c>
      <c r="C588" s="2">
        <v>22912.75</v>
      </c>
      <c r="D588" s="7">
        <v>22959.95</v>
      </c>
      <c r="E588" s="6">
        <v>22856</v>
      </c>
      <c r="F588" s="5">
        <v>22930.9</v>
      </c>
      <c r="G588" s="2">
        <v>22930.9</v>
      </c>
      <c r="H588" s="2">
        <v>46048</v>
      </c>
      <c r="I588" s="2">
        <v>422066.05</v>
      </c>
      <c r="J588" s="2">
        <v>3605040</v>
      </c>
      <c r="K588" s="2">
        <v>-4120</v>
      </c>
      <c r="L588" s="2">
        <v>22935.95</v>
      </c>
      <c r="M588" s="47">
        <f t="shared" si="56"/>
        <v>-10.149999999997817</v>
      </c>
      <c r="N588" s="11">
        <f t="shared" si="59"/>
        <v>-4.4243833651893953E-4</v>
      </c>
      <c r="O588" s="14">
        <f t="shared" si="60"/>
        <v>0.2421965083820467</v>
      </c>
      <c r="P588">
        <f t="shared" si="57"/>
        <v>103.95000000000073</v>
      </c>
      <c r="Q588" s="27">
        <f t="shared" si="55"/>
        <v>-1</v>
      </c>
      <c r="R588" s="2" t="str">
        <f t="shared" si="58"/>
        <v/>
      </c>
      <c r="S588" t="str">
        <f>+IF(R588=11,(F587-D587)/F587-'Daily stats'!$I$12,IF(R588=22,(E587-F587)/F587-'Daily stats'!$I$12,""))</f>
        <v/>
      </c>
      <c r="T588" s="11">
        <f>IF(OR(Q587="",Q588=""),0,IF(S588&lt;&gt;"",S588,IF(AND(Q587=Q588,Q587&lt;&gt;0),ABS((F587-F588)/F587),IF(AND(Q587+Q588=0,Q587&lt;&gt;0),(-1*ABS(F588-F587))/F587-2*('Daily stats'!$I$12),IF(AND(Q587=-1,Q588=0),(F587-F588)/F587-2*('Daily stats'!$I$12),IF(AND(Q587=1,Q588=0),(F588-F587)/F587-2*('Daily stats'!$I$12),0))))))</f>
        <v>-1.4424383365189395E-3</v>
      </c>
    </row>
    <row r="589" spans="1:20">
      <c r="A589" s="9">
        <v>42873</v>
      </c>
      <c r="B589" s="9">
        <v>42880</v>
      </c>
      <c r="C589" s="2">
        <v>22765</v>
      </c>
      <c r="D589" s="7">
        <v>22839</v>
      </c>
      <c r="E589" s="6">
        <v>22676.45</v>
      </c>
      <c r="F589" s="5">
        <v>22708.3</v>
      </c>
      <c r="G589" s="2">
        <v>22708.3</v>
      </c>
      <c r="H589" s="2">
        <v>69918</v>
      </c>
      <c r="I589" s="2">
        <v>636611.61</v>
      </c>
      <c r="J589" s="2">
        <v>3507560</v>
      </c>
      <c r="K589" s="2">
        <v>-97480</v>
      </c>
      <c r="L589" s="2">
        <v>22698.6</v>
      </c>
      <c r="M589" s="47">
        <f t="shared" si="56"/>
        <v>-222.60000000000218</v>
      </c>
      <c r="N589" s="11">
        <f t="shared" si="59"/>
        <v>-9.7074253518179467E-3</v>
      </c>
      <c r="O589" s="14">
        <f t="shared" si="60"/>
        <v>0.23248908303022875</v>
      </c>
      <c r="P589">
        <f t="shared" si="57"/>
        <v>162.54999999999927</v>
      </c>
      <c r="Q589" s="27">
        <f t="shared" ref="Q589:Q652" si="61">+IF(M589="","",IF(B589&lt;&gt;B590,0,IF(M589&lt;&gt;"",IF(F589&gt;F588,1,IF(F589&lt;F588,-1,0)))))</f>
        <v>-1</v>
      </c>
      <c r="R589" s="2" t="str">
        <f t="shared" si="58"/>
        <v/>
      </c>
      <c r="S589" t="str">
        <f>+IF(R589=11,(F588-D588)/F588-'Daily stats'!$I$12,IF(R589=22,(E588-F588)/F588-'Daily stats'!$I$12,""))</f>
        <v/>
      </c>
      <c r="T589" s="11">
        <f>IF(OR(Q588="",Q589=""),0,IF(S589&lt;&gt;"",S589,IF(AND(Q588=Q589,Q588&lt;&gt;0),ABS((F588-F589)/F588),IF(AND(Q588+Q589=0,Q588&lt;&gt;0),(-1*ABS(F589-F588))/F588-2*('Daily stats'!$I$12),IF(AND(Q588=-1,Q589=0),(F588-F589)/F588-2*('Daily stats'!$I$12),IF(AND(Q588=1,Q589=0),(F589-F588)/F588-2*('Daily stats'!$I$12),0))))))</f>
        <v>9.7074253518179467E-3</v>
      </c>
    </row>
    <row r="590" spans="1:20">
      <c r="A590" s="9">
        <v>42874</v>
      </c>
      <c r="B590" s="9">
        <v>42880</v>
      </c>
      <c r="C590" s="2">
        <v>22775.35</v>
      </c>
      <c r="D590" s="7">
        <v>22899</v>
      </c>
      <c r="E590" s="6">
        <v>22640</v>
      </c>
      <c r="F590" s="5">
        <v>22798.35</v>
      </c>
      <c r="G590" s="2">
        <v>22798.35</v>
      </c>
      <c r="H590" s="2">
        <v>97431</v>
      </c>
      <c r="I590" s="2">
        <v>887663.77</v>
      </c>
      <c r="J590" s="2">
        <v>3311480</v>
      </c>
      <c r="K590" s="2">
        <v>-196080</v>
      </c>
      <c r="L590" s="2">
        <v>22769.8</v>
      </c>
      <c r="M590" s="47">
        <f t="shared" si="56"/>
        <v>90.049999999999272</v>
      </c>
      <c r="N590" s="11">
        <f t="shared" si="59"/>
        <v>3.9655104080886404E-3</v>
      </c>
      <c r="O590" s="14">
        <f t="shared" si="60"/>
        <v>0.2364545934383174</v>
      </c>
      <c r="P590">
        <f t="shared" si="57"/>
        <v>259</v>
      </c>
      <c r="Q590" s="27">
        <f t="shared" si="61"/>
        <v>1</v>
      </c>
      <c r="R590" s="2">
        <f t="shared" si="58"/>
        <v>11</v>
      </c>
      <c r="S590">
        <f>+IF(R590=11,(F589-D589)/F589-'Daily stats'!$I$12,IF(R590=22,(E589-F589)/F589-'Daily stats'!$I$12,""))</f>
        <v>-6.2556047788694322E-3</v>
      </c>
      <c r="T590" s="11">
        <f>IF(OR(Q589="",Q590=""),0,IF(S590&lt;&gt;"",S590,IF(AND(Q589=Q590,Q589&lt;&gt;0),ABS((F589-F590)/F589),IF(AND(Q589+Q590=0,Q589&lt;&gt;0),(-1*ABS(F590-F589))/F589-2*('Daily stats'!$I$12),IF(AND(Q589=-1,Q590=0),(F589-F590)/F589-2*('Daily stats'!$I$12),IF(AND(Q589=1,Q590=0),(F590-F589)/F589-2*('Daily stats'!$I$12),0))))))</f>
        <v>-6.2556047788694322E-3</v>
      </c>
    </row>
    <row r="591" spans="1:20">
      <c r="A591" s="9">
        <v>42877</v>
      </c>
      <c r="B591" s="9">
        <v>42880</v>
      </c>
      <c r="C591" s="2">
        <v>22920</v>
      </c>
      <c r="D591" s="7">
        <v>22920</v>
      </c>
      <c r="E591" s="6">
        <v>22657.200000000001</v>
      </c>
      <c r="F591" s="5">
        <v>22677.5</v>
      </c>
      <c r="G591" s="2">
        <v>22677.5</v>
      </c>
      <c r="H591" s="2">
        <v>61012</v>
      </c>
      <c r="I591" s="2">
        <v>555501.91</v>
      </c>
      <c r="J591" s="2">
        <v>3076640</v>
      </c>
      <c r="K591" s="2">
        <v>-234840</v>
      </c>
      <c r="L591" s="2">
        <v>22652.85</v>
      </c>
      <c r="M591" s="47">
        <f t="shared" si="56"/>
        <v>-120.84999999999854</v>
      </c>
      <c r="N591" s="11">
        <f t="shared" si="59"/>
        <v>-5.3008222086246837E-3</v>
      </c>
      <c r="O591" s="14">
        <f t="shared" si="60"/>
        <v>0.23115377122969272</v>
      </c>
      <c r="P591">
        <f t="shared" si="57"/>
        <v>262.79999999999927</v>
      </c>
      <c r="Q591" s="27">
        <f t="shared" si="61"/>
        <v>-1</v>
      </c>
      <c r="R591" s="2" t="str">
        <f t="shared" si="58"/>
        <v/>
      </c>
      <c r="S591" t="str">
        <f>+IF(R591=11,(F590-D590)/F590-'Daily stats'!$I$12,IF(R591=22,(E590-F590)/F590-'Daily stats'!$I$12,""))</f>
        <v/>
      </c>
      <c r="T591" s="11">
        <f>IF(OR(Q590="",Q591=""),0,IF(S591&lt;&gt;"",S591,IF(AND(Q590=Q591,Q590&lt;&gt;0),ABS((F590-F591)/F590),IF(AND(Q590+Q591=0,Q590&lt;&gt;0),(-1*ABS(F591-F590))/F590-2*('Daily stats'!$I$12),IF(AND(Q590=-1,Q591=0),(F590-F591)/F590-2*('Daily stats'!$I$12),IF(AND(Q590=1,Q591=0),(F591-F590)/F590-2*('Daily stats'!$I$12),0))))))</f>
        <v>-6.3008222086246837E-3</v>
      </c>
    </row>
    <row r="592" spans="1:20">
      <c r="A592" s="9">
        <v>42878</v>
      </c>
      <c r="B592" s="9">
        <v>42880</v>
      </c>
      <c r="C592" s="2">
        <v>22695</v>
      </c>
      <c r="D592" s="7">
        <v>22740</v>
      </c>
      <c r="E592" s="6">
        <v>22500</v>
      </c>
      <c r="F592" s="5">
        <v>22574.7</v>
      </c>
      <c r="G592" s="2">
        <v>22574.7</v>
      </c>
      <c r="H592" s="2">
        <v>90761</v>
      </c>
      <c r="I592" s="2">
        <v>820722.23</v>
      </c>
      <c r="J592" s="2">
        <v>2725720</v>
      </c>
      <c r="K592" s="2">
        <v>-350920</v>
      </c>
      <c r="L592" s="2">
        <v>22582.799999999999</v>
      </c>
      <c r="M592" s="47">
        <f t="shared" si="56"/>
        <v>-102.79999999999927</v>
      </c>
      <c r="N592" s="11">
        <f t="shared" si="59"/>
        <v>-4.5331275493330075E-3</v>
      </c>
      <c r="O592" s="14">
        <f t="shared" si="60"/>
        <v>0.22662064368035972</v>
      </c>
      <c r="P592">
        <f t="shared" si="57"/>
        <v>240</v>
      </c>
      <c r="Q592" s="27">
        <f t="shared" si="61"/>
        <v>-1</v>
      </c>
      <c r="R592" s="2" t="str">
        <f t="shared" si="58"/>
        <v/>
      </c>
      <c r="S592" t="str">
        <f>+IF(R592=11,(F591-D591)/F591-'Daily stats'!$I$12,IF(R592=22,(E591-F591)/F591-'Daily stats'!$I$12,""))</f>
        <v/>
      </c>
      <c r="T592" s="11">
        <f>IF(OR(Q591="",Q592=""),0,IF(S592&lt;&gt;"",S592,IF(AND(Q591=Q592,Q591&lt;&gt;0),ABS((F591-F592)/F591),IF(AND(Q591+Q592=0,Q591&lt;&gt;0),(-1*ABS(F592-F591))/F591-2*('Daily stats'!$I$12),IF(AND(Q591=-1,Q592=0),(F591-F592)/F591-2*('Daily stats'!$I$12),IF(AND(Q591=1,Q592=0),(F592-F591)/F591-2*('Daily stats'!$I$12),0))))))</f>
        <v>4.5331275493330075E-3</v>
      </c>
    </row>
    <row r="593" spans="1:20">
      <c r="A593" s="9">
        <v>42879</v>
      </c>
      <c r="B593" s="9">
        <v>42880</v>
      </c>
      <c r="C593" s="2">
        <v>22630.05</v>
      </c>
      <c r="D593" s="7">
        <v>22659.599999999999</v>
      </c>
      <c r="E593" s="6">
        <v>22460</v>
      </c>
      <c r="F593" s="5">
        <v>22533.25</v>
      </c>
      <c r="G593" s="2">
        <v>22533.25</v>
      </c>
      <c r="H593" s="2">
        <v>69554</v>
      </c>
      <c r="I593" s="2">
        <v>627686.56999999995</v>
      </c>
      <c r="J593" s="2">
        <v>2372520</v>
      </c>
      <c r="K593" s="2">
        <v>-353200</v>
      </c>
      <c r="L593" s="2">
        <v>22536.3</v>
      </c>
      <c r="M593" s="47">
        <f t="shared" si="56"/>
        <v>-41.450000000000728</v>
      </c>
      <c r="N593" s="11">
        <f t="shared" si="59"/>
        <v>-1.8361262829628179E-3</v>
      </c>
      <c r="O593" s="14">
        <f t="shared" si="60"/>
        <v>0.22478451739739691</v>
      </c>
      <c r="P593">
        <f t="shared" si="57"/>
        <v>199.59999999999854</v>
      </c>
      <c r="Q593" s="27">
        <f t="shared" si="61"/>
        <v>-1</v>
      </c>
      <c r="R593" s="2" t="str">
        <f t="shared" si="58"/>
        <v/>
      </c>
      <c r="S593" t="str">
        <f>+IF(R593=11,(F592-D592)/F592-'Daily stats'!$I$12,IF(R593=22,(E592-F592)/F592-'Daily stats'!$I$12,""))</f>
        <v/>
      </c>
      <c r="T593" s="11">
        <f>IF(OR(Q592="",Q593=""),0,IF(S593&lt;&gt;"",S593,IF(AND(Q592=Q593,Q592&lt;&gt;0),ABS((F592-F593)/F592),IF(AND(Q592+Q593=0,Q592&lt;&gt;0),(-1*ABS(F593-F592))/F592-2*('Daily stats'!$I$12),IF(AND(Q592=-1,Q593=0),(F592-F593)/F592-2*('Daily stats'!$I$12),IF(AND(Q592=1,Q593=0),(F593-F592)/F592-2*('Daily stats'!$I$12),0))))))</f>
        <v>1.8361262829628179E-3</v>
      </c>
    </row>
    <row r="594" spans="1:20">
      <c r="A594" s="9">
        <v>42880</v>
      </c>
      <c r="B594" s="9">
        <v>42880</v>
      </c>
      <c r="C594" s="2">
        <v>22531.15</v>
      </c>
      <c r="D594" s="7">
        <v>23238</v>
      </c>
      <c r="E594" s="6">
        <v>22517.85</v>
      </c>
      <c r="F594" s="5">
        <v>23195.35</v>
      </c>
      <c r="G594" s="2">
        <v>23190.799999999999</v>
      </c>
      <c r="H594" s="2">
        <v>140932</v>
      </c>
      <c r="I594" s="2">
        <v>1290591.32</v>
      </c>
      <c r="J594" s="2">
        <v>2077600</v>
      </c>
      <c r="K594" s="2">
        <v>-294920</v>
      </c>
      <c r="L594" s="2">
        <v>23190.799999999999</v>
      </c>
      <c r="M594" s="47">
        <f t="shared" si="56"/>
        <v>662.09999999999854</v>
      </c>
      <c r="N594" s="11">
        <f t="shared" si="59"/>
        <v>2.93832447605205E-2</v>
      </c>
      <c r="O594" s="14">
        <f t="shared" si="60"/>
        <v>0.25416776215791742</v>
      </c>
      <c r="P594">
        <f t="shared" si="57"/>
        <v>720.15000000000146</v>
      </c>
      <c r="Q594" s="27">
        <f t="shared" si="61"/>
        <v>0</v>
      </c>
      <c r="R594" s="2">
        <f t="shared" si="58"/>
        <v>11</v>
      </c>
      <c r="S594">
        <f>+IF(R594=11,(F593-D593)/F593-'Daily stats'!$I$12,IF(R594=22,(E593-F593)/F593-'Daily stats'!$I$12,""))</f>
        <v>-6.1072692576525159E-3</v>
      </c>
      <c r="T594" s="11">
        <f>IF(OR(Q593="",Q594=""),0,IF(S594&lt;&gt;"",S594,IF(AND(Q593=Q594,Q593&lt;&gt;0),ABS((F593-F594)/F593),IF(AND(Q593+Q594=0,Q593&lt;&gt;0),(-1*ABS(F594-F593))/F593-2*('Daily stats'!$I$12),IF(AND(Q593=-1,Q594=0),(F593-F594)/F593-2*('Daily stats'!$I$12),IF(AND(Q593=1,Q594=0),(F594-F593)/F593-2*('Daily stats'!$I$12),0))))))</f>
        <v>-6.1072692576525159E-3</v>
      </c>
    </row>
    <row r="595" spans="1:20">
      <c r="A595" s="9">
        <v>42881</v>
      </c>
      <c r="B595" s="9">
        <v>42915</v>
      </c>
      <c r="C595" s="2">
        <v>23020</v>
      </c>
      <c r="D595" s="7">
        <v>23320</v>
      </c>
      <c r="E595" s="6">
        <v>23000</v>
      </c>
      <c r="F595" s="5">
        <v>23256.95</v>
      </c>
      <c r="G595" s="2">
        <v>23256.95</v>
      </c>
      <c r="H595" s="2">
        <v>72473</v>
      </c>
      <c r="I595" s="2">
        <v>671475.13</v>
      </c>
      <c r="J595" s="2">
        <v>3167080</v>
      </c>
      <c r="K595" s="2">
        <v>2960</v>
      </c>
      <c r="L595" s="2">
        <v>23362.2</v>
      </c>
      <c r="M595" s="47" t="str">
        <f t="shared" si="56"/>
        <v/>
      </c>
      <c r="N595" s="11">
        <f t="shared" si="59"/>
        <v>2.6557046994333858E-3</v>
      </c>
      <c r="O595" s="14">
        <f t="shared" si="60"/>
        <v>0.2568234668573508</v>
      </c>
      <c r="P595">
        <f t="shared" si="57"/>
        <v>320</v>
      </c>
      <c r="Q595" s="27" t="str">
        <f t="shared" si="61"/>
        <v/>
      </c>
      <c r="R595" s="2" t="str">
        <f t="shared" si="58"/>
        <v/>
      </c>
      <c r="S595" t="str">
        <f>+IF(R595=11,(F594-D594)/F594-'Daily stats'!$I$12,IF(R595=22,(E594-F594)/F594-'Daily stats'!$I$12,""))</f>
        <v/>
      </c>
      <c r="T595" s="11">
        <f>IF(OR(Q594="",Q595=""),0,IF(S595&lt;&gt;"",S595,IF(AND(Q594=Q595,Q594&lt;&gt;0),ABS((F594-F595)/F594),IF(AND(Q594+Q595=0,Q594&lt;&gt;0),(-1*ABS(F595-F594))/F594-2*('Daily stats'!$I$12),IF(AND(Q594=-1,Q595=0),(F594-F595)/F594-2*('Daily stats'!$I$12),IF(AND(Q594=1,Q595=0),(F595-F594)/F594-2*('Daily stats'!$I$12),0))))))</f>
        <v>0</v>
      </c>
    </row>
    <row r="596" spans="1:20">
      <c r="A596" s="9">
        <v>42884</v>
      </c>
      <c r="B596" s="9">
        <v>42915</v>
      </c>
      <c r="C596" s="2">
        <v>23220.05</v>
      </c>
      <c r="D596" s="7">
        <v>23380</v>
      </c>
      <c r="E596" s="6">
        <v>23102</v>
      </c>
      <c r="F596" s="5">
        <v>23135.95</v>
      </c>
      <c r="G596" s="2">
        <v>23135.95</v>
      </c>
      <c r="H596" s="2">
        <v>73645</v>
      </c>
      <c r="I596" s="2">
        <v>683843.68</v>
      </c>
      <c r="J596" s="2">
        <v>3119440</v>
      </c>
      <c r="K596" s="2">
        <v>-47640</v>
      </c>
      <c r="L596" s="2">
        <v>23182.75</v>
      </c>
      <c r="M596" s="47">
        <f t="shared" si="56"/>
        <v>-121</v>
      </c>
      <c r="N596" s="11">
        <f t="shared" si="59"/>
        <v>-5.2027458458654297E-3</v>
      </c>
      <c r="O596" s="14">
        <f t="shared" si="60"/>
        <v>0.25162072101148536</v>
      </c>
      <c r="P596">
        <f t="shared" si="57"/>
        <v>278</v>
      </c>
      <c r="Q596" s="27">
        <f t="shared" si="61"/>
        <v>-1</v>
      </c>
      <c r="R596" s="2" t="str">
        <f t="shared" si="58"/>
        <v/>
      </c>
      <c r="S596" t="str">
        <f>+IF(R596=11,(F595-D595)/F595-'Daily stats'!$I$12,IF(R596=22,(E595-F595)/F595-'Daily stats'!$I$12,""))</f>
        <v/>
      </c>
      <c r="T596" s="11">
        <f>IF(OR(Q595="",Q596=""),0,IF(S596&lt;&gt;"",S596,IF(AND(Q595=Q596,Q595&lt;&gt;0),ABS((F595-F596)/F595),IF(AND(Q595+Q596=0,Q595&lt;&gt;0),(-1*ABS(F596-F595))/F595-2*('Daily stats'!$I$12),IF(AND(Q595=-1,Q596=0),(F595-F596)/F595-2*('Daily stats'!$I$12),IF(AND(Q595=1,Q596=0),(F596-F595)/F595-2*('Daily stats'!$I$12),0))))))</f>
        <v>0</v>
      </c>
    </row>
    <row r="597" spans="1:20">
      <c r="A597" s="9">
        <v>42885</v>
      </c>
      <c r="B597" s="9">
        <v>42915</v>
      </c>
      <c r="C597" s="2">
        <v>23102.05</v>
      </c>
      <c r="D597" s="7">
        <v>23273.75</v>
      </c>
      <c r="E597" s="6">
        <v>23050.55</v>
      </c>
      <c r="F597" s="5">
        <v>23251.5</v>
      </c>
      <c r="G597" s="2">
        <v>23251.5</v>
      </c>
      <c r="H597" s="2">
        <v>52489</v>
      </c>
      <c r="I597" s="2">
        <v>487078.32</v>
      </c>
      <c r="J597" s="2">
        <v>3180600</v>
      </c>
      <c r="K597" s="2">
        <v>61160</v>
      </c>
      <c r="L597" s="2">
        <v>23307.25</v>
      </c>
      <c r="M597" s="47">
        <f t="shared" si="56"/>
        <v>115.54999999999927</v>
      </c>
      <c r="N597" s="11">
        <f t="shared" si="59"/>
        <v>4.9943918447264658E-3</v>
      </c>
      <c r="O597" s="14">
        <f t="shared" si="60"/>
        <v>0.2566151128562118</v>
      </c>
      <c r="P597">
        <f t="shared" si="57"/>
        <v>223.20000000000073</v>
      </c>
      <c r="Q597" s="27">
        <f t="shared" si="61"/>
        <v>1</v>
      </c>
      <c r="R597" s="2" t="str">
        <f t="shared" si="58"/>
        <v/>
      </c>
      <c r="S597" t="str">
        <f>+IF(R597=11,(F596-D596)/F596-'Daily stats'!$I$12,IF(R597=22,(E596-F596)/F596-'Daily stats'!$I$12,""))</f>
        <v/>
      </c>
      <c r="T597" s="11">
        <f>IF(OR(Q596="",Q597=""),0,IF(S597&lt;&gt;"",S597,IF(AND(Q596=Q597,Q596&lt;&gt;0),ABS((F596-F597)/F596),IF(AND(Q596+Q597=0,Q596&lt;&gt;0),(-1*ABS(F597-F596))/F596-2*('Daily stats'!$I$12),IF(AND(Q596=-1,Q597=0),(F596-F597)/F596-2*('Daily stats'!$I$12),IF(AND(Q596=1,Q597=0),(F597-F596)/F596-2*('Daily stats'!$I$12),0))))))</f>
        <v>-5.9943918447264658E-3</v>
      </c>
    </row>
    <row r="598" spans="1:20">
      <c r="A598" s="9">
        <v>42886</v>
      </c>
      <c r="B598" s="9">
        <v>42915</v>
      </c>
      <c r="C598" s="2">
        <v>23255</v>
      </c>
      <c r="D598" s="7">
        <v>23342.3</v>
      </c>
      <c r="E598" s="6">
        <v>23180</v>
      </c>
      <c r="F598" s="5">
        <v>23321.75</v>
      </c>
      <c r="G598" s="2">
        <v>23321.75</v>
      </c>
      <c r="H598" s="2">
        <v>61043</v>
      </c>
      <c r="I598" s="2">
        <v>568133.38</v>
      </c>
      <c r="J598" s="2">
        <v>3205280</v>
      </c>
      <c r="K598" s="2">
        <v>24680</v>
      </c>
      <c r="L598" s="2">
        <v>23424.799999999999</v>
      </c>
      <c r="M598" s="47">
        <f t="shared" si="56"/>
        <v>70.25</v>
      </c>
      <c r="N598" s="11">
        <f t="shared" si="59"/>
        <v>3.0213104530890482E-3</v>
      </c>
      <c r="O598" s="14">
        <f t="shared" si="60"/>
        <v>0.25963642330930087</v>
      </c>
      <c r="P598">
        <f t="shared" si="57"/>
        <v>162.29999999999927</v>
      </c>
      <c r="Q598" s="27">
        <f t="shared" si="61"/>
        <v>1</v>
      </c>
      <c r="R598" s="2" t="str">
        <f t="shared" si="58"/>
        <v/>
      </c>
      <c r="S598" t="str">
        <f>+IF(R598=11,(F597-D597)/F597-'Daily stats'!$I$12,IF(R598=22,(E597-F597)/F597-'Daily stats'!$I$12,""))</f>
        <v/>
      </c>
      <c r="T598" s="11">
        <f>IF(OR(Q597="",Q598=""),0,IF(S598&lt;&gt;"",S598,IF(AND(Q597=Q598,Q597&lt;&gt;0),ABS((F597-F598)/F597),IF(AND(Q597+Q598=0,Q597&lt;&gt;0),(-1*ABS(F598-F597))/F597-2*('Daily stats'!$I$12),IF(AND(Q597=-1,Q598=0),(F597-F598)/F597-2*('Daily stats'!$I$12),IF(AND(Q597=1,Q598=0),(F598-F597)/F597-2*('Daily stats'!$I$12),0))))))</f>
        <v>3.0213104530890482E-3</v>
      </c>
    </row>
    <row r="599" spans="1:20">
      <c r="A599" s="9">
        <v>42887</v>
      </c>
      <c r="B599" s="9">
        <v>42915</v>
      </c>
      <c r="C599" s="2">
        <v>23300.25</v>
      </c>
      <c r="D599" s="7">
        <v>23341.599999999999</v>
      </c>
      <c r="E599" s="6">
        <v>23185.1</v>
      </c>
      <c r="F599" s="5">
        <v>23292.05</v>
      </c>
      <c r="G599" s="2">
        <v>23292.05</v>
      </c>
      <c r="H599" s="2">
        <v>64979</v>
      </c>
      <c r="I599" s="2">
        <v>605018.43999999994</v>
      </c>
      <c r="J599" s="2">
        <v>3115480</v>
      </c>
      <c r="K599" s="2">
        <v>-89800</v>
      </c>
      <c r="L599" s="2">
        <v>23310.15</v>
      </c>
      <c r="M599" s="47">
        <f t="shared" si="56"/>
        <v>-29.700000000000728</v>
      </c>
      <c r="N599" s="11">
        <f t="shared" si="59"/>
        <v>-1.2734893393506375E-3</v>
      </c>
      <c r="O599" s="14">
        <f t="shared" si="60"/>
        <v>0.25836293396995025</v>
      </c>
      <c r="P599">
        <f t="shared" si="57"/>
        <v>156.5</v>
      </c>
      <c r="Q599" s="27">
        <f t="shared" si="61"/>
        <v>-1</v>
      </c>
      <c r="R599" s="2" t="str">
        <f t="shared" si="58"/>
        <v/>
      </c>
      <c r="S599" t="str">
        <f>+IF(R599=11,(F598-D598)/F598-'Daily stats'!$I$12,IF(R599=22,(E598-F598)/F598-'Daily stats'!$I$12,""))</f>
        <v/>
      </c>
      <c r="T599" s="11">
        <f>IF(OR(Q598="",Q599=""),0,IF(S599&lt;&gt;"",S599,IF(AND(Q598=Q599,Q598&lt;&gt;0),ABS((F598-F599)/F598),IF(AND(Q598+Q599=0,Q598&lt;&gt;0),(-1*ABS(F599-F598))/F598-2*('Daily stats'!$I$12),IF(AND(Q598=-1,Q599=0),(F598-F599)/F598-2*('Daily stats'!$I$12),IF(AND(Q598=1,Q599=0),(F599-F598)/F598-2*('Daily stats'!$I$12),0))))))</f>
        <v>-2.2734893393506375E-3</v>
      </c>
    </row>
    <row r="600" spans="1:20">
      <c r="A600" s="9">
        <v>42888</v>
      </c>
      <c r="B600" s="9">
        <v>42915</v>
      </c>
      <c r="C600" s="2">
        <v>23389.5</v>
      </c>
      <c r="D600" s="7">
        <v>23399</v>
      </c>
      <c r="E600" s="6">
        <v>23280</v>
      </c>
      <c r="F600" s="5">
        <v>23341.75</v>
      </c>
      <c r="G600" s="2">
        <v>23341.75</v>
      </c>
      <c r="H600" s="2">
        <v>47781</v>
      </c>
      <c r="I600" s="2">
        <v>446150.97</v>
      </c>
      <c r="J600" s="2">
        <v>3148480</v>
      </c>
      <c r="K600" s="2">
        <v>33000</v>
      </c>
      <c r="L600" s="2">
        <v>23375.9</v>
      </c>
      <c r="M600" s="47">
        <f t="shared" si="56"/>
        <v>49.700000000000728</v>
      </c>
      <c r="N600" s="11">
        <f t="shared" si="59"/>
        <v>2.1337752580816516E-3</v>
      </c>
      <c r="O600" s="14">
        <f t="shared" si="60"/>
        <v>0.26049670922803192</v>
      </c>
      <c r="P600">
        <f t="shared" si="57"/>
        <v>119</v>
      </c>
      <c r="Q600" s="27">
        <f t="shared" si="61"/>
        <v>1</v>
      </c>
      <c r="R600" s="2">
        <f t="shared" si="58"/>
        <v>11</v>
      </c>
      <c r="S600">
        <f>+IF(R600=11,(F599-D599)/F599-'Daily stats'!$I$12,IF(R600=22,(E599-F599)/F599-'Daily stats'!$I$12,""))</f>
        <v>-2.6273352925139382E-3</v>
      </c>
      <c r="T600" s="11">
        <f>IF(OR(Q599="",Q600=""),0,IF(S600&lt;&gt;"",S600,IF(AND(Q599=Q600,Q599&lt;&gt;0),ABS((F599-F600)/F599),IF(AND(Q599+Q600=0,Q599&lt;&gt;0),(-1*ABS(F600-F599))/F599-2*('Daily stats'!$I$12),IF(AND(Q599=-1,Q600=0),(F599-F600)/F599-2*('Daily stats'!$I$12),IF(AND(Q599=1,Q600=0),(F600-F599)/F599-2*('Daily stats'!$I$12),0))))))</f>
        <v>-2.6273352925139382E-3</v>
      </c>
    </row>
    <row r="601" spans="1:20">
      <c r="A601" s="9">
        <v>42891</v>
      </c>
      <c r="B601" s="9">
        <v>42915</v>
      </c>
      <c r="C601" s="2">
        <v>23315.05</v>
      </c>
      <c r="D601" s="7">
        <v>23448.7</v>
      </c>
      <c r="E601" s="6">
        <v>23292</v>
      </c>
      <c r="F601" s="5">
        <v>23425.1</v>
      </c>
      <c r="G601" s="2">
        <v>23425.1</v>
      </c>
      <c r="H601" s="2">
        <v>38667</v>
      </c>
      <c r="I601" s="2">
        <v>361738.17</v>
      </c>
      <c r="J601" s="2">
        <v>3172760</v>
      </c>
      <c r="K601" s="2">
        <v>24280</v>
      </c>
      <c r="L601" s="2">
        <v>23459.65</v>
      </c>
      <c r="M601" s="47">
        <f t="shared" si="56"/>
        <v>83.349999999998545</v>
      </c>
      <c r="N601" s="11">
        <f t="shared" si="59"/>
        <v>3.5708547988046544E-3</v>
      </c>
      <c r="O601" s="14">
        <f t="shared" si="60"/>
        <v>0.26406756402683657</v>
      </c>
      <c r="P601">
        <f t="shared" si="57"/>
        <v>156.70000000000073</v>
      </c>
      <c r="Q601" s="27">
        <f t="shared" si="61"/>
        <v>1</v>
      </c>
      <c r="R601" s="2" t="str">
        <f t="shared" si="58"/>
        <v/>
      </c>
      <c r="S601" t="str">
        <f>+IF(R601=11,(F600-D600)/F600-'Daily stats'!$I$12,IF(R601=22,(E600-F600)/F600-'Daily stats'!$I$12,""))</f>
        <v/>
      </c>
      <c r="T601" s="11">
        <f>IF(OR(Q600="",Q601=""),0,IF(S601&lt;&gt;"",S601,IF(AND(Q600=Q601,Q600&lt;&gt;0),ABS((F600-F601)/F600),IF(AND(Q600+Q601=0,Q600&lt;&gt;0),(-1*ABS(F601-F600))/F600-2*('Daily stats'!$I$12),IF(AND(Q600=-1,Q601=0),(F600-F601)/F600-2*('Daily stats'!$I$12),IF(AND(Q600=1,Q601=0),(F601-F600)/F600-2*('Daily stats'!$I$12),0))))))</f>
        <v>3.5708547988046544E-3</v>
      </c>
    </row>
    <row r="602" spans="1:20">
      <c r="A602" s="9">
        <v>42892</v>
      </c>
      <c r="B602" s="9">
        <v>42915</v>
      </c>
      <c r="C602" s="2">
        <v>23548</v>
      </c>
      <c r="D602" s="7">
        <v>23778.5</v>
      </c>
      <c r="E602" s="6">
        <v>23372.2</v>
      </c>
      <c r="F602" s="5">
        <v>23432.65</v>
      </c>
      <c r="G602" s="2">
        <v>23432.65</v>
      </c>
      <c r="H602" s="2">
        <v>41900</v>
      </c>
      <c r="I602" s="2">
        <v>392353.27</v>
      </c>
      <c r="J602" s="2">
        <v>2934720</v>
      </c>
      <c r="K602" s="2">
        <v>-238040</v>
      </c>
      <c r="L602" s="2">
        <v>23416.3</v>
      </c>
      <c r="M602" s="47">
        <f t="shared" si="56"/>
        <v>7.5500000000029104</v>
      </c>
      <c r="N602" s="11">
        <f t="shared" si="59"/>
        <v>3.2230385355891378E-4</v>
      </c>
      <c r="O602" s="14">
        <f t="shared" si="60"/>
        <v>0.26438986788039548</v>
      </c>
      <c r="P602">
        <f t="shared" si="57"/>
        <v>406.29999999999927</v>
      </c>
      <c r="Q602" s="27">
        <f t="shared" si="61"/>
        <v>1</v>
      </c>
      <c r="R602" s="2" t="str">
        <f t="shared" si="58"/>
        <v/>
      </c>
      <c r="S602" t="str">
        <f>+IF(R602=11,(F601-D601)/F601-'Daily stats'!$I$12,IF(R602=22,(E601-F601)/F601-'Daily stats'!$I$12,""))</f>
        <v/>
      </c>
      <c r="T602" s="11">
        <f>IF(OR(Q601="",Q602=""),0,IF(S602&lt;&gt;"",S602,IF(AND(Q601=Q602,Q601&lt;&gt;0),ABS((F601-F602)/F601),IF(AND(Q601+Q602=0,Q601&lt;&gt;0),(-1*ABS(F602-F601))/F601-2*('Daily stats'!$I$12),IF(AND(Q601=-1,Q602=0),(F601-F602)/F601-2*('Daily stats'!$I$12),IF(AND(Q601=1,Q602=0),(F602-F601)/F601-2*('Daily stats'!$I$12),0))))))</f>
        <v>3.2230385355891378E-4</v>
      </c>
    </row>
    <row r="603" spans="1:20">
      <c r="A603" s="9">
        <v>42893</v>
      </c>
      <c r="B603" s="9">
        <v>42915</v>
      </c>
      <c r="C603" s="2">
        <v>23458.95</v>
      </c>
      <c r="D603" s="7">
        <v>23608.2</v>
      </c>
      <c r="E603" s="6">
        <v>23404</v>
      </c>
      <c r="F603" s="5">
        <v>23559.65</v>
      </c>
      <c r="G603" s="2">
        <v>23559.65</v>
      </c>
      <c r="H603" s="2">
        <v>61195</v>
      </c>
      <c r="I603" s="2">
        <v>575104.19999999995</v>
      </c>
      <c r="J603" s="2">
        <v>2932400</v>
      </c>
      <c r="K603" s="2">
        <v>-2320</v>
      </c>
      <c r="L603" s="2">
        <v>23567.65</v>
      </c>
      <c r="M603" s="47">
        <f t="shared" si="56"/>
        <v>127</v>
      </c>
      <c r="N603" s="11">
        <f t="shared" si="59"/>
        <v>5.4197882015051642E-3</v>
      </c>
      <c r="O603" s="14">
        <f t="shared" si="60"/>
        <v>0.26980965608190066</v>
      </c>
      <c r="P603">
        <f t="shared" si="57"/>
        <v>204.20000000000073</v>
      </c>
      <c r="Q603" s="27">
        <f t="shared" si="61"/>
        <v>1</v>
      </c>
      <c r="R603" s="2" t="str">
        <f t="shared" si="58"/>
        <v/>
      </c>
      <c r="S603" t="str">
        <f>+IF(R603=11,(F602-D602)/F602-'Daily stats'!$I$12,IF(R603=22,(E602-F602)/F602-'Daily stats'!$I$12,""))</f>
        <v/>
      </c>
      <c r="T603" s="11">
        <f>IF(OR(Q602="",Q603=""),0,IF(S603&lt;&gt;"",S603,IF(AND(Q602=Q603,Q602&lt;&gt;0),ABS((F602-F603)/F602),IF(AND(Q602+Q603=0,Q602&lt;&gt;0),(-1*ABS(F603-F602))/F602-2*('Daily stats'!$I$12),IF(AND(Q602=-1,Q603=0),(F602-F603)/F602-2*('Daily stats'!$I$12),IF(AND(Q602=1,Q603=0),(F603-F602)/F602-2*('Daily stats'!$I$12),0))))))</f>
        <v>5.4197882015051642E-3</v>
      </c>
    </row>
    <row r="604" spans="1:20">
      <c r="A604" s="9">
        <v>42894</v>
      </c>
      <c r="B604" s="9">
        <v>42915</v>
      </c>
      <c r="C604" s="2">
        <v>23650</v>
      </c>
      <c r="D604" s="7">
        <v>23650</v>
      </c>
      <c r="E604" s="6">
        <v>23524</v>
      </c>
      <c r="F604" s="5">
        <v>23539.3</v>
      </c>
      <c r="G604" s="2">
        <v>23539.3</v>
      </c>
      <c r="H604" s="2">
        <v>50267</v>
      </c>
      <c r="I604" s="2">
        <v>474173.86</v>
      </c>
      <c r="J604" s="2">
        <v>2815800</v>
      </c>
      <c r="K604" s="2">
        <v>-116600</v>
      </c>
      <c r="L604" s="2">
        <v>23536.1</v>
      </c>
      <c r="M604" s="47">
        <f t="shared" si="56"/>
        <v>-20.350000000002183</v>
      </c>
      <c r="N604" s="11">
        <f t="shared" si="59"/>
        <v>-8.6376495406350186E-4</v>
      </c>
      <c r="O604" s="14">
        <f t="shared" si="60"/>
        <v>0.26894589112783718</v>
      </c>
      <c r="P604">
        <f t="shared" si="57"/>
        <v>126</v>
      </c>
      <c r="Q604" s="27">
        <f t="shared" si="61"/>
        <v>-1</v>
      </c>
      <c r="R604" s="2" t="str">
        <f t="shared" si="58"/>
        <v/>
      </c>
      <c r="S604" t="str">
        <f>+IF(R604=11,(F603-D603)/F603-'Daily stats'!$I$12,IF(R604=22,(E603-F603)/F603-'Daily stats'!$I$12,""))</f>
        <v/>
      </c>
      <c r="T604" s="11">
        <f>IF(OR(Q603="",Q604=""),0,IF(S604&lt;&gt;"",S604,IF(AND(Q603=Q604,Q603&lt;&gt;0),ABS((F603-F604)/F603),IF(AND(Q603+Q604=0,Q603&lt;&gt;0),(-1*ABS(F604-F603))/F603-2*('Daily stats'!$I$12),IF(AND(Q603=-1,Q604=0),(F603-F604)/F603-2*('Daily stats'!$I$12),IF(AND(Q603=1,Q604=0),(F604-F603)/F603-2*('Daily stats'!$I$12),0))))))</f>
        <v>-1.8637649540635018E-3</v>
      </c>
    </row>
    <row r="605" spans="1:20">
      <c r="A605" s="9">
        <v>42895</v>
      </c>
      <c r="B605" s="9">
        <v>42915</v>
      </c>
      <c r="C605" s="2">
        <v>23520</v>
      </c>
      <c r="D605" s="7">
        <v>23660</v>
      </c>
      <c r="E605" s="6">
        <v>23475.35</v>
      </c>
      <c r="F605" s="5">
        <v>23639.65</v>
      </c>
      <c r="G605" s="2">
        <v>23639.65</v>
      </c>
      <c r="H605" s="2">
        <v>55164</v>
      </c>
      <c r="I605" s="2">
        <v>519902.19</v>
      </c>
      <c r="J605" s="2">
        <v>2802560</v>
      </c>
      <c r="K605" s="2">
        <v>-13240</v>
      </c>
      <c r="L605" s="2">
        <v>23690.9</v>
      </c>
      <c r="M605" s="47">
        <f t="shared" si="56"/>
        <v>100.35000000000218</v>
      </c>
      <c r="N605" s="11">
        <f t="shared" si="59"/>
        <v>4.2630834391847753E-3</v>
      </c>
      <c r="O605" s="14">
        <f t="shared" si="60"/>
        <v>0.27320897456702198</v>
      </c>
      <c r="P605">
        <f t="shared" si="57"/>
        <v>184.65000000000146</v>
      </c>
      <c r="Q605" s="27">
        <f t="shared" si="61"/>
        <v>1</v>
      </c>
      <c r="R605" s="2">
        <f t="shared" si="58"/>
        <v>11</v>
      </c>
      <c r="S605">
        <f>+IF(R605=11,(F604-D604)/F604-'Daily stats'!$I$12,IF(R605=22,(E604-F604)/F604-'Daily stats'!$I$12,""))</f>
        <v>-5.2027736593696812E-3</v>
      </c>
      <c r="T605" s="11">
        <f>IF(OR(Q604="",Q605=""),0,IF(S605&lt;&gt;"",S605,IF(AND(Q604=Q605,Q604&lt;&gt;0),ABS((F604-F605)/F604),IF(AND(Q604+Q605=0,Q604&lt;&gt;0),(-1*ABS(F605-F604))/F604-2*('Daily stats'!$I$12),IF(AND(Q604=-1,Q605=0),(F604-F605)/F604-2*('Daily stats'!$I$12),IF(AND(Q604=1,Q605=0),(F605-F604)/F604-2*('Daily stats'!$I$12),0))))))</f>
        <v>-5.2027736593696812E-3</v>
      </c>
    </row>
    <row r="606" spans="1:20">
      <c r="A606" s="9">
        <v>42898</v>
      </c>
      <c r="B606" s="9">
        <v>42915</v>
      </c>
      <c r="C606" s="2">
        <v>23549.25</v>
      </c>
      <c r="D606" s="7">
        <v>23594.799999999999</v>
      </c>
      <c r="E606" s="6">
        <v>23415.95</v>
      </c>
      <c r="F606" s="5">
        <v>23454.85</v>
      </c>
      <c r="G606" s="2">
        <v>23454.85</v>
      </c>
      <c r="H606" s="2">
        <v>52266</v>
      </c>
      <c r="I606" s="2">
        <v>491359.7</v>
      </c>
      <c r="J606" s="2">
        <v>2742440</v>
      </c>
      <c r="K606" s="2">
        <v>-60120</v>
      </c>
      <c r="L606" s="2">
        <v>23470.45</v>
      </c>
      <c r="M606" s="47">
        <f t="shared" si="56"/>
        <v>-184.80000000000291</v>
      </c>
      <c r="N606" s="11">
        <f t="shared" si="59"/>
        <v>-7.817374622720849E-3</v>
      </c>
      <c r="O606" s="14">
        <f t="shared" si="60"/>
        <v>0.26539159994430112</v>
      </c>
      <c r="P606">
        <f t="shared" si="57"/>
        <v>178.84999999999854</v>
      </c>
      <c r="Q606" s="27">
        <f t="shared" si="61"/>
        <v>-1</v>
      </c>
      <c r="R606" s="2">
        <f t="shared" si="58"/>
        <v>22</v>
      </c>
      <c r="S606">
        <f>+IF(R606=11,(F605-D605)/F605-'Daily stats'!$I$12,IF(R606=22,(E605-F605)/F605-'Daily stats'!$I$12,""))</f>
        <v>-7.4501875027761788E-3</v>
      </c>
      <c r="T606" s="11">
        <f>IF(OR(Q605="",Q606=""),0,IF(S606&lt;&gt;"",S606,IF(AND(Q605=Q606,Q605&lt;&gt;0),ABS((F605-F606)/F605),IF(AND(Q605+Q606=0,Q605&lt;&gt;0),(-1*ABS(F606-F605))/F605-2*('Daily stats'!$I$12),IF(AND(Q605=-1,Q606=0),(F605-F606)/F605-2*('Daily stats'!$I$12),IF(AND(Q605=1,Q606=0),(F606-F605)/F605-2*('Daily stats'!$I$12),0))))))</f>
        <v>-7.4501875027761788E-3</v>
      </c>
    </row>
    <row r="607" spans="1:20">
      <c r="A607" s="9">
        <v>42899</v>
      </c>
      <c r="B607" s="9">
        <v>42915</v>
      </c>
      <c r="C607" s="2">
        <v>23461</v>
      </c>
      <c r="D607" s="7">
        <v>23559.65</v>
      </c>
      <c r="E607" s="6">
        <v>23425</v>
      </c>
      <c r="F607" s="5">
        <v>23449</v>
      </c>
      <c r="G607" s="2">
        <v>23449</v>
      </c>
      <c r="H607" s="2">
        <v>43739</v>
      </c>
      <c r="I607" s="2">
        <v>411145.94</v>
      </c>
      <c r="J607" s="2">
        <v>2719920</v>
      </c>
      <c r="K607" s="2">
        <v>-22520</v>
      </c>
      <c r="L607" s="2">
        <v>23477.85</v>
      </c>
      <c r="M607" s="47">
        <f t="shared" si="56"/>
        <v>-5.8499999999985448</v>
      </c>
      <c r="N607" s="11">
        <f t="shared" si="59"/>
        <v>-2.4941536611824614E-4</v>
      </c>
      <c r="O607" s="14">
        <f t="shared" si="60"/>
        <v>0.26514218457818289</v>
      </c>
      <c r="P607">
        <f t="shared" si="57"/>
        <v>134.65000000000146</v>
      </c>
      <c r="Q607" s="27">
        <f t="shared" si="61"/>
        <v>-1</v>
      </c>
      <c r="R607" s="2" t="str">
        <f t="shared" si="58"/>
        <v/>
      </c>
      <c r="S607" t="str">
        <f>+IF(R607=11,(F606-D606)/F606-'Daily stats'!$I$12,IF(R607=22,(E606-F606)/F606-'Daily stats'!$I$12,""))</f>
        <v/>
      </c>
      <c r="T607" s="11">
        <f>IF(OR(Q606="",Q607=""),0,IF(S607&lt;&gt;"",S607,IF(AND(Q606=Q607,Q606&lt;&gt;0),ABS((F606-F607)/F606),IF(AND(Q606+Q607=0,Q606&lt;&gt;0),(-1*ABS(F607-F606))/F606-2*('Daily stats'!$I$12),IF(AND(Q606=-1,Q607=0),(F606-F607)/F606-2*('Daily stats'!$I$12),IF(AND(Q606=1,Q607=0),(F607-F606)/F606-2*('Daily stats'!$I$12),0))))))</f>
        <v>2.4941536611824614E-4</v>
      </c>
    </row>
    <row r="608" spans="1:20">
      <c r="A608" s="9">
        <v>42900</v>
      </c>
      <c r="B608" s="9">
        <v>42915</v>
      </c>
      <c r="C608" s="2">
        <v>23511</v>
      </c>
      <c r="D608" s="7">
        <v>23525</v>
      </c>
      <c r="E608" s="6">
        <v>23361.85</v>
      </c>
      <c r="F608" s="5">
        <v>23486.400000000001</v>
      </c>
      <c r="G608" s="2">
        <v>23486.400000000001</v>
      </c>
      <c r="H608" s="2">
        <v>50441</v>
      </c>
      <c r="I608" s="2">
        <v>473089.87</v>
      </c>
      <c r="J608" s="2">
        <v>2616280</v>
      </c>
      <c r="K608" s="2">
        <v>-103640</v>
      </c>
      <c r="L608" s="2">
        <v>23498.7</v>
      </c>
      <c r="M608" s="47">
        <f t="shared" si="56"/>
        <v>37.400000000001455</v>
      </c>
      <c r="N608" s="11">
        <f t="shared" si="59"/>
        <v>1.5949507441682569E-3</v>
      </c>
      <c r="O608" s="14">
        <f t="shared" si="60"/>
        <v>0.26673713532235116</v>
      </c>
      <c r="P608">
        <f t="shared" si="57"/>
        <v>163.15000000000146</v>
      </c>
      <c r="Q608" s="27">
        <f t="shared" si="61"/>
        <v>1</v>
      </c>
      <c r="R608" s="2" t="str">
        <f t="shared" si="58"/>
        <v/>
      </c>
      <c r="S608" t="str">
        <f>+IF(R608=11,(F607-D607)/F607-'Daily stats'!$I$12,IF(R608=22,(E607-F607)/F607-'Daily stats'!$I$12,""))</f>
        <v/>
      </c>
      <c r="T608" s="11">
        <f>IF(OR(Q607="",Q608=""),0,IF(S608&lt;&gt;"",S608,IF(AND(Q607=Q608,Q607&lt;&gt;0),ABS((F607-F608)/F607),IF(AND(Q607+Q608=0,Q607&lt;&gt;0),(-1*ABS(F608-F607))/F607-2*('Daily stats'!$I$12),IF(AND(Q607=-1,Q608=0),(F607-F608)/F607-2*('Daily stats'!$I$12),IF(AND(Q607=1,Q608=0),(F608-F607)/F607-2*('Daily stats'!$I$12),0))))))</f>
        <v>-2.5949507441682569E-3</v>
      </c>
    </row>
    <row r="609" spans="1:20">
      <c r="A609" s="9">
        <v>42901</v>
      </c>
      <c r="B609" s="9">
        <v>42915</v>
      </c>
      <c r="C609" s="2">
        <v>23460</v>
      </c>
      <c r="D609" s="7">
        <v>23460</v>
      </c>
      <c r="E609" s="6">
        <v>23308.05</v>
      </c>
      <c r="F609" s="5">
        <v>23387.25</v>
      </c>
      <c r="G609" s="2">
        <v>23387.25</v>
      </c>
      <c r="H609" s="2">
        <v>59699</v>
      </c>
      <c r="I609" s="2">
        <v>558302.09</v>
      </c>
      <c r="J609" s="2">
        <v>2604040</v>
      </c>
      <c r="K609" s="2">
        <v>-12240</v>
      </c>
      <c r="L609" s="2">
        <v>23391.75</v>
      </c>
      <c r="M609" s="47">
        <f t="shared" si="56"/>
        <v>-99.150000000001455</v>
      </c>
      <c r="N609" s="11">
        <f t="shared" si="59"/>
        <v>-4.2215920703045787E-3</v>
      </c>
      <c r="O609" s="14">
        <f t="shared" si="60"/>
        <v>0.26251554325204657</v>
      </c>
      <c r="P609">
        <f t="shared" si="57"/>
        <v>151.95000000000073</v>
      </c>
      <c r="Q609" s="27">
        <f t="shared" si="61"/>
        <v>-1</v>
      </c>
      <c r="R609" s="2">
        <f t="shared" si="58"/>
        <v>22</v>
      </c>
      <c r="S609">
        <f>+IF(R609=11,(F608-D608)/F608-'Daily stats'!$I$12,IF(R609=22,(E608-F608)/F608-'Daily stats'!$I$12,""))</f>
        <v>-5.8030690101506782E-3</v>
      </c>
      <c r="T609" s="11">
        <f>IF(OR(Q608="",Q609=""),0,IF(S609&lt;&gt;"",S609,IF(AND(Q608=Q609,Q608&lt;&gt;0),ABS((F608-F609)/F608),IF(AND(Q608+Q609=0,Q608&lt;&gt;0),(-1*ABS(F609-F608))/F608-2*('Daily stats'!$I$12),IF(AND(Q608=-1,Q609=0),(F608-F609)/F608-2*('Daily stats'!$I$12),IF(AND(Q608=1,Q609=0),(F609-F608)/F608-2*('Daily stats'!$I$12),0))))))</f>
        <v>-5.8030690101506782E-3</v>
      </c>
    </row>
    <row r="610" spans="1:20">
      <c r="A610" s="9">
        <v>42902</v>
      </c>
      <c r="B610" s="9">
        <v>42915</v>
      </c>
      <c r="C610" s="2">
        <v>23424.95</v>
      </c>
      <c r="D610" s="7">
        <v>23479.95</v>
      </c>
      <c r="E610" s="6">
        <v>23379.7</v>
      </c>
      <c r="F610" s="5">
        <v>23460.15</v>
      </c>
      <c r="G610" s="2">
        <v>23460.15</v>
      </c>
      <c r="H610" s="2">
        <v>42542</v>
      </c>
      <c r="I610" s="2">
        <v>398820.64</v>
      </c>
      <c r="J610" s="2">
        <v>2511920</v>
      </c>
      <c r="K610" s="2">
        <v>-92120</v>
      </c>
      <c r="L610" s="2" t="s">
        <v>36</v>
      </c>
      <c r="M610" s="47">
        <f t="shared" si="56"/>
        <v>72.900000000001455</v>
      </c>
      <c r="N610" s="11">
        <f t="shared" si="59"/>
        <v>3.1170830260078227E-3</v>
      </c>
      <c r="O610" s="14">
        <f t="shared" si="60"/>
        <v>0.2656326262780544</v>
      </c>
      <c r="P610">
        <f t="shared" si="57"/>
        <v>100.25</v>
      </c>
      <c r="Q610" s="27">
        <f t="shared" si="61"/>
        <v>1</v>
      </c>
      <c r="R610" s="2">
        <f t="shared" si="58"/>
        <v>11</v>
      </c>
      <c r="S610">
        <f>+IF(R610=11,(F609-D609)/F609-'Daily stats'!$I$12,IF(R610=22,(E609-F609)/F609-'Daily stats'!$I$12,""))</f>
        <v>-3.61066927492544E-3</v>
      </c>
      <c r="T610" s="11">
        <f>IF(OR(Q609="",Q610=""),0,IF(S610&lt;&gt;"",S610,IF(AND(Q609=Q610,Q609&lt;&gt;0),ABS((F609-F610)/F609),IF(AND(Q609+Q610=0,Q609&lt;&gt;0),(-1*ABS(F610-F609))/F609-2*('Daily stats'!$I$12),IF(AND(Q609=-1,Q610=0),(F609-F610)/F609-2*('Daily stats'!$I$12),IF(AND(Q609=1,Q610=0),(F610-F609)/F609-2*('Daily stats'!$I$12),0))))))</f>
        <v>-3.61066927492544E-3</v>
      </c>
    </row>
    <row r="611" spans="1:20">
      <c r="A611" s="9">
        <v>42905</v>
      </c>
      <c r="B611" s="9">
        <v>42915</v>
      </c>
      <c r="C611" s="2">
        <v>23502.65</v>
      </c>
      <c r="D611" s="7">
        <v>23783.65</v>
      </c>
      <c r="E611" s="6">
        <v>23486.55</v>
      </c>
      <c r="F611" s="5">
        <v>23699.7</v>
      </c>
      <c r="G611" s="2">
        <v>23699.7</v>
      </c>
      <c r="H611" s="2">
        <v>59692</v>
      </c>
      <c r="I611" s="2">
        <v>564325.43000000005</v>
      </c>
      <c r="J611" s="2">
        <v>2438440</v>
      </c>
      <c r="K611" s="2">
        <v>-73480</v>
      </c>
      <c r="L611" s="2">
        <v>23742.15</v>
      </c>
      <c r="M611" s="47">
        <f t="shared" si="56"/>
        <v>239.54999999999927</v>
      </c>
      <c r="N611" s="11">
        <f t="shared" si="59"/>
        <v>1.0210932155165216E-2</v>
      </c>
      <c r="O611" s="14">
        <f t="shared" si="60"/>
        <v>0.27584355843321962</v>
      </c>
      <c r="P611">
        <f t="shared" si="57"/>
        <v>297.10000000000218</v>
      </c>
      <c r="Q611" s="27">
        <f t="shared" si="61"/>
        <v>1</v>
      </c>
      <c r="R611" s="2" t="str">
        <f t="shared" si="58"/>
        <v/>
      </c>
      <c r="S611" t="str">
        <f>+IF(R611=11,(F610-D610)/F610-'Daily stats'!$I$12,IF(R611=22,(E610-F610)/F610-'Daily stats'!$I$12,""))</f>
        <v/>
      </c>
      <c r="T611" s="11">
        <f>IF(OR(Q610="",Q611=""),0,IF(S611&lt;&gt;"",S611,IF(AND(Q610=Q611,Q610&lt;&gt;0),ABS((F610-F611)/F610),IF(AND(Q610+Q611=0,Q610&lt;&gt;0),(-1*ABS(F611-F610))/F610-2*('Daily stats'!$I$12),IF(AND(Q610=-1,Q611=0),(F610-F611)/F610-2*('Daily stats'!$I$12),IF(AND(Q610=1,Q611=0),(F611-F610)/F610-2*('Daily stats'!$I$12),0))))))</f>
        <v>1.0210932155165216E-2</v>
      </c>
    </row>
    <row r="612" spans="1:20">
      <c r="A612" s="9">
        <v>42906</v>
      </c>
      <c r="B612" s="9">
        <v>42915</v>
      </c>
      <c r="C612" s="2">
        <v>23690.55</v>
      </c>
      <c r="D612" s="7">
        <v>23754.35</v>
      </c>
      <c r="E612" s="6">
        <v>23660.15</v>
      </c>
      <c r="F612" s="5">
        <v>23692.5</v>
      </c>
      <c r="G612" s="2">
        <v>23692.5</v>
      </c>
      <c r="H612" s="2">
        <v>39083</v>
      </c>
      <c r="I612" s="2">
        <v>370618.29</v>
      </c>
      <c r="J612" s="2">
        <v>2419240</v>
      </c>
      <c r="K612" s="2">
        <v>-19200</v>
      </c>
      <c r="L612" s="2">
        <v>23697.95</v>
      </c>
      <c r="M612" s="47">
        <f t="shared" si="56"/>
        <v>-7.2000000000007276</v>
      </c>
      <c r="N612" s="11">
        <f t="shared" si="59"/>
        <v>-3.0380131394071346E-4</v>
      </c>
      <c r="O612" s="14">
        <f t="shared" si="60"/>
        <v>0.27553975711927892</v>
      </c>
      <c r="P612">
        <f t="shared" si="57"/>
        <v>94.19999999999709</v>
      </c>
      <c r="Q612" s="27">
        <f t="shared" si="61"/>
        <v>-1</v>
      </c>
      <c r="R612" s="2" t="str">
        <f t="shared" si="58"/>
        <v/>
      </c>
      <c r="S612" t="str">
        <f>+IF(R612=11,(F611-D611)/F611-'Daily stats'!$I$12,IF(R612=22,(E611-F611)/F611-'Daily stats'!$I$12,""))</f>
        <v/>
      </c>
      <c r="T612" s="11">
        <f>IF(OR(Q611="",Q612=""),0,IF(S612&lt;&gt;"",S612,IF(AND(Q611=Q612,Q611&lt;&gt;0),ABS((F611-F612)/F611),IF(AND(Q611+Q612=0,Q611&lt;&gt;0),(-1*ABS(F612-F611))/F611-2*('Daily stats'!$I$12),IF(AND(Q611=-1,Q612=0),(F611-F612)/F611-2*('Daily stats'!$I$12),IF(AND(Q611=1,Q612=0),(F612-F611)/F611-2*('Daily stats'!$I$12),0))))))</f>
        <v>-1.3038013139407135E-3</v>
      </c>
    </row>
    <row r="613" spans="1:20">
      <c r="A613" s="9">
        <v>42907</v>
      </c>
      <c r="B613" s="9">
        <v>42915</v>
      </c>
      <c r="C613" s="2">
        <v>23640</v>
      </c>
      <c r="D613" s="7">
        <v>23749.7</v>
      </c>
      <c r="E613" s="6">
        <v>23609.7</v>
      </c>
      <c r="F613" s="5">
        <v>23693.65</v>
      </c>
      <c r="G613" s="2">
        <v>23693.65</v>
      </c>
      <c r="H613" s="2">
        <v>44321</v>
      </c>
      <c r="I613" s="2">
        <v>419637.44</v>
      </c>
      <c r="J613" s="2">
        <v>2332120</v>
      </c>
      <c r="K613" s="2">
        <v>-87120</v>
      </c>
      <c r="L613" s="2">
        <v>23708.75</v>
      </c>
      <c r="M613" s="47">
        <f t="shared" si="56"/>
        <v>1.1500000000014552</v>
      </c>
      <c r="N613" s="11">
        <f t="shared" si="59"/>
        <v>4.8538567057146995E-5</v>
      </c>
      <c r="O613" s="14">
        <f t="shared" si="60"/>
        <v>0.27558829568633608</v>
      </c>
      <c r="P613">
        <f t="shared" si="57"/>
        <v>140</v>
      </c>
      <c r="Q613" s="27">
        <f t="shared" si="61"/>
        <v>1</v>
      </c>
      <c r="R613" s="2" t="str">
        <f t="shared" si="58"/>
        <v/>
      </c>
      <c r="S613" t="str">
        <f>+IF(R613=11,(F612-D612)/F612-'Daily stats'!$I$12,IF(R613=22,(E612-F612)/F612-'Daily stats'!$I$12,""))</f>
        <v/>
      </c>
      <c r="T613" s="11">
        <f>IF(OR(Q612="",Q613=""),0,IF(S613&lt;&gt;"",S613,IF(AND(Q612=Q613,Q612&lt;&gt;0),ABS((F612-F613)/F612),IF(AND(Q612+Q613=0,Q612&lt;&gt;0),(-1*ABS(F613-F612))/F612-2*('Daily stats'!$I$12),IF(AND(Q612=-1,Q613=0),(F612-F613)/F612-2*('Daily stats'!$I$12),IF(AND(Q612=1,Q613=0),(F613-F612)/F612-2*('Daily stats'!$I$12),0))))))</f>
        <v>-1.048538567057147E-3</v>
      </c>
    </row>
    <row r="614" spans="1:20">
      <c r="A614" s="9">
        <v>42908</v>
      </c>
      <c r="B614" s="9">
        <v>42915</v>
      </c>
      <c r="C614" s="2">
        <v>23702.05</v>
      </c>
      <c r="D614" s="7">
        <v>23891</v>
      </c>
      <c r="E614" s="6">
        <v>23694</v>
      </c>
      <c r="F614" s="5">
        <v>23728.9</v>
      </c>
      <c r="G614" s="2">
        <v>23728.9</v>
      </c>
      <c r="H614" s="2">
        <v>72311</v>
      </c>
      <c r="I614" s="2">
        <v>688246.56</v>
      </c>
      <c r="J614" s="2">
        <v>2299800</v>
      </c>
      <c r="K614" s="2">
        <v>-32320</v>
      </c>
      <c r="L614" s="2">
        <v>23736.1</v>
      </c>
      <c r="M614" s="47">
        <f t="shared" si="56"/>
        <v>35.25</v>
      </c>
      <c r="N614" s="11">
        <f t="shared" si="59"/>
        <v>1.487740386137214E-3</v>
      </c>
      <c r="O614" s="14">
        <f t="shared" si="60"/>
        <v>0.27707603607247328</v>
      </c>
      <c r="P614">
        <f t="shared" si="57"/>
        <v>197</v>
      </c>
      <c r="Q614" s="27">
        <f t="shared" si="61"/>
        <v>1</v>
      </c>
      <c r="R614" s="2" t="str">
        <f t="shared" si="58"/>
        <v/>
      </c>
      <c r="S614" t="str">
        <f>+IF(R614=11,(F613-D613)/F613-'Daily stats'!$I$12,IF(R614=22,(E613-F613)/F613-'Daily stats'!$I$12,""))</f>
        <v/>
      </c>
      <c r="T614" s="11">
        <f>IF(OR(Q613="",Q614=""),0,IF(S614&lt;&gt;"",S614,IF(AND(Q613=Q614,Q613&lt;&gt;0),ABS((F613-F614)/F613),IF(AND(Q613+Q614=0,Q613&lt;&gt;0),(-1*ABS(F614-F613))/F613-2*('Daily stats'!$I$12),IF(AND(Q613=-1,Q614=0),(F613-F614)/F613-2*('Daily stats'!$I$12),IF(AND(Q613=1,Q614=0),(F614-F613)/F613-2*('Daily stats'!$I$12),0))))))</f>
        <v>1.487740386137214E-3</v>
      </c>
    </row>
    <row r="615" spans="1:20">
      <c r="A615" s="9">
        <v>42909</v>
      </c>
      <c r="B615" s="9">
        <v>42915</v>
      </c>
      <c r="C615" s="2">
        <v>23750</v>
      </c>
      <c r="D615" s="7">
        <v>23750</v>
      </c>
      <c r="E615" s="6">
        <v>23522.85</v>
      </c>
      <c r="F615" s="5">
        <v>23546.15</v>
      </c>
      <c r="G615" s="2">
        <v>23546.15</v>
      </c>
      <c r="H615" s="2">
        <v>63555</v>
      </c>
      <c r="I615" s="2">
        <v>599958.54</v>
      </c>
      <c r="J615" s="2">
        <v>2214800</v>
      </c>
      <c r="K615" s="2">
        <v>-85000</v>
      </c>
      <c r="L615" s="2">
        <v>23542.75</v>
      </c>
      <c r="M615" s="47">
        <f t="shared" si="56"/>
        <v>-182.75</v>
      </c>
      <c r="N615" s="11">
        <f t="shared" si="59"/>
        <v>-7.701579087104754E-3</v>
      </c>
      <c r="O615" s="14">
        <f t="shared" si="60"/>
        <v>0.26937445698536855</v>
      </c>
      <c r="P615">
        <f t="shared" si="57"/>
        <v>227.15000000000146</v>
      </c>
      <c r="Q615" s="27">
        <f t="shared" si="61"/>
        <v>-1</v>
      </c>
      <c r="R615" s="2">
        <f t="shared" si="58"/>
        <v>22</v>
      </c>
      <c r="S615">
        <f>+IF(R615=11,(F614-D614)/F614-'Daily stats'!$I$12,IF(R615=22,(E614-F614)/F614-'Daily stats'!$I$12,""))</f>
        <v>-1.9707803564430488E-3</v>
      </c>
      <c r="T615" s="11">
        <f>IF(OR(Q614="",Q615=""),0,IF(S615&lt;&gt;"",S615,IF(AND(Q614=Q615,Q614&lt;&gt;0),ABS((F614-F615)/F614),IF(AND(Q614+Q615=0,Q614&lt;&gt;0),(-1*ABS(F615-F614))/F614-2*('Daily stats'!$I$12),IF(AND(Q614=-1,Q615=0),(F614-F615)/F614-2*('Daily stats'!$I$12),IF(AND(Q614=1,Q615=0),(F615-F614)/F614-2*('Daily stats'!$I$12),0))))))</f>
        <v>-1.9707803564430488E-3</v>
      </c>
    </row>
    <row r="616" spans="1:20">
      <c r="A616" s="9">
        <v>42913</v>
      </c>
      <c r="B616" s="9">
        <v>42915</v>
      </c>
      <c r="C616" s="2">
        <v>23601.05</v>
      </c>
      <c r="D616" s="7">
        <v>23625</v>
      </c>
      <c r="E616" s="6">
        <v>23041.35</v>
      </c>
      <c r="F616" s="5">
        <v>23229.05</v>
      </c>
      <c r="G616" s="2">
        <v>23229.05</v>
      </c>
      <c r="H616" s="2">
        <v>99743</v>
      </c>
      <c r="I616" s="2">
        <v>928625.4</v>
      </c>
      <c r="J616" s="2">
        <v>1998000</v>
      </c>
      <c r="K616" s="2">
        <v>-216800</v>
      </c>
      <c r="L616" s="2">
        <v>23216.25</v>
      </c>
      <c r="M616" s="47">
        <f t="shared" si="56"/>
        <v>-317.10000000000218</v>
      </c>
      <c r="N616" s="11">
        <f t="shared" si="59"/>
        <v>-1.3467169792089244E-2</v>
      </c>
      <c r="O616" s="14">
        <f t="shared" si="60"/>
        <v>0.25590728719327932</v>
      </c>
      <c r="P616">
        <f t="shared" si="57"/>
        <v>583.65000000000146</v>
      </c>
      <c r="Q616" s="27">
        <f t="shared" si="61"/>
        <v>-1</v>
      </c>
      <c r="R616" s="2" t="str">
        <f t="shared" si="58"/>
        <v/>
      </c>
      <c r="S616" t="str">
        <f>+IF(R616=11,(F615-D615)/F615-'Daily stats'!$I$12,IF(R616=22,(E615-F615)/F615-'Daily stats'!$I$12,""))</f>
        <v/>
      </c>
      <c r="T616" s="11">
        <f>IF(OR(Q615="",Q616=""),0,IF(S616&lt;&gt;"",S616,IF(AND(Q615=Q616,Q615&lt;&gt;0),ABS((F615-F616)/F615),IF(AND(Q615+Q616=0,Q615&lt;&gt;0),(-1*ABS(F616-F615))/F615-2*('Daily stats'!$I$12),IF(AND(Q615=-1,Q616=0),(F615-F616)/F615-2*('Daily stats'!$I$12),IF(AND(Q615=1,Q616=0),(F616-F615)/F615-2*('Daily stats'!$I$12),0))))))</f>
        <v>1.3467169792089244E-2</v>
      </c>
    </row>
    <row r="617" spans="1:20">
      <c r="A617" s="9">
        <v>42914</v>
      </c>
      <c r="B617" s="9">
        <v>42915</v>
      </c>
      <c r="C617" s="2">
        <v>23175</v>
      </c>
      <c r="D617" s="7">
        <v>23295.95</v>
      </c>
      <c r="E617" s="6">
        <v>23066</v>
      </c>
      <c r="F617" s="5">
        <v>23240.1</v>
      </c>
      <c r="G617" s="2">
        <v>23240.1</v>
      </c>
      <c r="H617" s="2">
        <v>77909</v>
      </c>
      <c r="I617" s="2">
        <v>723407.97</v>
      </c>
      <c r="J617" s="2">
        <v>1420840</v>
      </c>
      <c r="K617" s="2">
        <v>-577160</v>
      </c>
      <c r="L617" s="2">
        <v>23235.85</v>
      </c>
      <c r="M617" s="47">
        <f t="shared" si="56"/>
        <v>11.049999999999272</v>
      </c>
      <c r="N617" s="11">
        <f t="shared" si="59"/>
        <v>4.7569745641768703E-4</v>
      </c>
      <c r="O617" s="14">
        <f t="shared" si="60"/>
        <v>0.256382984649697</v>
      </c>
      <c r="P617">
        <f t="shared" si="57"/>
        <v>229.95000000000073</v>
      </c>
      <c r="Q617" s="27">
        <f t="shared" si="61"/>
        <v>1</v>
      </c>
      <c r="R617" s="2" t="str">
        <f t="shared" si="58"/>
        <v/>
      </c>
      <c r="S617" t="str">
        <f>+IF(R617=11,(F616-D616)/F616-'Daily stats'!$I$12,IF(R617=22,(E616-F616)/F616-'Daily stats'!$I$12,""))</f>
        <v/>
      </c>
      <c r="T617" s="11">
        <f>IF(OR(Q616="",Q617=""),0,IF(S617&lt;&gt;"",S617,IF(AND(Q616=Q617,Q616&lt;&gt;0),ABS((F616-F617)/F616),IF(AND(Q616+Q617=0,Q616&lt;&gt;0),(-1*ABS(F617-F616))/F616-2*('Daily stats'!$I$12),IF(AND(Q616=-1,Q617=0),(F616-F617)/F616-2*('Daily stats'!$I$12),IF(AND(Q616=1,Q617=0),(F617-F616)/F616-2*('Daily stats'!$I$12),0))))))</f>
        <v>-1.4756974564176871E-3</v>
      </c>
    </row>
    <row r="618" spans="1:20">
      <c r="A618" s="9">
        <v>42915</v>
      </c>
      <c r="B618" s="9">
        <v>42915</v>
      </c>
      <c r="C618" s="2">
        <v>23298</v>
      </c>
      <c r="D618" s="7">
        <v>23478.2</v>
      </c>
      <c r="E618" s="6">
        <v>23114.55</v>
      </c>
      <c r="F618" s="5">
        <v>23218.9</v>
      </c>
      <c r="G618" s="2">
        <v>23227.3</v>
      </c>
      <c r="H618" s="2">
        <v>111374</v>
      </c>
      <c r="I618" s="2">
        <v>1038200.43</v>
      </c>
      <c r="J618" s="2">
        <v>1055400</v>
      </c>
      <c r="K618" s="2">
        <v>-365440</v>
      </c>
      <c r="L618" s="2">
        <v>23227.3</v>
      </c>
      <c r="M618" s="47">
        <f t="shared" si="56"/>
        <v>-21.19999999999709</v>
      </c>
      <c r="N618" s="11">
        <f t="shared" si="59"/>
        <v>-9.1221638461095656E-4</v>
      </c>
      <c r="O618" s="14">
        <f t="shared" si="60"/>
        <v>0.25547076826508602</v>
      </c>
      <c r="P618">
        <f t="shared" si="57"/>
        <v>363.65000000000146</v>
      </c>
      <c r="Q618" s="27">
        <f t="shared" si="61"/>
        <v>0</v>
      </c>
      <c r="R618" s="2" t="str">
        <f t="shared" si="58"/>
        <v/>
      </c>
      <c r="S618" t="str">
        <f>+IF(R618=11,(F617-D617)/F617-'Daily stats'!$I$12,IF(R618=22,(E617-F617)/F617-'Daily stats'!$I$12,""))</f>
        <v/>
      </c>
      <c r="T618" s="11">
        <f>IF(OR(Q617="",Q618=""),0,IF(S618&lt;&gt;"",S618,IF(AND(Q617=Q618,Q617&lt;&gt;0),ABS((F617-F618)/F617),IF(AND(Q617+Q618=0,Q617&lt;&gt;0),(-1*ABS(F618-F617))/F617-2*('Daily stats'!$I$12),IF(AND(Q617=-1,Q618=0),(F617-F618)/F617-2*('Daily stats'!$I$12),IF(AND(Q617=1,Q618=0),(F618-F617)/F617-2*('Daily stats'!$I$12),0))))))</f>
        <v>-1.9122163846109566E-3</v>
      </c>
    </row>
    <row r="619" spans="1:20">
      <c r="A619" s="9">
        <v>42916</v>
      </c>
      <c r="B619" s="9">
        <v>42943</v>
      </c>
      <c r="C619" s="2">
        <v>23149.55</v>
      </c>
      <c r="D619" s="7">
        <v>23226.9</v>
      </c>
      <c r="E619" s="6">
        <v>23007.05</v>
      </c>
      <c r="F619" s="5">
        <v>23201.200000000001</v>
      </c>
      <c r="G619" s="2">
        <v>23201.200000000001</v>
      </c>
      <c r="H619" s="2">
        <v>62311</v>
      </c>
      <c r="I619" s="2">
        <v>576180.04</v>
      </c>
      <c r="J619" s="2">
        <v>2410680</v>
      </c>
      <c r="K619" s="2">
        <v>140480</v>
      </c>
      <c r="L619" s="2">
        <v>23211.200000000001</v>
      </c>
      <c r="M619" s="47" t="str">
        <f t="shared" si="56"/>
        <v/>
      </c>
      <c r="N619" s="11">
        <f t="shared" si="59"/>
        <v>-7.6231001468634284E-4</v>
      </c>
      <c r="O619" s="14">
        <f t="shared" si="60"/>
        <v>0.25470845825039967</v>
      </c>
      <c r="P619">
        <f t="shared" si="57"/>
        <v>219.85000000000218</v>
      </c>
      <c r="Q619" s="27" t="str">
        <f t="shared" si="61"/>
        <v/>
      </c>
      <c r="R619" s="2" t="str">
        <f t="shared" si="58"/>
        <v/>
      </c>
      <c r="S619" t="str">
        <f>+IF(R619=11,(F618-D618)/F618-'Daily stats'!$I$12,IF(R619=22,(E618-F618)/F618-'Daily stats'!$I$12,""))</f>
        <v/>
      </c>
      <c r="T619" s="11">
        <f>IF(OR(Q618="",Q619=""),0,IF(S619&lt;&gt;"",S619,IF(AND(Q618=Q619,Q618&lt;&gt;0),ABS((F618-F619)/F618),IF(AND(Q618+Q619=0,Q618&lt;&gt;0),(-1*ABS(F619-F618))/F618-2*('Daily stats'!$I$12),IF(AND(Q618=-1,Q619=0),(F618-F619)/F618-2*('Daily stats'!$I$12),IF(AND(Q618=1,Q619=0),(F619-F618)/F618-2*('Daily stats'!$I$12),0))))))</f>
        <v>0</v>
      </c>
    </row>
    <row r="620" spans="1:20">
      <c r="A620" s="9">
        <v>42919</v>
      </c>
      <c r="B620" s="9">
        <v>42943</v>
      </c>
      <c r="C620" s="2">
        <v>23250</v>
      </c>
      <c r="D620" s="7">
        <v>23368</v>
      </c>
      <c r="E620" s="6">
        <v>23133.35</v>
      </c>
      <c r="F620" s="5">
        <v>23311.9</v>
      </c>
      <c r="G620" s="2">
        <v>23311.9</v>
      </c>
      <c r="H620" s="2">
        <v>64323</v>
      </c>
      <c r="I620" s="2">
        <v>598698.9</v>
      </c>
      <c r="J620" s="2">
        <v>2337320</v>
      </c>
      <c r="K620" s="2">
        <v>-73360</v>
      </c>
      <c r="L620" s="2">
        <v>23272.799999999999</v>
      </c>
      <c r="M620" s="47">
        <f t="shared" si="56"/>
        <v>110.70000000000073</v>
      </c>
      <c r="N620" s="11">
        <f t="shared" si="59"/>
        <v>4.7713049325035228E-3</v>
      </c>
      <c r="O620" s="14">
        <f t="shared" si="60"/>
        <v>0.25947976318290322</v>
      </c>
      <c r="P620">
        <f t="shared" si="57"/>
        <v>234.65000000000146</v>
      </c>
      <c r="Q620" s="27">
        <f t="shared" si="61"/>
        <v>1</v>
      </c>
      <c r="R620" s="2" t="str">
        <f t="shared" si="58"/>
        <v/>
      </c>
      <c r="S620" t="str">
        <f>+IF(R620=11,(F619-D619)/F619-'Daily stats'!$I$12,IF(R620=22,(E619-F619)/F619-'Daily stats'!$I$12,""))</f>
        <v/>
      </c>
      <c r="T620" s="11">
        <f>IF(OR(Q619="",Q620=""),0,IF(S620&lt;&gt;"",S620,IF(AND(Q619=Q620,Q619&lt;&gt;0),ABS((F619-F620)/F619),IF(AND(Q619+Q620=0,Q619&lt;&gt;0),(-1*ABS(F620-F619))/F619-2*('Daily stats'!$I$12),IF(AND(Q619=-1,Q620=0),(F619-F620)/F619-2*('Daily stats'!$I$12),IF(AND(Q619=1,Q620=0),(F620-F619)/F619-2*('Daily stats'!$I$12),0))))))</f>
        <v>0</v>
      </c>
    </row>
    <row r="621" spans="1:20">
      <c r="A621" s="9">
        <v>42920</v>
      </c>
      <c r="B621" s="9">
        <v>42943</v>
      </c>
      <c r="C621" s="2">
        <v>23365</v>
      </c>
      <c r="D621" s="7">
        <v>23365</v>
      </c>
      <c r="E621" s="6">
        <v>23152.2</v>
      </c>
      <c r="F621" s="5">
        <v>23256.05</v>
      </c>
      <c r="G621" s="2">
        <v>23256.05</v>
      </c>
      <c r="H621" s="2">
        <v>61587</v>
      </c>
      <c r="I621" s="2">
        <v>572892.52</v>
      </c>
      <c r="J621" s="2">
        <v>2408360</v>
      </c>
      <c r="K621" s="2">
        <v>71040</v>
      </c>
      <c r="L621" s="2">
        <v>23214.2</v>
      </c>
      <c r="M621" s="47">
        <f t="shared" si="56"/>
        <v>-55.850000000002183</v>
      </c>
      <c r="N621" s="11">
        <f t="shared" si="59"/>
        <v>-2.3957721163870033E-3</v>
      </c>
      <c r="O621" s="14">
        <f t="shared" si="60"/>
        <v>0.25708399106651619</v>
      </c>
      <c r="P621">
        <f t="shared" si="57"/>
        <v>212.79999999999927</v>
      </c>
      <c r="Q621" s="27">
        <f t="shared" si="61"/>
        <v>-1</v>
      </c>
      <c r="R621" s="2" t="str">
        <f t="shared" si="58"/>
        <v/>
      </c>
      <c r="S621" t="str">
        <f>+IF(R621=11,(F620-D620)/F620-'Daily stats'!$I$12,IF(R621=22,(E620-F620)/F620-'Daily stats'!$I$12,""))</f>
        <v/>
      </c>
      <c r="T621" s="11">
        <f>IF(OR(Q620="",Q621=""),0,IF(S621&lt;&gt;"",S621,IF(AND(Q620=Q621,Q620&lt;&gt;0),ABS((F620-F621)/F620),IF(AND(Q620+Q621=0,Q620&lt;&gt;0),(-1*ABS(F621-F620))/F620-2*('Daily stats'!$I$12),IF(AND(Q620=-1,Q621=0),(F620-F621)/F620-2*('Daily stats'!$I$12),IF(AND(Q620=1,Q621=0),(F621-F620)/F620-2*('Daily stats'!$I$12),0))))))</f>
        <v>-3.3957721163870034E-3</v>
      </c>
    </row>
    <row r="622" spans="1:20">
      <c r="A622" s="9">
        <v>42921</v>
      </c>
      <c r="B622" s="9">
        <v>42943</v>
      </c>
      <c r="C622" s="2">
        <v>23251.05</v>
      </c>
      <c r="D622" s="7">
        <v>23425</v>
      </c>
      <c r="E622" s="6">
        <v>23226.3</v>
      </c>
      <c r="F622" s="5">
        <v>23400.55</v>
      </c>
      <c r="G622" s="2">
        <v>23400.55</v>
      </c>
      <c r="H622" s="2">
        <v>60889</v>
      </c>
      <c r="I622" s="2">
        <v>568614.65</v>
      </c>
      <c r="J622" s="2">
        <v>2454880</v>
      </c>
      <c r="K622" s="2">
        <v>46520</v>
      </c>
      <c r="L622" s="2">
        <v>23352.6</v>
      </c>
      <c r="M622" s="47">
        <f t="shared" si="56"/>
        <v>144.5</v>
      </c>
      <c r="N622" s="11">
        <f t="shared" si="59"/>
        <v>6.2134369336151237E-3</v>
      </c>
      <c r="O622" s="14">
        <f t="shared" si="60"/>
        <v>0.26329742800013134</v>
      </c>
      <c r="P622">
        <f t="shared" si="57"/>
        <v>198.70000000000073</v>
      </c>
      <c r="Q622" s="27">
        <f t="shared" si="61"/>
        <v>1</v>
      </c>
      <c r="R622" s="2">
        <f t="shared" si="58"/>
        <v>11</v>
      </c>
      <c r="S622">
        <f>+IF(R622=11,(F621-D621)/F621-'Daily stats'!$I$12,IF(R622=22,(E621-F621)/F621-'Daily stats'!$I$12,""))</f>
        <v>-5.1848024492551718E-3</v>
      </c>
      <c r="T622" s="11">
        <f>IF(OR(Q621="",Q622=""),0,IF(S622&lt;&gt;"",S622,IF(AND(Q621=Q622,Q621&lt;&gt;0),ABS((F621-F622)/F621),IF(AND(Q621+Q622=0,Q621&lt;&gt;0),(-1*ABS(F622-F621))/F621-2*('Daily stats'!$I$12),IF(AND(Q621=-1,Q622=0),(F621-F622)/F621-2*('Daily stats'!$I$12),IF(AND(Q621=1,Q622=0),(F622-F621)/F621-2*('Daily stats'!$I$12),0))))))</f>
        <v>-5.1848024492551718E-3</v>
      </c>
    </row>
    <row r="623" spans="1:20">
      <c r="A623" s="9">
        <v>42922</v>
      </c>
      <c r="B623" s="9">
        <v>42943</v>
      </c>
      <c r="C623" s="2">
        <v>23419.8</v>
      </c>
      <c r="D623" s="7">
        <v>23570</v>
      </c>
      <c r="E623" s="6">
        <v>23410</v>
      </c>
      <c r="F623" s="5">
        <v>23480.75</v>
      </c>
      <c r="G623" s="2">
        <v>23480.75</v>
      </c>
      <c r="H623" s="2">
        <v>62622</v>
      </c>
      <c r="I623" s="2">
        <v>588549.88</v>
      </c>
      <c r="J623" s="2">
        <v>2577320</v>
      </c>
      <c r="K623" s="2">
        <v>122440</v>
      </c>
      <c r="L623" s="2">
        <v>23466.65</v>
      </c>
      <c r="M623" s="47">
        <f t="shared" si="56"/>
        <v>80.200000000000728</v>
      </c>
      <c r="N623" s="11">
        <f t="shared" si="59"/>
        <v>3.4272698718620172E-3</v>
      </c>
      <c r="O623" s="14">
        <f t="shared" si="60"/>
        <v>0.26672469787199338</v>
      </c>
      <c r="P623">
        <f t="shared" si="57"/>
        <v>160</v>
      </c>
      <c r="Q623" s="27">
        <f t="shared" si="61"/>
        <v>1</v>
      </c>
      <c r="R623" s="2" t="str">
        <f t="shared" si="58"/>
        <v/>
      </c>
      <c r="S623" t="str">
        <f>+IF(R623=11,(F622-D622)/F622-'Daily stats'!$I$12,IF(R623=22,(E622-F622)/F622-'Daily stats'!$I$12,""))</f>
        <v/>
      </c>
      <c r="T623" s="11">
        <f>IF(OR(Q622="",Q623=""),0,IF(S623&lt;&gt;"",S623,IF(AND(Q622=Q623,Q622&lt;&gt;0),ABS((F622-F623)/F622),IF(AND(Q622+Q623=0,Q622&lt;&gt;0),(-1*ABS(F623-F622))/F622-2*('Daily stats'!$I$12),IF(AND(Q622=-1,Q623=0),(F622-F623)/F622-2*('Daily stats'!$I$12),IF(AND(Q622=1,Q623=0),(F623-F622)/F622-2*('Daily stats'!$I$12),0))))))</f>
        <v>3.4272698718620172E-3</v>
      </c>
    </row>
    <row r="624" spans="1:20">
      <c r="A624" s="9">
        <v>42923</v>
      </c>
      <c r="B624" s="9">
        <v>42943</v>
      </c>
      <c r="C624" s="2">
        <v>23449</v>
      </c>
      <c r="D624" s="7">
        <v>23508.5</v>
      </c>
      <c r="E624" s="6">
        <v>23405.5</v>
      </c>
      <c r="F624" s="5">
        <v>23458.95</v>
      </c>
      <c r="G624" s="2">
        <v>23458.95</v>
      </c>
      <c r="H624" s="2">
        <v>34485</v>
      </c>
      <c r="I624" s="2">
        <v>323691.84999999998</v>
      </c>
      <c r="J624" s="2">
        <v>2600560</v>
      </c>
      <c r="K624" s="2">
        <v>23240</v>
      </c>
      <c r="L624" s="2">
        <v>23449.15</v>
      </c>
      <c r="M624" s="47">
        <f t="shared" si="56"/>
        <v>-21.799999999999272</v>
      </c>
      <c r="N624" s="11">
        <f t="shared" si="59"/>
        <v>-9.2842008879611055E-4</v>
      </c>
      <c r="O624" s="14">
        <f t="shared" si="60"/>
        <v>0.26579627778319725</v>
      </c>
      <c r="P624">
        <f t="shared" si="57"/>
        <v>103</v>
      </c>
      <c r="Q624" s="27">
        <f t="shared" si="61"/>
        <v>-1</v>
      </c>
      <c r="R624" s="2">
        <f t="shared" si="58"/>
        <v>22</v>
      </c>
      <c r="S624">
        <f>+IF(R624=11,(F623-D623)/F623-'Daily stats'!$I$12,IF(R624=22,(E623-F623)/F623-'Daily stats'!$I$12,""))</f>
        <v>-3.5131064808406887E-3</v>
      </c>
      <c r="T624" s="11">
        <f>IF(OR(Q623="",Q624=""),0,IF(S624&lt;&gt;"",S624,IF(AND(Q623=Q624,Q623&lt;&gt;0),ABS((F623-F624)/F623),IF(AND(Q623+Q624=0,Q623&lt;&gt;0),(-1*ABS(F624-F623))/F623-2*('Daily stats'!$I$12),IF(AND(Q623=-1,Q624=0),(F623-F624)/F623-2*('Daily stats'!$I$12),IF(AND(Q623=1,Q624=0),(F624-F623)/F623-2*('Daily stats'!$I$12),0))))))</f>
        <v>-3.5131064808406887E-3</v>
      </c>
    </row>
    <row r="625" spans="1:20">
      <c r="A625" s="9">
        <v>42926</v>
      </c>
      <c r="B625" s="9">
        <v>42943</v>
      </c>
      <c r="C625" s="2">
        <v>23530</v>
      </c>
      <c r="D625" s="7">
        <v>23723</v>
      </c>
      <c r="E625" s="6">
        <v>23475</v>
      </c>
      <c r="F625" s="5">
        <v>23663.05</v>
      </c>
      <c r="G625" s="2">
        <v>23663.05</v>
      </c>
      <c r="H625" s="2">
        <v>50601</v>
      </c>
      <c r="I625" s="2">
        <v>478345.91</v>
      </c>
      <c r="J625" s="2">
        <v>2682720</v>
      </c>
      <c r="K625" s="2">
        <v>82160</v>
      </c>
      <c r="L625" s="2">
        <v>23675.05</v>
      </c>
      <c r="M625" s="47">
        <f t="shared" si="56"/>
        <v>204.09999999999854</v>
      </c>
      <c r="N625" s="11">
        <f t="shared" si="59"/>
        <v>8.7003041483100715E-3</v>
      </c>
      <c r="O625" s="14">
        <f t="shared" si="60"/>
        <v>0.27449658193150733</v>
      </c>
      <c r="P625">
        <f t="shared" si="57"/>
        <v>248</v>
      </c>
      <c r="Q625" s="27">
        <f t="shared" si="61"/>
        <v>1</v>
      </c>
      <c r="R625" s="2">
        <f t="shared" si="58"/>
        <v>11</v>
      </c>
      <c r="S625">
        <f>+IF(R625=11,(F624-D624)/F624-'Daily stats'!$I$12,IF(R625=22,(E624-F624)/F624-'Daily stats'!$I$12,""))</f>
        <v>-2.6122002476666379E-3</v>
      </c>
      <c r="T625" s="11">
        <f>IF(OR(Q624="",Q625=""),0,IF(S625&lt;&gt;"",S625,IF(AND(Q624=Q625,Q624&lt;&gt;0),ABS((F624-F625)/F624),IF(AND(Q624+Q625=0,Q624&lt;&gt;0),(-1*ABS(F625-F624))/F624-2*('Daily stats'!$I$12),IF(AND(Q624=-1,Q625=0),(F624-F625)/F624-2*('Daily stats'!$I$12),IF(AND(Q624=1,Q625=0),(F625-F624)/F624-2*('Daily stats'!$I$12),0))))))</f>
        <v>-2.6122002476666379E-3</v>
      </c>
    </row>
    <row r="626" spans="1:20">
      <c r="A626" s="9">
        <v>42927</v>
      </c>
      <c r="B626" s="9">
        <v>42943</v>
      </c>
      <c r="C626" s="2">
        <v>23713</v>
      </c>
      <c r="D626" s="7">
        <v>23759</v>
      </c>
      <c r="E626" s="6">
        <v>23599.7</v>
      </c>
      <c r="F626" s="5">
        <v>23617.35</v>
      </c>
      <c r="G626" s="2">
        <v>23617.35</v>
      </c>
      <c r="H626" s="2">
        <v>59522</v>
      </c>
      <c r="I626" s="2">
        <v>563958.25</v>
      </c>
      <c r="J626" s="2">
        <v>2599360</v>
      </c>
      <c r="K626" s="2">
        <v>-83360</v>
      </c>
      <c r="L626" s="2">
        <v>23584.6</v>
      </c>
      <c r="M626" s="47">
        <f t="shared" si="56"/>
        <v>-45.700000000000728</v>
      </c>
      <c r="N626" s="11">
        <f t="shared" si="59"/>
        <v>-1.9312810478784742E-3</v>
      </c>
      <c r="O626" s="14">
        <f t="shared" si="60"/>
        <v>0.27256530088362885</v>
      </c>
      <c r="P626">
        <f t="shared" si="57"/>
        <v>159.29999999999927</v>
      </c>
      <c r="Q626" s="27">
        <f t="shared" si="61"/>
        <v>-1</v>
      </c>
      <c r="R626" s="2" t="str">
        <f t="shared" si="58"/>
        <v/>
      </c>
      <c r="S626" t="str">
        <f>+IF(R626=11,(F625-D625)/F625-'Daily stats'!$I$12,IF(R626=22,(E625-F625)/F625-'Daily stats'!$I$12,""))</f>
        <v/>
      </c>
      <c r="T626" s="11">
        <f>IF(OR(Q625="",Q626=""),0,IF(S626&lt;&gt;"",S626,IF(AND(Q625=Q626,Q625&lt;&gt;0),ABS((F625-F626)/F625),IF(AND(Q625+Q626=0,Q625&lt;&gt;0),(-1*ABS(F626-F625))/F625-2*('Daily stats'!$I$12),IF(AND(Q625=-1,Q626=0),(F625-F626)/F625-2*('Daily stats'!$I$12),IF(AND(Q625=1,Q626=0),(F626-F625)/F625-2*('Daily stats'!$I$12),0))))))</f>
        <v>-2.9312810478784742E-3</v>
      </c>
    </row>
    <row r="627" spans="1:20">
      <c r="A627" s="9">
        <v>42928</v>
      </c>
      <c r="B627" s="9">
        <v>42943</v>
      </c>
      <c r="C627" s="2">
        <v>23625.05</v>
      </c>
      <c r="D627" s="7">
        <v>23747.9</v>
      </c>
      <c r="E627" s="6">
        <v>23553.35</v>
      </c>
      <c r="F627" s="5">
        <v>23721.25</v>
      </c>
      <c r="G627" s="2">
        <v>23721.25</v>
      </c>
      <c r="H627" s="2">
        <v>59906</v>
      </c>
      <c r="I627" s="2">
        <v>566502.78</v>
      </c>
      <c r="J627" s="2">
        <v>2596360</v>
      </c>
      <c r="K627" s="2">
        <v>-3000</v>
      </c>
      <c r="L627" s="2">
        <v>23695.45</v>
      </c>
      <c r="M627" s="47">
        <f t="shared" si="56"/>
        <v>103.90000000000146</v>
      </c>
      <c r="N627" s="11">
        <f t="shared" si="59"/>
        <v>4.3993081357561904E-3</v>
      </c>
      <c r="O627" s="14">
        <f t="shared" si="60"/>
        <v>0.27696460901938502</v>
      </c>
      <c r="P627">
        <f t="shared" si="57"/>
        <v>194.55000000000291</v>
      </c>
      <c r="Q627" s="27">
        <f t="shared" si="61"/>
        <v>1</v>
      </c>
      <c r="R627" s="2" t="str">
        <f t="shared" si="58"/>
        <v/>
      </c>
      <c r="S627" t="str">
        <f>+IF(R627=11,(F626-D626)/F626-'Daily stats'!$I$12,IF(R627=22,(E626-F626)/F626-'Daily stats'!$I$12,""))</f>
        <v/>
      </c>
      <c r="T627" s="11">
        <f>IF(OR(Q626="",Q627=""),0,IF(S627&lt;&gt;"",S627,IF(AND(Q626=Q627,Q626&lt;&gt;0),ABS((F626-F627)/F626),IF(AND(Q626+Q627=0,Q626&lt;&gt;0),(-1*ABS(F627-F626))/F626-2*('Daily stats'!$I$12),IF(AND(Q626=-1,Q627=0),(F626-F627)/F626-2*('Daily stats'!$I$12),IF(AND(Q626=1,Q627=0),(F627-F626)/F626-2*('Daily stats'!$I$12),0))))))</f>
        <v>-5.3993081357561904E-3</v>
      </c>
    </row>
    <row r="628" spans="1:20">
      <c r="A628" s="9">
        <v>42929</v>
      </c>
      <c r="B628" s="9">
        <v>42943</v>
      </c>
      <c r="C628" s="2">
        <v>23826</v>
      </c>
      <c r="D628" s="7">
        <v>23927</v>
      </c>
      <c r="E628" s="6">
        <v>23810.1</v>
      </c>
      <c r="F628" s="5">
        <v>23879.4</v>
      </c>
      <c r="G628" s="2">
        <v>23879.4</v>
      </c>
      <c r="H628" s="2">
        <v>75894</v>
      </c>
      <c r="I628" s="2">
        <v>724848.48</v>
      </c>
      <c r="J628" s="2">
        <v>2574960</v>
      </c>
      <c r="K628" s="2">
        <v>-21400</v>
      </c>
      <c r="L628" s="2">
        <v>23888.65</v>
      </c>
      <c r="M628" s="47">
        <f t="shared" si="56"/>
        <v>158.15000000000146</v>
      </c>
      <c r="N628" s="11">
        <f t="shared" si="59"/>
        <v>6.6670179691205754E-3</v>
      </c>
      <c r="O628" s="14">
        <f t="shared" si="60"/>
        <v>0.28363162698850558</v>
      </c>
      <c r="P628">
        <f t="shared" si="57"/>
        <v>116.90000000000146</v>
      </c>
      <c r="Q628" s="27">
        <f t="shared" si="61"/>
        <v>1</v>
      </c>
      <c r="R628" s="2" t="str">
        <f t="shared" si="58"/>
        <v/>
      </c>
      <c r="S628" t="str">
        <f>+IF(R628=11,(F627-D627)/F627-'Daily stats'!$I$12,IF(R628=22,(E627-F627)/F627-'Daily stats'!$I$12,""))</f>
        <v/>
      </c>
      <c r="T628" s="11">
        <f>IF(OR(Q627="",Q628=""),0,IF(S628&lt;&gt;"",S628,IF(AND(Q627=Q628,Q627&lt;&gt;0),ABS((F627-F628)/F627),IF(AND(Q627+Q628=0,Q627&lt;&gt;0),(-1*ABS(F628-F627))/F627-2*('Daily stats'!$I$12),IF(AND(Q627=-1,Q628=0),(F627-F628)/F627-2*('Daily stats'!$I$12),IF(AND(Q627=1,Q628=0),(F628-F627)/F627-2*('Daily stats'!$I$12),0))))))</f>
        <v>6.6670179691205754E-3</v>
      </c>
    </row>
    <row r="629" spans="1:20">
      <c r="A629" s="9">
        <v>42930</v>
      </c>
      <c r="B629" s="9">
        <v>42943</v>
      </c>
      <c r="C629" s="2">
        <v>23901.1</v>
      </c>
      <c r="D629" s="7">
        <v>24004</v>
      </c>
      <c r="E629" s="6">
        <v>23785</v>
      </c>
      <c r="F629" s="5">
        <v>23977.4</v>
      </c>
      <c r="G629" s="2">
        <v>23977.4</v>
      </c>
      <c r="H629" s="2">
        <v>67728</v>
      </c>
      <c r="I629" s="2">
        <v>647892.03</v>
      </c>
      <c r="J629" s="2">
        <v>2586720</v>
      </c>
      <c r="K629" s="2">
        <v>11760</v>
      </c>
      <c r="L629" s="2">
        <v>23937.7</v>
      </c>
      <c r="M629" s="47">
        <f t="shared" si="56"/>
        <v>98</v>
      </c>
      <c r="N629" s="11">
        <f t="shared" si="59"/>
        <v>4.1039557107800028E-3</v>
      </c>
      <c r="O629" s="14">
        <f t="shared" si="60"/>
        <v>0.28773558269928556</v>
      </c>
      <c r="P629">
        <f t="shared" si="57"/>
        <v>219</v>
      </c>
      <c r="Q629" s="27">
        <f t="shared" si="61"/>
        <v>1</v>
      </c>
      <c r="R629" s="2">
        <f t="shared" si="58"/>
        <v>22</v>
      </c>
      <c r="S629">
        <f>+IF(R629=11,(F628-D628)/F628-'Daily stats'!$I$12,IF(R629=22,(E628-F628)/F628-'Daily stats'!$I$12,""))</f>
        <v>-3.402082966908838E-3</v>
      </c>
      <c r="T629" s="11">
        <f>IF(OR(Q628="",Q629=""),0,IF(S629&lt;&gt;"",S629,IF(AND(Q628=Q629,Q628&lt;&gt;0),ABS((F628-F629)/F628),IF(AND(Q628+Q629=0,Q628&lt;&gt;0),(-1*ABS(F629-F628))/F628-2*('Daily stats'!$I$12),IF(AND(Q628=-1,Q629=0),(F628-F629)/F628-2*('Daily stats'!$I$12),IF(AND(Q628=1,Q629=0),(F629-F628)/F628-2*('Daily stats'!$I$12),0))))))</f>
        <v>-3.402082966908838E-3</v>
      </c>
    </row>
    <row r="630" spans="1:20">
      <c r="A630" s="9">
        <v>42933</v>
      </c>
      <c r="B630" s="9">
        <v>42943</v>
      </c>
      <c r="C630" s="2">
        <v>24025</v>
      </c>
      <c r="D630" s="7">
        <v>24050</v>
      </c>
      <c r="E630" s="6">
        <v>23927.1</v>
      </c>
      <c r="F630" s="5">
        <v>24026.65</v>
      </c>
      <c r="G630" s="2">
        <v>24026.65</v>
      </c>
      <c r="H630" s="2">
        <v>50200</v>
      </c>
      <c r="I630" s="2">
        <v>481838.64</v>
      </c>
      <c r="J630" s="2">
        <v>2594760</v>
      </c>
      <c r="K630" s="2">
        <v>8040</v>
      </c>
      <c r="L630" s="2">
        <v>24015.05</v>
      </c>
      <c r="M630" s="47">
        <f t="shared" si="56"/>
        <v>49.25</v>
      </c>
      <c r="N630" s="11">
        <f t="shared" si="59"/>
        <v>2.054017533177075E-3</v>
      </c>
      <c r="O630" s="14">
        <f t="shared" si="60"/>
        <v>0.28978960023246264</v>
      </c>
      <c r="P630">
        <f t="shared" si="57"/>
        <v>122.90000000000146</v>
      </c>
      <c r="Q630" s="27">
        <f t="shared" si="61"/>
        <v>1</v>
      </c>
      <c r="R630" s="2" t="str">
        <f t="shared" si="58"/>
        <v/>
      </c>
      <c r="S630" t="str">
        <f>+IF(R630=11,(F629-D629)/F629-'Daily stats'!$I$12,IF(R630=22,(E629-F629)/F629-'Daily stats'!$I$12,""))</f>
        <v/>
      </c>
      <c r="T630" s="11">
        <f>IF(OR(Q629="",Q630=""),0,IF(S630&lt;&gt;"",S630,IF(AND(Q629=Q630,Q629&lt;&gt;0),ABS((F629-F630)/F629),IF(AND(Q629+Q630=0,Q629&lt;&gt;0),(-1*ABS(F630-F629))/F629-2*('Daily stats'!$I$12),IF(AND(Q629=-1,Q630=0),(F629-F630)/F629-2*('Daily stats'!$I$12),IF(AND(Q629=1,Q630=0),(F630-F629)/F629-2*('Daily stats'!$I$12),0))))))</f>
        <v>2.054017533177075E-3</v>
      </c>
    </row>
    <row r="631" spans="1:20">
      <c r="A631" s="9">
        <v>42934</v>
      </c>
      <c r="B631" s="9">
        <v>42943</v>
      </c>
      <c r="C631" s="2">
        <v>23953</v>
      </c>
      <c r="D631" s="7">
        <v>24184.9</v>
      </c>
      <c r="E631" s="6">
        <v>23950.05</v>
      </c>
      <c r="F631" s="5">
        <v>24058.2</v>
      </c>
      <c r="G631" s="2">
        <v>24058.2</v>
      </c>
      <c r="H631" s="2">
        <v>72370</v>
      </c>
      <c r="I631" s="2">
        <v>697396.75</v>
      </c>
      <c r="J631" s="2">
        <v>2698920</v>
      </c>
      <c r="K631" s="2">
        <v>104160</v>
      </c>
      <c r="L631" s="2">
        <v>24022.05</v>
      </c>
      <c r="M631" s="47">
        <f t="shared" si="56"/>
        <v>31.549999999999272</v>
      </c>
      <c r="N631" s="11">
        <f t="shared" si="59"/>
        <v>1.3131252172066963E-3</v>
      </c>
      <c r="O631" s="14">
        <f t="shared" si="60"/>
        <v>0.29110272544966936</v>
      </c>
      <c r="P631">
        <f t="shared" si="57"/>
        <v>234.85000000000218</v>
      </c>
      <c r="Q631" s="27">
        <f t="shared" si="61"/>
        <v>1</v>
      </c>
      <c r="R631" s="2" t="str">
        <f t="shared" si="58"/>
        <v/>
      </c>
      <c r="S631" t="str">
        <f>+IF(R631=11,(F630-D630)/F630-'Daily stats'!$I$12,IF(R631=22,(E630-F630)/F630-'Daily stats'!$I$12,""))</f>
        <v/>
      </c>
      <c r="T631" s="11">
        <f>IF(OR(Q630="",Q631=""),0,IF(S631&lt;&gt;"",S631,IF(AND(Q630=Q631,Q630&lt;&gt;0),ABS((F630-F631)/F630),IF(AND(Q630+Q631=0,Q630&lt;&gt;0),(-1*ABS(F631-F630))/F630-2*('Daily stats'!$I$12),IF(AND(Q630=-1,Q631=0),(F630-F631)/F630-2*('Daily stats'!$I$12),IF(AND(Q630=1,Q631=0),(F631-F630)/F630-2*('Daily stats'!$I$12),0))))))</f>
        <v>1.3131252172066963E-3</v>
      </c>
    </row>
    <row r="632" spans="1:20">
      <c r="A632" s="9">
        <v>42935</v>
      </c>
      <c r="B632" s="9">
        <v>42943</v>
      </c>
      <c r="C632" s="2">
        <v>24085</v>
      </c>
      <c r="D632" s="7">
        <v>24227.05</v>
      </c>
      <c r="E632" s="6">
        <v>24051</v>
      </c>
      <c r="F632" s="5">
        <v>24208.45</v>
      </c>
      <c r="G632" s="2">
        <v>24208.45</v>
      </c>
      <c r="H632" s="2">
        <v>50723</v>
      </c>
      <c r="I632" s="2">
        <v>490222.39</v>
      </c>
      <c r="J632" s="2">
        <v>2728760</v>
      </c>
      <c r="K632" s="2">
        <v>29840</v>
      </c>
      <c r="L632" s="2">
        <v>24152.65</v>
      </c>
      <c r="M632" s="47">
        <f t="shared" si="56"/>
        <v>150.25</v>
      </c>
      <c r="N632" s="11">
        <f t="shared" si="59"/>
        <v>6.2452718823519634E-3</v>
      </c>
      <c r="O632" s="14">
        <f t="shared" si="60"/>
        <v>0.29734799733202133</v>
      </c>
      <c r="P632">
        <f t="shared" si="57"/>
        <v>176.04999999999927</v>
      </c>
      <c r="Q632" s="27">
        <f t="shared" si="61"/>
        <v>1</v>
      </c>
      <c r="R632" s="2" t="str">
        <f t="shared" si="58"/>
        <v/>
      </c>
      <c r="S632" t="str">
        <f>+IF(R632=11,(F631-D631)/F631-'Daily stats'!$I$12,IF(R632=22,(E631-F631)/F631-'Daily stats'!$I$12,""))</f>
        <v/>
      </c>
      <c r="T632" s="11">
        <f>IF(OR(Q631="",Q632=""),0,IF(S632&lt;&gt;"",S632,IF(AND(Q631=Q632,Q631&lt;&gt;0),ABS((F631-F632)/F631),IF(AND(Q631+Q632=0,Q631&lt;&gt;0),(-1*ABS(F632-F631))/F631-2*('Daily stats'!$I$12),IF(AND(Q631=-1,Q632=0),(F631-F632)/F631-2*('Daily stats'!$I$12),IF(AND(Q631=1,Q632=0),(F632-F631)/F631-2*('Daily stats'!$I$12),0))))))</f>
        <v>6.2452718823519634E-3</v>
      </c>
    </row>
    <row r="633" spans="1:20">
      <c r="A633" s="9">
        <v>42936</v>
      </c>
      <c r="B633" s="9">
        <v>42943</v>
      </c>
      <c r="C633" s="2">
        <v>24222</v>
      </c>
      <c r="D633" s="7">
        <v>24289</v>
      </c>
      <c r="E633" s="6">
        <v>24181.45</v>
      </c>
      <c r="F633" s="5">
        <v>24235.15</v>
      </c>
      <c r="G633" s="2">
        <v>24235.15</v>
      </c>
      <c r="H633" s="2">
        <v>64785</v>
      </c>
      <c r="I633" s="2">
        <v>628067.91</v>
      </c>
      <c r="J633" s="2">
        <v>2734800</v>
      </c>
      <c r="K633" s="2">
        <v>6040</v>
      </c>
      <c r="L633" s="2">
        <v>24213.35</v>
      </c>
      <c r="M633" s="47">
        <f t="shared" si="56"/>
        <v>26.700000000000728</v>
      </c>
      <c r="N633" s="11">
        <f t="shared" si="59"/>
        <v>1.1029206743926492E-3</v>
      </c>
      <c r="O633" s="14">
        <f t="shared" si="60"/>
        <v>0.29845091800641399</v>
      </c>
      <c r="P633">
        <f t="shared" si="57"/>
        <v>107.54999999999927</v>
      </c>
      <c r="Q633" s="27">
        <f t="shared" si="61"/>
        <v>1</v>
      </c>
      <c r="R633" s="2" t="str">
        <f t="shared" si="58"/>
        <v/>
      </c>
      <c r="S633" t="str">
        <f>+IF(R633=11,(F632-D632)/F632-'Daily stats'!$I$12,IF(R633=22,(E632-F632)/F632-'Daily stats'!$I$12,""))</f>
        <v/>
      </c>
      <c r="T633" s="11">
        <f>IF(OR(Q632="",Q633=""),0,IF(S633&lt;&gt;"",S633,IF(AND(Q632=Q633,Q632&lt;&gt;0),ABS((F632-F633)/F632),IF(AND(Q632+Q633=0,Q632&lt;&gt;0),(-1*ABS(F633-F632))/F632-2*('Daily stats'!$I$12),IF(AND(Q632=-1,Q633=0),(F632-F633)/F632-2*('Daily stats'!$I$12),IF(AND(Q632=1,Q633=0),(F633-F632)/F632-2*('Daily stats'!$I$12),0))))))</f>
        <v>1.1029206743926492E-3</v>
      </c>
    </row>
    <row r="634" spans="1:20">
      <c r="A634" s="9">
        <v>42937</v>
      </c>
      <c r="B634" s="9">
        <v>42943</v>
      </c>
      <c r="C634" s="2">
        <v>24260</v>
      </c>
      <c r="D634" s="7">
        <v>24294.95</v>
      </c>
      <c r="E634" s="6">
        <v>24062.2</v>
      </c>
      <c r="F634" s="5">
        <v>24247.599999999999</v>
      </c>
      <c r="G634" s="2">
        <v>24247.599999999999</v>
      </c>
      <c r="H634" s="2">
        <v>70090</v>
      </c>
      <c r="I634" s="2">
        <v>678214.15</v>
      </c>
      <c r="J634" s="2">
        <v>2517560</v>
      </c>
      <c r="K634" s="2">
        <v>-217240</v>
      </c>
      <c r="L634" s="2">
        <v>24257.05</v>
      </c>
      <c r="M634" s="47">
        <f t="shared" si="56"/>
        <v>12.44999999999709</v>
      </c>
      <c r="N634" s="11">
        <f t="shared" si="59"/>
        <v>5.1371664710130071E-4</v>
      </c>
      <c r="O634" s="14">
        <f t="shared" si="60"/>
        <v>0.2989646346535153</v>
      </c>
      <c r="P634">
        <f t="shared" si="57"/>
        <v>232.75</v>
      </c>
      <c r="Q634" s="27">
        <f t="shared" si="61"/>
        <v>1</v>
      </c>
      <c r="R634" s="2">
        <f t="shared" si="58"/>
        <v>22</v>
      </c>
      <c r="S634">
        <f>+IF(R634=11,(F633-D633)/F633-'Daily stats'!$I$12,IF(R634=22,(E633-F633)/F633-'Daily stats'!$I$12,""))</f>
        <v>-2.715789875449532E-3</v>
      </c>
      <c r="T634" s="11">
        <f>IF(OR(Q633="",Q634=""),0,IF(S634&lt;&gt;"",S634,IF(AND(Q633=Q634,Q633&lt;&gt;0),ABS((F633-F634)/F633),IF(AND(Q633+Q634=0,Q633&lt;&gt;0),(-1*ABS(F634-F633))/F633-2*('Daily stats'!$I$12),IF(AND(Q633=-1,Q634=0),(F633-F634)/F633-2*('Daily stats'!$I$12),IF(AND(Q633=1,Q634=0),(F634-F633)/F633-2*('Daily stats'!$I$12),0))))))</f>
        <v>-2.715789875449532E-3</v>
      </c>
    </row>
    <row r="635" spans="1:20">
      <c r="A635" s="9">
        <v>42940</v>
      </c>
      <c r="B635" s="9">
        <v>42943</v>
      </c>
      <c r="C635" s="2">
        <v>24249.9</v>
      </c>
      <c r="D635" s="7">
        <v>24414</v>
      </c>
      <c r="E635" s="6">
        <v>24220</v>
      </c>
      <c r="F635" s="5">
        <v>24371.95</v>
      </c>
      <c r="G635" s="2">
        <v>24371.95</v>
      </c>
      <c r="H635" s="2">
        <v>61144</v>
      </c>
      <c r="I635" s="2">
        <v>595790.97</v>
      </c>
      <c r="J635" s="2">
        <v>2410720</v>
      </c>
      <c r="K635" s="2">
        <v>-106840</v>
      </c>
      <c r="L635" s="2">
        <v>24420.85</v>
      </c>
      <c r="M635" s="47">
        <f t="shared" si="56"/>
        <v>124.35000000000218</v>
      </c>
      <c r="N635" s="11">
        <f t="shared" si="59"/>
        <v>5.1283425988552346E-3</v>
      </c>
      <c r="O635" s="14">
        <f t="shared" si="60"/>
        <v>0.30409297725237056</v>
      </c>
      <c r="P635">
        <f t="shared" si="57"/>
        <v>194</v>
      </c>
      <c r="Q635" s="27">
        <f t="shared" si="61"/>
        <v>1</v>
      </c>
      <c r="R635" s="2" t="str">
        <f t="shared" si="58"/>
        <v/>
      </c>
      <c r="S635" t="str">
        <f>+IF(R635=11,(F634-D634)/F634-'Daily stats'!$I$12,IF(R635=22,(E634-F634)/F634-'Daily stats'!$I$12,""))</f>
        <v/>
      </c>
      <c r="T635" s="11">
        <f>IF(OR(Q634="",Q635=""),0,IF(S635&lt;&gt;"",S635,IF(AND(Q634=Q635,Q634&lt;&gt;0),ABS((F634-F635)/F634),IF(AND(Q634+Q635=0,Q634&lt;&gt;0),(-1*ABS(F635-F634))/F634-2*('Daily stats'!$I$12),IF(AND(Q634=-1,Q635=0),(F634-F635)/F634-2*('Daily stats'!$I$12),IF(AND(Q634=1,Q635=0),(F635-F634)/F634-2*('Daily stats'!$I$12),0))))))</f>
        <v>5.1283425988552346E-3</v>
      </c>
    </row>
    <row r="636" spans="1:20">
      <c r="A636" s="9">
        <v>42941</v>
      </c>
      <c r="B636" s="9">
        <v>42943</v>
      </c>
      <c r="C636" s="2">
        <v>24575</v>
      </c>
      <c r="D636" s="7">
        <v>24575</v>
      </c>
      <c r="E636" s="6">
        <v>24443.65</v>
      </c>
      <c r="F636" s="5">
        <v>24523.55</v>
      </c>
      <c r="G636" s="2">
        <v>24523.55</v>
      </c>
      <c r="H636" s="2">
        <v>52536</v>
      </c>
      <c r="I636" s="2">
        <v>514860.22</v>
      </c>
      <c r="J636" s="2">
        <v>2267760</v>
      </c>
      <c r="K636" s="2">
        <v>-142960</v>
      </c>
      <c r="L636" s="2">
        <v>24520.7</v>
      </c>
      <c r="M636" s="47">
        <f t="shared" si="56"/>
        <v>151.59999999999854</v>
      </c>
      <c r="N636" s="11">
        <f t="shared" si="59"/>
        <v>6.2202655101458249E-3</v>
      </c>
      <c r="O636" s="14">
        <f t="shared" si="60"/>
        <v>0.31031324276251637</v>
      </c>
      <c r="P636">
        <f t="shared" si="57"/>
        <v>131.34999999999854</v>
      </c>
      <c r="Q636" s="27">
        <f t="shared" si="61"/>
        <v>1</v>
      </c>
      <c r="R636" s="2" t="str">
        <f t="shared" si="58"/>
        <v/>
      </c>
      <c r="S636" t="str">
        <f>+IF(R636=11,(F635-D635)/F635-'Daily stats'!$I$12,IF(R636=22,(E635-F635)/F635-'Daily stats'!$I$12,""))</f>
        <v/>
      </c>
      <c r="T636" s="11">
        <f>IF(OR(Q635="",Q636=""),0,IF(S636&lt;&gt;"",S636,IF(AND(Q635=Q636,Q635&lt;&gt;0),ABS((F635-F636)/F635),IF(AND(Q635+Q636=0,Q635&lt;&gt;0),(-1*ABS(F636-F635))/F635-2*('Daily stats'!$I$12),IF(AND(Q635=-1,Q636=0),(F635-F636)/F635-2*('Daily stats'!$I$12),IF(AND(Q635=1,Q636=0),(F636-F635)/F635-2*('Daily stats'!$I$12),0))))))</f>
        <v>6.2202655101458249E-3</v>
      </c>
    </row>
    <row r="637" spans="1:20">
      <c r="A637" s="9">
        <v>42942</v>
      </c>
      <c r="B637" s="9">
        <v>42943</v>
      </c>
      <c r="C637" s="2">
        <v>24527.05</v>
      </c>
      <c r="D637" s="7">
        <v>24718</v>
      </c>
      <c r="E637" s="6">
        <v>24491.75</v>
      </c>
      <c r="F637" s="5">
        <v>24686.2</v>
      </c>
      <c r="G637" s="2">
        <v>24686.2</v>
      </c>
      <c r="H637" s="2">
        <v>60435</v>
      </c>
      <c r="I637" s="2">
        <v>594464.42000000004</v>
      </c>
      <c r="J637" s="2">
        <v>2101440</v>
      </c>
      <c r="K637" s="2">
        <v>-166320</v>
      </c>
      <c r="L637" s="2">
        <v>24670.7</v>
      </c>
      <c r="M637" s="47">
        <f t="shared" si="56"/>
        <v>162.65000000000146</v>
      </c>
      <c r="N637" s="11">
        <f t="shared" si="59"/>
        <v>6.6324002846244309E-3</v>
      </c>
      <c r="O637" s="14">
        <f t="shared" si="60"/>
        <v>0.31694564304714079</v>
      </c>
      <c r="P637">
        <f t="shared" si="57"/>
        <v>226.25</v>
      </c>
      <c r="Q637" s="27">
        <f t="shared" si="61"/>
        <v>1</v>
      </c>
      <c r="R637" s="2" t="str">
        <f t="shared" si="58"/>
        <v/>
      </c>
      <c r="S637" t="str">
        <f>+IF(R637=11,(F636-D636)/F636-'Daily stats'!$I$12,IF(R637=22,(E636-F636)/F636-'Daily stats'!$I$12,""))</f>
        <v/>
      </c>
      <c r="T637" s="11">
        <f>IF(OR(Q636="",Q637=""),0,IF(S637&lt;&gt;"",S637,IF(AND(Q636=Q637,Q636&lt;&gt;0),ABS((F636-F637)/F636),IF(AND(Q636+Q637=0,Q636&lt;&gt;0),(-1*ABS(F637-F636))/F636-2*('Daily stats'!$I$12),IF(AND(Q636=-1,Q637=0),(F636-F637)/F636-2*('Daily stats'!$I$12),IF(AND(Q636=1,Q637=0),(F637-F636)/F636-2*('Daily stats'!$I$12),0))))))</f>
        <v>6.6324002846244309E-3</v>
      </c>
    </row>
    <row r="638" spans="1:20">
      <c r="A638" s="9">
        <v>42943</v>
      </c>
      <c r="B638" s="9">
        <v>42943</v>
      </c>
      <c r="C638" s="2">
        <v>24785.15</v>
      </c>
      <c r="D638" s="7">
        <v>25037.5</v>
      </c>
      <c r="E638" s="6">
        <v>24740.05</v>
      </c>
      <c r="F638" s="5">
        <v>24938.2</v>
      </c>
      <c r="G638" s="2">
        <v>24922.400000000001</v>
      </c>
      <c r="H638" s="2">
        <v>116783</v>
      </c>
      <c r="I638" s="2">
        <v>1164708.99</v>
      </c>
      <c r="J638" s="2">
        <v>800240</v>
      </c>
      <c r="K638" s="2">
        <v>-1301200</v>
      </c>
      <c r="L638" s="2">
        <v>24922.400000000001</v>
      </c>
      <c r="M638" s="47">
        <f t="shared" si="56"/>
        <v>252</v>
      </c>
      <c r="N638" s="11">
        <f t="shared" si="59"/>
        <v>1.0208132478874837E-2</v>
      </c>
      <c r="O638" s="14">
        <f t="shared" si="60"/>
        <v>0.32715377552601566</v>
      </c>
      <c r="P638">
        <f t="shared" si="57"/>
        <v>297.45000000000073</v>
      </c>
      <c r="Q638" s="27">
        <f t="shared" si="61"/>
        <v>0</v>
      </c>
      <c r="R638" s="2" t="str">
        <f t="shared" si="58"/>
        <v/>
      </c>
      <c r="S638" t="str">
        <f>+IF(R638=11,(F637-D637)/F637-'Daily stats'!$I$12,IF(R638=22,(E637-F637)/F637-'Daily stats'!$I$12,""))</f>
        <v/>
      </c>
      <c r="T638" s="11">
        <f>IF(OR(Q637="",Q638=""),0,IF(S638&lt;&gt;"",S638,IF(AND(Q637=Q638,Q637&lt;&gt;0),ABS((F637-F638)/F637),IF(AND(Q637+Q638=0,Q637&lt;&gt;0),(-1*ABS(F638-F637))/F637-2*('Daily stats'!$I$12),IF(AND(Q637=-1,Q638=0),(F637-F638)/F637-2*('Daily stats'!$I$12),IF(AND(Q637=1,Q638=0),(F638-F637)/F637-2*('Daily stats'!$I$12),0))))))</f>
        <v>9.2081324788748364E-3</v>
      </c>
    </row>
    <row r="639" spans="1:20">
      <c r="A639" s="9">
        <v>42944</v>
      </c>
      <c r="B639" s="9">
        <v>42978</v>
      </c>
      <c r="C639" s="2">
        <v>24870</v>
      </c>
      <c r="D639" s="7">
        <v>24962.1</v>
      </c>
      <c r="E639" s="6">
        <v>24810</v>
      </c>
      <c r="F639" s="5">
        <v>24934.25</v>
      </c>
      <c r="G639" s="2">
        <v>24934.25</v>
      </c>
      <c r="H639" s="2">
        <v>69059</v>
      </c>
      <c r="I639" s="2">
        <v>687757.26</v>
      </c>
      <c r="J639" s="2">
        <v>2372800</v>
      </c>
      <c r="K639" s="2">
        <v>-130760</v>
      </c>
      <c r="L639" s="2">
        <v>24811.3</v>
      </c>
      <c r="M639" s="47" t="str">
        <f t="shared" si="56"/>
        <v/>
      </c>
      <c r="N639" s="11">
        <f t="shared" si="59"/>
        <v>-1.5839154389654135E-4</v>
      </c>
      <c r="O639" s="14">
        <f t="shared" si="60"/>
        <v>0.32699538398211914</v>
      </c>
      <c r="P639">
        <f t="shared" si="57"/>
        <v>152.09999999999854</v>
      </c>
      <c r="Q639" s="27" t="str">
        <f t="shared" si="61"/>
        <v/>
      </c>
      <c r="R639" s="2" t="str">
        <f t="shared" si="58"/>
        <v/>
      </c>
      <c r="S639" t="str">
        <f>+IF(R639=11,(F638-D638)/F638-'Daily stats'!$I$12,IF(R639=22,(E638-F638)/F638-'Daily stats'!$I$12,""))</f>
        <v/>
      </c>
      <c r="T639" s="11">
        <f>IF(OR(Q638="",Q639=""),0,IF(S639&lt;&gt;"",S639,IF(AND(Q638=Q639,Q638&lt;&gt;0),ABS((F638-F639)/F638),IF(AND(Q638+Q639=0,Q638&lt;&gt;0),(-1*ABS(F639-F638))/F638-2*('Daily stats'!$I$12),IF(AND(Q638=-1,Q639=0),(F638-F639)/F638-2*('Daily stats'!$I$12),IF(AND(Q638=1,Q639=0),(F639-F638)/F638-2*('Daily stats'!$I$12),0))))))</f>
        <v>0</v>
      </c>
    </row>
    <row r="640" spans="1:20">
      <c r="A640" s="9">
        <v>42947</v>
      </c>
      <c r="B640" s="9">
        <v>42978</v>
      </c>
      <c r="C640" s="2">
        <v>24985</v>
      </c>
      <c r="D640" s="7">
        <v>25150.9</v>
      </c>
      <c r="E640" s="6">
        <v>24897.25</v>
      </c>
      <c r="F640" s="5">
        <v>25135.05</v>
      </c>
      <c r="G640" s="2">
        <v>25135.05</v>
      </c>
      <c r="H640" s="2">
        <v>58920</v>
      </c>
      <c r="I640" s="2">
        <v>590572.73</v>
      </c>
      <c r="J640" s="2">
        <v>2518000</v>
      </c>
      <c r="K640" s="2">
        <v>145200</v>
      </c>
      <c r="L640" s="2">
        <v>25103.65</v>
      </c>
      <c r="M640" s="47">
        <f t="shared" si="56"/>
        <v>200.79999999999927</v>
      </c>
      <c r="N640" s="11">
        <f t="shared" si="59"/>
        <v>8.0531798630397652E-3</v>
      </c>
      <c r="O640" s="14">
        <f t="shared" si="60"/>
        <v>0.33504856384515891</v>
      </c>
      <c r="P640">
        <f t="shared" si="57"/>
        <v>253.65000000000146</v>
      </c>
      <c r="Q640" s="27">
        <f t="shared" si="61"/>
        <v>1</v>
      </c>
      <c r="R640" s="2" t="str">
        <f t="shared" si="58"/>
        <v/>
      </c>
      <c r="S640" t="str">
        <f>+IF(R640=11,(F639-D639)/F639-'Daily stats'!$I$12,IF(R640=22,(E639-F639)/F639-'Daily stats'!$I$12,""))</f>
        <v/>
      </c>
      <c r="T640" s="11">
        <f>IF(OR(Q639="",Q640=""),0,IF(S640&lt;&gt;"",S640,IF(AND(Q639=Q640,Q639&lt;&gt;0),ABS((F639-F640)/F639),IF(AND(Q639+Q640=0,Q639&lt;&gt;0),(-1*ABS(F640-F639))/F639-2*('Daily stats'!$I$12),IF(AND(Q639=-1,Q640=0),(F639-F640)/F639-2*('Daily stats'!$I$12),IF(AND(Q639=1,Q640=0),(F640-F639)/F639-2*('Daily stats'!$I$12),0))))))</f>
        <v>0</v>
      </c>
    </row>
    <row r="641" spans="1:20">
      <c r="A641" s="9">
        <v>42948</v>
      </c>
      <c r="B641" s="9">
        <v>42978</v>
      </c>
      <c r="C641" s="2">
        <v>25157.95</v>
      </c>
      <c r="D641" s="7">
        <v>25224</v>
      </c>
      <c r="E641" s="6">
        <v>25113.05</v>
      </c>
      <c r="F641" s="5">
        <v>25195.35</v>
      </c>
      <c r="G641" s="2">
        <v>25195.35</v>
      </c>
      <c r="H641" s="2">
        <v>53677</v>
      </c>
      <c r="I641" s="2">
        <v>540488.35</v>
      </c>
      <c r="J641" s="2">
        <v>2483440</v>
      </c>
      <c r="K641" s="2">
        <v>-34560</v>
      </c>
      <c r="L641" s="2">
        <v>25122.799999999999</v>
      </c>
      <c r="M641" s="47">
        <f t="shared" si="56"/>
        <v>60.299999999999272</v>
      </c>
      <c r="N641" s="11">
        <f t="shared" si="59"/>
        <v>2.3990403838464324E-3</v>
      </c>
      <c r="O641" s="14">
        <f t="shared" si="60"/>
        <v>0.33744760422900533</v>
      </c>
      <c r="P641">
        <f t="shared" si="57"/>
        <v>110.95000000000073</v>
      </c>
      <c r="Q641" s="27">
        <f t="shared" si="61"/>
        <v>1</v>
      </c>
      <c r="R641" s="2" t="str">
        <f t="shared" si="58"/>
        <v/>
      </c>
      <c r="S641" t="str">
        <f>+IF(R641=11,(F640-D640)/F640-'Daily stats'!$I$12,IF(R641=22,(E640-F640)/F640-'Daily stats'!$I$12,""))</f>
        <v/>
      </c>
      <c r="T641" s="11">
        <f>IF(OR(Q640="",Q641=""),0,IF(S641&lt;&gt;"",S641,IF(AND(Q640=Q641,Q640&lt;&gt;0),ABS((F640-F641)/F640),IF(AND(Q640+Q641=0,Q640&lt;&gt;0),(-1*ABS(F641-F640))/F640-2*('Daily stats'!$I$12),IF(AND(Q640=-1,Q641=0),(F640-F641)/F640-2*('Daily stats'!$I$12),IF(AND(Q640=1,Q641=0),(F641-F640)/F640-2*('Daily stats'!$I$12),0))))))</f>
        <v>2.3990403838464324E-3</v>
      </c>
    </row>
    <row r="642" spans="1:20">
      <c r="A642" s="9">
        <v>42949</v>
      </c>
      <c r="B642" s="9">
        <v>42978</v>
      </c>
      <c r="C642" s="2">
        <v>25229</v>
      </c>
      <c r="D642" s="7">
        <v>25260</v>
      </c>
      <c r="E642" s="6">
        <v>25030</v>
      </c>
      <c r="F642" s="5">
        <v>25133.85</v>
      </c>
      <c r="G642" s="2">
        <v>25133.85</v>
      </c>
      <c r="H642" s="2">
        <v>80678</v>
      </c>
      <c r="I642" s="2">
        <v>812128.89</v>
      </c>
      <c r="J642" s="2">
        <v>2559000</v>
      </c>
      <c r="K642" s="2">
        <v>75560</v>
      </c>
      <c r="L642" s="2">
        <v>25055.200000000001</v>
      </c>
      <c r="M642" s="47">
        <f t="shared" si="56"/>
        <v>-61.5</v>
      </c>
      <c r="N642" s="11">
        <f t="shared" si="59"/>
        <v>-2.4409265995511079E-3</v>
      </c>
      <c r="O642" s="14">
        <f t="shared" si="60"/>
        <v>0.33500667762945424</v>
      </c>
      <c r="P642">
        <f t="shared" si="57"/>
        <v>230</v>
      </c>
      <c r="Q642" s="27">
        <f t="shared" si="61"/>
        <v>-1</v>
      </c>
      <c r="R642" s="2">
        <f t="shared" si="58"/>
        <v>22</v>
      </c>
      <c r="S642">
        <f>+IF(R642=11,(F641-D641)/F641-'Daily stats'!$I$12,IF(R642=22,(E641-F641)/F641-'Daily stats'!$I$12,""))</f>
        <v>-3.7664757584236486E-3</v>
      </c>
      <c r="T642" s="11">
        <f>IF(OR(Q641="",Q642=""),0,IF(S642&lt;&gt;"",S642,IF(AND(Q641=Q642,Q641&lt;&gt;0),ABS((F641-F642)/F641),IF(AND(Q641+Q642=0,Q641&lt;&gt;0),(-1*ABS(F642-F641))/F641-2*('Daily stats'!$I$12),IF(AND(Q641=-1,Q642=0),(F641-F642)/F641-2*('Daily stats'!$I$12),IF(AND(Q641=1,Q642=0),(F642-F641)/F641-2*('Daily stats'!$I$12),0))))))</f>
        <v>-3.7664757584236486E-3</v>
      </c>
    </row>
    <row r="643" spans="1:20">
      <c r="A643" s="9">
        <v>42950</v>
      </c>
      <c r="B643" s="9">
        <v>42978</v>
      </c>
      <c r="C643" s="2">
        <v>25060.55</v>
      </c>
      <c r="D643" s="7">
        <v>25060.55</v>
      </c>
      <c r="E643" s="6">
        <v>24726.35</v>
      </c>
      <c r="F643" s="5">
        <v>24807</v>
      </c>
      <c r="G643" s="2">
        <v>24807</v>
      </c>
      <c r="H643" s="2">
        <v>109036</v>
      </c>
      <c r="I643" s="2">
        <v>1084937.8</v>
      </c>
      <c r="J643" s="2">
        <v>2317280</v>
      </c>
      <c r="K643" s="2">
        <v>-241720</v>
      </c>
      <c r="L643" s="2">
        <v>24675.05</v>
      </c>
      <c r="M643" s="47">
        <f t="shared" ref="M643:M706" si="62">+IF(B643=B642,F643-F642,"")</f>
        <v>-326.84999999999854</v>
      </c>
      <c r="N643" s="11">
        <f t="shared" si="59"/>
        <v>-1.3004374578506618E-2</v>
      </c>
      <c r="O643" s="14">
        <f t="shared" si="60"/>
        <v>0.32200230305094762</v>
      </c>
      <c r="P643">
        <f t="shared" ref="P643:P706" si="63">+D643-E643</f>
        <v>334.20000000000073</v>
      </c>
      <c r="Q643" s="27">
        <f t="shared" si="61"/>
        <v>-1</v>
      </c>
      <c r="R643" s="2" t="str">
        <f t="shared" ref="R643:R706" si="64">+IF(AND(Q642=1,E643&lt;E642),22,IF(AND(Q642=-1,D643&gt;D642),11,""))</f>
        <v/>
      </c>
      <c r="S643" t="str">
        <f>+IF(R643=11,(F642-D642)/F642-'Daily stats'!$I$12,IF(R643=22,(E642-F642)/F642-'Daily stats'!$I$12,""))</f>
        <v/>
      </c>
      <c r="T643" s="11">
        <f>IF(OR(Q642="",Q643=""),0,IF(S643&lt;&gt;"",S643,IF(AND(Q642=Q643,Q642&lt;&gt;0),ABS((F642-F643)/F642),IF(AND(Q642+Q643=0,Q642&lt;&gt;0),(-1*ABS(F643-F642))/F642-2*('Daily stats'!$I$12),IF(AND(Q642=-1,Q643=0),(F642-F643)/F642-2*('Daily stats'!$I$12),IF(AND(Q642=1,Q643=0),(F643-F642)/F642-2*('Daily stats'!$I$12),0))))))</f>
        <v>1.3004374578506618E-2</v>
      </c>
    </row>
    <row r="644" spans="1:20">
      <c r="A644" s="9">
        <v>42951</v>
      </c>
      <c r="B644" s="9">
        <v>42978</v>
      </c>
      <c r="C644" s="2">
        <v>24769</v>
      </c>
      <c r="D644" s="7">
        <v>24995</v>
      </c>
      <c r="E644" s="6">
        <v>24698.9</v>
      </c>
      <c r="F644" s="5">
        <v>24951.15</v>
      </c>
      <c r="G644" s="2">
        <v>24951.15</v>
      </c>
      <c r="H644" s="2">
        <v>78785</v>
      </c>
      <c r="I644" s="2">
        <v>782739.43</v>
      </c>
      <c r="J644" s="2">
        <v>2202280</v>
      </c>
      <c r="K644" s="2">
        <v>-115000</v>
      </c>
      <c r="L644" s="2">
        <v>24827.45</v>
      </c>
      <c r="M644" s="47">
        <f t="shared" si="62"/>
        <v>144.15000000000146</v>
      </c>
      <c r="N644" s="11">
        <f t="shared" ref="N644:N707" si="65">(F644-F643)/F643</f>
        <v>5.8108598379490251E-3</v>
      </c>
      <c r="O644" s="14">
        <f t="shared" ref="O644:O707" si="66">+O643+N644</f>
        <v>0.32781316288889667</v>
      </c>
      <c r="P644">
        <f t="shared" si="63"/>
        <v>296.09999999999854</v>
      </c>
      <c r="Q644" s="27">
        <f t="shared" si="61"/>
        <v>1</v>
      </c>
      <c r="R644" s="2" t="str">
        <f t="shared" si="64"/>
        <v/>
      </c>
      <c r="S644" t="str">
        <f>+IF(R644=11,(F643-D643)/F643-'Daily stats'!$I$12,IF(R644=22,(E643-F643)/F643-'Daily stats'!$I$12,""))</f>
        <v/>
      </c>
      <c r="T644" s="11">
        <f>IF(OR(Q643="",Q644=""),0,IF(S644&lt;&gt;"",S644,IF(AND(Q643=Q644,Q643&lt;&gt;0),ABS((F643-F644)/F643),IF(AND(Q643+Q644=0,Q643&lt;&gt;0),(-1*ABS(F644-F643))/F643-2*('Daily stats'!$I$12),IF(AND(Q643=-1,Q644=0),(F643-F644)/F643-2*('Daily stats'!$I$12),IF(AND(Q643=1,Q644=0),(F644-F643)/F643-2*('Daily stats'!$I$12),0))))))</f>
        <v>-6.8108598379490251E-3</v>
      </c>
    </row>
    <row r="645" spans="1:20">
      <c r="A645" s="9">
        <v>42954</v>
      </c>
      <c r="B645" s="9">
        <v>42978</v>
      </c>
      <c r="C645" s="2">
        <v>24940</v>
      </c>
      <c r="D645" s="7">
        <v>25061</v>
      </c>
      <c r="E645" s="6">
        <v>24921.1</v>
      </c>
      <c r="F645" s="5">
        <v>24998.05</v>
      </c>
      <c r="G645" s="2">
        <v>24998.05</v>
      </c>
      <c r="H645" s="2">
        <v>41071</v>
      </c>
      <c r="I645" s="2">
        <v>411038.01</v>
      </c>
      <c r="J645" s="2">
        <v>2248000</v>
      </c>
      <c r="K645" s="2">
        <v>45720</v>
      </c>
      <c r="L645" s="2">
        <v>24906.35</v>
      </c>
      <c r="M645" s="47">
        <f t="shared" si="62"/>
        <v>46.899999999997817</v>
      </c>
      <c r="N645" s="11">
        <f t="shared" si="65"/>
        <v>1.8796728808090134E-3</v>
      </c>
      <c r="O645" s="14">
        <f t="shared" si="66"/>
        <v>0.32969283576970571</v>
      </c>
      <c r="P645">
        <f t="shared" si="63"/>
        <v>139.90000000000146</v>
      </c>
      <c r="Q645" s="27">
        <f t="shared" si="61"/>
        <v>1</v>
      </c>
      <c r="R645" s="2" t="str">
        <f t="shared" si="64"/>
        <v/>
      </c>
      <c r="S645" t="str">
        <f>+IF(R645=11,(F644-D644)/F644-'Daily stats'!$I$12,IF(R645=22,(E644-F644)/F644-'Daily stats'!$I$12,""))</f>
        <v/>
      </c>
      <c r="T645" s="11">
        <f>IF(OR(Q644="",Q645=""),0,IF(S645&lt;&gt;"",S645,IF(AND(Q644=Q645,Q644&lt;&gt;0),ABS((F644-F645)/F644),IF(AND(Q644+Q645=0,Q644&lt;&gt;0),(-1*ABS(F645-F644))/F644-2*('Daily stats'!$I$12),IF(AND(Q644=-1,Q645=0),(F644-F645)/F644-2*('Daily stats'!$I$12),IF(AND(Q644=1,Q645=0),(F645-F644)/F644-2*('Daily stats'!$I$12),0))))))</f>
        <v>1.8796728808090134E-3</v>
      </c>
    </row>
    <row r="646" spans="1:20">
      <c r="A646" s="9">
        <v>42955</v>
      </c>
      <c r="B646" s="9">
        <v>42978</v>
      </c>
      <c r="C646" s="2">
        <v>25009.9</v>
      </c>
      <c r="D646" s="7">
        <v>25019.8</v>
      </c>
      <c r="E646" s="6">
        <v>24577.3</v>
      </c>
      <c r="F646" s="5">
        <v>24693.4</v>
      </c>
      <c r="G646" s="2">
        <v>24693.4</v>
      </c>
      <c r="H646" s="2">
        <v>107307</v>
      </c>
      <c r="I646" s="2">
        <v>1061065.92</v>
      </c>
      <c r="J646" s="2">
        <v>2474440</v>
      </c>
      <c r="K646" s="2">
        <v>226440</v>
      </c>
      <c r="L646" s="2">
        <v>24599.5</v>
      </c>
      <c r="M646" s="47">
        <f t="shared" si="62"/>
        <v>-304.64999999999782</v>
      </c>
      <c r="N646" s="11">
        <f t="shared" si="65"/>
        <v>-1.218695058214532E-2</v>
      </c>
      <c r="O646" s="14">
        <f t="shared" si="66"/>
        <v>0.3175058851875604</v>
      </c>
      <c r="P646">
        <f t="shared" si="63"/>
        <v>442.5</v>
      </c>
      <c r="Q646" s="27">
        <f t="shared" si="61"/>
        <v>-1</v>
      </c>
      <c r="R646" s="2">
        <f t="shared" si="64"/>
        <v>22</v>
      </c>
      <c r="S646">
        <f>+IF(R646=11,(F645-D645)/F645-'Daily stats'!$I$12,IF(R646=22,(E645-F645)/F645-'Daily stats'!$I$12,""))</f>
        <v>-3.5782401027280421E-3</v>
      </c>
      <c r="T646" s="11">
        <f>IF(OR(Q645="",Q646=""),0,IF(S646&lt;&gt;"",S646,IF(AND(Q645=Q646,Q645&lt;&gt;0),ABS((F645-F646)/F645),IF(AND(Q645+Q646=0,Q645&lt;&gt;0),(-1*ABS(F646-F645))/F645-2*('Daily stats'!$I$12),IF(AND(Q645=-1,Q646=0),(F645-F646)/F645-2*('Daily stats'!$I$12),IF(AND(Q645=1,Q646=0),(F646-F645)/F645-2*('Daily stats'!$I$12),0))))))</f>
        <v>-3.5782401027280421E-3</v>
      </c>
    </row>
    <row r="647" spans="1:20">
      <c r="A647" s="9">
        <v>42956</v>
      </c>
      <c r="B647" s="9">
        <v>42978</v>
      </c>
      <c r="C647" s="2">
        <v>24525.5</v>
      </c>
      <c r="D647" s="7">
        <v>24634.9</v>
      </c>
      <c r="E647" s="6">
        <v>24430</v>
      </c>
      <c r="F647" s="5">
        <v>24473.4</v>
      </c>
      <c r="G647" s="2">
        <v>24473.4</v>
      </c>
      <c r="H647" s="2">
        <v>81969</v>
      </c>
      <c r="I647" s="2">
        <v>804048.51</v>
      </c>
      <c r="J647" s="2">
        <v>2342400</v>
      </c>
      <c r="K647" s="2">
        <v>-132040</v>
      </c>
      <c r="L647" s="2">
        <v>24374.6</v>
      </c>
      <c r="M647" s="47">
        <f t="shared" si="62"/>
        <v>-220</v>
      </c>
      <c r="N647" s="11">
        <f t="shared" si="65"/>
        <v>-8.9092632039330343E-3</v>
      </c>
      <c r="O647" s="14">
        <f t="shared" si="66"/>
        <v>0.30859662198362736</v>
      </c>
      <c r="P647">
        <f t="shared" si="63"/>
        <v>204.90000000000146</v>
      </c>
      <c r="Q647" s="27">
        <f t="shared" si="61"/>
        <v>-1</v>
      </c>
      <c r="R647" s="2" t="str">
        <f t="shared" si="64"/>
        <v/>
      </c>
      <c r="S647" t="str">
        <f>+IF(R647=11,(F646-D646)/F646-'Daily stats'!$I$12,IF(R647=22,(E646-F646)/F646-'Daily stats'!$I$12,""))</f>
        <v/>
      </c>
      <c r="T647" s="11">
        <f>IF(OR(Q646="",Q647=""),0,IF(S647&lt;&gt;"",S647,IF(AND(Q646=Q647,Q646&lt;&gt;0),ABS((F646-F647)/F646),IF(AND(Q646+Q647=0,Q646&lt;&gt;0),(-1*ABS(F647-F646))/F646-2*('Daily stats'!$I$12),IF(AND(Q646=-1,Q647=0),(F646-F647)/F646-2*('Daily stats'!$I$12),IF(AND(Q646=1,Q647=0),(F647-F646)/F646-2*('Daily stats'!$I$12),0))))))</f>
        <v>8.9092632039330343E-3</v>
      </c>
    </row>
    <row r="648" spans="1:20">
      <c r="A648" s="9">
        <v>42957</v>
      </c>
      <c r="B648" s="9">
        <v>42978</v>
      </c>
      <c r="C648" s="2">
        <v>24398</v>
      </c>
      <c r="D648" s="7">
        <v>24441.200000000001</v>
      </c>
      <c r="E648" s="6">
        <v>24180</v>
      </c>
      <c r="F648" s="5">
        <v>24306.3</v>
      </c>
      <c r="G648" s="2">
        <v>24306.3</v>
      </c>
      <c r="H648" s="2">
        <v>111096</v>
      </c>
      <c r="I648" s="2">
        <v>1080924.97</v>
      </c>
      <c r="J648" s="2">
        <v>2106720</v>
      </c>
      <c r="K648" s="2">
        <v>-235680</v>
      </c>
      <c r="L648" s="2">
        <v>24217.35</v>
      </c>
      <c r="M648" s="47">
        <f t="shared" si="62"/>
        <v>-167.10000000000218</v>
      </c>
      <c r="N648" s="11">
        <f t="shared" si="65"/>
        <v>-6.8278212263111039E-3</v>
      </c>
      <c r="O648" s="14">
        <f t="shared" si="66"/>
        <v>0.30176880075731627</v>
      </c>
      <c r="P648">
        <f t="shared" si="63"/>
        <v>261.20000000000073</v>
      </c>
      <c r="Q648" s="27">
        <f t="shared" si="61"/>
        <v>-1</v>
      </c>
      <c r="R648" s="2" t="str">
        <f t="shared" si="64"/>
        <v/>
      </c>
      <c r="S648" t="str">
        <f>+IF(R648=11,(F647-D647)/F647-'Daily stats'!$I$12,IF(R648=22,(E647-F647)/F647-'Daily stats'!$I$12,""))</f>
        <v/>
      </c>
      <c r="T648" s="11">
        <f>IF(OR(Q647="",Q648=""),0,IF(S648&lt;&gt;"",S648,IF(AND(Q647=Q648,Q647&lt;&gt;0),ABS((F647-F648)/F647),IF(AND(Q647+Q648=0,Q647&lt;&gt;0),(-1*ABS(F648-F647))/F647-2*('Daily stats'!$I$12),IF(AND(Q647=-1,Q648=0),(F647-F648)/F647-2*('Daily stats'!$I$12),IF(AND(Q647=1,Q648=0),(F648-F647)/F647-2*('Daily stats'!$I$12),0))))))</f>
        <v>6.8278212263111039E-3</v>
      </c>
    </row>
    <row r="649" spans="1:20">
      <c r="A649" s="9">
        <v>42958</v>
      </c>
      <c r="B649" s="9">
        <v>42978</v>
      </c>
      <c r="C649" s="2">
        <v>24300</v>
      </c>
      <c r="D649" s="7">
        <v>24880.45</v>
      </c>
      <c r="E649" s="6">
        <v>23956.1</v>
      </c>
      <c r="F649" s="5">
        <v>24085.599999999999</v>
      </c>
      <c r="G649" s="2">
        <v>24085.599999999999</v>
      </c>
      <c r="H649" s="2">
        <v>107200</v>
      </c>
      <c r="I649" s="2">
        <v>1033755.08</v>
      </c>
      <c r="J649" s="2">
        <v>2021200</v>
      </c>
      <c r="K649" s="2">
        <v>-85520</v>
      </c>
      <c r="L649" s="2">
        <v>23985.75</v>
      </c>
      <c r="M649" s="47">
        <f t="shared" si="62"/>
        <v>-220.70000000000073</v>
      </c>
      <c r="N649" s="11">
        <f t="shared" si="65"/>
        <v>-9.079950465517201E-3</v>
      </c>
      <c r="O649" s="14">
        <f t="shared" si="66"/>
        <v>0.29268885029179909</v>
      </c>
      <c r="P649">
        <f t="shared" si="63"/>
        <v>924.35000000000218</v>
      </c>
      <c r="Q649" s="27">
        <f t="shared" si="61"/>
        <v>-1</v>
      </c>
      <c r="R649" s="2">
        <f t="shared" si="64"/>
        <v>11</v>
      </c>
      <c r="S649">
        <f>+IF(R649=11,(F648-D648)/F648-'Daily stats'!$I$12,IF(R649=22,(E648-F648)/F648-'Daily stats'!$I$12,""))</f>
        <v>-6.0500014399559564E-3</v>
      </c>
      <c r="T649" s="11">
        <f>IF(OR(Q648="",Q649=""),0,IF(S649&lt;&gt;"",S649,IF(AND(Q648=Q649,Q648&lt;&gt;0),ABS((F648-F649)/F648),IF(AND(Q648+Q649=0,Q648&lt;&gt;0),(-1*ABS(F649-F648))/F648-2*('Daily stats'!$I$12),IF(AND(Q648=-1,Q649=0),(F648-F649)/F648-2*('Daily stats'!$I$12),IF(AND(Q648=1,Q649=0),(F649-F648)/F648-2*('Daily stats'!$I$12),0))))))</f>
        <v>-6.0500014399559564E-3</v>
      </c>
    </row>
    <row r="650" spans="1:20">
      <c r="A650" s="9">
        <v>42961</v>
      </c>
      <c r="B650" s="9">
        <v>42978</v>
      </c>
      <c r="C650" s="2">
        <v>24160</v>
      </c>
      <c r="D650" s="7">
        <v>24288.65</v>
      </c>
      <c r="E650" s="6">
        <v>24125.15</v>
      </c>
      <c r="F650" s="5">
        <v>24207.200000000001</v>
      </c>
      <c r="G650" s="2">
        <v>24207.200000000001</v>
      </c>
      <c r="H650" s="2">
        <v>56115</v>
      </c>
      <c r="I650" s="2">
        <v>543913.81000000006</v>
      </c>
      <c r="J650" s="2">
        <v>1979400</v>
      </c>
      <c r="K650" s="2">
        <v>-41800</v>
      </c>
      <c r="L650" s="2">
        <v>24115.75</v>
      </c>
      <c r="M650" s="47">
        <f t="shared" si="62"/>
        <v>121.60000000000218</v>
      </c>
      <c r="N650" s="11">
        <f t="shared" si="65"/>
        <v>5.0486597801176715E-3</v>
      </c>
      <c r="O650" s="14">
        <f t="shared" si="66"/>
        <v>0.29773751007191673</v>
      </c>
      <c r="P650">
        <f t="shared" si="63"/>
        <v>163.5</v>
      </c>
      <c r="Q650" s="27">
        <f t="shared" si="61"/>
        <v>1</v>
      </c>
      <c r="R650" s="2" t="str">
        <f t="shared" si="64"/>
        <v/>
      </c>
      <c r="S650" t="str">
        <f>+IF(R650=11,(F649-D649)/F649-'Daily stats'!$I$12,IF(R650=22,(E649-F649)/F649-'Daily stats'!$I$12,""))</f>
        <v/>
      </c>
      <c r="T650" s="11">
        <f>IF(OR(Q649="",Q650=""),0,IF(S650&lt;&gt;"",S650,IF(AND(Q649=Q650,Q649&lt;&gt;0),ABS((F649-F650)/F649),IF(AND(Q649+Q650=0,Q649&lt;&gt;0),(-1*ABS(F650-F649))/F649-2*('Daily stats'!$I$12),IF(AND(Q649=-1,Q650=0),(F649-F650)/F649-2*('Daily stats'!$I$12),IF(AND(Q649=1,Q650=0),(F650-F649)/F649-2*('Daily stats'!$I$12),0))))))</f>
        <v>-6.0486597801176715E-3</v>
      </c>
    </row>
    <row r="651" spans="1:20">
      <c r="A651" s="9">
        <v>42963</v>
      </c>
      <c r="B651" s="9">
        <v>42978</v>
      </c>
      <c r="C651" s="2">
        <v>24241</v>
      </c>
      <c r="D651" s="7">
        <v>24497.65</v>
      </c>
      <c r="E651" s="6">
        <v>23990</v>
      </c>
      <c r="F651" s="5">
        <v>24475.1</v>
      </c>
      <c r="G651" s="2">
        <v>24475.1</v>
      </c>
      <c r="H651" s="2">
        <v>121161</v>
      </c>
      <c r="I651" s="2">
        <v>1175112.18</v>
      </c>
      <c r="J651" s="2">
        <v>2000440</v>
      </c>
      <c r="K651" s="2">
        <v>21040</v>
      </c>
      <c r="L651" s="2">
        <v>24437.7</v>
      </c>
      <c r="M651" s="47">
        <f t="shared" si="62"/>
        <v>267.89999999999782</v>
      </c>
      <c r="N651" s="11">
        <f t="shared" si="65"/>
        <v>1.1066955286030512E-2</v>
      </c>
      <c r="O651" s="14">
        <f t="shared" si="66"/>
        <v>0.30880446535794726</v>
      </c>
      <c r="P651">
        <f t="shared" si="63"/>
        <v>507.65000000000146</v>
      </c>
      <c r="Q651" s="27">
        <f t="shared" si="61"/>
        <v>1</v>
      </c>
      <c r="R651" s="2">
        <f t="shared" si="64"/>
        <v>22</v>
      </c>
      <c r="S651">
        <f>+IF(R651=11,(F650-D650)/F650-'Daily stats'!$I$12,IF(R651=22,(E650-F650)/F650-'Daily stats'!$I$12,""))</f>
        <v>-3.8894874252288275E-3</v>
      </c>
      <c r="T651" s="11">
        <f>IF(OR(Q650="",Q651=""),0,IF(S651&lt;&gt;"",S651,IF(AND(Q650=Q651,Q650&lt;&gt;0),ABS((F650-F651)/F650),IF(AND(Q650+Q651=0,Q650&lt;&gt;0),(-1*ABS(F651-F650))/F650-2*('Daily stats'!$I$12),IF(AND(Q650=-1,Q651=0),(F650-F651)/F650-2*('Daily stats'!$I$12),IF(AND(Q650=1,Q651=0),(F651-F650)/F650-2*('Daily stats'!$I$12),0))))))</f>
        <v>-3.8894874252288275E-3</v>
      </c>
    </row>
    <row r="652" spans="1:20">
      <c r="A652" s="9">
        <v>42964</v>
      </c>
      <c r="B652" s="9">
        <v>42978</v>
      </c>
      <c r="C652" s="2">
        <v>24512.25</v>
      </c>
      <c r="D652" s="7">
        <v>24520</v>
      </c>
      <c r="E652" s="6">
        <v>24143.7</v>
      </c>
      <c r="F652" s="5">
        <v>24262.15</v>
      </c>
      <c r="G652" s="2">
        <v>24262.15</v>
      </c>
      <c r="H652" s="2">
        <v>97918</v>
      </c>
      <c r="I652" s="2">
        <v>953533.01</v>
      </c>
      <c r="J652" s="2">
        <v>1900160</v>
      </c>
      <c r="K652" s="2">
        <v>-100280</v>
      </c>
      <c r="L652" s="2">
        <v>24237.25</v>
      </c>
      <c r="M652" s="47">
        <f t="shared" si="62"/>
        <v>-212.94999999999709</v>
      </c>
      <c r="N652" s="11">
        <f t="shared" si="65"/>
        <v>-8.7006794660694792E-3</v>
      </c>
      <c r="O652" s="14">
        <f t="shared" si="66"/>
        <v>0.30010378589187775</v>
      </c>
      <c r="P652">
        <f t="shared" si="63"/>
        <v>376.29999999999927</v>
      </c>
      <c r="Q652" s="27">
        <f t="shared" si="61"/>
        <v>-1</v>
      </c>
      <c r="R652" s="2" t="str">
        <f t="shared" si="64"/>
        <v/>
      </c>
      <c r="S652" t="str">
        <f>+IF(R652=11,(F651-D651)/F651-'Daily stats'!$I$12,IF(R652=22,(E651-F651)/F651-'Daily stats'!$I$12,""))</f>
        <v/>
      </c>
      <c r="T652" s="11">
        <f>IF(OR(Q651="",Q652=""),0,IF(S652&lt;&gt;"",S652,IF(AND(Q651=Q652,Q651&lt;&gt;0),ABS((F651-F652)/F651),IF(AND(Q651+Q652=0,Q651&lt;&gt;0),(-1*ABS(F652-F651))/F651-2*('Daily stats'!$I$12),IF(AND(Q651=-1,Q652=0),(F651-F652)/F651-2*('Daily stats'!$I$12),IF(AND(Q651=1,Q652=0),(F652-F651)/F651-2*('Daily stats'!$I$12),0))))))</f>
        <v>-9.7006794660694784E-3</v>
      </c>
    </row>
    <row r="653" spans="1:20">
      <c r="A653" s="9">
        <v>42965</v>
      </c>
      <c r="B653" s="9">
        <v>42978</v>
      </c>
      <c r="C653" s="2">
        <v>24151.55</v>
      </c>
      <c r="D653" s="7">
        <v>24179.9</v>
      </c>
      <c r="E653" s="6">
        <v>23933.05</v>
      </c>
      <c r="F653" s="5">
        <v>24097</v>
      </c>
      <c r="G653" s="2">
        <v>24097</v>
      </c>
      <c r="H653" s="2">
        <v>77991</v>
      </c>
      <c r="I653" s="2">
        <v>750522.01</v>
      </c>
      <c r="J653" s="2">
        <v>1998160</v>
      </c>
      <c r="K653" s="2">
        <v>98000</v>
      </c>
      <c r="L653" s="2">
        <v>24074.45</v>
      </c>
      <c r="M653" s="47">
        <f t="shared" si="62"/>
        <v>-165.15000000000146</v>
      </c>
      <c r="N653" s="11">
        <f t="shared" si="65"/>
        <v>-6.8068988115233585E-3</v>
      </c>
      <c r="O653" s="14">
        <f t="shared" si="66"/>
        <v>0.2932968870803544</v>
      </c>
      <c r="P653">
        <f t="shared" si="63"/>
        <v>246.85000000000218</v>
      </c>
      <c r="Q653" s="27">
        <f t="shared" ref="Q653:Q716" si="67">+IF(M653="","",IF(B653&lt;&gt;B654,0,IF(M653&lt;&gt;"",IF(F653&gt;F652,1,IF(F653&lt;F652,-1,0)))))</f>
        <v>-1</v>
      </c>
      <c r="R653" s="2" t="str">
        <f t="shared" si="64"/>
        <v/>
      </c>
      <c r="S653" t="str">
        <f>+IF(R653=11,(F652-D652)/F652-'Daily stats'!$I$12,IF(R653=22,(E652-F652)/F652-'Daily stats'!$I$12,""))</f>
        <v/>
      </c>
      <c r="T653" s="11">
        <f>IF(OR(Q652="",Q653=""),0,IF(S653&lt;&gt;"",S653,IF(AND(Q652=Q653,Q652&lt;&gt;0),ABS((F652-F653)/F652),IF(AND(Q652+Q653=0,Q652&lt;&gt;0),(-1*ABS(F653-F652))/F652-2*('Daily stats'!$I$12),IF(AND(Q652=-1,Q653=0),(F652-F653)/F652-2*('Daily stats'!$I$12),IF(AND(Q652=1,Q653=0),(F653-F652)/F652-2*('Daily stats'!$I$12),0))))))</f>
        <v>6.8068988115233585E-3</v>
      </c>
    </row>
    <row r="654" spans="1:20">
      <c r="A654" s="9">
        <v>42968</v>
      </c>
      <c r="B654" s="9">
        <v>42978</v>
      </c>
      <c r="C654" s="2">
        <v>24137.85</v>
      </c>
      <c r="D654" s="7">
        <v>24264</v>
      </c>
      <c r="E654" s="6">
        <v>23935</v>
      </c>
      <c r="F654" s="5">
        <v>23979.65</v>
      </c>
      <c r="G654" s="2">
        <v>23979.65</v>
      </c>
      <c r="H654" s="2">
        <v>70750</v>
      </c>
      <c r="I654" s="2">
        <v>682495.34</v>
      </c>
      <c r="J654" s="2">
        <v>2159960</v>
      </c>
      <c r="K654" s="2">
        <v>161800</v>
      </c>
      <c r="L654" s="2">
        <v>23936.5</v>
      </c>
      <c r="M654" s="47">
        <f t="shared" si="62"/>
        <v>-117.34999999999854</v>
      </c>
      <c r="N654" s="11">
        <f t="shared" si="65"/>
        <v>-4.869900817529093E-3</v>
      </c>
      <c r="O654" s="14">
        <f t="shared" si="66"/>
        <v>0.28842698626282531</v>
      </c>
      <c r="P654">
        <f t="shared" si="63"/>
        <v>329</v>
      </c>
      <c r="Q654" s="27">
        <f t="shared" si="67"/>
        <v>-1</v>
      </c>
      <c r="R654" s="2">
        <f t="shared" si="64"/>
        <v>11</v>
      </c>
      <c r="S654">
        <f>+IF(R654=11,(F653-D653)/F653-'Daily stats'!$I$12,IF(R654=22,(E653-F653)/F653-'Daily stats'!$I$12,""))</f>
        <v>-3.9402622733120908E-3</v>
      </c>
      <c r="T654" s="11">
        <f>IF(OR(Q653="",Q654=""),0,IF(S654&lt;&gt;"",S654,IF(AND(Q653=Q654,Q653&lt;&gt;0),ABS((F653-F654)/F653),IF(AND(Q653+Q654=0,Q653&lt;&gt;0),(-1*ABS(F654-F653))/F653-2*('Daily stats'!$I$12),IF(AND(Q653=-1,Q654=0),(F653-F654)/F653-2*('Daily stats'!$I$12),IF(AND(Q653=1,Q654=0),(F654-F653)/F653-2*('Daily stats'!$I$12),0))))))</f>
        <v>-3.9402622733120908E-3</v>
      </c>
    </row>
    <row r="655" spans="1:20">
      <c r="A655" s="9">
        <v>42969</v>
      </c>
      <c r="B655" s="9">
        <v>42978</v>
      </c>
      <c r="C655" s="2">
        <v>24080</v>
      </c>
      <c r="D655" s="7">
        <v>24152.799999999999</v>
      </c>
      <c r="E655" s="6">
        <v>23882.1</v>
      </c>
      <c r="F655" s="5">
        <v>24042.9</v>
      </c>
      <c r="G655" s="2">
        <v>24042.9</v>
      </c>
      <c r="H655" s="2">
        <v>90479</v>
      </c>
      <c r="I655" s="2">
        <v>869441.86</v>
      </c>
      <c r="J655" s="2">
        <v>2126640</v>
      </c>
      <c r="K655" s="2">
        <v>-33320</v>
      </c>
      <c r="L655" s="2">
        <v>23974.45</v>
      </c>
      <c r="M655" s="47">
        <f t="shared" si="62"/>
        <v>63.25</v>
      </c>
      <c r="N655" s="11">
        <f t="shared" si="65"/>
        <v>2.6376531767561243E-3</v>
      </c>
      <c r="O655" s="14">
        <f t="shared" si="66"/>
        <v>0.29106463943958144</v>
      </c>
      <c r="P655">
        <f t="shared" si="63"/>
        <v>270.70000000000073</v>
      </c>
      <c r="Q655" s="27">
        <f t="shared" si="67"/>
        <v>1</v>
      </c>
      <c r="R655" s="2" t="str">
        <f t="shared" si="64"/>
        <v/>
      </c>
      <c r="S655" t="str">
        <f>+IF(R655=11,(F654-D654)/F654-'Daily stats'!$I$12,IF(R655=22,(E654-F654)/F654-'Daily stats'!$I$12,""))</f>
        <v/>
      </c>
      <c r="T655" s="11">
        <f>IF(OR(Q654="",Q655=""),0,IF(S655&lt;&gt;"",S655,IF(AND(Q654=Q655,Q654&lt;&gt;0),ABS((F654-F655)/F654),IF(AND(Q654+Q655=0,Q654&lt;&gt;0),(-1*ABS(F655-F654))/F654-2*('Daily stats'!$I$12),IF(AND(Q654=-1,Q655=0),(F654-F655)/F654-2*('Daily stats'!$I$12),IF(AND(Q654=1,Q655=0),(F655-F654)/F654-2*('Daily stats'!$I$12),0))))))</f>
        <v>-3.6376531767561243E-3</v>
      </c>
    </row>
    <row r="656" spans="1:20">
      <c r="A656" s="9">
        <v>42970</v>
      </c>
      <c r="B656" s="9">
        <v>42978</v>
      </c>
      <c r="C656" s="2">
        <v>24144.9</v>
      </c>
      <c r="D656" s="7">
        <v>24364.7</v>
      </c>
      <c r="E656" s="6">
        <v>24110</v>
      </c>
      <c r="F656" s="5">
        <v>24328.9</v>
      </c>
      <c r="G656" s="2">
        <v>24328.9</v>
      </c>
      <c r="H656" s="2">
        <v>104920</v>
      </c>
      <c r="I656" s="2">
        <v>1017406.91</v>
      </c>
      <c r="J656" s="2">
        <v>1825400</v>
      </c>
      <c r="K656" s="2">
        <v>-301240</v>
      </c>
      <c r="L656" s="2">
        <v>24316.799999999999</v>
      </c>
      <c r="M656" s="47">
        <f t="shared" si="62"/>
        <v>286</v>
      </c>
      <c r="N656" s="11">
        <f t="shared" si="65"/>
        <v>1.1895403632673263E-2</v>
      </c>
      <c r="O656" s="14">
        <f t="shared" si="66"/>
        <v>0.30296004307225471</v>
      </c>
      <c r="P656">
        <f t="shared" si="63"/>
        <v>254.70000000000073</v>
      </c>
      <c r="Q656" s="27">
        <f t="shared" si="67"/>
        <v>1</v>
      </c>
      <c r="R656" s="2" t="str">
        <f t="shared" si="64"/>
        <v/>
      </c>
      <c r="S656" t="str">
        <f>+IF(R656=11,(F655-D655)/F655-'Daily stats'!$I$12,IF(R656=22,(E655-F655)/F655-'Daily stats'!$I$12,""))</f>
        <v/>
      </c>
      <c r="T656" s="11">
        <f>IF(OR(Q655="",Q656=""),0,IF(S656&lt;&gt;"",S656,IF(AND(Q655=Q656,Q655&lt;&gt;0),ABS((F655-F656)/F655),IF(AND(Q655+Q656=0,Q655&lt;&gt;0),(-1*ABS(F656-F655))/F655-2*('Daily stats'!$I$12),IF(AND(Q655=-1,Q656=0),(F655-F656)/F655-2*('Daily stats'!$I$12),IF(AND(Q655=1,Q656=0),(F656-F655)/F655-2*('Daily stats'!$I$12),0))))))</f>
        <v>1.1895403632673263E-2</v>
      </c>
    </row>
    <row r="657" spans="1:20">
      <c r="A657" s="9">
        <v>42971</v>
      </c>
      <c r="B657" s="9">
        <v>42978</v>
      </c>
      <c r="C657" s="2">
        <v>24347</v>
      </c>
      <c r="D657" s="7">
        <v>24400</v>
      </c>
      <c r="E657" s="6">
        <v>24233</v>
      </c>
      <c r="F657" s="5">
        <v>24330.3</v>
      </c>
      <c r="G657" s="2">
        <v>24330.3</v>
      </c>
      <c r="H657" s="2">
        <v>69434</v>
      </c>
      <c r="I657" s="2">
        <v>675254.71</v>
      </c>
      <c r="J657" s="2">
        <v>1572040</v>
      </c>
      <c r="K657" s="2">
        <v>-253360</v>
      </c>
      <c r="L657" s="2">
        <v>24274.2</v>
      </c>
      <c r="M657" s="47">
        <f t="shared" si="62"/>
        <v>1.3999999999978172</v>
      </c>
      <c r="N657" s="11">
        <f t="shared" si="65"/>
        <v>5.7544730752225424E-5</v>
      </c>
      <c r="O657" s="14">
        <f t="shared" si="66"/>
        <v>0.30301758780300692</v>
      </c>
      <c r="P657">
        <f t="shared" si="63"/>
        <v>167</v>
      </c>
      <c r="Q657" s="27">
        <f t="shared" si="67"/>
        <v>1</v>
      </c>
      <c r="R657" s="2" t="str">
        <f t="shared" si="64"/>
        <v/>
      </c>
      <c r="S657" t="str">
        <f>+IF(R657=11,(F656-D656)/F656-'Daily stats'!$I$12,IF(R657=22,(E656-F656)/F656-'Daily stats'!$I$12,""))</f>
        <v/>
      </c>
      <c r="T657" s="11">
        <f>IF(OR(Q656="",Q657=""),0,IF(S657&lt;&gt;"",S657,IF(AND(Q656=Q657,Q656&lt;&gt;0),ABS((F656-F657)/F656),IF(AND(Q656+Q657=0,Q656&lt;&gt;0),(-1*ABS(F657-F656))/F656-2*('Daily stats'!$I$12),IF(AND(Q656=-1,Q657=0),(F656-F657)/F656-2*('Daily stats'!$I$12),IF(AND(Q656=1,Q657=0),(F657-F656)/F656-2*('Daily stats'!$I$12),0))))))</f>
        <v>5.7544730752225424E-5</v>
      </c>
    </row>
    <row r="658" spans="1:20">
      <c r="A658" s="9">
        <v>42975</v>
      </c>
      <c r="B658" s="9">
        <v>42978</v>
      </c>
      <c r="C658" s="2">
        <v>24381</v>
      </c>
      <c r="D658" s="7">
        <v>24455</v>
      </c>
      <c r="E658" s="6">
        <v>24328</v>
      </c>
      <c r="F658" s="5">
        <v>24377.05</v>
      </c>
      <c r="G658" s="2">
        <v>24377.05</v>
      </c>
      <c r="H658" s="2">
        <v>49143</v>
      </c>
      <c r="I658" s="2">
        <v>479428.37</v>
      </c>
      <c r="J658" s="2">
        <v>1426920</v>
      </c>
      <c r="K658" s="2">
        <v>-145120</v>
      </c>
      <c r="L658" s="2">
        <v>24377.1</v>
      </c>
      <c r="M658" s="47">
        <f t="shared" si="62"/>
        <v>46.75</v>
      </c>
      <c r="N658" s="11">
        <f t="shared" si="65"/>
        <v>1.9214724027241752E-3</v>
      </c>
      <c r="O658" s="14">
        <f t="shared" si="66"/>
        <v>0.30493906020573108</v>
      </c>
      <c r="P658">
        <f t="shared" si="63"/>
        <v>127</v>
      </c>
      <c r="Q658" s="27">
        <f t="shared" si="67"/>
        <v>1</v>
      </c>
      <c r="R658" s="2" t="str">
        <f t="shared" si="64"/>
        <v/>
      </c>
      <c r="S658" t="str">
        <f>+IF(R658=11,(F657-D657)/F657-'Daily stats'!$I$12,IF(R658=22,(E657-F657)/F657-'Daily stats'!$I$12,""))</f>
        <v/>
      </c>
      <c r="T658" s="11">
        <f>IF(OR(Q657="",Q658=""),0,IF(S658&lt;&gt;"",S658,IF(AND(Q657=Q658,Q657&lt;&gt;0),ABS((F657-F658)/F657),IF(AND(Q657+Q658=0,Q657&lt;&gt;0),(-1*ABS(F658-F657))/F657-2*('Daily stats'!$I$12),IF(AND(Q657=-1,Q658=0),(F657-F658)/F657-2*('Daily stats'!$I$12),IF(AND(Q657=1,Q658=0),(F658-F657)/F657-2*('Daily stats'!$I$12),0))))))</f>
        <v>1.9214724027241752E-3</v>
      </c>
    </row>
    <row r="659" spans="1:20">
      <c r="A659" s="9">
        <v>42976</v>
      </c>
      <c r="B659" s="9">
        <v>42978</v>
      </c>
      <c r="C659" s="2">
        <v>24258</v>
      </c>
      <c r="D659" s="7">
        <v>24297.25</v>
      </c>
      <c r="E659" s="6">
        <v>24083.1</v>
      </c>
      <c r="F659" s="5">
        <v>24107.1</v>
      </c>
      <c r="G659" s="2">
        <v>24107.1</v>
      </c>
      <c r="H659" s="2">
        <v>77262</v>
      </c>
      <c r="I659" s="2">
        <v>747216.8</v>
      </c>
      <c r="J659" s="2">
        <v>1470920</v>
      </c>
      <c r="K659" s="2">
        <v>44000</v>
      </c>
      <c r="L659" s="2">
        <v>24128.95</v>
      </c>
      <c r="M659" s="47">
        <f t="shared" si="62"/>
        <v>-269.95000000000073</v>
      </c>
      <c r="N659" s="11">
        <f t="shared" si="65"/>
        <v>-1.1073940448085422E-2</v>
      </c>
      <c r="O659" s="14">
        <f t="shared" si="66"/>
        <v>0.29386511975764568</v>
      </c>
      <c r="P659">
        <f t="shared" si="63"/>
        <v>214.15000000000146</v>
      </c>
      <c r="Q659" s="27">
        <f t="shared" si="67"/>
        <v>-1</v>
      </c>
      <c r="R659" s="2">
        <f t="shared" si="64"/>
        <v>22</v>
      </c>
      <c r="S659">
        <f>+IF(R659=11,(F658-D658)/F658-'Daily stats'!$I$12,IF(R659=22,(E658-F658)/F658-'Daily stats'!$I$12,""))</f>
        <v>-2.5121384663033168E-3</v>
      </c>
      <c r="T659" s="11">
        <f>IF(OR(Q658="",Q659=""),0,IF(S659&lt;&gt;"",S659,IF(AND(Q658=Q659,Q658&lt;&gt;0),ABS((F658-F659)/F658),IF(AND(Q658+Q659=0,Q658&lt;&gt;0),(-1*ABS(F659-F658))/F658-2*('Daily stats'!$I$12),IF(AND(Q658=-1,Q659=0),(F658-F659)/F658-2*('Daily stats'!$I$12),IF(AND(Q658=1,Q659=0),(F659-F658)/F658-2*('Daily stats'!$I$12),0))))))</f>
        <v>-2.5121384663033168E-3</v>
      </c>
    </row>
    <row r="660" spans="1:20">
      <c r="A660" s="9">
        <v>42977</v>
      </c>
      <c r="B660" s="9">
        <v>42978</v>
      </c>
      <c r="C660" s="2">
        <v>24253</v>
      </c>
      <c r="D660" s="7">
        <v>24383.599999999999</v>
      </c>
      <c r="E660" s="6">
        <v>24218.1</v>
      </c>
      <c r="F660" s="5">
        <v>24305.05</v>
      </c>
      <c r="G660" s="2">
        <v>24305.05</v>
      </c>
      <c r="H660" s="2">
        <v>64282</v>
      </c>
      <c r="I660" s="2">
        <v>625210.53</v>
      </c>
      <c r="J660" s="2">
        <v>1279280</v>
      </c>
      <c r="K660" s="2">
        <v>-191640</v>
      </c>
      <c r="L660" s="2">
        <v>24308.7</v>
      </c>
      <c r="M660" s="47">
        <f t="shared" si="62"/>
        <v>197.95000000000073</v>
      </c>
      <c r="N660" s="11">
        <f t="shared" si="65"/>
        <v>8.2112738570794801E-3</v>
      </c>
      <c r="O660" s="14">
        <f t="shared" si="66"/>
        <v>0.30207639361472516</v>
      </c>
      <c r="P660">
        <f t="shared" si="63"/>
        <v>165.5</v>
      </c>
      <c r="Q660" s="27">
        <f t="shared" si="67"/>
        <v>1</v>
      </c>
      <c r="R660" s="2">
        <f t="shared" si="64"/>
        <v>11</v>
      </c>
      <c r="S660">
        <f>+IF(R660=11,(F659-D659)/F659-'Daily stats'!$I$12,IF(R660=22,(E659-F659)/F659-'Daily stats'!$I$12,""))</f>
        <v>-8.387717726313056E-3</v>
      </c>
      <c r="T660" s="11">
        <f>IF(OR(Q659="",Q660=""),0,IF(S660&lt;&gt;"",S660,IF(AND(Q659=Q660,Q659&lt;&gt;0),ABS((F659-F660)/F659),IF(AND(Q659+Q660=0,Q659&lt;&gt;0),(-1*ABS(F660-F659))/F659-2*('Daily stats'!$I$12),IF(AND(Q659=-1,Q660=0),(F659-F660)/F659-2*('Daily stats'!$I$12),IF(AND(Q659=1,Q660=0),(F660-F659)/F659-2*('Daily stats'!$I$12),0))))))</f>
        <v>-8.387717726313056E-3</v>
      </c>
    </row>
    <row r="661" spans="1:20">
      <c r="A661" s="9">
        <v>42978</v>
      </c>
      <c r="B661" s="9">
        <v>42978</v>
      </c>
      <c r="C661" s="2">
        <v>24310</v>
      </c>
      <c r="D661" s="7">
        <v>24325.8</v>
      </c>
      <c r="E661" s="6">
        <v>24183.25</v>
      </c>
      <c r="F661" s="5">
        <v>24313.599999999999</v>
      </c>
      <c r="G661" s="2">
        <v>24318.400000000001</v>
      </c>
      <c r="H661" s="2">
        <v>70462</v>
      </c>
      <c r="I661" s="2">
        <v>683926.53</v>
      </c>
      <c r="J661" s="2">
        <v>780600</v>
      </c>
      <c r="K661" s="2">
        <v>-498680</v>
      </c>
      <c r="L661" s="2">
        <v>24318.400000000001</v>
      </c>
      <c r="M661" s="47">
        <f t="shared" si="62"/>
        <v>8.5499999999992724</v>
      </c>
      <c r="N661" s="11">
        <f t="shared" si="65"/>
        <v>3.5177874556930651E-4</v>
      </c>
      <c r="O661" s="14">
        <f t="shared" si="66"/>
        <v>0.30242817236029446</v>
      </c>
      <c r="P661">
        <f t="shared" si="63"/>
        <v>142.54999999999927</v>
      </c>
      <c r="Q661" s="27">
        <f t="shared" si="67"/>
        <v>0</v>
      </c>
      <c r="R661" s="2">
        <f t="shared" si="64"/>
        <v>22</v>
      </c>
      <c r="S661">
        <f>+IF(R661=11,(F660-D660)/F660-'Daily stats'!$I$12,IF(R661=22,(E660-F660)/F660-'Daily stats'!$I$12,""))</f>
        <v>-4.0774458394449188E-3</v>
      </c>
      <c r="T661" s="11">
        <f>IF(OR(Q660="",Q661=""),0,IF(S661&lt;&gt;"",S661,IF(AND(Q660=Q661,Q660&lt;&gt;0),ABS((F660-F661)/F660),IF(AND(Q660+Q661=0,Q660&lt;&gt;0),(-1*ABS(F661-F660))/F660-2*('Daily stats'!$I$12),IF(AND(Q660=-1,Q661=0),(F660-F661)/F660-2*('Daily stats'!$I$12),IF(AND(Q660=1,Q661=0),(F661-F660)/F660-2*('Daily stats'!$I$12),0))))))</f>
        <v>-4.0774458394449188E-3</v>
      </c>
    </row>
    <row r="662" spans="1:20">
      <c r="A662" s="9">
        <v>42979</v>
      </c>
      <c r="B662" s="9">
        <v>43006</v>
      </c>
      <c r="C662" s="2">
        <v>24354</v>
      </c>
      <c r="D662" s="7">
        <v>24528</v>
      </c>
      <c r="E662" s="6">
        <v>24307.35</v>
      </c>
      <c r="F662" s="5">
        <v>24483.45</v>
      </c>
      <c r="G662" s="2">
        <v>24483.45</v>
      </c>
      <c r="H662" s="2">
        <v>55683</v>
      </c>
      <c r="I662" s="2">
        <v>545000.87</v>
      </c>
      <c r="J662" s="2">
        <v>1869280</v>
      </c>
      <c r="K662" s="2">
        <v>230720</v>
      </c>
      <c r="L662" s="2">
        <v>24434</v>
      </c>
      <c r="M662" s="47" t="str">
        <f t="shared" si="62"/>
        <v/>
      </c>
      <c r="N662" s="11">
        <f t="shared" si="65"/>
        <v>6.9858021847855603E-3</v>
      </c>
      <c r="O662" s="14">
        <f t="shared" si="66"/>
        <v>0.30941397454508002</v>
      </c>
      <c r="P662">
        <f t="shared" si="63"/>
        <v>220.65000000000146</v>
      </c>
      <c r="Q662" s="27" t="str">
        <f t="shared" si="67"/>
        <v/>
      </c>
      <c r="R662" s="2" t="str">
        <f t="shared" si="64"/>
        <v/>
      </c>
      <c r="S662" t="str">
        <f>+IF(R662=11,(F661-D661)/F661-'Daily stats'!$I$12,IF(R662=22,(E661-F661)/F661-'Daily stats'!$I$12,""))</f>
        <v/>
      </c>
      <c r="T662" s="11">
        <f>IF(OR(Q661="",Q662=""),0,IF(S662&lt;&gt;"",S662,IF(AND(Q661=Q662,Q661&lt;&gt;0),ABS((F661-F662)/F661),IF(AND(Q661+Q662=0,Q661&lt;&gt;0),(-1*ABS(F662-F661))/F661-2*('Daily stats'!$I$12),IF(AND(Q661=-1,Q662=0),(F661-F662)/F661-2*('Daily stats'!$I$12),IF(AND(Q661=1,Q662=0),(F662-F661)/F661-2*('Daily stats'!$I$12),0))))))</f>
        <v>0</v>
      </c>
    </row>
    <row r="663" spans="1:20">
      <c r="A663" s="9">
        <v>42982</v>
      </c>
      <c r="B663" s="9">
        <v>43006</v>
      </c>
      <c r="C663" s="2">
        <v>24461.9</v>
      </c>
      <c r="D663" s="7">
        <v>24473</v>
      </c>
      <c r="E663" s="6">
        <v>24207.3</v>
      </c>
      <c r="F663" s="5">
        <v>24289.65</v>
      </c>
      <c r="G663" s="2">
        <v>24289.65</v>
      </c>
      <c r="H663" s="2">
        <v>64565</v>
      </c>
      <c r="I663" s="2">
        <v>627849.38</v>
      </c>
      <c r="J663" s="2">
        <v>1875440</v>
      </c>
      <c r="K663" s="2">
        <v>6160</v>
      </c>
      <c r="L663" s="2">
        <v>24236.85</v>
      </c>
      <c r="M663" s="47">
        <f t="shared" si="62"/>
        <v>-193.79999999999927</v>
      </c>
      <c r="N663" s="11">
        <f t="shared" si="65"/>
        <v>-7.9155511171832109E-3</v>
      </c>
      <c r="O663" s="14">
        <f t="shared" si="66"/>
        <v>0.30149842342789679</v>
      </c>
      <c r="P663">
        <f t="shared" si="63"/>
        <v>265.70000000000073</v>
      </c>
      <c r="Q663" s="27">
        <f t="shared" si="67"/>
        <v>-1</v>
      </c>
      <c r="R663" s="2" t="str">
        <f t="shared" si="64"/>
        <v/>
      </c>
      <c r="S663" t="str">
        <f>+IF(R663=11,(F662-D662)/F662-'Daily stats'!$I$12,IF(R663=22,(E662-F662)/F662-'Daily stats'!$I$12,""))</f>
        <v/>
      </c>
      <c r="T663" s="11">
        <f>IF(OR(Q662="",Q663=""),0,IF(S663&lt;&gt;"",S663,IF(AND(Q662=Q663,Q662&lt;&gt;0),ABS((F662-F663)/F662),IF(AND(Q662+Q663=0,Q662&lt;&gt;0),(-1*ABS(F663-F662))/F662-2*('Daily stats'!$I$12),IF(AND(Q662=-1,Q663=0),(F662-F663)/F662-2*('Daily stats'!$I$12),IF(AND(Q662=1,Q663=0),(F663-F662)/F662-2*('Daily stats'!$I$12),0))))))</f>
        <v>0</v>
      </c>
    </row>
    <row r="664" spans="1:20">
      <c r="A664" s="9">
        <v>42983</v>
      </c>
      <c r="B664" s="9">
        <v>43006</v>
      </c>
      <c r="C664" s="2">
        <v>24312</v>
      </c>
      <c r="D664" s="7">
        <v>24428</v>
      </c>
      <c r="E664" s="6">
        <v>24287</v>
      </c>
      <c r="F664" s="5">
        <v>24388.1</v>
      </c>
      <c r="G664" s="2">
        <v>24388.1</v>
      </c>
      <c r="H664" s="2">
        <v>50653</v>
      </c>
      <c r="I664" s="2">
        <v>493996.82</v>
      </c>
      <c r="J664" s="2">
        <v>1869720</v>
      </c>
      <c r="K664" s="2">
        <v>-5720</v>
      </c>
      <c r="L664" s="2">
        <v>24328.3</v>
      </c>
      <c r="M664" s="47">
        <f t="shared" si="62"/>
        <v>98.44999999999709</v>
      </c>
      <c r="N664" s="11">
        <f t="shared" si="65"/>
        <v>4.0531666779882415E-3</v>
      </c>
      <c r="O664" s="14">
        <f t="shared" si="66"/>
        <v>0.30555159010588501</v>
      </c>
      <c r="P664">
        <f t="shared" si="63"/>
        <v>141</v>
      </c>
      <c r="Q664" s="27">
        <f t="shared" si="67"/>
        <v>1</v>
      </c>
      <c r="R664" s="2" t="str">
        <f t="shared" si="64"/>
        <v/>
      </c>
      <c r="S664" t="str">
        <f>+IF(R664=11,(F663-D663)/F663-'Daily stats'!$I$12,IF(R664=22,(E663-F663)/F663-'Daily stats'!$I$12,""))</f>
        <v/>
      </c>
      <c r="T664" s="11">
        <f>IF(OR(Q663="",Q664=""),0,IF(S664&lt;&gt;"",S664,IF(AND(Q663=Q664,Q663&lt;&gt;0),ABS((F663-F664)/F663),IF(AND(Q663+Q664=0,Q663&lt;&gt;0),(-1*ABS(F664-F663))/F663-2*('Daily stats'!$I$12),IF(AND(Q663=-1,Q664=0),(F663-F664)/F663-2*('Daily stats'!$I$12),IF(AND(Q663=1,Q664=0),(F664-F663)/F663-2*('Daily stats'!$I$12),0))))))</f>
        <v>-5.0531666779882415E-3</v>
      </c>
    </row>
    <row r="665" spans="1:20">
      <c r="A665" s="9">
        <v>42984</v>
      </c>
      <c r="B665" s="9">
        <v>43006</v>
      </c>
      <c r="C665" s="2">
        <v>24252</v>
      </c>
      <c r="D665" s="7">
        <v>24350</v>
      </c>
      <c r="E665" s="6">
        <v>24197.45</v>
      </c>
      <c r="F665" s="5">
        <v>24306.75</v>
      </c>
      <c r="G665" s="2">
        <v>24306.75</v>
      </c>
      <c r="H665" s="2">
        <v>62536</v>
      </c>
      <c r="I665" s="2">
        <v>607130.62</v>
      </c>
      <c r="J665" s="2">
        <v>1781120</v>
      </c>
      <c r="K665" s="2">
        <v>-88600</v>
      </c>
      <c r="L665" s="2">
        <v>24279.15</v>
      </c>
      <c r="M665" s="47">
        <f t="shared" si="62"/>
        <v>-81.349999999998545</v>
      </c>
      <c r="N665" s="11">
        <f t="shared" si="65"/>
        <v>-3.3356432030374875E-3</v>
      </c>
      <c r="O665" s="14">
        <f t="shared" si="66"/>
        <v>0.30221594690284753</v>
      </c>
      <c r="P665">
        <f t="shared" si="63"/>
        <v>152.54999999999927</v>
      </c>
      <c r="Q665" s="27">
        <f t="shared" si="67"/>
        <v>-1</v>
      </c>
      <c r="R665" s="2">
        <f t="shared" si="64"/>
        <v>22</v>
      </c>
      <c r="S665">
        <f>+IF(R665=11,(F664-D664)/F664-'Daily stats'!$I$12,IF(R665=22,(E664-F664)/F664-'Daily stats'!$I$12,""))</f>
        <v>-4.6454643863194974E-3</v>
      </c>
      <c r="T665" s="11">
        <f>IF(OR(Q664="",Q665=""),0,IF(S665&lt;&gt;"",S665,IF(AND(Q664=Q665,Q664&lt;&gt;0),ABS((F664-F665)/F664),IF(AND(Q664+Q665=0,Q664&lt;&gt;0),(-1*ABS(F665-F664))/F664-2*('Daily stats'!$I$12),IF(AND(Q664=-1,Q665=0),(F664-F665)/F664-2*('Daily stats'!$I$12),IF(AND(Q664=1,Q665=0),(F665-F664)/F664-2*('Daily stats'!$I$12),0))))))</f>
        <v>-4.6454643863194974E-3</v>
      </c>
    </row>
    <row r="666" spans="1:20">
      <c r="A666" s="9">
        <v>42985</v>
      </c>
      <c r="B666" s="9">
        <v>43006</v>
      </c>
      <c r="C666" s="2">
        <v>24360</v>
      </c>
      <c r="D666" s="7">
        <v>24444.9</v>
      </c>
      <c r="E666" s="6">
        <v>24306</v>
      </c>
      <c r="F666" s="5">
        <v>24354.25</v>
      </c>
      <c r="G666" s="2">
        <v>24354.25</v>
      </c>
      <c r="H666" s="2">
        <v>55500</v>
      </c>
      <c r="I666" s="2">
        <v>541472.6</v>
      </c>
      <c r="J666" s="2">
        <v>1885360</v>
      </c>
      <c r="K666" s="2">
        <v>104240</v>
      </c>
      <c r="L666" s="2">
        <v>24304.9</v>
      </c>
      <c r="M666" s="47">
        <f t="shared" si="62"/>
        <v>47.5</v>
      </c>
      <c r="N666" s="11">
        <f t="shared" si="65"/>
        <v>1.954189679821449E-3</v>
      </c>
      <c r="O666" s="14">
        <f t="shared" si="66"/>
        <v>0.304170136582669</v>
      </c>
      <c r="P666">
        <f t="shared" si="63"/>
        <v>138.90000000000146</v>
      </c>
      <c r="Q666" s="27">
        <f t="shared" si="67"/>
        <v>1</v>
      </c>
      <c r="R666" s="2">
        <f t="shared" si="64"/>
        <v>11</v>
      </c>
      <c r="S666">
        <f>+IF(R666=11,(F665-D665)/F665-'Daily stats'!$I$12,IF(R666=22,(E665-F665)/F665-'Daily stats'!$I$12,""))</f>
        <v>-2.279341129521635E-3</v>
      </c>
      <c r="T666" s="11">
        <f>IF(OR(Q665="",Q666=""),0,IF(S666&lt;&gt;"",S666,IF(AND(Q665=Q666,Q665&lt;&gt;0),ABS((F665-F666)/F665),IF(AND(Q665+Q666=0,Q665&lt;&gt;0),(-1*ABS(F666-F665))/F665-2*('Daily stats'!$I$12),IF(AND(Q665=-1,Q666=0),(F665-F666)/F665-2*('Daily stats'!$I$12),IF(AND(Q665=1,Q666=0),(F666-F665)/F665-2*('Daily stats'!$I$12),0))))))</f>
        <v>-2.279341129521635E-3</v>
      </c>
    </row>
    <row r="667" spans="1:20">
      <c r="A667" s="9">
        <v>42986</v>
      </c>
      <c r="B667" s="9">
        <v>43006</v>
      </c>
      <c r="C667" s="2">
        <v>24427</v>
      </c>
      <c r="D667" s="7">
        <v>24430</v>
      </c>
      <c r="E667" s="6">
        <v>24266.15</v>
      </c>
      <c r="F667" s="5">
        <v>24374.6</v>
      </c>
      <c r="G667" s="2">
        <v>24374.6</v>
      </c>
      <c r="H667" s="2">
        <v>58674</v>
      </c>
      <c r="I667" s="2">
        <v>571421.24</v>
      </c>
      <c r="J667" s="2">
        <v>1888280</v>
      </c>
      <c r="K667" s="2">
        <v>2920</v>
      </c>
      <c r="L667" s="2">
        <v>24370.799999999999</v>
      </c>
      <c r="M667" s="47">
        <f t="shared" si="62"/>
        <v>20.349999999998545</v>
      </c>
      <c r="N667" s="11">
        <f t="shared" si="65"/>
        <v>8.3558311177714547E-4</v>
      </c>
      <c r="O667" s="14">
        <f t="shared" si="66"/>
        <v>0.30500571969444618</v>
      </c>
      <c r="P667">
        <f t="shared" si="63"/>
        <v>163.84999999999854</v>
      </c>
      <c r="Q667" s="27">
        <f t="shared" si="67"/>
        <v>1</v>
      </c>
      <c r="R667" s="2">
        <f t="shared" si="64"/>
        <v>22</v>
      </c>
      <c r="S667">
        <f>+IF(R667=11,(F666-D666)/F666-'Daily stats'!$I$12,IF(R667=22,(E666-F666)/F666-'Daily stats'!$I$12,""))</f>
        <v>-2.4811737171130297E-3</v>
      </c>
      <c r="T667" s="11">
        <f>IF(OR(Q666="",Q667=""),0,IF(S667&lt;&gt;"",S667,IF(AND(Q666=Q667,Q666&lt;&gt;0),ABS((F666-F667)/F666),IF(AND(Q666+Q667=0,Q666&lt;&gt;0),(-1*ABS(F667-F666))/F666-2*('Daily stats'!$I$12),IF(AND(Q666=-1,Q667=0),(F666-F667)/F666-2*('Daily stats'!$I$12),IF(AND(Q666=1,Q667=0),(F667-F666)/F666-2*('Daily stats'!$I$12),0))))))</f>
        <v>-2.4811737171130297E-3</v>
      </c>
    </row>
    <row r="668" spans="1:20">
      <c r="A668" s="9">
        <v>42989</v>
      </c>
      <c r="B668" s="9">
        <v>43006</v>
      </c>
      <c r="C668" s="2">
        <v>24499.8</v>
      </c>
      <c r="D668" s="7">
        <v>24719</v>
      </c>
      <c r="E668" s="6">
        <v>24461</v>
      </c>
      <c r="F668" s="5">
        <v>24659.9</v>
      </c>
      <c r="G668" s="2">
        <v>24659.9</v>
      </c>
      <c r="H668" s="2">
        <v>79917</v>
      </c>
      <c r="I668" s="2">
        <v>786555.05</v>
      </c>
      <c r="J668" s="2">
        <v>2344560</v>
      </c>
      <c r="K668" s="2">
        <v>456280</v>
      </c>
      <c r="L668" s="2">
        <v>24672.25</v>
      </c>
      <c r="M668" s="47">
        <f t="shared" si="62"/>
        <v>285.30000000000291</v>
      </c>
      <c r="N668" s="11">
        <f t="shared" si="65"/>
        <v>1.1704807463507213E-2</v>
      </c>
      <c r="O668" s="14">
        <f t="shared" si="66"/>
        <v>0.31671052715795339</v>
      </c>
      <c r="P668">
        <f t="shared" si="63"/>
        <v>258</v>
      </c>
      <c r="Q668" s="27">
        <f t="shared" si="67"/>
        <v>1</v>
      </c>
      <c r="R668" s="2" t="str">
        <f t="shared" si="64"/>
        <v/>
      </c>
      <c r="S668" t="str">
        <f>+IF(R668=11,(F667-D667)/F667-'Daily stats'!$I$12,IF(R668=22,(E667-F667)/F667-'Daily stats'!$I$12,""))</f>
        <v/>
      </c>
      <c r="T668" s="11">
        <f>IF(OR(Q667="",Q668=""),0,IF(S668&lt;&gt;"",S668,IF(AND(Q667=Q668,Q667&lt;&gt;0),ABS((F667-F668)/F667),IF(AND(Q667+Q668=0,Q667&lt;&gt;0),(-1*ABS(F668-F667))/F667-2*('Daily stats'!$I$12),IF(AND(Q667=-1,Q668=0),(F667-F668)/F667-2*('Daily stats'!$I$12),IF(AND(Q667=1,Q668=0),(F668-F667)/F667-2*('Daily stats'!$I$12),0))))))</f>
        <v>1.1704807463507213E-2</v>
      </c>
    </row>
    <row r="669" spans="1:20">
      <c r="A669" s="9">
        <v>42990</v>
      </c>
      <c r="B669" s="9">
        <v>43006</v>
      </c>
      <c r="C669" s="2">
        <v>24750</v>
      </c>
      <c r="D669" s="7">
        <v>24805</v>
      </c>
      <c r="E669" s="6">
        <v>24665.4</v>
      </c>
      <c r="F669" s="5">
        <v>24782.75</v>
      </c>
      <c r="G669" s="2">
        <v>24782.75</v>
      </c>
      <c r="H669" s="2">
        <v>53613</v>
      </c>
      <c r="I669" s="2">
        <v>530916.11</v>
      </c>
      <c r="J669" s="2">
        <v>2516520</v>
      </c>
      <c r="K669" s="2">
        <v>171960</v>
      </c>
      <c r="L669" s="2">
        <v>24784.7</v>
      </c>
      <c r="M669" s="47">
        <f t="shared" si="62"/>
        <v>122.84999999999854</v>
      </c>
      <c r="N669" s="11">
        <f t="shared" si="65"/>
        <v>4.9817720266504949E-3</v>
      </c>
      <c r="O669" s="14">
        <f t="shared" si="66"/>
        <v>0.3216922991846039</v>
      </c>
      <c r="P669">
        <f t="shared" si="63"/>
        <v>139.59999999999854</v>
      </c>
      <c r="Q669" s="27">
        <f t="shared" si="67"/>
        <v>1</v>
      </c>
      <c r="R669" s="2" t="str">
        <f t="shared" si="64"/>
        <v/>
      </c>
      <c r="S669" t="str">
        <f>+IF(R669=11,(F668-D668)/F668-'Daily stats'!$I$12,IF(R669=22,(E668-F668)/F668-'Daily stats'!$I$12,""))</f>
        <v/>
      </c>
      <c r="T669" s="11">
        <f>IF(OR(Q668="",Q669=""),0,IF(S669&lt;&gt;"",S669,IF(AND(Q668=Q669,Q668&lt;&gt;0),ABS((F668-F669)/F668),IF(AND(Q668+Q669=0,Q668&lt;&gt;0),(-1*ABS(F669-F668))/F668-2*('Daily stats'!$I$12),IF(AND(Q668=-1,Q669=0),(F668-F669)/F668-2*('Daily stats'!$I$12),IF(AND(Q668=1,Q669=0),(F669-F668)/F668-2*('Daily stats'!$I$12),0))))))</f>
        <v>4.9817720266504949E-3</v>
      </c>
    </row>
    <row r="670" spans="1:20">
      <c r="A670" s="9">
        <v>42991</v>
      </c>
      <c r="B670" s="9">
        <v>43006</v>
      </c>
      <c r="C670" s="2">
        <v>24780.35</v>
      </c>
      <c r="D670" s="7">
        <v>24937</v>
      </c>
      <c r="E670" s="6">
        <v>24734.5</v>
      </c>
      <c r="F670" s="5">
        <v>24821.85</v>
      </c>
      <c r="G670" s="2">
        <v>24821.85</v>
      </c>
      <c r="H670" s="2">
        <v>65622</v>
      </c>
      <c r="I670" s="2">
        <v>652291.56999999995</v>
      </c>
      <c r="J670" s="2">
        <v>2388280</v>
      </c>
      <c r="K670" s="2">
        <v>-128240</v>
      </c>
      <c r="L670" s="2">
        <v>24831.8</v>
      </c>
      <c r="M670" s="47">
        <f t="shared" si="62"/>
        <v>39.099999999998545</v>
      </c>
      <c r="N670" s="11">
        <f t="shared" si="65"/>
        <v>1.5777103025289181E-3</v>
      </c>
      <c r="O670" s="14">
        <f t="shared" si="66"/>
        <v>0.3232700094871328</v>
      </c>
      <c r="P670">
        <f t="shared" si="63"/>
        <v>202.5</v>
      </c>
      <c r="Q670" s="27">
        <f t="shared" si="67"/>
        <v>1</v>
      </c>
      <c r="R670" s="2" t="str">
        <f t="shared" si="64"/>
        <v/>
      </c>
      <c r="S670" t="str">
        <f>+IF(R670=11,(F669-D669)/F669-'Daily stats'!$I$12,IF(R670=22,(E669-F669)/F669-'Daily stats'!$I$12,""))</f>
        <v/>
      </c>
      <c r="T670" s="11">
        <f>IF(OR(Q669="",Q670=""),0,IF(S670&lt;&gt;"",S670,IF(AND(Q669=Q670,Q669&lt;&gt;0),ABS((F669-F670)/F669),IF(AND(Q669+Q670=0,Q669&lt;&gt;0),(-1*ABS(F670-F669))/F669-2*('Daily stats'!$I$12),IF(AND(Q669=-1,Q670=0),(F669-F670)/F669-2*('Daily stats'!$I$12),IF(AND(Q669=1,Q670=0),(F670-F669)/F669-2*('Daily stats'!$I$12),0))))))</f>
        <v>1.5777103025289181E-3</v>
      </c>
    </row>
    <row r="671" spans="1:20">
      <c r="A671" s="9">
        <v>42992</v>
      </c>
      <c r="B671" s="9">
        <v>43006</v>
      </c>
      <c r="C671" s="2">
        <v>24850</v>
      </c>
      <c r="D671" s="7">
        <v>24962.95</v>
      </c>
      <c r="E671" s="6">
        <v>24816.5</v>
      </c>
      <c r="F671" s="5">
        <v>24928.55</v>
      </c>
      <c r="G671" s="2">
        <v>24928.55</v>
      </c>
      <c r="H671" s="2">
        <v>61177</v>
      </c>
      <c r="I671" s="2">
        <v>609828.52</v>
      </c>
      <c r="J671" s="2">
        <v>2416280</v>
      </c>
      <c r="K671" s="2">
        <v>28000</v>
      </c>
      <c r="L671" s="2">
        <v>24912.25</v>
      </c>
      <c r="M671" s="47">
        <f t="shared" si="62"/>
        <v>106.70000000000073</v>
      </c>
      <c r="N671" s="11">
        <f t="shared" si="65"/>
        <v>4.2986320520026003E-3</v>
      </c>
      <c r="O671" s="14">
        <f t="shared" si="66"/>
        <v>0.3275686415391354</v>
      </c>
      <c r="P671">
        <f t="shared" si="63"/>
        <v>146.45000000000073</v>
      </c>
      <c r="Q671" s="27">
        <f t="shared" si="67"/>
        <v>1</v>
      </c>
      <c r="R671" s="2" t="str">
        <f t="shared" si="64"/>
        <v/>
      </c>
      <c r="S671" t="str">
        <f>+IF(R671=11,(F670-D670)/F670-'Daily stats'!$I$12,IF(R671=22,(E670-F670)/F670-'Daily stats'!$I$12,""))</f>
        <v/>
      </c>
      <c r="T671" s="11">
        <f>IF(OR(Q670="",Q671=""),0,IF(S671&lt;&gt;"",S671,IF(AND(Q670=Q671,Q670&lt;&gt;0),ABS((F670-F671)/F670),IF(AND(Q670+Q671=0,Q670&lt;&gt;0),(-1*ABS(F671-F670))/F670-2*('Daily stats'!$I$12),IF(AND(Q670=-1,Q671=0),(F670-F671)/F670-2*('Daily stats'!$I$12),IF(AND(Q670=1,Q671=0),(F671-F670)/F670-2*('Daily stats'!$I$12),0))))))</f>
        <v>4.2986320520026003E-3</v>
      </c>
    </row>
    <row r="672" spans="1:20">
      <c r="A672" s="9">
        <v>42993</v>
      </c>
      <c r="B672" s="9">
        <v>43006</v>
      </c>
      <c r="C672" s="2">
        <v>24850</v>
      </c>
      <c r="D672" s="7">
        <v>24917.200000000001</v>
      </c>
      <c r="E672" s="6">
        <v>24822.7</v>
      </c>
      <c r="F672" s="5">
        <v>24853</v>
      </c>
      <c r="G672" s="2">
        <v>24853</v>
      </c>
      <c r="H672" s="2">
        <v>49327</v>
      </c>
      <c r="I672" s="2">
        <v>490631.86</v>
      </c>
      <c r="J672" s="2">
        <v>2402320</v>
      </c>
      <c r="K672" s="2">
        <v>-13960</v>
      </c>
      <c r="L672" s="2">
        <v>24844.3</v>
      </c>
      <c r="M672" s="47">
        <f t="shared" si="62"/>
        <v>-75.549999999999272</v>
      </c>
      <c r="N672" s="11">
        <f t="shared" si="65"/>
        <v>-3.0306616309412008E-3</v>
      </c>
      <c r="O672" s="14">
        <f t="shared" si="66"/>
        <v>0.32453797990819422</v>
      </c>
      <c r="P672">
        <f t="shared" si="63"/>
        <v>94.5</v>
      </c>
      <c r="Q672" s="27">
        <f t="shared" si="67"/>
        <v>-1</v>
      </c>
      <c r="R672" s="2" t="str">
        <f t="shared" si="64"/>
        <v/>
      </c>
      <c r="S672" t="str">
        <f>+IF(R672=11,(F671-D671)/F671-'Daily stats'!$I$12,IF(R672=22,(E671-F671)/F671-'Daily stats'!$I$12,""))</f>
        <v/>
      </c>
      <c r="T672" s="11">
        <f>IF(OR(Q671="",Q672=""),0,IF(S672&lt;&gt;"",S672,IF(AND(Q671=Q672,Q671&lt;&gt;0),ABS((F671-F672)/F671),IF(AND(Q671+Q672=0,Q671&lt;&gt;0),(-1*ABS(F672-F671))/F671-2*('Daily stats'!$I$12),IF(AND(Q671=-1,Q672=0),(F671-F672)/F671-2*('Daily stats'!$I$12),IF(AND(Q671=1,Q672=0),(F672-F671)/F671-2*('Daily stats'!$I$12),0))))))</f>
        <v>-4.0306616309412008E-3</v>
      </c>
    </row>
    <row r="673" spans="1:20">
      <c r="A673" s="9">
        <v>42996</v>
      </c>
      <c r="B673" s="9">
        <v>43006</v>
      </c>
      <c r="C673" s="2">
        <v>24960.35</v>
      </c>
      <c r="D673" s="7">
        <v>25104.85</v>
      </c>
      <c r="E673" s="6">
        <v>24947.5</v>
      </c>
      <c r="F673" s="5">
        <v>25056.9</v>
      </c>
      <c r="G673" s="2">
        <v>25056.9</v>
      </c>
      <c r="H673" s="2">
        <v>42313</v>
      </c>
      <c r="I673" s="2">
        <v>424105.81</v>
      </c>
      <c r="J673" s="2">
        <v>2486320</v>
      </c>
      <c r="K673" s="2">
        <v>84000</v>
      </c>
      <c r="L673" s="2">
        <v>25046.9</v>
      </c>
      <c r="M673" s="47">
        <f t="shared" si="62"/>
        <v>203.90000000000146</v>
      </c>
      <c r="N673" s="11">
        <f t="shared" si="65"/>
        <v>8.2042409367079003E-3</v>
      </c>
      <c r="O673" s="14">
        <f t="shared" si="66"/>
        <v>0.33274222084490213</v>
      </c>
      <c r="P673">
        <f t="shared" si="63"/>
        <v>157.34999999999854</v>
      </c>
      <c r="Q673" s="27">
        <f t="shared" si="67"/>
        <v>1</v>
      </c>
      <c r="R673" s="2">
        <f t="shared" si="64"/>
        <v>11</v>
      </c>
      <c r="S673">
        <f>+IF(R673=11,(F672-D672)/F672-'Daily stats'!$I$12,IF(R673=22,(E672-F672)/F672-'Daily stats'!$I$12,""))</f>
        <v>-3.0831891522150536E-3</v>
      </c>
      <c r="T673" s="11">
        <f>IF(OR(Q672="",Q673=""),0,IF(S673&lt;&gt;"",S673,IF(AND(Q672=Q673,Q672&lt;&gt;0),ABS((F672-F673)/F672),IF(AND(Q672+Q673=0,Q672&lt;&gt;0),(-1*ABS(F673-F672))/F672-2*('Daily stats'!$I$12),IF(AND(Q672=-1,Q673=0),(F672-F673)/F672-2*('Daily stats'!$I$12),IF(AND(Q672=1,Q673=0),(F673-F672)/F672-2*('Daily stats'!$I$12),0))))))</f>
        <v>-3.0831891522150536E-3</v>
      </c>
    </row>
    <row r="674" spans="1:20">
      <c r="A674" s="9">
        <v>42997</v>
      </c>
      <c r="B674" s="9">
        <v>43006</v>
      </c>
      <c r="C674" s="2">
        <v>25052</v>
      </c>
      <c r="D674" s="7">
        <v>25084.1</v>
      </c>
      <c r="E674" s="6">
        <v>24996.6</v>
      </c>
      <c r="F674" s="5">
        <v>25060.5</v>
      </c>
      <c r="G674" s="2">
        <v>25060.5</v>
      </c>
      <c r="H674" s="2">
        <v>38119</v>
      </c>
      <c r="I674" s="2">
        <v>381858.61</v>
      </c>
      <c r="J674" s="2">
        <v>2406320</v>
      </c>
      <c r="K674" s="2">
        <v>-80000</v>
      </c>
      <c r="L674" s="2">
        <v>25041.55</v>
      </c>
      <c r="M674" s="47">
        <f t="shared" si="62"/>
        <v>3.5999999999985448</v>
      </c>
      <c r="N674" s="11">
        <f t="shared" si="65"/>
        <v>1.4367300025136968E-4</v>
      </c>
      <c r="O674" s="14">
        <f t="shared" si="66"/>
        <v>0.33288589384515349</v>
      </c>
      <c r="P674">
        <f t="shared" si="63"/>
        <v>87.5</v>
      </c>
      <c r="Q674" s="27">
        <f t="shared" si="67"/>
        <v>1</v>
      </c>
      <c r="R674" s="2" t="str">
        <f t="shared" si="64"/>
        <v/>
      </c>
      <c r="S674" t="str">
        <f>+IF(R674=11,(F673-D673)/F673-'Daily stats'!$I$12,IF(R674=22,(E673-F673)/F673-'Daily stats'!$I$12,""))</f>
        <v/>
      </c>
      <c r="T674" s="11">
        <f>IF(OR(Q673="",Q674=""),0,IF(S674&lt;&gt;"",S674,IF(AND(Q673=Q674,Q673&lt;&gt;0),ABS((F673-F674)/F673),IF(AND(Q673+Q674=0,Q673&lt;&gt;0),(-1*ABS(F674-F673))/F673-2*('Daily stats'!$I$12),IF(AND(Q673=-1,Q674=0),(F673-F674)/F673-2*('Daily stats'!$I$12),IF(AND(Q673=1,Q674=0),(F674-F673)/F673-2*('Daily stats'!$I$12),0))))))</f>
        <v>1.4367300025136968E-4</v>
      </c>
    </row>
    <row r="675" spans="1:20">
      <c r="A675" s="9">
        <v>42998</v>
      </c>
      <c r="B675" s="9">
        <v>43006</v>
      </c>
      <c r="C675" s="2">
        <v>25005</v>
      </c>
      <c r="D675" s="7">
        <v>25080.35</v>
      </c>
      <c r="E675" s="6">
        <v>24985.05</v>
      </c>
      <c r="F675" s="5">
        <v>25023.599999999999</v>
      </c>
      <c r="G675" s="2">
        <v>25023.599999999999</v>
      </c>
      <c r="H675" s="2">
        <v>40242</v>
      </c>
      <c r="I675" s="2">
        <v>403109.07</v>
      </c>
      <c r="J675" s="2">
        <v>2302800</v>
      </c>
      <c r="K675" s="2">
        <v>-103520</v>
      </c>
      <c r="L675" s="2">
        <v>24965.05</v>
      </c>
      <c r="M675" s="47">
        <f t="shared" si="62"/>
        <v>-36.900000000001455</v>
      </c>
      <c r="N675" s="11">
        <f t="shared" si="65"/>
        <v>-1.4724367031783666E-3</v>
      </c>
      <c r="O675" s="14">
        <f t="shared" si="66"/>
        <v>0.33141345714197512</v>
      </c>
      <c r="P675">
        <f t="shared" si="63"/>
        <v>95.299999999999272</v>
      </c>
      <c r="Q675" s="27">
        <f t="shared" si="67"/>
        <v>-1</v>
      </c>
      <c r="R675" s="2">
        <f t="shared" si="64"/>
        <v>22</v>
      </c>
      <c r="S675">
        <f>+IF(R675=11,(F674-D674)/F674-'Daily stats'!$I$12,IF(R675=22,(E674-F674)/F674-'Daily stats'!$I$12,""))</f>
        <v>-3.0498294128210313E-3</v>
      </c>
      <c r="T675" s="11">
        <f>IF(OR(Q674="",Q675=""),0,IF(S675&lt;&gt;"",S675,IF(AND(Q674=Q675,Q674&lt;&gt;0),ABS((F674-F675)/F674),IF(AND(Q674+Q675=0,Q674&lt;&gt;0),(-1*ABS(F675-F674))/F674-2*('Daily stats'!$I$12),IF(AND(Q674=-1,Q675=0),(F674-F675)/F674-2*('Daily stats'!$I$12),IF(AND(Q674=1,Q675=0),(F675-F674)/F674-2*('Daily stats'!$I$12),0))))))</f>
        <v>-3.0498294128210313E-3</v>
      </c>
    </row>
    <row r="676" spans="1:20">
      <c r="A676" s="9">
        <v>42999</v>
      </c>
      <c r="B676" s="9">
        <v>43006</v>
      </c>
      <c r="C676" s="2">
        <v>24997.9</v>
      </c>
      <c r="D676" s="7">
        <v>25015</v>
      </c>
      <c r="E676" s="6">
        <v>24717.599999999999</v>
      </c>
      <c r="F676" s="5">
        <v>24840.55</v>
      </c>
      <c r="G676" s="2">
        <v>24840.55</v>
      </c>
      <c r="H676" s="2">
        <v>81209</v>
      </c>
      <c r="I676" s="2">
        <v>807131.38</v>
      </c>
      <c r="J676" s="2">
        <v>2257320</v>
      </c>
      <c r="K676" s="2">
        <v>-45480</v>
      </c>
      <c r="L676" s="2">
        <v>24799.25</v>
      </c>
      <c r="M676" s="47">
        <f t="shared" si="62"/>
        <v>-183.04999999999927</v>
      </c>
      <c r="N676" s="11">
        <f t="shared" si="65"/>
        <v>-7.3150945507440687E-3</v>
      </c>
      <c r="O676" s="14">
        <f t="shared" si="66"/>
        <v>0.32409836259123104</v>
      </c>
      <c r="P676">
        <f t="shared" si="63"/>
        <v>297.40000000000146</v>
      </c>
      <c r="Q676" s="27">
        <f t="shared" si="67"/>
        <v>-1</v>
      </c>
      <c r="R676" s="2" t="str">
        <f t="shared" si="64"/>
        <v/>
      </c>
      <c r="S676" t="str">
        <f>+IF(R676=11,(F675-D675)/F675-'Daily stats'!$I$12,IF(R676=22,(E675-F675)/F675-'Daily stats'!$I$12,""))</f>
        <v/>
      </c>
      <c r="T676" s="11">
        <f>IF(OR(Q675="",Q676=""),0,IF(S676&lt;&gt;"",S676,IF(AND(Q675=Q676,Q675&lt;&gt;0),ABS((F675-F676)/F675),IF(AND(Q675+Q676=0,Q675&lt;&gt;0),(-1*ABS(F676-F675))/F675-2*('Daily stats'!$I$12),IF(AND(Q675=-1,Q676=0),(F675-F676)/F675-2*('Daily stats'!$I$12),IF(AND(Q675=1,Q676=0),(F676-F675)/F675-2*('Daily stats'!$I$12),0))))))</f>
        <v>7.3150945507440687E-3</v>
      </c>
    </row>
    <row r="677" spans="1:20">
      <c r="A677" s="9">
        <v>43000</v>
      </c>
      <c r="B677" s="9">
        <v>43006</v>
      </c>
      <c r="C677" s="2">
        <v>24725</v>
      </c>
      <c r="D677" s="7">
        <v>24765</v>
      </c>
      <c r="E677" s="6">
        <v>24403.4</v>
      </c>
      <c r="F677" s="5">
        <v>24426.35</v>
      </c>
      <c r="G677" s="2">
        <v>24426.35</v>
      </c>
      <c r="H677" s="2">
        <v>90365</v>
      </c>
      <c r="I677" s="2">
        <v>886067.35</v>
      </c>
      <c r="J677" s="2">
        <v>1978200</v>
      </c>
      <c r="K677" s="2">
        <v>-279120</v>
      </c>
      <c r="L677" s="2">
        <v>24368.85</v>
      </c>
      <c r="M677" s="47">
        <f t="shared" si="62"/>
        <v>-414.20000000000073</v>
      </c>
      <c r="N677" s="11">
        <f t="shared" si="65"/>
        <v>-1.6674348997908692E-2</v>
      </c>
      <c r="O677" s="14">
        <f t="shared" si="66"/>
        <v>0.30742401359332233</v>
      </c>
      <c r="P677">
        <f t="shared" si="63"/>
        <v>361.59999999999854</v>
      </c>
      <c r="Q677" s="27">
        <f t="shared" si="67"/>
        <v>-1</v>
      </c>
      <c r="R677" s="2" t="str">
        <f t="shared" si="64"/>
        <v/>
      </c>
      <c r="S677" t="str">
        <f>+IF(R677=11,(F676-D676)/F676-'Daily stats'!$I$12,IF(R677=22,(E676-F676)/F676-'Daily stats'!$I$12,""))</f>
        <v/>
      </c>
      <c r="T677" s="11">
        <f>IF(OR(Q676="",Q677=""),0,IF(S677&lt;&gt;"",S677,IF(AND(Q676=Q677,Q676&lt;&gt;0),ABS((F676-F677)/F676),IF(AND(Q676+Q677=0,Q676&lt;&gt;0),(-1*ABS(F677-F676))/F676-2*('Daily stats'!$I$12),IF(AND(Q676=-1,Q677=0),(F676-F677)/F676-2*('Daily stats'!$I$12),IF(AND(Q676=1,Q677=0),(F677-F676)/F676-2*('Daily stats'!$I$12),0))))))</f>
        <v>1.6674348997908692E-2</v>
      </c>
    </row>
    <row r="678" spans="1:20">
      <c r="A678" s="9">
        <v>43003</v>
      </c>
      <c r="B678" s="9">
        <v>43006</v>
      </c>
      <c r="C678" s="2">
        <v>24418.5</v>
      </c>
      <c r="D678" s="7">
        <v>24458</v>
      </c>
      <c r="E678" s="6">
        <v>23915.5</v>
      </c>
      <c r="F678" s="5">
        <v>24199.05</v>
      </c>
      <c r="G678" s="2">
        <v>24199.05</v>
      </c>
      <c r="H678" s="2">
        <v>74462</v>
      </c>
      <c r="I678" s="2">
        <v>720053.84</v>
      </c>
      <c r="J678" s="2">
        <v>1807000</v>
      </c>
      <c r="K678" s="2">
        <v>-171200</v>
      </c>
      <c r="L678" s="2">
        <v>24165.05</v>
      </c>
      <c r="M678" s="47">
        <f t="shared" si="62"/>
        <v>-227.29999999999927</v>
      </c>
      <c r="N678" s="11">
        <f t="shared" si="65"/>
        <v>-9.3055245667076451E-3</v>
      </c>
      <c r="O678" s="14">
        <f t="shared" si="66"/>
        <v>0.2981184890266147</v>
      </c>
      <c r="P678">
        <f t="shared" si="63"/>
        <v>542.5</v>
      </c>
      <c r="Q678" s="27">
        <f t="shared" si="67"/>
        <v>-1</v>
      </c>
      <c r="R678" s="2" t="str">
        <f t="shared" si="64"/>
        <v/>
      </c>
      <c r="S678" t="str">
        <f>+IF(R678=11,(F677-D677)/F677-'Daily stats'!$I$12,IF(R678=22,(E677-F677)/F677-'Daily stats'!$I$12,""))</f>
        <v/>
      </c>
      <c r="T678" s="11">
        <f>IF(OR(Q677="",Q678=""),0,IF(S678&lt;&gt;"",S678,IF(AND(Q677=Q678,Q677&lt;&gt;0),ABS((F677-F678)/F677),IF(AND(Q677+Q678=0,Q677&lt;&gt;0),(-1*ABS(F678-F677))/F677-2*('Daily stats'!$I$12),IF(AND(Q677=-1,Q678=0),(F677-F678)/F677-2*('Daily stats'!$I$12),IF(AND(Q677=1,Q678=0),(F678-F677)/F677-2*('Daily stats'!$I$12),0))))))</f>
        <v>9.3055245667076451E-3</v>
      </c>
    </row>
    <row r="679" spans="1:20">
      <c r="A679" s="9">
        <v>43004</v>
      </c>
      <c r="B679" s="9">
        <v>43006</v>
      </c>
      <c r="C679" s="2">
        <v>24159</v>
      </c>
      <c r="D679" s="7">
        <v>24290</v>
      </c>
      <c r="E679" s="6">
        <v>24060</v>
      </c>
      <c r="F679" s="5">
        <v>24210.95</v>
      </c>
      <c r="G679" s="2">
        <v>24210.95</v>
      </c>
      <c r="H679" s="2">
        <v>65268</v>
      </c>
      <c r="I679" s="2">
        <v>631150.84</v>
      </c>
      <c r="J679" s="2">
        <v>1820160</v>
      </c>
      <c r="K679" s="2">
        <v>13160</v>
      </c>
      <c r="L679" s="2">
        <v>24199.15</v>
      </c>
      <c r="M679" s="47">
        <f t="shared" si="62"/>
        <v>11.900000000001455</v>
      </c>
      <c r="N679" s="11">
        <f t="shared" si="65"/>
        <v>4.9175484161574341E-4</v>
      </c>
      <c r="O679" s="14">
        <f t="shared" si="66"/>
        <v>0.29861024386823043</v>
      </c>
      <c r="P679">
        <f t="shared" si="63"/>
        <v>230</v>
      </c>
      <c r="Q679" s="27">
        <f t="shared" si="67"/>
        <v>1</v>
      </c>
      <c r="R679" s="2" t="str">
        <f t="shared" si="64"/>
        <v/>
      </c>
      <c r="S679" t="str">
        <f>+IF(R679=11,(F678-D678)/F678-'Daily stats'!$I$12,IF(R679=22,(E678-F678)/F678-'Daily stats'!$I$12,""))</f>
        <v/>
      </c>
      <c r="T679" s="11">
        <f>IF(OR(Q678="",Q679=""),0,IF(S679&lt;&gt;"",S679,IF(AND(Q678=Q679,Q678&lt;&gt;0),ABS((F678-F679)/F678),IF(AND(Q678+Q679=0,Q678&lt;&gt;0),(-1*ABS(F679-F678))/F678-2*('Daily stats'!$I$12),IF(AND(Q678=-1,Q679=0),(F678-F679)/F678-2*('Daily stats'!$I$12),IF(AND(Q678=1,Q679=0),(F679-F678)/F678-2*('Daily stats'!$I$12),0))))))</f>
        <v>-1.4917548416157433E-3</v>
      </c>
    </row>
    <row r="680" spans="1:20">
      <c r="A680" s="9">
        <v>43005</v>
      </c>
      <c r="B680" s="9">
        <v>43006</v>
      </c>
      <c r="C680" s="2">
        <v>24308</v>
      </c>
      <c r="D680" s="7">
        <v>24342.799999999999</v>
      </c>
      <c r="E680" s="6">
        <v>23776.5</v>
      </c>
      <c r="F680" s="5">
        <v>23830.400000000001</v>
      </c>
      <c r="G680" s="2">
        <v>23830.400000000001</v>
      </c>
      <c r="H680" s="2">
        <v>103282</v>
      </c>
      <c r="I680" s="2">
        <v>991706.66</v>
      </c>
      <c r="J680" s="2">
        <v>1493240</v>
      </c>
      <c r="K680" s="2">
        <v>-326920</v>
      </c>
      <c r="L680" s="2">
        <v>23812.95</v>
      </c>
      <c r="M680" s="47">
        <f t="shared" si="62"/>
        <v>-380.54999999999927</v>
      </c>
      <c r="N680" s="11">
        <f t="shared" si="65"/>
        <v>-1.5718094498563637E-2</v>
      </c>
      <c r="O680" s="14">
        <f t="shared" si="66"/>
        <v>0.28289214936966678</v>
      </c>
      <c r="P680">
        <f t="shared" si="63"/>
        <v>566.29999999999927</v>
      </c>
      <c r="Q680" s="27">
        <f t="shared" si="67"/>
        <v>-1</v>
      </c>
      <c r="R680" s="2">
        <f t="shared" si="64"/>
        <v>22</v>
      </c>
      <c r="S680">
        <f>+IF(R680=11,(F679-D679)/F679-'Daily stats'!$I$12,IF(R680=22,(E679-F679)/F679-'Daily stats'!$I$12,""))</f>
        <v>-6.7347821956594313E-3</v>
      </c>
      <c r="T680" s="11">
        <f>IF(OR(Q679="",Q680=""),0,IF(S680&lt;&gt;"",S680,IF(AND(Q679=Q680,Q679&lt;&gt;0),ABS((F679-F680)/F679),IF(AND(Q679+Q680=0,Q679&lt;&gt;0),(-1*ABS(F680-F679))/F679-2*('Daily stats'!$I$12),IF(AND(Q679=-1,Q680=0),(F679-F680)/F679-2*('Daily stats'!$I$12),IF(AND(Q679=1,Q680=0),(F680-F679)/F679-2*('Daily stats'!$I$12),0))))))</f>
        <v>-6.7347821956594313E-3</v>
      </c>
    </row>
    <row r="681" spans="1:20">
      <c r="A681" s="9">
        <v>43006</v>
      </c>
      <c r="B681" s="9">
        <v>43006</v>
      </c>
      <c r="C681" s="2">
        <v>23929.45</v>
      </c>
      <c r="D681" s="7">
        <v>24025</v>
      </c>
      <c r="E681" s="6">
        <v>23609.1</v>
      </c>
      <c r="F681" s="5">
        <v>23967.65</v>
      </c>
      <c r="G681" s="2">
        <v>24008.15</v>
      </c>
      <c r="H681" s="2">
        <v>146768</v>
      </c>
      <c r="I681" s="2">
        <v>1397526.78</v>
      </c>
      <c r="J681" s="2">
        <v>1209240</v>
      </c>
      <c r="K681" s="2">
        <v>-284000</v>
      </c>
      <c r="L681" s="2">
        <v>24008.15</v>
      </c>
      <c r="M681" s="47">
        <f t="shared" si="62"/>
        <v>137.25</v>
      </c>
      <c r="N681" s="11">
        <f t="shared" si="65"/>
        <v>5.7594501141399216E-3</v>
      </c>
      <c r="O681" s="14">
        <f t="shared" si="66"/>
        <v>0.2886515994838067</v>
      </c>
      <c r="P681">
        <f t="shared" si="63"/>
        <v>415.90000000000146</v>
      </c>
      <c r="Q681" s="27">
        <f t="shared" si="67"/>
        <v>0</v>
      </c>
      <c r="R681" s="2" t="str">
        <f t="shared" si="64"/>
        <v/>
      </c>
      <c r="S681" t="str">
        <f>+IF(R681=11,(F680-D680)/F680-'Daily stats'!$I$12,IF(R681=22,(E680-F680)/F680-'Daily stats'!$I$12,""))</f>
        <v/>
      </c>
      <c r="T681" s="11">
        <f>IF(OR(Q680="",Q681=""),0,IF(S681&lt;&gt;"",S681,IF(AND(Q680=Q681,Q680&lt;&gt;0),ABS((F680-F681)/F680),IF(AND(Q680+Q681=0,Q680&lt;&gt;0),(-1*ABS(F681-F680))/F680-2*('Daily stats'!$I$12),IF(AND(Q680=-1,Q681=0),(F680-F681)/F680-2*('Daily stats'!$I$12),IF(AND(Q680=1,Q681=0),(F681-F680)/F680-2*('Daily stats'!$I$12),0))))))</f>
        <v>-6.7594501141399217E-3</v>
      </c>
    </row>
    <row r="682" spans="1:20">
      <c r="A682" s="9">
        <v>43007</v>
      </c>
      <c r="B682" s="9">
        <v>43034</v>
      </c>
      <c r="C682" s="2">
        <v>24135.7</v>
      </c>
      <c r="D682" s="7">
        <v>24267</v>
      </c>
      <c r="E682" s="6">
        <v>24016</v>
      </c>
      <c r="F682" s="5">
        <v>24066.45</v>
      </c>
      <c r="G682" s="2">
        <v>24066.45</v>
      </c>
      <c r="H682" s="2">
        <v>63846</v>
      </c>
      <c r="I682" s="2">
        <v>617203.19999999995</v>
      </c>
      <c r="J682" s="2">
        <v>2297600</v>
      </c>
      <c r="K682" s="2">
        <v>123080</v>
      </c>
      <c r="L682" s="2">
        <v>24053</v>
      </c>
      <c r="M682" s="47" t="str">
        <f t="shared" si="62"/>
        <v/>
      </c>
      <c r="N682" s="11">
        <f t="shared" si="65"/>
        <v>4.1222230798596974E-3</v>
      </c>
      <c r="O682" s="14">
        <f t="shared" si="66"/>
        <v>0.29277382256366641</v>
      </c>
      <c r="P682">
        <f t="shared" si="63"/>
        <v>251</v>
      </c>
      <c r="Q682" s="27" t="str">
        <f t="shared" si="67"/>
        <v/>
      </c>
      <c r="R682" s="2" t="str">
        <f t="shared" si="64"/>
        <v/>
      </c>
      <c r="S682" t="str">
        <f>+IF(R682=11,(F681-D681)/F681-'Daily stats'!$I$12,IF(R682=22,(E681-F681)/F681-'Daily stats'!$I$12,""))</f>
        <v/>
      </c>
      <c r="T682" s="11">
        <f>IF(OR(Q681="",Q682=""),0,IF(S682&lt;&gt;"",S682,IF(AND(Q681=Q682,Q681&lt;&gt;0),ABS((F681-F682)/F681),IF(AND(Q681+Q682=0,Q681&lt;&gt;0),(-1*ABS(F682-F681))/F681-2*('Daily stats'!$I$12),IF(AND(Q681=-1,Q682=0),(F681-F682)/F681-2*('Daily stats'!$I$12),IF(AND(Q681=1,Q682=0),(F682-F681)/F681-2*('Daily stats'!$I$12),0))))))</f>
        <v>0</v>
      </c>
    </row>
    <row r="683" spans="1:20">
      <c r="A683" s="9">
        <v>43011</v>
      </c>
      <c r="B683" s="9">
        <v>43034</v>
      </c>
      <c r="C683" s="2">
        <v>24580</v>
      </c>
      <c r="D683" s="7">
        <v>24580</v>
      </c>
      <c r="E683" s="6">
        <v>24003</v>
      </c>
      <c r="F683" s="5">
        <v>24111.8</v>
      </c>
      <c r="G683" s="2">
        <v>24111.8</v>
      </c>
      <c r="H683" s="2">
        <v>58418</v>
      </c>
      <c r="I683" s="2">
        <v>563102.99</v>
      </c>
      <c r="J683" s="2">
        <v>2337760</v>
      </c>
      <c r="K683" s="2">
        <v>40160</v>
      </c>
      <c r="L683" s="2">
        <v>24103.4</v>
      </c>
      <c r="M683" s="47">
        <f t="shared" si="62"/>
        <v>45.349999999998545</v>
      </c>
      <c r="N683" s="11">
        <f t="shared" si="65"/>
        <v>1.8843659949846589E-3</v>
      </c>
      <c r="O683" s="14">
        <f t="shared" si="66"/>
        <v>0.29465818855865106</v>
      </c>
      <c r="P683">
        <f t="shared" si="63"/>
        <v>577</v>
      </c>
      <c r="Q683" s="27">
        <f t="shared" si="67"/>
        <v>1</v>
      </c>
      <c r="R683" s="2" t="str">
        <f t="shared" si="64"/>
        <v/>
      </c>
      <c r="S683" t="str">
        <f>+IF(R683=11,(F682-D682)/F682-'Daily stats'!$I$12,IF(R683=22,(E682-F682)/F682-'Daily stats'!$I$12,""))</f>
        <v/>
      </c>
      <c r="T683" s="11">
        <f>IF(OR(Q682="",Q683=""),0,IF(S683&lt;&gt;"",S683,IF(AND(Q682=Q683,Q682&lt;&gt;0),ABS((F682-F683)/F682),IF(AND(Q682+Q683=0,Q682&lt;&gt;0),(-1*ABS(F683-F682))/F682-2*('Daily stats'!$I$12),IF(AND(Q682=-1,Q683=0),(F682-F683)/F682-2*('Daily stats'!$I$12),IF(AND(Q682=1,Q683=0),(F683-F682)/F682-2*('Daily stats'!$I$12),0))))))</f>
        <v>0</v>
      </c>
    </row>
    <row r="684" spans="1:20">
      <c r="A684" s="9">
        <v>43012</v>
      </c>
      <c r="B684" s="9">
        <v>43034</v>
      </c>
      <c r="C684" s="2">
        <v>24160</v>
      </c>
      <c r="D684" s="7">
        <v>24260</v>
      </c>
      <c r="E684" s="6">
        <v>24066</v>
      </c>
      <c r="F684" s="5">
        <v>24145.4</v>
      </c>
      <c r="G684" s="2">
        <v>24145.4</v>
      </c>
      <c r="H684" s="2">
        <v>77926</v>
      </c>
      <c r="I684" s="2">
        <v>753026.82</v>
      </c>
      <c r="J684" s="2">
        <v>2323320</v>
      </c>
      <c r="K684" s="2">
        <v>-14440</v>
      </c>
      <c r="L684" s="2">
        <v>24113.3</v>
      </c>
      <c r="M684" s="47">
        <f t="shared" si="62"/>
        <v>33.600000000002183</v>
      </c>
      <c r="N684" s="11">
        <f t="shared" si="65"/>
        <v>1.39350857256622E-3</v>
      </c>
      <c r="O684" s="14">
        <f t="shared" si="66"/>
        <v>0.29605169713121726</v>
      </c>
      <c r="P684">
        <f t="shared" si="63"/>
        <v>194</v>
      </c>
      <c r="Q684" s="27">
        <f t="shared" si="67"/>
        <v>1</v>
      </c>
      <c r="R684" s="2" t="str">
        <f t="shared" si="64"/>
        <v/>
      </c>
      <c r="S684" t="str">
        <f>+IF(R684=11,(F683-D683)/F683-'Daily stats'!$I$12,IF(R684=22,(E683-F683)/F683-'Daily stats'!$I$12,""))</f>
        <v/>
      </c>
      <c r="T684" s="11">
        <f>IF(OR(Q683="",Q684=""),0,IF(S684&lt;&gt;"",S684,IF(AND(Q683=Q684,Q683&lt;&gt;0),ABS((F683-F684)/F683),IF(AND(Q683+Q684=0,Q683&lt;&gt;0),(-1*ABS(F684-F683))/F683-2*('Daily stats'!$I$12),IF(AND(Q683=-1,Q684=0),(F683-F684)/F683-2*('Daily stats'!$I$12),IF(AND(Q683=1,Q684=0),(F684-F683)/F683-2*('Daily stats'!$I$12),0))))))</f>
        <v>1.39350857256622E-3</v>
      </c>
    </row>
    <row r="685" spans="1:20">
      <c r="A685" s="9">
        <v>43013</v>
      </c>
      <c r="B685" s="9">
        <v>43034</v>
      </c>
      <c r="C685" s="2">
        <v>24146.05</v>
      </c>
      <c r="D685" s="7">
        <v>24236.65</v>
      </c>
      <c r="E685" s="6">
        <v>24016</v>
      </c>
      <c r="F685" s="5">
        <v>24107.25</v>
      </c>
      <c r="G685" s="2">
        <v>24107.25</v>
      </c>
      <c r="H685" s="2">
        <v>54597</v>
      </c>
      <c r="I685" s="2">
        <v>527242.15</v>
      </c>
      <c r="J685" s="2">
        <v>2272360</v>
      </c>
      <c r="K685" s="2">
        <v>-50960</v>
      </c>
      <c r="L685" s="2">
        <v>24058.05</v>
      </c>
      <c r="M685" s="47">
        <f t="shared" si="62"/>
        <v>-38.150000000001455</v>
      </c>
      <c r="N685" s="11">
        <f t="shared" si="65"/>
        <v>-1.5800110994227245E-3</v>
      </c>
      <c r="O685" s="14">
        <f t="shared" si="66"/>
        <v>0.29447168603179452</v>
      </c>
      <c r="P685">
        <f t="shared" si="63"/>
        <v>220.65000000000146</v>
      </c>
      <c r="Q685" s="27">
        <f t="shared" si="67"/>
        <v>-1</v>
      </c>
      <c r="R685" s="2">
        <f t="shared" si="64"/>
        <v>22</v>
      </c>
      <c r="S685">
        <f>+IF(R685=11,(F684-D684)/F684-'Daily stats'!$I$12,IF(R685=22,(E684-F684)/F684-'Daily stats'!$I$12,""))</f>
        <v>-3.7884110430972959E-3</v>
      </c>
      <c r="T685" s="11">
        <f>IF(OR(Q684="",Q685=""),0,IF(S685&lt;&gt;"",S685,IF(AND(Q684=Q685,Q684&lt;&gt;0),ABS((F684-F685)/F684),IF(AND(Q684+Q685=0,Q684&lt;&gt;0),(-1*ABS(F685-F684))/F684-2*('Daily stats'!$I$12),IF(AND(Q684=-1,Q685=0),(F684-F685)/F684-2*('Daily stats'!$I$12),IF(AND(Q684=1,Q685=0),(F685-F684)/F684-2*('Daily stats'!$I$12),0))))))</f>
        <v>-3.7884110430972959E-3</v>
      </c>
    </row>
    <row r="686" spans="1:20">
      <c r="A686" s="9">
        <v>43014</v>
      </c>
      <c r="B686" s="9">
        <v>43034</v>
      </c>
      <c r="C686" s="2">
        <v>24135.7</v>
      </c>
      <c r="D686" s="7">
        <v>24290</v>
      </c>
      <c r="E686" s="6">
        <v>24135.7</v>
      </c>
      <c r="F686" s="5">
        <v>24228.05</v>
      </c>
      <c r="G686" s="2">
        <v>24228.05</v>
      </c>
      <c r="H686" s="2">
        <v>57027</v>
      </c>
      <c r="I686" s="2">
        <v>552564.62</v>
      </c>
      <c r="J686" s="2">
        <v>2124040</v>
      </c>
      <c r="K686" s="2">
        <v>-148320</v>
      </c>
      <c r="L686" s="2">
        <v>24190</v>
      </c>
      <c r="M686" s="47">
        <f t="shared" si="62"/>
        <v>120.79999999999927</v>
      </c>
      <c r="N686" s="11">
        <f t="shared" si="65"/>
        <v>5.010940692115412E-3</v>
      </c>
      <c r="O686" s="14">
        <f t="shared" si="66"/>
        <v>0.29948262672390991</v>
      </c>
      <c r="P686">
        <f t="shared" si="63"/>
        <v>154.29999999999927</v>
      </c>
      <c r="Q686" s="27">
        <f t="shared" si="67"/>
        <v>1</v>
      </c>
      <c r="R686" s="2">
        <f t="shared" si="64"/>
        <v>11</v>
      </c>
      <c r="S686">
        <f>+IF(R686=11,(F685-D685)/F685-'Daily stats'!$I$12,IF(R686=22,(E685-F685)/F685-'Daily stats'!$I$12,""))</f>
        <v>-5.8676798473488861E-3</v>
      </c>
      <c r="T686" s="11">
        <f>IF(OR(Q685="",Q686=""),0,IF(S686&lt;&gt;"",S686,IF(AND(Q685=Q686,Q685&lt;&gt;0),ABS((F685-F686)/F685),IF(AND(Q685+Q686=0,Q685&lt;&gt;0),(-1*ABS(F686-F685))/F685-2*('Daily stats'!$I$12),IF(AND(Q685=-1,Q686=0),(F685-F686)/F685-2*('Daily stats'!$I$12),IF(AND(Q685=1,Q686=0),(F686-F685)/F685-2*('Daily stats'!$I$12),0))))))</f>
        <v>-5.8676798473488861E-3</v>
      </c>
    </row>
    <row r="687" spans="1:20">
      <c r="A687" s="9">
        <v>43017</v>
      </c>
      <c r="B687" s="9">
        <v>43034</v>
      </c>
      <c r="C687" s="2">
        <v>24176.05</v>
      </c>
      <c r="D687" s="7">
        <v>24347</v>
      </c>
      <c r="E687" s="6">
        <v>24176.05</v>
      </c>
      <c r="F687" s="5">
        <v>24306.35</v>
      </c>
      <c r="G687" s="2">
        <v>24306.35</v>
      </c>
      <c r="H687" s="2">
        <v>52532</v>
      </c>
      <c r="I687" s="2">
        <v>510421.17</v>
      </c>
      <c r="J687" s="2">
        <v>2162640</v>
      </c>
      <c r="K687" s="2">
        <v>38600</v>
      </c>
      <c r="L687" s="2">
        <v>24251.9</v>
      </c>
      <c r="M687" s="47">
        <f t="shared" si="62"/>
        <v>78.299999999999272</v>
      </c>
      <c r="N687" s="11">
        <f t="shared" si="65"/>
        <v>3.2317912502244001E-3</v>
      </c>
      <c r="O687" s="14">
        <f t="shared" si="66"/>
        <v>0.30271441797413429</v>
      </c>
      <c r="P687">
        <f t="shared" si="63"/>
        <v>170.95000000000073</v>
      </c>
      <c r="Q687" s="27">
        <f t="shared" si="67"/>
        <v>1</v>
      </c>
      <c r="R687" s="2" t="str">
        <f t="shared" si="64"/>
        <v/>
      </c>
      <c r="S687" t="str">
        <f>+IF(R687=11,(F686-D686)/F686-'Daily stats'!$I$12,IF(R687=22,(E686-F686)/F686-'Daily stats'!$I$12,""))</f>
        <v/>
      </c>
      <c r="T687" s="11">
        <f>IF(OR(Q686="",Q687=""),0,IF(S687&lt;&gt;"",S687,IF(AND(Q686=Q687,Q686&lt;&gt;0),ABS((F686-F687)/F686),IF(AND(Q686+Q687=0,Q686&lt;&gt;0),(-1*ABS(F687-F686))/F686-2*('Daily stats'!$I$12),IF(AND(Q686=-1,Q687=0),(F686-F687)/F686-2*('Daily stats'!$I$12),IF(AND(Q686=1,Q687=0),(F687-F686)/F686-2*('Daily stats'!$I$12),0))))))</f>
        <v>3.2317912502244001E-3</v>
      </c>
    </row>
    <row r="688" spans="1:20">
      <c r="A688" s="9">
        <v>43018</v>
      </c>
      <c r="B688" s="9">
        <v>43034</v>
      </c>
      <c r="C688" s="2">
        <v>24340</v>
      </c>
      <c r="D688" s="7">
        <v>24390</v>
      </c>
      <c r="E688" s="6">
        <v>24310</v>
      </c>
      <c r="F688" s="5">
        <v>24374.15</v>
      </c>
      <c r="G688" s="2">
        <v>24374.15</v>
      </c>
      <c r="H688" s="2">
        <v>37975</v>
      </c>
      <c r="I688" s="2">
        <v>369994.41</v>
      </c>
      <c r="J688" s="2">
        <v>2193880</v>
      </c>
      <c r="K688" s="2">
        <v>31240</v>
      </c>
      <c r="L688" s="2">
        <v>24347.45</v>
      </c>
      <c r="M688" s="47">
        <f t="shared" si="62"/>
        <v>67.80000000000291</v>
      </c>
      <c r="N688" s="11">
        <f t="shared" si="65"/>
        <v>2.789394540932839E-3</v>
      </c>
      <c r="O688" s="14">
        <f t="shared" si="66"/>
        <v>0.30550381251506714</v>
      </c>
      <c r="P688">
        <f t="shared" si="63"/>
        <v>80</v>
      </c>
      <c r="Q688" s="27">
        <f t="shared" si="67"/>
        <v>1</v>
      </c>
      <c r="R688" s="2" t="str">
        <f t="shared" si="64"/>
        <v/>
      </c>
      <c r="S688" t="str">
        <f>+IF(R688=11,(F687-D687)/F687-'Daily stats'!$I$12,IF(R688=22,(E687-F687)/F687-'Daily stats'!$I$12,""))</f>
        <v/>
      </c>
      <c r="T688" s="11">
        <f>IF(OR(Q687="",Q688=""),0,IF(S688&lt;&gt;"",S688,IF(AND(Q687=Q688,Q687&lt;&gt;0),ABS((F687-F688)/F687),IF(AND(Q687+Q688=0,Q687&lt;&gt;0),(-1*ABS(F688-F687))/F687-2*('Daily stats'!$I$12),IF(AND(Q687=-1,Q688=0),(F687-F688)/F687-2*('Daily stats'!$I$12),IF(AND(Q687=1,Q688=0),(F688-F687)/F687-2*('Daily stats'!$I$12),0))))))</f>
        <v>2.789394540932839E-3</v>
      </c>
    </row>
    <row r="689" spans="1:20">
      <c r="A689" s="9">
        <v>43019</v>
      </c>
      <c r="B689" s="9">
        <v>43034</v>
      </c>
      <c r="C689" s="2">
        <v>24420</v>
      </c>
      <c r="D689" s="7">
        <v>24478.9</v>
      </c>
      <c r="E689" s="6">
        <v>24080</v>
      </c>
      <c r="F689" s="5">
        <v>24111.55</v>
      </c>
      <c r="G689" s="2">
        <v>24111.55</v>
      </c>
      <c r="H689" s="2">
        <v>101251</v>
      </c>
      <c r="I689" s="2">
        <v>982718.51</v>
      </c>
      <c r="J689" s="2">
        <v>2515200</v>
      </c>
      <c r="K689" s="2">
        <v>321320</v>
      </c>
      <c r="L689" s="2">
        <v>24107.45</v>
      </c>
      <c r="M689" s="47">
        <f t="shared" si="62"/>
        <v>-262.60000000000218</v>
      </c>
      <c r="N689" s="11">
        <f t="shared" si="65"/>
        <v>-1.0773709031904791E-2</v>
      </c>
      <c r="O689" s="14">
        <f t="shared" si="66"/>
        <v>0.29473010348316236</v>
      </c>
      <c r="P689">
        <f t="shared" si="63"/>
        <v>398.90000000000146</v>
      </c>
      <c r="Q689" s="27">
        <f t="shared" si="67"/>
        <v>-1</v>
      </c>
      <c r="R689" s="2">
        <f t="shared" si="64"/>
        <v>22</v>
      </c>
      <c r="S689">
        <f>+IF(R689=11,(F688-D688)/F688-'Daily stats'!$I$12,IF(R689=22,(E688-F688)/F688-'Daily stats'!$I$12,""))</f>
        <v>-3.1318866504063303E-3</v>
      </c>
      <c r="T689" s="11">
        <f>IF(OR(Q688="",Q689=""),0,IF(S689&lt;&gt;"",S689,IF(AND(Q688=Q689,Q688&lt;&gt;0),ABS((F688-F689)/F688),IF(AND(Q688+Q689=0,Q688&lt;&gt;0),(-1*ABS(F689-F688))/F688-2*('Daily stats'!$I$12),IF(AND(Q688=-1,Q689=0),(F688-F689)/F688-2*('Daily stats'!$I$12),IF(AND(Q688=1,Q689=0),(F689-F688)/F688-2*('Daily stats'!$I$12),0))))))</f>
        <v>-3.1318866504063303E-3</v>
      </c>
    </row>
    <row r="690" spans="1:20">
      <c r="A690" s="9">
        <v>43020</v>
      </c>
      <c r="B690" s="9">
        <v>43034</v>
      </c>
      <c r="C690" s="2">
        <v>24170</v>
      </c>
      <c r="D690" s="7">
        <v>24419</v>
      </c>
      <c r="E690" s="6">
        <v>24005</v>
      </c>
      <c r="F690" s="5">
        <v>24385.15</v>
      </c>
      <c r="G690" s="2">
        <v>24385.15</v>
      </c>
      <c r="H690" s="2">
        <v>88114</v>
      </c>
      <c r="I690" s="2">
        <v>853310.48</v>
      </c>
      <c r="J690" s="2">
        <v>2273920</v>
      </c>
      <c r="K690" s="2">
        <v>-241280</v>
      </c>
      <c r="L690" s="2">
        <v>24361.25</v>
      </c>
      <c r="M690" s="47">
        <f t="shared" si="62"/>
        <v>273.60000000000218</v>
      </c>
      <c r="N690" s="11">
        <f t="shared" si="65"/>
        <v>1.1347258886301469E-2</v>
      </c>
      <c r="O690" s="14">
        <f t="shared" si="66"/>
        <v>0.30607736236946381</v>
      </c>
      <c r="P690">
        <f t="shared" si="63"/>
        <v>414</v>
      </c>
      <c r="Q690" s="27">
        <f t="shared" si="67"/>
        <v>1</v>
      </c>
      <c r="R690" s="2" t="str">
        <f t="shared" si="64"/>
        <v/>
      </c>
      <c r="S690" t="str">
        <f>+IF(R690=11,(F689-D689)/F689-'Daily stats'!$I$12,IF(R690=22,(E689-F689)/F689-'Daily stats'!$I$12,""))</f>
        <v/>
      </c>
      <c r="T690" s="11">
        <f>IF(OR(Q689="",Q690=""),0,IF(S690&lt;&gt;"",S690,IF(AND(Q689=Q690,Q689&lt;&gt;0),ABS((F689-F690)/F689),IF(AND(Q689+Q690=0,Q689&lt;&gt;0),(-1*ABS(F690-F689))/F689-2*('Daily stats'!$I$12),IF(AND(Q689=-1,Q690=0),(F689-F690)/F689-2*('Daily stats'!$I$12),IF(AND(Q689=1,Q690=0),(F690-F689)/F689-2*('Daily stats'!$I$12),0))))))</f>
        <v>-1.234725888630147E-2</v>
      </c>
    </row>
    <row r="691" spans="1:20">
      <c r="A691" s="9">
        <v>43021</v>
      </c>
      <c r="B691" s="9">
        <v>43034</v>
      </c>
      <c r="C691" s="2">
        <v>24420</v>
      </c>
      <c r="D691" s="7">
        <v>24798</v>
      </c>
      <c r="E691" s="6">
        <v>24406</v>
      </c>
      <c r="F691" s="5">
        <v>24732</v>
      </c>
      <c r="G691" s="2">
        <v>24732</v>
      </c>
      <c r="H691" s="2">
        <v>94039</v>
      </c>
      <c r="I691" s="2">
        <v>927606.57</v>
      </c>
      <c r="J691" s="2">
        <v>2286800</v>
      </c>
      <c r="K691" s="2">
        <v>12880</v>
      </c>
      <c r="L691" s="2">
        <v>24689.15</v>
      </c>
      <c r="M691" s="47">
        <f t="shared" si="62"/>
        <v>346.84999999999854</v>
      </c>
      <c r="N691" s="11">
        <f t="shared" si="65"/>
        <v>1.4223820644941635E-2</v>
      </c>
      <c r="O691" s="14">
        <f t="shared" si="66"/>
        <v>0.32030118301440547</v>
      </c>
      <c r="P691">
        <f t="shared" si="63"/>
        <v>392</v>
      </c>
      <c r="Q691" s="27">
        <f t="shared" si="67"/>
        <v>1</v>
      </c>
      <c r="R691" s="2" t="str">
        <f t="shared" si="64"/>
        <v/>
      </c>
      <c r="S691" t="str">
        <f>+IF(R691=11,(F690-D690)/F690-'Daily stats'!$I$12,IF(R691=22,(E690-F690)/F690-'Daily stats'!$I$12,""))</f>
        <v/>
      </c>
      <c r="T691" s="11">
        <f>IF(OR(Q690="",Q691=""),0,IF(S691&lt;&gt;"",S691,IF(AND(Q690=Q691,Q690&lt;&gt;0),ABS((F690-F691)/F690),IF(AND(Q690+Q691=0,Q690&lt;&gt;0),(-1*ABS(F691-F690))/F690-2*('Daily stats'!$I$12),IF(AND(Q690=-1,Q691=0),(F690-F691)/F690-2*('Daily stats'!$I$12),IF(AND(Q690=1,Q691=0),(F691-F690)/F690-2*('Daily stats'!$I$12),0))))))</f>
        <v>1.4223820644941635E-2</v>
      </c>
    </row>
    <row r="692" spans="1:20">
      <c r="A692" s="9">
        <v>43024</v>
      </c>
      <c r="B692" s="9">
        <v>43034</v>
      </c>
      <c r="C692" s="2">
        <v>24838.1</v>
      </c>
      <c r="D692" s="7">
        <v>24891.55</v>
      </c>
      <c r="E692" s="6">
        <v>24520.2</v>
      </c>
      <c r="F692" s="5">
        <v>24743.25</v>
      </c>
      <c r="G692" s="2">
        <v>24743.25</v>
      </c>
      <c r="H692" s="2">
        <v>83041</v>
      </c>
      <c r="I692" s="2">
        <v>820935.06</v>
      </c>
      <c r="J692" s="2">
        <v>2146640</v>
      </c>
      <c r="K692" s="2">
        <v>-140160</v>
      </c>
      <c r="L692" s="2">
        <v>24703.05</v>
      </c>
      <c r="M692" s="47">
        <f t="shared" si="62"/>
        <v>11.25</v>
      </c>
      <c r="N692" s="11">
        <f t="shared" si="65"/>
        <v>4.5487627365356622E-4</v>
      </c>
      <c r="O692" s="14">
        <f t="shared" si="66"/>
        <v>0.32075605928805906</v>
      </c>
      <c r="P692">
        <f t="shared" si="63"/>
        <v>371.34999999999854</v>
      </c>
      <c r="Q692" s="27">
        <f t="shared" si="67"/>
        <v>1</v>
      </c>
      <c r="R692" s="2" t="str">
        <f t="shared" si="64"/>
        <v/>
      </c>
      <c r="S692" t="str">
        <f>+IF(R692=11,(F691-D691)/F691-'Daily stats'!$I$12,IF(R692=22,(E691-F691)/F691-'Daily stats'!$I$12,""))</f>
        <v/>
      </c>
      <c r="T692" s="11">
        <f>IF(OR(Q691="",Q692=""),0,IF(S692&lt;&gt;"",S692,IF(AND(Q691=Q692,Q691&lt;&gt;0),ABS((F691-F692)/F691),IF(AND(Q691+Q692=0,Q691&lt;&gt;0),(-1*ABS(F692-F691))/F691-2*('Daily stats'!$I$12),IF(AND(Q691=-1,Q692=0),(F691-F692)/F691-2*('Daily stats'!$I$12),IF(AND(Q691=1,Q692=0),(F692-F691)/F691-2*('Daily stats'!$I$12),0))))))</f>
        <v>4.5487627365356622E-4</v>
      </c>
    </row>
    <row r="693" spans="1:20">
      <c r="A693" s="9">
        <v>43025</v>
      </c>
      <c r="B693" s="9">
        <v>43034</v>
      </c>
      <c r="C693" s="2">
        <v>24740.25</v>
      </c>
      <c r="D693" s="7">
        <v>24824</v>
      </c>
      <c r="E693" s="6">
        <v>24580.5</v>
      </c>
      <c r="F693" s="5">
        <v>24655</v>
      </c>
      <c r="G693" s="2">
        <v>24655</v>
      </c>
      <c r="H693" s="2">
        <v>57659</v>
      </c>
      <c r="I693" s="2">
        <v>569731.36</v>
      </c>
      <c r="J693" s="2">
        <v>2104840</v>
      </c>
      <c r="K693" s="2">
        <v>-41800</v>
      </c>
      <c r="L693" s="2">
        <v>24645.599999999999</v>
      </c>
      <c r="M693" s="47">
        <f t="shared" si="62"/>
        <v>-88.25</v>
      </c>
      <c r="N693" s="11">
        <f t="shared" si="65"/>
        <v>-3.566629282733675E-3</v>
      </c>
      <c r="O693" s="14">
        <f t="shared" si="66"/>
        <v>0.3171894300053254</v>
      </c>
      <c r="P693">
        <f t="shared" si="63"/>
        <v>243.5</v>
      </c>
      <c r="Q693" s="27">
        <f t="shared" si="67"/>
        <v>-1</v>
      </c>
      <c r="R693" s="2" t="str">
        <f t="shared" si="64"/>
        <v/>
      </c>
      <c r="S693" t="str">
        <f>+IF(R693=11,(F692-D692)/F692-'Daily stats'!$I$12,IF(R693=22,(E692-F692)/F692-'Daily stats'!$I$12,""))</f>
        <v/>
      </c>
      <c r="T693" s="11">
        <f>IF(OR(Q692="",Q693=""),0,IF(S693&lt;&gt;"",S693,IF(AND(Q692=Q693,Q692&lt;&gt;0),ABS((F692-F693)/F692),IF(AND(Q692+Q693=0,Q692&lt;&gt;0),(-1*ABS(F693-F692))/F692-2*('Daily stats'!$I$12),IF(AND(Q692=-1,Q693=0),(F692-F693)/F692-2*('Daily stats'!$I$12),IF(AND(Q692=1,Q693=0),(F693-F692)/F692-2*('Daily stats'!$I$12),0))))))</f>
        <v>-4.566629282733675E-3</v>
      </c>
    </row>
    <row r="694" spans="1:20">
      <c r="A694" s="9">
        <v>43026</v>
      </c>
      <c r="B694" s="9">
        <v>43034</v>
      </c>
      <c r="C694" s="2">
        <v>24553.35</v>
      </c>
      <c r="D694" s="7">
        <v>24553.35</v>
      </c>
      <c r="E694" s="6">
        <v>24302.25</v>
      </c>
      <c r="F694" s="5">
        <v>24364.35</v>
      </c>
      <c r="G694" s="2">
        <v>24364.35</v>
      </c>
      <c r="H694" s="2">
        <v>85345</v>
      </c>
      <c r="I694" s="2">
        <v>832576.73</v>
      </c>
      <c r="J694" s="2">
        <v>1946480</v>
      </c>
      <c r="K694" s="2">
        <v>-158360</v>
      </c>
      <c r="L694" s="2">
        <v>24313.75</v>
      </c>
      <c r="M694" s="47">
        <f t="shared" si="62"/>
        <v>-290.65000000000146</v>
      </c>
      <c r="N694" s="11">
        <f t="shared" si="65"/>
        <v>-1.1788683836949967E-2</v>
      </c>
      <c r="O694" s="14">
        <f t="shared" si="66"/>
        <v>0.30540074616837543</v>
      </c>
      <c r="P694">
        <f t="shared" si="63"/>
        <v>251.09999999999854</v>
      </c>
      <c r="Q694" s="27">
        <f t="shared" si="67"/>
        <v>-1</v>
      </c>
      <c r="R694" s="2" t="str">
        <f t="shared" si="64"/>
        <v/>
      </c>
      <c r="S694" t="str">
        <f>+IF(R694=11,(F693-D693)/F693-'Daily stats'!$I$12,IF(R694=22,(E693-F693)/F693-'Daily stats'!$I$12,""))</f>
        <v/>
      </c>
      <c r="T694" s="11">
        <f>IF(OR(Q693="",Q694=""),0,IF(S694&lt;&gt;"",S694,IF(AND(Q693=Q694,Q693&lt;&gt;0),ABS((F693-F694)/F693),IF(AND(Q693+Q694=0,Q693&lt;&gt;0),(-1*ABS(F694-F693))/F693-2*('Daily stats'!$I$12),IF(AND(Q693=-1,Q694=0),(F693-F694)/F693-2*('Daily stats'!$I$12),IF(AND(Q693=1,Q694=0),(F694-F693)/F693-2*('Daily stats'!$I$12),0))))))</f>
        <v>1.1788683836949967E-2</v>
      </c>
    </row>
    <row r="695" spans="1:20">
      <c r="A695" s="9">
        <v>43027</v>
      </c>
      <c r="B695" s="9">
        <v>43034</v>
      </c>
      <c r="C695" s="2">
        <v>24290</v>
      </c>
      <c r="D695" s="7">
        <v>24319.95</v>
      </c>
      <c r="E695" s="6">
        <v>23886.1</v>
      </c>
      <c r="F695" s="5">
        <v>23972.5</v>
      </c>
      <c r="G695" s="2">
        <v>23972.5</v>
      </c>
      <c r="H695" s="2">
        <v>28863</v>
      </c>
      <c r="I695" s="2">
        <v>277702.48</v>
      </c>
      <c r="J695" s="2">
        <v>2001640</v>
      </c>
      <c r="K695" s="2">
        <v>55160</v>
      </c>
      <c r="L695" s="2">
        <v>24009.75</v>
      </c>
      <c r="M695" s="47">
        <f t="shared" si="62"/>
        <v>-391.84999999999854</v>
      </c>
      <c r="N695" s="11">
        <f t="shared" si="65"/>
        <v>-1.6082924436728194E-2</v>
      </c>
      <c r="O695" s="14">
        <f t="shared" si="66"/>
        <v>0.28931782173164722</v>
      </c>
      <c r="P695">
        <f t="shared" si="63"/>
        <v>433.85000000000218</v>
      </c>
      <c r="Q695" s="27">
        <f t="shared" si="67"/>
        <v>-1</v>
      </c>
      <c r="R695" s="2" t="str">
        <f t="shared" si="64"/>
        <v/>
      </c>
      <c r="S695" t="str">
        <f>+IF(R695=11,(F694-D694)/F694-'Daily stats'!$I$12,IF(R695=22,(E694-F694)/F694-'Daily stats'!$I$12,""))</f>
        <v/>
      </c>
      <c r="T695" s="11">
        <f>IF(OR(Q694="",Q695=""),0,IF(S695&lt;&gt;"",S695,IF(AND(Q694=Q695,Q694&lt;&gt;0),ABS((F694-F695)/F694),IF(AND(Q694+Q695=0,Q694&lt;&gt;0),(-1*ABS(F695-F694))/F694-2*('Daily stats'!$I$12),IF(AND(Q694=-1,Q695=0),(F694-F695)/F694-2*('Daily stats'!$I$12),IF(AND(Q694=1,Q695=0),(F695-F694)/F694-2*('Daily stats'!$I$12),0))))))</f>
        <v>1.6082924436728194E-2</v>
      </c>
    </row>
    <row r="696" spans="1:20">
      <c r="A696" s="9">
        <v>43031</v>
      </c>
      <c r="B696" s="9">
        <v>43034</v>
      </c>
      <c r="C696" s="2">
        <v>24000</v>
      </c>
      <c r="D696" s="7">
        <v>24170</v>
      </c>
      <c r="E696" s="6">
        <v>23902</v>
      </c>
      <c r="F696" s="5">
        <v>24123.35</v>
      </c>
      <c r="G696" s="2">
        <v>24123.35</v>
      </c>
      <c r="H696" s="2">
        <v>79551</v>
      </c>
      <c r="I696" s="2">
        <v>765297.56</v>
      </c>
      <c r="J696" s="2">
        <v>1711560</v>
      </c>
      <c r="K696" s="2">
        <v>-290080</v>
      </c>
      <c r="L696" s="2">
        <v>24088.9</v>
      </c>
      <c r="M696" s="47">
        <f t="shared" si="62"/>
        <v>150.84999999999854</v>
      </c>
      <c r="N696" s="11">
        <f t="shared" si="65"/>
        <v>6.2926269684012324E-3</v>
      </c>
      <c r="O696" s="14">
        <f t="shared" si="66"/>
        <v>0.29561044870004843</v>
      </c>
      <c r="P696">
        <f t="shared" si="63"/>
        <v>268</v>
      </c>
      <c r="Q696" s="27">
        <f t="shared" si="67"/>
        <v>1</v>
      </c>
      <c r="R696" s="2" t="str">
        <f t="shared" si="64"/>
        <v/>
      </c>
      <c r="S696" t="str">
        <f>+IF(R696=11,(F695-D695)/F695-'Daily stats'!$I$12,IF(R696=22,(E695-F695)/F695-'Daily stats'!$I$12,""))</f>
        <v/>
      </c>
      <c r="T696" s="11">
        <f>IF(OR(Q695="",Q696=""),0,IF(S696&lt;&gt;"",S696,IF(AND(Q695=Q696,Q695&lt;&gt;0),ABS((F695-F696)/F695),IF(AND(Q695+Q696=0,Q695&lt;&gt;0),(-1*ABS(F696-F695))/F695-2*('Daily stats'!$I$12),IF(AND(Q695=-1,Q696=0),(F695-F696)/F695-2*('Daily stats'!$I$12),IF(AND(Q695=1,Q696=0),(F696-F695)/F695-2*('Daily stats'!$I$12),0))))))</f>
        <v>-7.2926269684012324E-3</v>
      </c>
    </row>
    <row r="697" spans="1:20">
      <c r="A697" s="9">
        <v>43032</v>
      </c>
      <c r="B697" s="9">
        <v>43034</v>
      </c>
      <c r="C697" s="2">
        <v>24126</v>
      </c>
      <c r="D697" s="7">
        <v>24306.95</v>
      </c>
      <c r="E697" s="6">
        <v>24032.7</v>
      </c>
      <c r="F697" s="5">
        <v>24237.55</v>
      </c>
      <c r="G697" s="2">
        <v>24237.55</v>
      </c>
      <c r="H697" s="2">
        <v>75427</v>
      </c>
      <c r="I697" s="2">
        <v>730898.08</v>
      </c>
      <c r="J697" s="2">
        <v>1672640</v>
      </c>
      <c r="K697" s="2">
        <v>-38920</v>
      </c>
      <c r="L697" s="2">
        <v>24222.15</v>
      </c>
      <c r="M697" s="47">
        <f t="shared" si="62"/>
        <v>114.20000000000073</v>
      </c>
      <c r="N697" s="11">
        <f t="shared" si="65"/>
        <v>4.7340025328157466E-3</v>
      </c>
      <c r="O697" s="14">
        <f t="shared" si="66"/>
        <v>0.30034445123286418</v>
      </c>
      <c r="P697">
        <f t="shared" si="63"/>
        <v>274.25</v>
      </c>
      <c r="Q697" s="27">
        <f t="shared" si="67"/>
        <v>1</v>
      </c>
      <c r="R697" s="2" t="str">
        <f t="shared" si="64"/>
        <v/>
      </c>
      <c r="S697" t="str">
        <f>+IF(R697=11,(F696-D696)/F696-'Daily stats'!$I$12,IF(R697=22,(E696-F696)/F696-'Daily stats'!$I$12,""))</f>
        <v/>
      </c>
      <c r="T697" s="11">
        <f>IF(OR(Q696="",Q697=""),0,IF(S697&lt;&gt;"",S697,IF(AND(Q696=Q697,Q696&lt;&gt;0),ABS((F696-F697)/F696),IF(AND(Q696+Q697=0,Q696&lt;&gt;0),(-1*ABS(F697-F696))/F696-2*('Daily stats'!$I$12),IF(AND(Q696=-1,Q697=0),(F696-F697)/F696-2*('Daily stats'!$I$12),IF(AND(Q696=1,Q697=0),(F697-F696)/F696-2*('Daily stats'!$I$12),0))))))</f>
        <v>4.7340025328157466E-3</v>
      </c>
    </row>
    <row r="698" spans="1:20">
      <c r="A698" s="9">
        <v>43033</v>
      </c>
      <c r="B698" s="9">
        <v>43034</v>
      </c>
      <c r="C698" s="2">
        <v>24701.15</v>
      </c>
      <c r="D698" s="7">
        <v>25111</v>
      </c>
      <c r="E698" s="6">
        <v>24548.05</v>
      </c>
      <c r="F698" s="5">
        <v>24981.200000000001</v>
      </c>
      <c r="G698" s="2">
        <v>24981.200000000001</v>
      </c>
      <c r="H698" s="2">
        <v>164114</v>
      </c>
      <c r="I698" s="2">
        <v>1630104.87</v>
      </c>
      <c r="J698" s="2">
        <v>1370800</v>
      </c>
      <c r="K698" s="2">
        <v>-301840</v>
      </c>
      <c r="L698" s="2">
        <v>25035.9</v>
      </c>
      <c r="M698" s="47">
        <f t="shared" si="62"/>
        <v>743.65000000000146</v>
      </c>
      <c r="N698" s="11">
        <f t="shared" si="65"/>
        <v>3.0681731445628847E-2</v>
      </c>
      <c r="O698" s="14">
        <f t="shared" si="66"/>
        <v>0.33102618267849304</v>
      </c>
      <c r="P698">
        <f t="shared" si="63"/>
        <v>562.95000000000073</v>
      </c>
      <c r="Q698" s="27">
        <f t="shared" si="67"/>
        <v>1</v>
      </c>
      <c r="R698" s="2" t="str">
        <f t="shared" si="64"/>
        <v/>
      </c>
      <c r="S698" t="str">
        <f>+IF(R698=11,(F697-D697)/F697-'Daily stats'!$I$12,IF(R698=22,(E697-F697)/F697-'Daily stats'!$I$12,""))</f>
        <v/>
      </c>
      <c r="T698" s="11">
        <f>IF(OR(Q697="",Q698=""),0,IF(S698&lt;&gt;"",S698,IF(AND(Q697=Q698,Q697&lt;&gt;0),ABS((F697-F698)/F697),IF(AND(Q697+Q698=0,Q697&lt;&gt;0),(-1*ABS(F698-F697))/F697-2*('Daily stats'!$I$12),IF(AND(Q697=-1,Q698=0),(F697-F698)/F697-2*('Daily stats'!$I$12),IF(AND(Q697=1,Q698=0),(F698-F697)/F697-2*('Daily stats'!$I$12),0))))))</f>
        <v>3.0681731445628847E-2</v>
      </c>
    </row>
    <row r="699" spans="1:20">
      <c r="A699" s="9">
        <v>43034</v>
      </c>
      <c r="B699" s="9">
        <v>43034</v>
      </c>
      <c r="C699" s="2">
        <v>24945</v>
      </c>
      <c r="D699" s="7">
        <v>25138.9</v>
      </c>
      <c r="E699" s="6">
        <v>24866.65</v>
      </c>
      <c r="F699" s="5">
        <v>25035.05</v>
      </c>
      <c r="G699" s="2">
        <v>25022.2</v>
      </c>
      <c r="H699" s="2">
        <v>90522</v>
      </c>
      <c r="I699" s="2">
        <v>905739.56</v>
      </c>
      <c r="J699" s="2">
        <v>794240</v>
      </c>
      <c r="K699" s="2">
        <v>-576560</v>
      </c>
      <c r="L699" s="2">
        <v>25022.2</v>
      </c>
      <c r="M699" s="47">
        <f t="shared" si="62"/>
        <v>53.849999999998545</v>
      </c>
      <c r="N699" s="11">
        <f t="shared" si="65"/>
        <v>2.1556210270122548E-3</v>
      </c>
      <c r="O699" s="14">
        <f t="shared" si="66"/>
        <v>0.33318180370550532</v>
      </c>
      <c r="P699">
        <f t="shared" si="63"/>
        <v>272.25</v>
      </c>
      <c r="Q699" s="27">
        <f t="shared" si="67"/>
        <v>0</v>
      </c>
      <c r="R699" s="2" t="str">
        <f t="shared" si="64"/>
        <v/>
      </c>
      <c r="S699" t="str">
        <f>+IF(R699=11,(F698-D698)/F698-'Daily stats'!$I$12,IF(R699=22,(E698-F698)/F698-'Daily stats'!$I$12,""))</f>
        <v/>
      </c>
      <c r="T699" s="11">
        <f>IF(OR(Q698="",Q699=""),0,IF(S699&lt;&gt;"",S699,IF(AND(Q698=Q699,Q698&lt;&gt;0),ABS((F698-F699)/F698),IF(AND(Q698+Q699=0,Q698&lt;&gt;0),(-1*ABS(F699-F698))/F698-2*('Daily stats'!$I$12),IF(AND(Q698=-1,Q699=0),(F698-F699)/F698-2*('Daily stats'!$I$12),IF(AND(Q698=1,Q699=0),(F699-F698)/F698-2*('Daily stats'!$I$12),0))))))</f>
        <v>1.1556210270122548E-3</v>
      </c>
    </row>
    <row r="700" spans="1:20">
      <c r="A700" s="9">
        <v>43035</v>
      </c>
      <c r="B700" s="9">
        <v>43069</v>
      </c>
      <c r="C700" s="2">
        <v>24966.1</v>
      </c>
      <c r="D700" s="7">
        <v>25085</v>
      </c>
      <c r="E700" s="6">
        <v>24920.05</v>
      </c>
      <c r="F700" s="5">
        <v>24981.25</v>
      </c>
      <c r="G700" s="2">
        <v>24981.25</v>
      </c>
      <c r="H700" s="2">
        <v>54515</v>
      </c>
      <c r="I700" s="2">
        <v>545090.71</v>
      </c>
      <c r="J700" s="2">
        <v>1682960</v>
      </c>
      <c r="K700" s="2">
        <v>-11600</v>
      </c>
      <c r="L700" s="2">
        <v>24839.55</v>
      </c>
      <c r="M700" s="47" t="str">
        <f t="shared" si="62"/>
        <v/>
      </c>
      <c r="N700" s="11">
        <f t="shared" si="65"/>
        <v>-2.1489871200576502E-3</v>
      </c>
      <c r="O700" s="14">
        <f t="shared" si="66"/>
        <v>0.33103281658544764</v>
      </c>
      <c r="P700">
        <f t="shared" si="63"/>
        <v>164.95000000000073</v>
      </c>
      <c r="Q700" s="27" t="str">
        <f t="shared" si="67"/>
        <v/>
      </c>
      <c r="R700" s="2" t="str">
        <f t="shared" si="64"/>
        <v/>
      </c>
      <c r="S700" t="str">
        <f>+IF(R700=11,(F699-D699)/F699-'Daily stats'!$I$12,IF(R700=22,(E699-F699)/F699-'Daily stats'!$I$12,""))</f>
        <v/>
      </c>
      <c r="T700" s="11">
        <f>IF(OR(Q699="",Q700=""),0,IF(S700&lt;&gt;"",S700,IF(AND(Q699=Q700,Q699&lt;&gt;0),ABS((F699-F700)/F699),IF(AND(Q699+Q700=0,Q699&lt;&gt;0),(-1*ABS(F700-F699))/F699-2*('Daily stats'!$I$12),IF(AND(Q699=-1,Q700=0),(F699-F700)/F699-2*('Daily stats'!$I$12),IF(AND(Q699=1,Q700=0),(F700-F699)/F699-2*('Daily stats'!$I$12),0))))))</f>
        <v>0</v>
      </c>
    </row>
    <row r="701" spans="1:20">
      <c r="A701" s="9">
        <v>43038</v>
      </c>
      <c r="B701" s="9">
        <v>43069</v>
      </c>
      <c r="C701" s="2">
        <v>24975.5</v>
      </c>
      <c r="D701" s="7">
        <v>25125</v>
      </c>
      <c r="E701" s="6">
        <v>24935.65</v>
      </c>
      <c r="F701" s="5">
        <v>25066.35</v>
      </c>
      <c r="G701" s="2">
        <v>25066.35</v>
      </c>
      <c r="H701" s="2">
        <v>37463</v>
      </c>
      <c r="I701" s="2">
        <v>375695.98</v>
      </c>
      <c r="J701" s="2">
        <v>1740960</v>
      </c>
      <c r="K701" s="2">
        <v>58000</v>
      </c>
      <c r="L701" s="2">
        <v>24988.55</v>
      </c>
      <c r="M701" s="47">
        <f t="shared" si="62"/>
        <v>85.099999999998545</v>
      </c>
      <c r="N701" s="11">
        <f t="shared" si="65"/>
        <v>3.4065549161870819E-3</v>
      </c>
      <c r="O701" s="14">
        <f t="shared" si="66"/>
        <v>0.33443937150163472</v>
      </c>
      <c r="P701">
        <f t="shared" si="63"/>
        <v>189.34999999999854</v>
      </c>
      <c r="Q701" s="27">
        <f t="shared" si="67"/>
        <v>1</v>
      </c>
      <c r="R701" s="2" t="str">
        <f t="shared" si="64"/>
        <v/>
      </c>
      <c r="S701" t="str">
        <f>+IF(R701=11,(F700-D700)/F700-'Daily stats'!$I$12,IF(R701=22,(E700-F700)/F700-'Daily stats'!$I$12,""))</f>
        <v/>
      </c>
      <c r="T701" s="11">
        <f>IF(OR(Q700="",Q701=""),0,IF(S701&lt;&gt;"",S701,IF(AND(Q700=Q701,Q700&lt;&gt;0),ABS((F700-F701)/F700),IF(AND(Q700+Q701=0,Q700&lt;&gt;0),(-1*ABS(F701-F700))/F700-2*('Daily stats'!$I$12),IF(AND(Q700=-1,Q701=0),(F700-F701)/F700-2*('Daily stats'!$I$12),IF(AND(Q700=1,Q701=0),(F701-F700)/F700-2*('Daily stats'!$I$12),0))))))</f>
        <v>0</v>
      </c>
    </row>
    <row r="702" spans="1:20">
      <c r="A702" s="9">
        <v>43039</v>
      </c>
      <c r="B702" s="9">
        <v>43069</v>
      </c>
      <c r="C702" s="2">
        <v>25112.05</v>
      </c>
      <c r="D702" s="7">
        <v>25112.05</v>
      </c>
      <c r="E702" s="6">
        <v>24963</v>
      </c>
      <c r="F702" s="5">
        <v>25057.45</v>
      </c>
      <c r="G702" s="2">
        <v>25057.45</v>
      </c>
      <c r="H702" s="2">
        <v>43096</v>
      </c>
      <c r="I702" s="2">
        <v>431666.29</v>
      </c>
      <c r="J702" s="2">
        <v>1703920</v>
      </c>
      <c r="K702" s="2">
        <v>-37040</v>
      </c>
      <c r="L702" s="2">
        <v>25019.35</v>
      </c>
      <c r="M702" s="47">
        <f t="shared" si="62"/>
        <v>-8.8999999999978172</v>
      </c>
      <c r="N702" s="11">
        <f t="shared" si="65"/>
        <v>-3.5505767692535283E-4</v>
      </c>
      <c r="O702" s="14">
        <f t="shared" si="66"/>
        <v>0.33408431382470938</v>
      </c>
      <c r="P702">
        <f t="shared" si="63"/>
        <v>149.04999999999927</v>
      </c>
      <c r="Q702" s="27">
        <f t="shared" si="67"/>
        <v>-1</v>
      </c>
      <c r="R702" s="2" t="str">
        <f t="shared" si="64"/>
        <v/>
      </c>
      <c r="S702" t="str">
        <f>+IF(R702=11,(F701-D701)/F701-'Daily stats'!$I$12,IF(R702=22,(E701-F701)/F701-'Daily stats'!$I$12,""))</f>
        <v/>
      </c>
      <c r="T702" s="11">
        <f>IF(OR(Q701="",Q702=""),0,IF(S702&lt;&gt;"",S702,IF(AND(Q701=Q702,Q701&lt;&gt;0),ABS((F701-F702)/F701),IF(AND(Q701+Q702=0,Q701&lt;&gt;0),(-1*ABS(F702-F701))/F701-2*('Daily stats'!$I$12),IF(AND(Q701=-1,Q702=0),(F701-F702)/F701-2*('Daily stats'!$I$12),IF(AND(Q701=1,Q702=0),(F702-F701)/F701-2*('Daily stats'!$I$12),0))))))</f>
        <v>-1.3550576769253528E-3</v>
      </c>
    </row>
    <row r="703" spans="1:20">
      <c r="A703" s="9">
        <v>43040</v>
      </c>
      <c r="B703" s="9">
        <v>43069</v>
      </c>
      <c r="C703" s="2">
        <v>25225</v>
      </c>
      <c r="D703" s="7">
        <v>25573.4</v>
      </c>
      <c r="E703" s="6">
        <v>25193.05</v>
      </c>
      <c r="F703" s="5">
        <v>25530.25</v>
      </c>
      <c r="G703" s="2">
        <v>25530.25</v>
      </c>
      <c r="H703" s="2">
        <v>74699</v>
      </c>
      <c r="I703" s="2">
        <v>760562.93</v>
      </c>
      <c r="J703" s="2">
        <v>2059280</v>
      </c>
      <c r="K703" s="2">
        <v>355360</v>
      </c>
      <c r="L703" s="2">
        <v>25490.45</v>
      </c>
      <c r="M703" s="47">
        <f t="shared" si="62"/>
        <v>472.79999999999927</v>
      </c>
      <c r="N703" s="11">
        <f t="shared" si="65"/>
        <v>1.8868639865588847E-2</v>
      </c>
      <c r="O703" s="14">
        <f t="shared" si="66"/>
        <v>0.35295295369029822</v>
      </c>
      <c r="P703">
        <f t="shared" si="63"/>
        <v>380.35000000000218</v>
      </c>
      <c r="Q703" s="27">
        <f t="shared" si="67"/>
        <v>1</v>
      </c>
      <c r="R703" s="2">
        <f t="shared" si="64"/>
        <v>11</v>
      </c>
      <c r="S703">
        <f>+IF(R703=11,(F702-D702)/F702-'Daily stats'!$I$12,IF(R703=22,(E702-F702)/F702-'Daily stats'!$I$12,""))</f>
        <v>-2.6789926748331753E-3</v>
      </c>
      <c r="T703" s="11">
        <f>IF(OR(Q702="",Q703=""),0,IF(S703&lt;&gt;"",S703,IF(AND(Q702=Q703,Q702&lt;&gt;0),ABS((F702-F703)/F702),IF(AND(Q702+Q703=0,Q702&lt;&gt;0),(-1*ABS(F703-F702))/F702-2*('Daily stats'!$I$12),IF(AND(Q702=-1,Q703=0),(F702-F703)/F702-2*('Daily stats'!$I$12),IF(AND(Q702=1,Q703=0),(F703-F702)/F702-2*('Daily stats'!$I$12),0))))))</f>
        <v>-2.6789926748331753E-3</v>
      </c>
    </row>
    <row r="704" spans="1:20">
      <c r="A704" s="9">
        <v>43041</v>
      </c>
      <c r="B704" s="9">
        <v>43069</v>
      </c>
      <c r="C704" s="2">
        <v>25507.95</v>
      </c>
      <c r="D704" s="7">
        <v>25610</v>
      </c>
      <c r="E704" s="6">
        <v>25413</v>
      </c>
      <c r="F704" s="5">
        <v>25468.5</v>
      </c>
      <c r="G704" s="2">
        <v>25468.5</v>
      </c>
      <c r="H704" s="2">
        <v>63415</v>
      </c>
      <c r="I704" s="2">
        <v>646805.06000000006</v>
      </c>
      <c r="J704" s="2">
        <v>2008120</v>
      </c>
      <c r="K704" s="2">
        <v>-51160</v>
      </c>
      <c r="L704" s="2">
        <v>25427.3</v>
      </c>
      <c r="M704" s="47">
        <f t="shared" si="62"/>
        <v>-61.75</v>
      </c>
      <c r="N704" s="11">
        <f t="shared" si="65"/>
        <v>-2.4186993860224634E-3</v>
      </c>
      <c r="O704" s="14">
        <f t="shared" si="66"/>
        <v>0.35053425430427576</v>
      </c>
      <c r="P704">
        <f t="shared" si="63"/>
        <v>197</v>
      </c>
      <c r="Q704" s="27">
        <f t="shared" si="67"/>
        <v>-1</v>
      </c>
      <c r="R704" s="2" t="str">
        <f t="shared" si="64"/>
        <v/>
      </c>
      <c r="S704" t="str">
        <f>+IF(R704=11,(F703-D703)/F703-'Daily stats'!$I$12,IF(R704=22,(E703-F703)/F703-'Daily stats'!$I$12,""))</f>
        <v/>
      </c>
      <c r="T704" s="11">
        <f>IF(OR(Q703="",Q704=""),0,IF(S704&lt;&gt;"",S704,IF(AND(Q703=Q704,Q703&lt;&gt;0),ABS((F703-F704)/F703),IF(AND(Q703+Q704=0,Q703&lt;&gt;0),(-1*ABS(F704-F703))/F703-2*('Daily stats'!$I$12),IF(AND(Q703=-1,Q704=0),(F703-F704)/F703-2*('Daily stats'!$I$12),IF(AND(Q703=1,Q704=0),(F704-F703)/F703-2*('Daily stats'!$I$12),0))))))</f>
        <v>-3.4186993860224634E-3</v>
      </c>
    </row>
    <row r="705" spans="1:20">
      <c r="A705" s="9">
        <v>43042</v>
      </c>
      <c r="B705" s="9">
        <v>43069</v>
      </c>
      <c r="C705" s="2">
        <v>25550</v>
      </c>
      <c r="D705" s="7">
        <v>25688.85</v>
      </c>
      <c r="E705" s="6">
        <v>25427.200000000001</v>
      </c>
      <c r="F705" s="5">
        <v>25668.65</v>
      </c>
      <c r="G705" s="2">
        <v>25668.65</v>
      </c>
      <c r="H705" s="2">
        <v>58621</v>
      </c>
      <c r="I705" s="2">
        <v>599588.05000000005</v>
      </c>
      <c r="J705" s="2">
        <v>2140760</v>
      </c>
      <c r="K705" s="2">
        <v>132640</v>
      </c>
      <c r="L705" s="2">
        <v>25650.7</v>
      </c>
      <c r="M705" s="47">
        <f t="shared" si="62"/>
        <v>200.15000000000146</v>
      </c>
      <c r="N705" s="11">
        <f t="shared" si="65"/>
        <v>7.8587274476314452E-3</v>
      </c>
      <c r="O705" s="14">
        <f t="shared" si="66"/>
        <v>0.3583929817519072</v>
      </c>
      <c r="P705">
        <f t="shared" si="63"/>
        <v>261.64999999999782</v>
      </c>
      <c r="Q705" s="27">
        <f t="shared" si="67"/>
        <v>1</v>
      </c>
      <c r="R705" s="2">
        <f t="shared" si="64"/>
        <v>11</v>
      </c>
      <c r="S705">
        <f>+IF(R705=11,(F704-D704)/F704-'Daily stats'!$I$12,IF(R705=22,(E704-F704)/F704-'Daily stats'!$I$12,""))</f>
        <v>-6.0558827571313579E-3</v>
      </c>
      <c r="T705" s="11">
        <f>IF(OR(Q704="",Q705=""),0,IF(S705&lt;&gt;"",S705,IF(AND(Q704=Q705,Q704&lt;&gt;0),ABS((F704-F705)/F704),IF(AND(Q704+Q705=0,Q704&lt;&gt;0),(-1*ABS(F705-F704))/F704-2*('Daily stats'!$I$12),IF(AND(Q704=-1,Q705=0),(F704-F705)/F704-2*('Daily stats'!$I$12),IF(AND(Q704=1,Q705=0),(F705-F704)/F704-2*('Daily stats'!$I$12),0))))))</f>
        <v>-6.0558827571313579E-3</v>
      </c>
    </row>
    <row r="706" spans="1:20">
      <c r="A706" s="9">
        <v>43045</v>
      </c>
      <c r="B706" s="9">
        <v>43069</v>
      </c>
      <c r="C706" s="2">
        <v>25556.5</v>
      </c>
      <c r="D706" s="7">
        <v>25715</v>
      </c>
      <c r="E706" s="6">
        <v>25556.5</v>
      </c>
      <c r="F706" s="5">
        <v>25618.7</v>
      </c>
      <c r="G706" s="2">
        <v>25618.7</v>
      </c>
      <c r="H706" s="2">
        <v>45884</v>
      </c>
      <c r="I706" s="2">
        <v>470521.45</v>
      </c>
      <c r="J706" s="2">
        <v>2281720</v>
      </c>
      <c r="K706" s="2">
        <v>140960</v>
      </c>
      <c r="L706" s="2">
        <v>25571.15</v>
      </c>
      <c r="M706" s="47">
        <f t="shared" si="62"/>
        <v>-49.950000000000728</v>
      </c>
      <c r="N706" s="11">
        <f t="shared" si="65"/>
        <v>-1.9459535269677497E-3</v>
      </c>
      <c r="O706" s="14">
        <f t="shared" si="66"/>
        <v>0.35644702822493946</v>
      </c>
      <c r="P706">
        <f t="shared" si="63"/>
        <v>158.5</v>
      </c>
      <c r="Q706" s="27">
        <f t="shared" si="67"/>
        <v>-1</v>
      </c>
      <c r="R706" s="2" t="str">
        <f t="shared" si="64"/>
        <v/>
      </c>
      <c r="S706" t="str">
        <f>+IF(R706=11,(F705-D705)/F705-'Daily stats'!$I$12,IF(R706=22,(E705-F705)/F705-'Daily stats'!$I$12,""))</f>
        <v/>
      </c>
      <c r="T706" s="11">
        <f>IF(OR(Q705="",Q706=""),0,IF(S706&lt;&gt;"",S706,IF(AND(Q705=Q706,Q705&lt;&gt;0),ABS((F705-F706)/F705),IF(AND(Q705+Q706=0,Q705&lt;&gt;0),(-1*ABS(F706-F705))/F705-2*('Daily stats'!$I$12),IF(AND(Q705=-1,Q706=0),(F705-F706)/F705-2*('Daily stats'!$I$12),IF(AND(Q705=1,Q706=0),(F706-F705)/F705-2*('Daily stats'!$I$12),0))))))</f>
        <v>-2.9459535269677497E-3</v>
      </c>
    </row>
    <row r="707" spans="1:20">
      <c r="A707" s="9">
        <v>43046</v>
      </c>
      <c r="B707" s="9">
        <v>43069</v>
      </c>
      <c r="C707" s="2">
        <v>25650.05</v>
      </c>
      <c r="D707" s="7">
        <v>25690.15</v>
      </c>
      <c r="E707" s="6">
        <v>25337</v>
      </c>
      <c r="F707" s="5">
        <v>25396.65</v>
      </c>
      <c r="G707" s="2">
        <v>25396.65</v>
      </c>
      <c r="H707" s="2">
        <v>91118</v>
      </c>
      <c r="I707" s="2">
        <v>928828.17</v>
      </c>
      <c r="J707" s="2">
        <v>2248640</v>
      </c>
      <c r="K707" s="2">
        <v>-33080</v>
      </c>
      <c r="L707" s="2">
        <v>25300.799999999999</v>
      </c>
      <c r="M707" s="47">
        <f t="shared" ref="M707:M770" si="68">+IF(B707=B706,F707-F706,"")</f>
        <v>-222.04999999999927</v>
      </c>
      <c r="N707" s="11">
        <f t="shared" si="65"/>
        <v>-8.6674967894545488E-3</v>
      </c>
      <c r="O707" s="14">
        <f t="shared" si="66"/>
        <v>0.3477795314354849</v>
      </c>
      <c r="P707">
        <f t="shared" ref="P707:P770" si="69">+D707-E707</f>
        <v>353.15000000000146</v>
      </c>
      <c r="Q707" s="27">
        <f t="shared" si="67"/>
        <v>-1</v>
      </c>
      <c r="R707" s="2" t="str">
        <f t="shared" ref="R707:R770" si="70">+IF(AND(Q706=1,E707&lt;E706),22,IF(AND(Q706=-1,D707&gt;D706),11,""))</f>
        <v/>
      </c>
      <c r="S707" t="str">
        <f>+IF(R707=11,(F706-D706)/F706-'Daily stats'!$I$12,IF(R707=22,(E706-F706)/F706-'Daily stats'!$I$12,""))</f>
        <v/>
      </c>
      <c r="T707" s="11">
        <f>IF(OR(Q706="",Q707=""),0,IF(S707&lt;&gt;"",S707,IF(AND(Q706=Q707,Q706&lt;&gt;0),ABS((F706-F707)/F706),IF(AND(Q706+Q707=0,Q706&lt;&gt;0),(-1*ABS(F707-F706))/F706-2*('Daily stats'!$I$12),IF(AND(Q706=-1,Q707=0),(F706-F707)/F706-2*('Daily stats'!$I$12),IF(AND(Q706=1,Q707=0),(F707-F706)/F706-2*('Daily stats'!$I$12),0))))))</f>
        <v>8.6674967894545488E-3</v>
      </c>
    </row>
    <row r="708" spans="1:20">
      <c r="A708" s="9">
        <v>43047</v>
      </c>
      <c r="B708" s="9">
        <v>43069</v>
      </c>
      <c r="C708" s="2">
        <v>25427.85</v>
      </c>
      <c r="D708" s="7">
        <v>25519.95</v>
      </c>
      <c r="E708" s="6">
        <v>25237</v>
      </c>
      <c r="F708" s="5">
        <v>25298.95</v>
      </c>
      <c r="G708" s="2">
        <v>25298.95</v>
      </c>
      <c r="H708" s="2">
        <v>81242</v>
      </c>
      <c r="I708" s="2">
        <v>824685.65</v>
      </c>
      <c r="J708" s="2">
        <v>2273200</v>
      </c>
      <c r="K708" s="2">
        <v>24560</v>
      </c>
      <c r="L708" s="2">
        <v>25184.35</v>
      </c>
      <c r="M708" s="47">
        <f t="shared" si="68"/>
        <v>-97.700000000000728</v>
      </c>
      <c r="N708" s="11">
        <f t="shared" ref="N708:N771" si="71">(F708-F707)/F707</f>
        <v>-3.8469640680956238E-3</v>
      </c>
      <c r="O708" s="14">
        <f t="shared" ref="O708:O771" si="72">+O707+N708</f>
        <v>0.34393256736738925</v>
      </c>
      <c r="P708">
        <f t="shared" si="69"/>
        <v>282.95000000000073</v>
      </c>
      <c r="Q708" s="27">
        <f t="shared" si="67"/>
        <v>-1</v>
      </c>
      <c r="R708" s="2" t="str">
        <f t="shared" si="70"/>
        <v/>
      </c>
      <c r="S708" t="str">
        <f>+IF(R708=11,(F707-D707)/F707-'Daily stats'!$I$12,IF(R708=22,(E707-F707)/F707-'Daily stats'!$I$12,""))</f>
        <v/>
      </c>
      <c r="T708" s="11">
        <f>IF(OR(Q707="",Q708=""),0,IF(S708&lt;&gt;"",S708,IF(AND(Q707=Q708,Q707&lt;&gt;0),ABS((F707-F708)/F707),IF(AND(Q707+Q708=0,Q707&lt;&gt;0),(-1*ABS(F708-F707))/F707-2*('Daily stats'!$I$12),IF(AND(Q707=-1,Q708=0),(F707-F708)/F707-2*('Daily stats'!$I$12),IF(AND(Q707=1,Q708=0),(F708-F707)/F707-2*('Daily stats'!$I$12),0))))))</f>
        <v>3.8469640680956238E-3</v>
      </c>
    </row>
    <row r="709" spans="1:20">
      <c r="A709" s="9">
        <v>43048</v>
      </c>
      <c r="B709" s="9">
        <v>43069</v>
      </c>
      <c r="C709" s="2">
        <v>25362.35</v>
      </c>
      <c r="D709" s="7">
        <v>25473.25</v>
      </c>
      <c r="E709" s="6">
        <v>25256.55</v>
      </c>
      <c r="F709" s="5">
        <v>25419.4</v>
      </c>
      <c r="G709" s="2">
        <v>25419.4</v>
      </c>
      <c r="H709" s="2">
        <v>70779</v>
      </c>
      <c r="I709" s="2">
        <v>718336.56</v>
      </c>
      <c r="J709" s="2">
        <v>2280520</v>
      </c>
      <c r="K709" s="2">
        <v>7320</v>
      </c>
      <c r="L709" s="2">
        <v>25291.35</v>
      </c>
      <c r="M709" s="47">
        <f t="shared" si="68"/>
        <v>120.45000000000073</v>
      </c>
      <c r="N709" s="11">
        <f t="shared" si="71"/>
        <v>4.7610671589137388E-3</v>
      </c>
      <c r="O709" s="14">
        <f t="shared" si="72"/>
        <v>0.34869363452630298</v>
      </c>
      <c r="P709">
        <f t="shared" si="69"/>
        <v>216.70000000000073</v>
      </c>
      <c r="Q709" s="27">
        <f t="shared" si="67"/>
        <v>1</v>
      </c>
      <c r="R709" s="2" t="str">
        <f t="shared" si="70"/>
        <v/>
      </c>
      <c r="S709" t="str">
        <f>+IF(R709=11,(F708-D708)/F708-'Daily stats'!$I$12,IF(R709=22,(E708-F708)/F708-'Daily stats'!$I$12,""))</f>
        <v/>
      </c>
      <c r="T709" s="11">
        <f>IF(OR(Q708="",Q709=""),0,IF(S709&lt;&gt;"",S709,IF(AND(Q708=Q709,Q708&lt;&gt;0),ABS((F708-F709)/F708),IF(AND(Q708+Q709=0,Q708&lt;&gt;0),(-1*ABS(F709-F708))/F708-2*('Daily stats'!$I$12),IF(AND(Q708=-1,Q709=0),(F708-F709)/F708-2*('Daily stats'!$I$12),IF(AND(Q708=1,Q709=0),(F709-F708)/F708-2*('Daily stats'!$I$12),0))))))</f>
        <v>-5.7610671589137389E-3</v>
      </c>
    </row>
    <row r="710" spans="1:20">
      <c r="A710" s="9">
        <v>43049</v>
      </c>
      <c r="B710" s="9">
        <v>43069</v>
      </c>
      <c r="C710" s="2">
        <v>25447</v>
      </c>
      <c r="D710" s="7">
        <v>25667.599999999999</v>
      </c>
      <c r="E710" s="6">
        <v>25330.25</v>
      </c>
      <c r="F710" s="5">
        <v>25495.15</v>
      </c>
      <c r="G710" s="2">
        <v>25495.15</v>
      </c>
      <c r="H710" s="2">
        <v>92330</v>
      </c>
      <c r="I710" s="2">
        <v>940801.18</v>
      </c>
      <c r="J710" s="2">
        <v>2367200</v>
      </c>
      <c r="K710" s="2">
        <v>86680</v>
      </c>
      <c r="L710" s="2">
        <v>25498.95</v>
      </c>
      <c r="M710" s="47">
        <f t="shared" si="68"/>
        <v>75.75</v>
      </c>
      <c r="N710" s="11">
        <f t="shared" si="71"/>
        <v>2.9800073959259463E-3</v>
      </c>
      <c r="O710" s="14">
        <f t="shared" si="72"/>
        <v>0.35167364192222894</v>
      </c>
      <c r="P710">
        <f t="shared" si="69"/>
        <v>337.34999999999854</v>
      </c>
      <c r="Q710" s="27">
        <f t="shared" si="67"/>
        <v>1</v>
      </c>
      <c r="R710" s="2" t="str">
        <f t="shared" si="70"/>
        <v/>
      </c>
      <c r="S710" t="str">
        <f>+IF(R710=11,(F709-D709)/F709-'Daily stats'!$I$12,IF(R710=22,(E709-F709)/F709-'Daily stats'!$I$12,""))</f>
        <v/>
      </c>
      <c r="T710" s="11">
        <f>IF(OR(Q709="",Q710=""),0,IF(S710&lt;&gt;"",S710,IF(AND(Q709=Q710,Q709&lt;&gt;0),ABS((F709-F710)/F709),IF(AND(Q709+Q710=0,Q709&lt;&gt;0),(-1*ABS(F710-F709))/F709-2*('Daily stats'!$I$12),IF(AND(Q709=-1,Q710=0),(F709-F710)/F709-2*('Daily stats'!$I$12),IF(AND(Q709=1,Q710=0),(F710-F709)/F709-2*('Daily stats'!$I$12),0))))))</f>
        <v>2.9800073959259463E-3</v>
      </c>
    </row>
    <row r="711" spans="1:20">
      <c r="A711" s="9">
        <v>43052</v>
      </c>
      <c r="B711" s="9">
        <v>43069</v>
      </c>
      <c r="C711" s="2">
        <v>25535.1</v>
      </c>
      <c r="D711" s="7">
        <v>25604.799999999999</v>
      </c>
      <c r="E711" s="6">
        <v>25442</v>
      </c>
      <c r="F711" s="5">
        <v>25463.200000000001</v>
      </c>
      <c r="G711" s="2">
        <v>25463.200000000001</v>
      </c>
      <c r="H711" s="2">
        <v>49916</v>
      </c>
      <c r="I711" s="2">
        <v>509687</v>
      </c>
      <c r="J711" s="2">
        <v>2373200</v>
      </c>
      <c r="K711" s="2">
        <v>6000</v>
      </c>
      <c r="L711" s="2">
        <v>25358.3</v>
      </c>
      <c r="M711" s="47">
        <f t="shared" si="68"/>
        <v>-31.950000000000728</v>
      </c>
      <c r="N711" s="11">
        <f t="shared" si="71"/>
        <v>-1.2531795263020899E-3</v>
      </c>
      <c r="O711" s="14">
        <f t="shared" si="72"/>
        <v>0.35042046239592683</v>
      </c>
      <c r="P711">
        <f t="shared" si="69"/>
        <v>162.79999999999927</v>
      </c>
      <c r="Q711" s="27">
        <f t="shared" si="67"/>
        <v>-1</v>
      </c>
      <c r="R711" s="2" t="str">
        <f t="shared" si="70"/>
        <v/>
      </c>
      <c r="S711" t="str">
        <f>+IF(R711=11,(F710-D710)/F710-'Daily stats'!$I$12,IF(R711=22,(E710-F710)/F710-'Daily stats'!$I$12,""))</f>
        <v/>
      </c>
      <c r="T711" s="11">
        <f>IF(OR(Q710="",Q711=""),0,IF(S711&lt;&gt;"",S711,IF(AND(Q710=Q711,Q710&lt;&gt;0),ABS((F710-F711)/F710),IF(AND(Q710+Q711=0,Q710&lt;&gt;0),(-1*ABS(F711-F710))/F710-2*('Daily stats'!$I$12),IF(AND(Q710=-1,Q711=0),(F710-F711)/F710-2*('Daily stats'!$I$12),IF(AND(Q710=1,Q711=0),(F711-F710)/F710-2*('Daily stats'!$I$12),0))))))</f>
        <v>-2.2531795263020897E-3</v>
      </c>
    </row>
    <row r="712" spans="1:20">
      <c r="A712" s="9">
        <v>43053</v>
      </c>
      <c r="B712" s="9">
        <v>43069</v>
      </c>
      <c r="C712" s="2">
        <v>25380.25</v>
      </c>
      <c r="D712" s="7">
        <v>25523.55</v>
      </c>
      <c r="E712" s="6">
        <v>25320.2</v>
      </c>
      <c r="F712" s="5">
        <v>25401</v>
      </c>
      <c r="G712" s="2">
        <v>25401</v>
      </c>
      <c r="H712" s="2">
        <v>59278</v>
      </c>
      <c r="I712" s="2">
        <v>602683.07999999996</v>
      </c>
      <c r="J712" s="2">
        <v>2323600</v>
      </c>
      <c r="K712" s="2">
        <v>-49600</v>
      </c>
      <c r="L712" s="2">
        <v>25284.6</v>
      </c>
      <c r="M712" s="47">
        <f t="shared" si="68"/>
        <v>-62.200000000000728</v>
      </c>
      <c r="N712" s="11">
        <f t="shared" si="71"/>
        <v>-2.4427408966665905E-3</v>
      </c>
      <c r="O712" s="14">
        <f t="shared" si="72"/>
        <v>0.34797772149926026</v>
      </c>
      <c r="P712">
        <f t="shared" si="69"/>
        <v>203.34999999999854</v>
      </c>
      <c r="Q712" s="27">
        <f t="shared" si="67"/>
        <v>-1</v>
      </c>
      <c r="R712" s="2" t="str">
        <f t="shared" si="70"/>
        <v/>
      </c>
      <c r="S712" t="str">
        <f>+IF(R712=11,(F711-D711)/F711-'Daily stats'!$I$12,IF(R712=22,(E711-F711)/F711-'Daily stats'!$I$12,""))</f>
        <v/>
      </c>
      <c r="T712" s="11">
        <f>IF(OR(Q711="",Q712=""),0,IF(S712&lt;&gt;"",S712,IF(AND(Q711=Q712,Q711&lt;&gt;0),ABS((F711-F712)/F711),IF(AND(Q711+Q712=0,Q711&lt;&gt;0),(-1*ABS(F712-F711))/F711-2*('Daily stats'!$I$12),IF(AND(Q711=-1,Q712=0),(F711-F712)/F711-2*('Daily stats'!$I$12),IF(AND(Q711=1,Q712=0),(F712-F711)/F711-2*('Daily stats'!$I$12),0))))))</f>
        <v>2.4427408966665905E-3</v>
      </c>
    </row>
    <row r="713" spans="1:20">
      <c r="A713" s="9">
        <v>43054</v>
      </c>
      <c r="B713" s="9">
        <v>43069</v>
      </c>
      <c r="C713" s="2">
        <v>25345</v>
      </c>
      <c r="D713" s="7">
        <v>25409.35</v>
      </c>
      <c r="E713" s="6">
        <v>25260</v>
      </c>
      <c r="F713" s="5">
        <v>25318.15</v>
      </c>
      <c r="G713" s="2">
        <v>25318.15</v>
      </c>
      <c r="H713" s="2">
        <v>67691</v>
      </c>
      <c r="I713" s="2">
        <v>686016.81</v>
      </c>
      <c r="J713" s="2">
        <v>2289000</v>
      </c>
      <c r="K713" s="2">
        <v>-34600</v>
      </c>
      <c r="L713" s="2">
        <v>25218.9</v>
      </c>
      <c r="M713" s="47">
        <f t="shared" si="68"/>
        <v>-82.849999999998545</v>
      </c>
      <c r="N713" s="11">
        <f t="shared" si="71"/>
        <v>-3.2616826109207724E-3</v>
      </c>
      <c r="O713" s="14">
        <f t="shared" si="72"/>
        <v>0.34471603888833952</v>
      </c>
      <c r="P713">
        <f t="shared" si="69"/>
        <v>149.34999999999854</v>
      </c>
      <c r="Q713" s="27">
        <f t="shared" si="67"/>
        <v>-1</v>
      </c>
      <c r="R713" s="2" t="str">
        <f t="shared" si="70"/>
        <v/>
      </c>
      <c r="S713" t="str">
        <f>+IF(R713=11,(F712-D712)/F712-'Daily stats'!$I$12,IF(R713=22,(E712-F712)/F712-'Daily stats'!$I$12,""))</f>
        <v/>
      </c>
      <c r="T713" s="11">
        <f>IF(OR(Q712="",Q713=""),0,IF(S713&lt;&gt;"",S713,IF(AND(Q712=Q713,Q712&lt;&gt;0),ABS((F712-F713)/F712),IF(AND(Q712+Q713=0,Q712&lt;&gt;0),(-1*ABS(F713-F712))/F712-2*('Daily stats'!$I$12),IF(AND(Q712=-1,Q713=0),(F712-F713)/F712-2*('Daily stats'!$I$12),IF(AND(Q712=1,Q713=0),(F713-F712)/F712-2*('Daily stats'!$I$12),0))))))</f>
        <v>3.2616826109207724E-3</v>
      </c>
    </row>
    <row r="714" spans="1:20">
      <c r="A714" s="9">
        <v>43055</v>
      </c>
      <c r="B714" s="9">
        <v>43069</v>
      </c>
      <c r="C714" s="2">
        <v>25360.15</v>
      </c>
      <c r="D714" s="7">
        <v>25550.5</v>
      </c>
      <c r="E714" s="6">
        <v>25351.4</v>
      </c>
      <c r="F714" s="5">
        <v>25515.85</v>
      </c>
      <c r="G714" s="2">
        <v>25515.85</v>
      </c>
      <c r="H714" s="2">
        <v>58992</v>
      </c>
      <c r="I714" s="2">
        <v>600380.01</v>
      </c>
      <c r="J714" s="2">
        <v>2239800</v>
      </c>
      <c r="K714" s="2">
        <v>-49200</v>
      </c>
      <c r="L714" s="2">
        <v>25446.6</v>
      </c>
      <c r="M714" s="47">
        <f t="shared" si="68"/>
        <v>197.69999999999709</v>
      </c>
      <c r="N714" s="11">
        <f t="shared" si="71"/>
        <v>7.8086274076106304E-3</v>
      </c>
      <c r="O714" s="14">
        <f t="shared" si="72"/>
        <v>0.35252466629595014</v>
      </c>
      <c r="P714">
        <f t="shared" si="69"/>
        <v>199.09999999999854</v>
      </c>
      <c r="Q714" s="27">
        <f t="shared" si="67"/>
        <v>1</v>
      </c>
      <c r="R714" s="2">
        <f t="shared" si="70"/>
        <v>11</v>
      </c>
      <c r="S714">
        <f>+IF(R714=11,(F713-D713)/F713-'Daily stats'!$I$12,IF(R714=22,(E713-F713)/F713-'Daily stats'!$I$12,""))</f>
        <v>-4.1021589255137948E-3</v>
      </c>
      <c r="T714" s="11">
        <f>IF(OR(Q713="",Q714=""),0,IF(S714&lt;&gt;"",S714,IF(AND(Q713=Q714,Q713&lt;&gt;0),ABS((F713-F714)/F713),IF(AND(Q713+Q714=0,Q713&lt;&gt;0),(-1*ABS(F714-F713))/F713-2*('Daily stats'!$I$12),IF(AND(Q713=-1,Q714=0),(F713-F714)/F713-2*('Daily stats'!$I$12),IF(AND(Q713=1,Q714=0),(F714-F713)/F713-2*('Daily stats'!$I$12),0))))))</f>
        <v>-4.1021589255137948E-3</v>
      </c>
    </row>
    <row r="715" spans="1:20">
      <c r="A715" s="9">
        <v>43056</v>
      </c>
      <c r="B715" s="9">
        <v>43069</v>
      </c>
      <c r="C715" s="2">
        <v>25800</v>
      </c>
      <c r="D715" s="7">
        <v>25974.65</v>
      </c>
      <c r="E715" s="6">
        <v>25752.2</v>
      </c>
      <c r="F715" s="5">
        <v>25818.75</v>
      </c>
      <c r="G715" s="2">
        <v>25818.75</v>
      </c>
      <c r="H715" s="2">
        <v>89004</v>
      </c>
      <c r="I715" s="2">
        <v>921903.03</v>
      </c>
      <c r="J715" s="2">
        <v>2377640</v>
      </c>
      <c r="K715" s="2">
        <v>137840</v>
      </c>
      <c r="L715" s="2">
        <v>25728.400000000001</v>
      </c>
      <c r="M715" s="47">
        <f t="shared" si="68"/>
        <v>302.90000000000146</v>
      </c>
      <c r="N715" s="11">
        <f t="shared" si="71"/>
        <v>1.18710526986168E-2</v>
      </c>
      <c r="O715" s="14">
        <f t="shared" si="72"/>
        <v>0.36439571899456696</v>
      </c>
      <c r="P715">
        <f t="shared" si="69"/>
        <v>222.45000000000073</v>
      </c>
      <c r="Q715" s="27">
        <f t="shared" si="67"/>
        <v>1</v>
      </c>
      <c r="R715" s="2" t="str">
        <f t="shared" si="70"/>
        <v/>
      </c>
      <c r="S715" t="str">
        <f>+IF(R715=11,(F714-D714)/F714-'Daily stats'!$I$12,IF(R715=22,(E714-F714)/F714-'Daily stats'!$I$12,""))</f>
        <v/>
      </c>
      <c r="T715" s="11">
        <f>IF(OR(Q714="",Q715=""),0,IF(S715&lt;&gt;"",S715,IF(AND(Q714=Q715,Q714&lt;&gt;0),ABS((F714-F715)/F714),IF(AND(Q714+Q715=0,Q714&lt;&gt;0),(-1*ABS(F715-F714))/F714-2*('Daily stats'!$I$12),IF(AND(Q714=-1,Q715=0),(F714-F715)/F714-2*('Daily stats'!$I$12),IF(AND(Q714=1,Q715=0),(F715-F714)/F714-2*('Daily stats'!$I$12),0))))))</f>
        <v>1.18710526986168E-2</v>
      </c>
    </row>
    <row r="716" spans="1:20">
      <c r="A716" s="9">
        <v>43059</v>
      </c>
      <c r="B716" s="9">
        <v>43069</v>
      </c>
      <c r="C716" s="2">
        <v>25825</v>
      </c>
      <c r="D716" s="7">
        <v>25867</v>
      </c>
      <c r="E716" s="6">
        <v>25745.15</v>
      </c>
      <c r="F716" s="5">
        <v>25831.85</v>
      </c>
      <c r="G716" s="2">
        <v>25831.85</v>
      </c>
      <c r="H716" s="2">
        <v>35014</v>
      </c>
      <c r="I716" s="2">
        <v>361571.49</v>
      </c>
      <c r="J716" s="2">
        <v>2402200</v>
      </c>
      <c r="K716" s="2">
        <v>24560</v>
      </c>
      <c r="L716" s="2">
        <v>25768.6</v>
      </c>
      <c r="M716" s="47">
        <f t="shared" si="68"/>
        <v>13.099999999998545</v>
      </c>
      <c r="N716" s="11">
        <f t="shared" si="71"/>
        <v>5.0738320019360131E-4</v>
      </c>
      <c r="O716" s="14">
        <f t="shared" si="72"/>
        <v>0.36490310219476058</v>
      </c>
      <c r="P716">
        <f t="shared" si="69"/>
        <v>121.84999999999854</v>
      </c>
      <c r="Q716" s="27">
        <f t="shared" si="67"/>
        <v>1</v>
      </c>
      <c r="R716" s="2">
        <f t="shared" si="70"/>
        <v>22</v>
      </c>
      <c r="S716">
        <f>+IF(R716=11,(F715-D715)/F715-'Daily stats'!$I$12,IF(R716=22,(E715-F715)/F715-'Daily stats'!$I$12,""))</f>
        <v>-3.0775841200677521E-3</v>
      </c>
      <c r="T716" s="11">
        <f>IF(OR(Q715="",Q716=""),0,IF(S716&lt;&gt;"",S716,IF(AND(Q715=Q716,Q715&lt;&gt;0),ABS((F715-F716)/F715),IF(AND(Q715+Q716=0,Q715&lt;&gt;0),(-1*ABS(F716-F715))/F715-2*('Daily stats'!$I$12),IF(AND(Q715=-1,Q716=0),(F715-F716)/F715-2*('Daily stats'!$I$12),IF(AND(Q715=1,Q716=0),(F716-F715)/F715-2*('Daily stats'!$I$12),0))))))</f>
        <v>-3.0775841200677521E-3</v>
      </c>
    </row>
    <row r="717" spans="1:20">
      <c r="A717" s="9">
        <v>43060</v>
      </c>
      <c r="B717" s="9">
        <v>43069</v>
      </c>
      <c r="C717" s="2">
        <v>26200</v>
      </c>
      <c r="D717" s="7">
        <v>26200</v>
      </c>
      <c r="E717" s="6">
        <v>25785</v>
      </c>
      <c r="F717" s="5">
        <v>25818.7</v>
      </c>
      <c r="G717" s="2">
        <v>25818.7</v>
      </c>
      <c r="H717" s="2">
        <v>51681</v>
      </c>
      <c r="I717" s="2">
        <v>534907.43000000005</v>
      </c>
      <c r="J717" s="2">
        <v>2396000</v>
      </c>
      <c r="K717" s="2">
        <v>-6200</v>
      </c>
      <c r="L717" s="2">
        <v>25757.5</v>
      </c>
      <c r="M717" s="47">
        <f t="shared" si="68"/>
        <v>-13.149999999997817</v>
      </c>
      <c r="N717" s="11">
        <f t="shared" si="71"/>
        <v>-5.0906148804664856E-4</v>
      </c>
      <c r="O717" s="14">
        <f t="shared" si="72"/>
        <v>0.36439404070671394</v>
      </c>
      <c r="P717">
        <f t="shared" si="69"/>
        <v>415</v>
      </c>
      <c r="Q717" s="27">
        <f t="shared" ref="Q717:Q780" si="73">+IF(M717="","",IF(B717&lt;&gt;B718,0,IF(M717&lt;&gt;"",IF(F717&gt;F716,1,IF(F717&lt;F716,-1,0)))))</f>
        <v>-1</v>
      </c>
      <c r="R717" s="2" t="str">
        <f t="shared" si="70"/>
        <v/>
      </c>
      <c r="S717" t="str">
        <f>+IF(R717=11,(F716-D716)/F716-'Daily stats'!$I$12,IF(R717=22,(E716-F716)/F716-'Daily stats'!$I$12,""))</f>
        <v/>
      </c>
      <c r="T717" s="11">
        <f>IF(OR(Q716="",Q717=""),0,IF(S717&lt;&gt;"",S717,IF(AND(Q716=Q717,Q716&lt;&gt;0),ABS((F716-F717)/F716),IF(AND(Q716+Q717=0,Q716&lt;&gt;0),(-1*ABS(F717-F716))/F716-2*('Daily stats'!$I$12),IF(AND(Q716=-1,Q717=0),(F716-F717)/F716-2*('Daily stats'!$I$12),IF(AND(Q716=1,Q717=0),(F717-F716)/F716-2*('Daily stats'!$I$12),0))))))</f>
        <v>-1.5090614880466486E-3</v>
      </c>
    </row>
    <row r="718" spans="1:20">
      <c r="A718" s="9">
        <v>43061</v>
      </c>
      <c r="B718" s="9">
        <v>43069</v>
      </c>
      <c r="C718" s="2">
        <v>25864.95</v>
      </c>
      <c r="D718" s="7">
        <v>25873.95</v>
      </c>
      <c r="E718" s="6">
        <v>25705</v>
      </c>
      <c r="F718" s="5">
        <v>25792.5</v>
      </c>
      <c r="G718" s="2">
        <v>25792.5</v>
      </c>
      <c r="H718" s="2">
        <v>53252</v>
      </c>
      <c r="I718" s="2">
        <v>549423.28</v>
      </c>
      <c r="J718" s="2">
        <v>2339520</v>
      </c>
      <c r="K718" s="2">
        <v>-56480</v>
      </c>
      <c r="L718" s="2">
        <v>25766.65</v>
      </c>
      <c r="M718" s="47">
        <f t="shared" si="68"/>
        <v>-26.200000000000728</v>
      </c>
      <c r="N718" s="11">
        <f t="shared" si="71"/>
        <v>-1.0147683655645221E-3</v>
      </c>
      <c r="O718" s="14">
        <f t="shared" si="72"/>
        <v>0.36337927234114942</v>
      </c>
      <c r="P718">
        <f t="shared" si="69"/>
        <v>168.95000000000073</v>
      </c>
      <c r="Q718" s="27">
        <f t="shared" si="73"/>
        <v>-1</v>
      </c>
      <c r="R718" s="2" t="str">
        <f t="shared" si="70"/>
        <v/>
      </c>
      <c r="S718" t="str">
        <f>+IF(R718=11,(F717-D717)/F717-'Daily stats'!$I$12,IF(R718=22,(E717-F717)/F717-'Daily stats'!$I$12,""))</f>
        <v/>
      </c>
      <c r="T718" s="11">
        <f>IF(OR(Q717="",Q718=""),0,IF(S718&lt;&gt;"",S718,IF(AND(Q717=Q718,Q717&lt;&gt;0),ABS((F717-F718)/F717),IF(AND(Q717+Q718=0,Q717&lt;&gt;0),(-1*ABS(F718-F717))/F717-2*('Daily stats'!$I$12),IF(AND(Q717=-1,Q718=0),(F717-F718)/F717-2*('Daily stats'!$I$12),IF(AND(Q717=1,Q718=0),(F718-F717)/F717-2*('Daily stats'!$I$12),0))))))</f>
        <v>1.0147683655645221E-3</v>
      </c>
    </row>
    <row r="719" spans="1:20">
      <c r="A719" s="9">
        <v>43062</v>
      </c>
      <c r="B719" s="9">
        <v>43069</v>
      </c>
      <c r="C719" s="2">
        <v>25820</v>
      </c>
      <c r="D719" s="7">
        <v>25835.1</v>
      </c>
      <c r="E719" s="6">
        <v>25652.05</v>
      </c>
      <c r="F719" s="5">
        <v>25778.7</v>
      </c>
      <c r="G719" s="2">
        <v>25778.7</v>
      </c>
      <c r="H719" s="2">
        <v>65041</v>
      </c>
      <c r="I719" s="2">
        <v>669946.31999999995</v>
      </c>
      <c r="J719" s="2">
        <v>2378840</v>
      </c>
      <c r="K719" s="2">
        <v>39320</v>
      </c>
      <c r="L719" s="2">
        <v>25736.25</v>
      </c>
      <c r="M719" s="47">
        <f t="shared" si="68"/>
        <v>-13.799999999999272</v>
      </c>
      <c r="N719" s="11">
        <f t="shared" si="71"/>
        <v>-5.3503925559752921E-4</v>
      </c>
      <c r="O719" s="14">
        <f t="shared" si="72"/>
        <v>0.36284423308555191</v>
      </c>
      <c r="P719">
        <f t="shared" si="69"/>
        <v>183.04999999999927</v>
      </c>
      <c r="Q719" s="27">
        <f t="shared" si="73"/>
        <v>-1</v>
      </c>
      <c r="R719" s="2" t="str">
        <f t="shared" si="70"/>
        <v/>
      </c>
      <c r="S719" t="str">
        <f>+IF(R719=11,(F718-D718)/F718-'Daily stats'!$I$12,IF(R719=22,(E718-F718)/F718-'Daily stats'!$I$12,""))</f>
        <v/>
      </c>
      <c r="T719" s="11">
        <f>IF(OR(Q718="",Q719=""),0,IF(S719&lt;&gt;"",S719,IF(AND(Q718=Q719,Q718&lt;&gt;0),ABS((F718-F719)/F718),IF(AND(Q718+Q719=0,Q718&lt;&gt;0),(-1*ABS(F719-F718))/F718-2*('Daily stats'!$I$12),IF(AND(Q718=-1,Q719=0),(F718-F719)/F718-2*('Daily stats'!$I$12),IF(AND(Q718=1,Q719=0),(F719-F718)/F718-2*('Daily stats'!$I$12),0))))))</f>
        <v>5.3503925559752921E-4</v>
      </c>
    </row>
    <row r="720" spans="1:20">
      <c r="A720" s="9">
        <v>43063</v>
      </c>
      <c r="B720" s="9">
        <v>43069</v>
      </c>
      <c r="C720" s="2">
        <v>25781</v>
      </c>
      <c r="D720" s="7">
        <v>25885.65</v>
      </c>
      <c r="E720" s="6">
        <v>25770.05</v>
      </c>
      <c r="F720" s="5">
        <v>25842.45</v>
      </c>
      <c r="G720" s="2">
        <v>25842.45</v>
      </c>
      <c r="H720" s="2">
        <v>39536</v>
      </c>
      <c r="I720" s="2">
        <v>408658.74</v>
      </c>
      <c r="J720" s="2">
        <v>2447000</v>
      </c>
      <c r="K720" s="2">
        <v>68160</v>
      </c>
      <c r="L720" s="2">
        <v>25779.65</v>
      </c>
      <c r="M720" s="47">
        <f t="shared" si="68"/>
        <v>63.75</v>
      </c>
      <c r="N720" s="11">
        <f t="shared" si="71"/>
        <v>2.4729718721269887E-3</v>
      </c>
      <c r="O720" s="14">
        <f t="shared" si="72"/>
        <v>0.36531720495767889</v>
      </c>
      <c r="P720">
        <f t="shared" si="69"/>
        <v>115.60000000000218</v>
      </c>
      <c r="Q720" s="27">
        <f t="shared" si="73"/>
        <v>1</v>
      </c>
      <c r="R720" s="2">
        <f t="shared" si="70"/>
        <v>11</v>
      </c>
      <c r="S720">
        <f>+IF(R720=11,(F719-D719)/F719-'Daily stats'!$I$12,IF(R720=22,(E719-F719)/F719-'Daily stats'!$I$12,""))</f>
        <v>-2.6878527621640273E-3</v>
      </c>
      <c r="T720" s="11">
        <f>IF(OR(Q719="",Q720=""),0,IF(S720&lt;&gt;"",S720,IF(AND(Q719=Q720,Q719&lt;&gt;0),ABS((F719-F720)/F719),IF(AND(Q719+Q720=0,Q719&lt;&gt;0),(-1*ABS(F720-F719))/F719-2*('Daily stats'!$I$12),IF(AND(Q719=-1,Q720=0),(F719-F720)/F719-2*('Daily stats'!$I$12),IF(AND(Q719=1,Q720=0),(F720-F719)/F719-2*('Daily stats'!$I$12),0))))))</f>
        <v>-2.6878527621640273E-3</v>
      </c>
    </row>
    <row r="721" spans="1:20">
      <c r="A721" s="9">
        <v>43066</v>
      </c>
      <c r="B721" s="9">
        <v>43069</v>
      </c>
      <c r="C721" s="2">
        <v>25774.400000000001</v>
      </c>
      <c r="D721" s="7">
        <v>25969.95</v>
      </c>
      <c r="E721" s="6">
        <v>25710</v>
      </c>
      <c r="F721" s="5">
        <v>25938.799999999999</v>
      </c>
      <c r="G721" s="2">
        <v>25938.799999999999</v>
      </c>
      <c r="H721" s="2">
        <v>54187</v>
      </c>
      <c r="I721" s="2">
        <v>559555.34</v>
      </c>
      <c r="J721" s="2">
        <v>2275640</v>
      </c>
      <c r="K721" s="2">
        <v>-171360</v>
      </c>
      <c r="L721" s="2">
        <v>25891.95</v>
      </c>
      <c r="M721" s="47">
        <f t="shared" si="68"/>
        <v>96.349999999998545</v>
      </c>
      <c r="N721" s="11">
        <f t="shared" si="71"/>
        <v>3.7283616684949971E-3</v>
      </c>
      <c r="O721" s="14">
        <f t="shared" si="72"/>
        <v>0.36904556662617388</v>
      </c>
      <c r="P721">
        <f t="shared" si="69"/>
        <v>259.95000000000073</v>
      </c>
      <c r="Q721" s="27">
        <f t="shared" si="73"/>
        <v>1</v>
      </c>
      <c r="R721" s="2">
        <f t="shared" si="70"/>
        <v>22</v>
      </c>
      <c r="S721">
        <f>+IF(R721=11,(F720-D720)/F720-'Daily stats'!$I$12,IF(R721=22,(E720-F720)/F720-'Daily stats'!$I$12,""))</f>
        <v>-3.3015919543232723E-3</v>
      </c>
      <c r="T721" s="11">
        <f>IF(OR(Q720="",Q721=""),0,IF(S721&lt;&gt;"",S721,IF(AND(Q720=Q721,Q720&lt;&gt;0),ABS((F720-F721)/F720),IF(AND(Q720+Q721=0,Q720&lt;&gt;0),(-1*ABS(F721-F720))/F720-2*('Daily stats'!$I$12),IF(AND(Q720=-1,Q721=0),(F720-F721)/F720-2*('Daily stats'!$I$12),IF(AND(Q720=1,Q721=0),(F721-F720)/F720-2*('Daily stats'!$I$12),0))))))</f>
        <v>-3.3015919543232723E-3</v>
      </c>
    </row>
    <row r="722" spans="1:20">
      <c r="A722" s="9">
        <v>43067</v>
      </c>
      <c r="B722" s="9">
        <v>43069</v>
      </c>
      <c r="C722" s="2">
        <v>25862</v>
      </c>
      <c r="D722" s="7">
        <v>25988.9</v>
      </c>
      <c r="E722" s="6">
        <v>25816.65</v>
      </c>
      <c r="F722" s="5">
        <v>25876</v>
      </c>
      <c r="G722" s="2">
        <v>25876</v>
      </c>
      <c r="H722" s="2">
        <v>51472</v>
      </c>
      <c r="I722" s="2">
        <v>533458.18000000005</v>
      </c>
      <c r="J722" s="2">
        <v>2015360</v>
      </c>
      <c r="K722" s="2">
        <v>-260280</v>
      </c>
      <c r="L722" s="2">
        <v>25846.400000000001</v>
      </c>
      <c r="M722" s="47">
        <f t="shared" si="68"/>
        <v>-62.799999999999272</v>
      </c>
      <c r="N722" s="11">
        <f t="shared" si="71"/>
        <v>-2.4210834734066061E-3</v>
      </c>
      <c r="O722" s="14">
        <f t="shared" si="72"/>
        <v>0.3666244831527673</v>
      </c>
      <c r="P722">
        <f t="shared" si="69"/>
        <v>172.25</v>
      </c>
      <c r="Q722" s="27">
        <f t="shared" si="73"/>
        <v>-1</v>
      </c>
      <c r="R722" s="2" t="str">
        <f t="shared" si="70"/>
        <v/>
      </c>
      <c r="S722" t="str">
        <f>+IF(R722=11,(F721-D721)/F721-'Daily stats'!$I$12,IF(R722=22,(E721-F721)/F721-'Daily stats'!$I$12,""))</f>
        <v/>
      </c>
      <c r="T722" s="11">
        <f>IF(OR(Q721="",Q722=""),0,IF(S722&lt;&gt;"",S722,IF(AND(Q721=Q722,Q721&lt;&gt;0),ABS((F721-F722)/F721),IF(AND(Q721+Q722=0,Q721&lt;&gt;0),(-1*ABS(F722-F721))/F721-2*('Daily stats'!$I$12),IF(AND(Q721=-1,Q722=0),(F721-F722)/F721-2*('Daily stats'!$I$12),IF(AND(Q721=1,Q722=0),(F722-F721)/F721-2*('Daily stats'!$I$12),0))))))</f>
        <v>-3.4210834734066061E-3</v>
      </c>
    </row>
    <row r="723" spans="1:20">
      <c r="A723" s="9">
        <v>43068</v>
      </c>
      <c r="B723" s="9">
        <v>43069</v>
      </c>
      <c r="C723" s="2">
        <v>25840</v>
      </c>
      <c r="D723" s="7">
        <v>25913.1</v>
      </c>
      <c r="E723" s="6">
        <v>25781.25</v>
      </c>
      <c r="F723" s="5">
        <v>25815.5</v>
      </c>
      <c r="G723" s="2">
        <v>25815.5</v>
      </c>
      <c r="H723" s="2">
        <v>46299</v>
      </c>
      <c r="I723" s="2">
        <v>478639.01</v>
      </c>
      <c r="J723" s="2">
        <v>1714640</v>
      </c>
      <c r="K723" s="2">
        <v>-300720</v>
      </c>
      <c r="L723" s="2">
        <v>25795.7</v>
      </c>
      <c r="M723" s="47">
        <f t="shared" si="68"/>
        <v>-60.5</v>
      </c>
      <c r="N723" s="11">
        <f t="shared" si="71"/>
        <v>-2.3380738908641212E-3</v>
      </c>
      <c r="O723" s="14">
        <f t="shared" si="72"/>
        <v>0.3642864092619032</v>
      </c>
      <c r="P723">
        <f t="shared" si="69"/>
        <v>131.84999999999854</v>
      </c>
      <c r="Q723" s="27">
        <f t="shared" si="73"/>
        <v>-1</v>
      </c>
      <c r="R723" s="2" t="str">
        <f t="shared" si="70"/>
        <v/>
      </c>
      <c r="S723" t="str">
        <f>+IF(R723=11,(F722-D722)/F722-'Daily stats'!$I$12,IF(R723=22,(E722-F722)/F722-'Daily stats'!$I$12,""))</f>
        <v/>
      </c>
      <c r="T723" s="11">
        <f>IF(OR(Q722="",Q723=""),0,IF(S723&lt;&gt;"",S723,IF(AND(Q722=Q723,Q722&lt;&gt;0),ABS((F722-F723)/F722),IF(AND(Q722+Q723=0,Q722&lt;&gt;0),(-1*ABS(F723-F722))/F722-2*('Daily stats'!$I$12),IF(AND(Q722=-1,Q723=0),(F722-F723)/F722-2*('Daily stats'!$I$12),IF(AND(Q722=1,Q723=0),(F723-F722)/F722-2*('Daily stats'!$I$12),0))))))</f>
        <v>2.3380738908641212E-3</v>
      </c>
    </row>
    <row r="724" spans="1:20">
      <c r="A724" s="9">
        <v>43069</v>
      </c>
      <c r="B724" s="9">
        <v>43069</v>
      </c>
      <c r="C724" s="2">
        <v>25875</v>
      </c>
      <c r="D724" s="7">
        <v>25875</v>
      </c>
      <c r="E724" s="6">
        <v>25273.05</v>
      </c>
      <c r="F724" s="5">
        <v>25332.1</v>
      </c>
      <c r="G724" s="2">
        <v>25332.400000000001</v>
      </c>
      <c r="H724" s="2">
        <v>104574</v>
      </c>
      <c r="I724" s="2">
        <v>1066341.1299999999</v>
      </c>
      <c r="J724" s="2">
        <v>1198920</v>
      </c>
      <c r="K724" s="2">
        <v>-515720</v>
      </c>
      <c r="L724" s="2">
        <v>25332.400000000001</v>
      </c>
      <c r="M724" s="47">
        <f t="shared" si="68"/>
        <v>-483.40000000000146</v>
      </c>
      <c r="N724" s="11">
        <f t="shared" si="71"/>
        <v>-1.8725184482190987E-2</v>
      </c>
      <c r="O724" s="14">
        <f t="shared" si="72"/>
        <v>0.34556122477971218</v>
      </c>
      <c r="P724">
        <f t="shared" si="69"/>
        <v>601.95000000000073</v>
      </c>
      <c r="Q724" s="27">
        <f t="shared" si="73"/>
        <v>0</v>
      </c>
      <c r="R724" s="2" t="str">
        <f t="shared" si="70"/>
        <v/>
      </c>
      <c r="S724" t="str">
        <f>+IF(R724=11,(F723-D723)/F723-'Daily stats'!$I$12,IF(R724=22,(E723-F723)/F723-'Daily stats'!$I$12,""))</f>
        <v/>
      </c>
      <c r="T724" s="11">
        <f>IF(OR(Q723="",Q724=""),0,IF(S724&lt;&gt;"",S724,IF(AND(Q723=Q724,Q723&lt;&gt;0),ABS((F723-F724)/F723),IF(AND(Q723+Q724=0,Q723&lt;&gt;0),(-1*ABS(F724-F723))/F723-2*('Daily stats'!$I$12),IF(AND(Q723=-1,Q724=0),(F723-F724)/F723-2*('Daily stats'!$I$12),IF(AND(Q723=1,Q724=0),(F724-F723)/F723-2*('Daily stats'!$I$12),0))))))</f>
        <v>1.7725184482190987E-2</v>
      </c>
    </row>
    <row r="725" spans="1:20">
      <c r="A725" s="9">
        <v>43070</v>
      </c>
      <c r="B725" s="9">
        <v>43097</v>
      </c>
      <c r="C725" s="2">
        <v>25510</v>
      </c>
      <c r="D725" s="7">
        <v>25540</v>
      </c>
      <c r="E725" s="6">
        <v>25211.3</v>
      </c>
      <c r="F725" s="5">
        <v>25259.65</v>
      </c>
      <c r="G725" s="2">
        <v>25259.65</v>
      </c>
      <c r="H725" s="2">
        <v>73105</v>
      </c>
      <c r="I725" s="2">
        <v>741962.31</v>
      </c>
      <c r="J725" s="2">
        <v>1595120</v>
      </c>
      <c r="K725" s="2">
        <v>123600</v>
      </c>
      <c r="L725" s="2">
        <v>25191.95</v>
      </c>
      <c r="M725" s="47" t="str">
        <f t="shared" si="68"/>
        <v/>
      </c>
      <c r="N725" s="11">
        <f t="shared" si="71"/>
        <v>-2.8600076582674587E-3</v>
      </c>
      <c r="O725" s="14">
        <f t="shared" si="72"/>
        <v>0.34270121712144475</v>
      </c>
      <c r="P725">
        <f t="shared" si="69"/>
        <v>328.70000000000073</v>
      </c>
      <c r="Q725" s="27" t="str">
        <f t="shared" si="73"/>
        <v/>
      </c>
      <c r="R725" s="2" t="str">
        <f t="shared" si="70"/>
        <v/>
      </c>
      <c r="S725" t="str">
        <f>+IF(R725=11,(F724-D724)/F724-'Daily stats'!$I$12,IF(R725=22,(E724-F724)/F724-'Daily stats'!$I$12,""))</f>
        <v/>
      </c>
      <c r="T725" s="11">
        <f>IF(OR(Q724="",Q725=""),0,IF(S725&lt;&gt;"",S725,IF(AND(Q724=Q725,Q724&lt;&gt;0),ABS((F724-F725)/F724),IF(AND(Q724+Q725=0,Q724&lt;&gt;0),(-1*ABS(F725-F724))/F724-2*('Daily stats'!$I$12),IF(AND(Q724=-1,Q725=0),(F724-F725)/F724-2*('Daily stats'!$I$12),IF(AND(Q724=1,Q725=0),(F725-F724)/F724-2*('Daily stats'!$I$12),0))))))</f>
        <v>0</v>
      </c>
    </row>
    <row r="726" spans="1:20">
      <c r="A726" s="9">
        <v>43073</v>
      </c>
      <c r="B726" s="9">
        <v>43097</v>
      </c>
      <c r="C726" s="2">
        <v>25300</v>
      </c>
      <c r="D726" s="7">
        <v>25374</v>
      </c>
      <c r="E726" s="6">
        <v>25086</v>
      </c>
      <c r="F726" s="5">
        <v>25185.85</v>
      </c>
      <c r="G726" s="2">
        <v>25185.85</v>
      </c>
      <c r="H726" s="2">
        <v>54690</v>
      </c>
      <c r="I726" s="2">
        <v>551402.56000000006</v>
      </c>
      <c r="J726" s="2">
        <v>1791520</v>
      </c>
      <c r="K726" s="2">
        <v>196400</v>
      </c>
      <c r="L726" s="2">
        <v>25075.1</v>
      </c>
      <c r="M726" s="47">
        <f t="shared" si="68"/>
        <v>-73.80000000000291</v>
      </c>
      <c r="N726" s="11">
        <f t="shared" si="71"/>
        <v>-2.9216556840654128E-3</v>
      </c>
      <c r="O726" s="14">
        <f t="shared" si="72"/>
        <v>0.33977956143737931</v>
      </c>
      <c r="P726">
        <f t="shared" si="69"/>
        <v>288</v>
      </c>
      <c r="Q726" s="27">
        <f t="shared" si="73"/>
        <v>-1</v>
      </c>
      <c r="R726" s="2" t="str">
        <f t="shared" si="70"/>
        <v/>
      </c>
      <c r="S726" t="str">
        <f>+IF(R726=11,(F725-D725)/F725-'Daily stats'!$I$12,IF(R726=22,(E725-F725)/F725-'Daily stats'!$I$12,""))</f>
        <v/>
      </c>
      <c r="T726" s="11">
        <f>IF(OR(Q725="",Q726=""),0,IF(S726&lt;&gt;"",S726,IF(AND(Q725=Q726,Q725&lt;&gt;0),ABS((F725-F726)/F725),IF(AND(Q725+Q726=0,Q725&lt;&gt;0),(-1*ABS(F726-F725))/F725-2*('Daily stats'!$I$12),IF(AND(Q725=-1,Q726=0),(F725-F726)/F725-2*('Daily stats'!$I$12),IF(AND(Q725=1,Q726=0),(F726-F725)/F725-2*('Daily stats'!$I$12),0))))))</f>
        <v>0</v>
      </c>
    </row>
    <row r="727" spans="1:20">
      <c r="A727" s="9">
        <v>43074</v>
      </c>
      <c r="B727" s="9">
        <v>43097</v>
      </c>
      <c r="C727" s="2">
        <v>25297</v>
      </c>
      <c r="D727" s="7">
        <v>25297</v>
      </c>
      <c r="E727" s="6">
        <v>24980.2</v>
      </c>
      <c r="F727" s="5">
        <v>25225</v>
      </c>
      <c r="G727" s="2">
        <v>25225</v>
      </c>
      <c r="H727" s="2">
        <v>80528</v>
      </c>
      <c r="I727" s="2">
        <v>809592.52</v>
      </c>
      <c r="J727" s="2">
        <v>1851280</v>
      </c>
      <c r="K727" s="2">
        <v>59760</v>
      </c>
      <c r="L727" s="2">
        <v>25124.85</v>
      </c>
      <c r="M727" s="47">
        <f t="shared" si="68"/>
        <v>39.150000000001455</v>
      </c>
      <c r="N727" s="11">
        <f t="shared" si="71"/>
        <v>1.5544442613611E-3</v>
      </c>
      <c r="O727" s="14">
        <f t="shared" si="72"/>
        <v>0.34133400569874039</v>
      </c>
      <c r="P727">
        <f t="shared" si="69"/>
        <v>316.79999999999927</v>
      </c>
      <c r="Q727" s="27">
        <f t="shared" si="73"/>
        <v>1</v>
      </c>
      <c r="R727" s="2" t="str">
        <f t="shared" si="70"/>
        <v/>
      </c>
      <c r="S727" t="str">
        <f>+IF(R727=11,(F726-D726)/F726-'Daily stats'!$I$12,IF(R727=22,(E726-F726)/F726-'Daily stats'!$I$12,""))</f>
        <v/>
      </c>
      <c r="T727" s="11">
        <f>IF(OR(Q726="",Q727=""),0,IF(S727&lt;&gt;"",S727,IF(AND(Q726=Q727,Q726&lt;&gt;0),ABS((F726-F727)/F726),IF(AND(Q726+Q727=0,Q726&lt;&gt;0),(-1*ABS(F727-F726))/F726-2*('Daily stats'!$I$12),IF(AND(Q726=-1,Q727=0),(F726-F727)/F726-2*('Daily stats'!$I$12),IF(AND(Q726=1,Q727=0),(F727-F726)/F726-2*('Daily stats'!$I$12),0))))))</f>
        <v>-2.5544442613610998E-3</v>
      </c>
    </row>
    <row r="728" spans="1:20">
      <c r="A728" s="9">
        <v>43075</v>
      </c>
      <c r="B728" s="9">
        <v>43097</v>
      </c>
      <c r="C728" s="2">
        <v>25240</v>
      </c>
      <c r="D728" s="7">
        <v>25240</v>
      </c>
      <c r="E728" s="6">
        <v>24885.9</v>
      </c>
      <c r="F728" s="5">
        <v>24927.4</v>
      </c>
      <c r="G728" s="2">
        <v>24927.4</v>
      </c>
      <c r="H728" s="2">
        <v>85851</v>
      </c>
      <c r="I728" s="2">
        <v>859678.53</v>
      </c>
      <c r="J728" s="2">
        <v>2151320</v>
      </c>
      <c r="K728" s="2">
        <v>300040</v>
      </c>
      <c r="L728" s="2">
        <v>24851.8</v>
      </c>
      <c r="M728" s="47">
        <f t="shared" si="68"/>
        <v>-297.59999999999854</v>
      </c>
      <c r="N728" s="11">
        <f t="shared" si="71"/>
        <v>-1.1797819623389437E-2</v>
      </c>
      <c r="O728" s="14">
        <f t="shared" si="72"/>
        <v>0.32953618607535096</v>
      </c>
      <c r="P728">
        <f t="shared" si="69"/>
        <v>354.09999999999854</v>
      </c>
      <c r="Q728" s="27">
        <f t="shared" si="73"/>
        <v>-1</v>
      </c>
      <c r="R728" s="2">
        <f t="shared" si="70"/>
        <v>22</v>
      </c>
      <c r="S728">
        <f>+IF(R728=11,(F727-D727)/F727-'Daily stats'!$I$12,IF(R728=22,(E727-F727)/F727-'Daily stats'!$I$12,""))</f>
        <v>-1.0204658077304233E-2</v>
      </c>
      <c r="T728" s="11">
        <f>IF(OR(Q727="",Q728=""),0,IF(S728&lt;&gt;"",S728,IF(AND(Q727=Q728,Q727&lt;&gt;0),ABS((F727-F728)/F727),IF(AND(Q727+Q728=0,Q727&lt;&gt;0),(-1*ABS(F728-F727))/F727-2*('Daily stats'!$I$12),IF(AND(Q727=-1,Q728=0),(F727-F728)/F727-2*('Daily stats'!$I$12),IF(AND(Q727=1,Q728=0),(F728-F727)/F727-2*('Daily stats'!$I$12),0))))))</f>
        <v>-1.0204658077304233E-2</v>
      </c>
    </row>
    <row r="729" spans="1:20">
      <c r="A729" s="9">
        <v>43076</v>
      </c>
      <c r="B729" s="9">
        <v>43097</v>
      </c>
      <c r="C729" s="2">
        <v>25001.25</v>
      </c>
      <c r="D729" s="7">
        <v>25209</v>
      </c>
      <c r="E729" s="6">
        <v>24940.35</v>
      </c>
      <c r="F729" s="5">
        <v>25172</v>
      </c>
      <c r="G729" s="2">
        <v>25172</v>
      </c>
      <c r="H729" s="2">
        <v>73176</v>
      </c>
      <c r="I729" s="2">
        <v>734568.37</v>
      </c>
      <c r="J729" s="2">
        <v>2184480</v>
      </c>
      <c r="K729" s="2">
        <v>33160</v>
      </c>
      <c r="L729" s="2">
        <v>25057.25</v>
      </c>
      <c r="M729" s="47">
        <f t="shared" si="68"/>
        <v>244.59999999999854</v>
      </c>
      <c r="N729" s="11">
        <f t="shared" si="71"/>
        <v>9.8124954868938803E-3</v>
      </c>
      <c r="O729" s="14">
        <f t="shared" si="72"/>
        <v>0.33934868156224485</v>
      </c>
      <c r="P729">
        <f t="shared" si="69"/>
        <v>268.65000000000146</v>
      </c>
      <c r="Q729" s="27">
        <f t="shared" si="73"/>
        <v>1</v>
      </c>
      <c r="R729" s="2" t="str">
        <f t="shared" si="70"/>
        <v/>
      </c>
      <c r="S729" t="str">
        <f>+IF(R729=11,(F728-D728)/F728-'Daily stats'!$I$12,IF(R729=22,(E728-F728)/F728-'Daily stats'!$I$12,""))</f>
        <v/>
      </c>
      <c r="T729" s="11">
        <f>IF(OR(Q728="",Q729=""),0,IF(S729&lt;&gt;"",S729,IF(AND(Q728=Q729,Q728&lt;&gt;0),ABS((F728-F729)/F728),IF(AND(Q728+Q729=0,Q728&lt;&gt;0),(-1*ABS(F729-F728))/F728-2*('Daily stats'!$I$12),IF(AND(Q728=-1,Q729=0),(F728-F729)/F728-2*('Daily stats'!$I$12),IF(AND(Q728=1,Q729=0),(F729-F728)/F728-2*('Daily stats'!$I$12),0))))))</f>
        <v>-1.0812495486893881E-2</v>
      </c>
    </row>
    <row r="730" spans="1:20">
      <c r="A730" s="9">
        <v>43077</v>
      </c>
      <c r="B730" s="9">
        <v>43097</v>
      </c>
      <c r="C730" s="2">
        <v>25242.35</v>
      </c>
      <c r="D730" s="7">
        <v>25389.85</v>
      </c>
      <c r="E730" s="6">
        <v>25232.35</v>
      </c>
      <c r="F730" s="5">
        <v>25364.5</v>
      </c>
      <c r="G730" s="2">
        <v>25364.5</v>
      </c>
      <c r="H730" s="2">
        <v>63367</v>
      </c>
      <c r="I730" s="2">
        <v>642259.12</v>
      </c>
      <c r="J730" s="2">
        <v>1920080</v>
      </c>
      <c r="K730" s="2">
        <v>-264400</v>
      </c>
      <c r="L730" s="2">
        <v>25321.15</v>
      </c>
      <c r="M730" s="47">
        <f t="shared" si="68"/>
        <v>192.5</v>
      </c>
      <c r="N730" s="11">
        <f t="shared" si="71"/>
        <v>7.647385984427141E-3</v>
      </c>
      <c r="O730" s="14">
        <f t="shared" si="72"/>
        <v>0.346996067546672</v>
      </c>
      <c r="P730">
        <f t="shared" si="69"/>
        <v>157.5</v>
      </c>
      <c r="Q730" s="27">
        <f t="shared" si="73"/>
        <v>1</v>
      </c>
      <c r="R730" s="2" t="str">
        <f t="shared" si="70"/>
        <v/>
      </c>
      <c r="S730" t="str">
        <f>+IF(R730=11,(F729-D729)/F729-'Daily stats'!$I$12,IF(R730=22,(E729-F729)/F729-'Daily stats'!$I$12,""))</f>
        <v/>
      </c>
      <c r="T730" s="11">
        <f>IF(OR(Q729="",Q730=""),0,IF(S730&lt;&gt;"",S730,IF(AND(Q729=Q730,Q729&lt;&gt;0),ABS((F729-F730)/F729),IF(AND(Q729+Q730=0,Q729&lt;&gt;0),(-1*ABS(F730-F729))/F729-2*('Daily stats'!$I$12),IF(AND(Q729=-1,Q730=0),(F729-F730)/F729-2*('Daily stats'!$I$12),IF(AND(Q729=1,Q730=0),(F730-F729)/F729-2*('Daily stats'!$I$12),0))))))</f>
        <v>7.647385984427141E-3</v>
      </c>
    </row>
    <row r="731" spans="1:20">
      <c r="A731" s="9">
        <v>43080</v>
      </c>
      <c r="B731" s="9">
        <v>43097</v>
      </c>
      <c r="C731" s="2">
        <v>25450.9</v>
      </c>
      <c r="D731" s="7">
        <v>25488</v>
      </c>
      <c r="E731" s="6">
        <v>25364.6</v>
      </c>
      <c r="F731" s="5">
        <v>25422.45</v>
      </c>
      <c r="G731" s="2">
        <v>25422.45</v>
      </c>
      <c r="H731" s="2">
        <v>40414</v>
      </c>
      <c r="I731" s="2">
        <v>411052.59</v>
      </c>
      <c r="J731" s="2">
        <v>1950800</v>
      </c>
      <c r="K731" s="2">
        <v>30720</v>
      </c>
      <c r="L731" s="2">
        <v>25404.85</v>
      </c>
      <c r="M731" s="47">
        <f t="shared" si="68"/>
        <v>57.950000000000728</v>
      </c>
      <c r="N731" s="11">
        <f t="shared" si="71"/>
        <v>2.2846892310118758E-3</v>
      </c>
      <c r="O731" s="14">
        <f t="shared" si="72"/>
        <v>0.34928075677768389</v>
      </c>
      <c r="P731">
        <f t="shared" si="69"/>
        <v>123.40000000000146</v>
      </c>
      <c r="Q731" s="27">
        <f t="shared" si="73"/>
        <v>1</v>
      </c>
      <c r="R731" s="2" t="str">
        <f t="shared" si="70"/>
        <v/>
      </c>
      <c r="S731" t="str">
        <f>+IF(R731=11,(F730-D730)/F730-'Daily stats'!$I$12,IF(R731=22,(E730-F730)/F730-'Daily stats'!$I$12,""))</f>
        <v/>
      </c>
      <c r="T731" s="11">
        <f>IF(OR(Q730="",Q731=""),0,IF(S731&lt;&gt;"",S731,IF(AND(Q730=Q731,Q730&lt;&gt;0),ABS((F730-F731)/F730),IF(AND(Q730+Q731=0,Q730&lt;&gt;0),(-1*ABS(F731-F730))/F730-2*('Daily stats'!$I$12),IF(AND(Q730=-1,Q731=0),(F730-F731)/F730-2*('Daily stats'!$I$12),IF(AND(Q730=1,Q731=0),(F731-F730)/F730-2*('Daily stats'!$I$12),0))))))</f>
        <v>2.2846892310118758E-3</v>
      </c>
    </row>
    <row r="732" spans="1:20">
      <c r="A732" s="9">
        <v>43081</v>
      </c>
      <c r="B732" s="9">
        <v>43097</v>
      </c>
      <c r="C732" s="2">
        <v>25399</v>
      </c>
      <c r="D732" s="7">
        <v>25399</v>
      </c>
      <c r="E732" s="6">
        <v>25160.45</v>
      </c>
      <c r="F732" s="5">
        <v>25178.2</v>
      </c>
      <c r="G732" s="2">
        <v>25178.2</v>
      </c>
      <c r="H732" s="2">
        <v>66791</v>
      </c>
      <c r="I732" s="2">
        <v>673870.88</v>
      </c>
      <c r="J732" s="2">
        <v>2207400</v>
      </c>
      <c r="K732" s="2">
        <v>256600</v>
      </c>
      <c r="L732" s="2">
        <v>25125.45</v>
      </c>
      <c r="M732" s="47">
        <f t="shared" si="68"/>
        <v>-244.25</v>
      </c>
      <c r="N732" s="11">
        <f t="shared" si="71"/>
        <v>-9.6076499314582189E-3</v>
      </c>
      <c r="O732" s="14">
        <f t="shared" si="72"/>
        <v>0.33967310684622565</v>
      </c>
      <c r="P732">
        <f t="shared" si="69"/>
        <v>238.54999999999927</v>
      </c>
      <c r="Q732" s="27">
        <f t="shared" si="73"/>
        <v>-1</v>
      </c>
      <c r="R732" s="2">
        <f t="shared" si="70"/>
        <v>22</v>
      </c>
      <c r="S732">
        <f>+IF(R732=11,(F731-D731)/F731-'Daily stats'!$I$12,IF(R732=22,(E731-F731)/F731-'Daily stats'!$I$12,""))</f>
        <v>-2.7755477933874267E-3</v>
      </c>
      <c r="T732" s="11">
        <f>IF(OR(Q731="",Q732=""),0,IF(S732&lt;&gt;"",S732,IF(AND(Q731=Q732,Q731&lt;&gt;0),ABS((F731-F732)/F731),IF(AND(Q731+Q732=0,Q731&lt;&gt;0),(-1*ABS(F732-F731))/F731-2*('Daily stats'!$I$12),IF(AND(Q731=-1,Q732=0),(F731-F732)/F731-2*('Daily stats'!$I$12),IF(AND(Q731=1,Q732=0),(F732-F731)/F731-2*('Daily stats'!$I$12),0))))))</f>
        <v>-2.7755477933874267E-3</v>
      </c>
    </row>
    <row r="733" spans="1:20">
      <c r="A733" s="9">
        <v>43082</v>
      </c>
      <c r="B733" s="9">
        <v>43097</v>
      </c>
      <c r="C733" s="2">
        <v>25140</v>
      </c>
      <c r="D733" s="7">
        <v>25348</v>
      </c>
      <c r="E733" s="6">
        <v>24962.1</v>
      </c>
      <c r="F733" s="5">
        <v>25038.2</v>
      </c>
      <c r="G733" s="2">
        <v>25038.2</v>
      </c>
      <c r="H733" s="2">
        <v>100559</v>
      </c>
      <c r="I733" s="2">
        <v>1011733.04</v>
      </c>
      <c r="J733" s="2">
        <v>2208200</v>
      </c>
      <c r="K733" s="2">
        <v>800</v>
      </c>
      <c r="L733" s="2">
        <v>25000.35</v>
      </c>
      <c r="M733" s="47">
        <f t="shared" si="68"/>
        <v>-140</v>
      </c>
      <c r="N733" s="11">
        <f t="shared" si="71"/>
        <v>-5.5603657131963365E-3</v>
      </c>
      <c r="O733" s="14">
        <f t="shared" si="72"/>
        <v>0.3341127411330293</v>
      </c>
      <c r="P733">
        <f t="shared" si="69"/>
        <v>385.90000000000146</v>
      </c>
      <c r="Q733" s="27">
        <f t="shared" si="73"/>
        <v>-1</v>
      </c>
      <c r="R733" s="2" t="str">
        <f t="shared" si="70"/>
        <v/>
      </c>
      <c r="S733" t="str">
        <f>+IF(R733=11,(F732-D732)/F732-'Daily stats'!$I$12,IF(R733=22,(E732-F732)/F732-'Daily stats'!$I$12,""))</f>
        <v/>
      </c>
      <c r="T733" s="11">
        <f>IF(OR(Q732="",Q733=""),0,IF(S733&lt;&gt;"",S733,IF(AND(Q732=Q733,Q732&lt;&gt;0),ABS((F732-F733)/F732),IF(AND(Q732+Q733=0,Q732&lt;&gt;0),(-1*ABS(F733-F732))/F732-2*('Daily stats'!$I$12),IF(AND(Q732=-1,Q733=0),(F732-F733)/F732-2*('Daily stats'!$I$12),IF(AND(Q732=1,Q733=0),(F733-F732)/F732-2*('Daily stats'!$I$12),0))))))</f>
        <v>5.5603657131963365E-3</v>
      </c>
    </row>
    <row r="734" spans="1:20">
      <c r="A734" s="9">
        <v>43083</v>
      </c>
      <c r="B734" s="9">
        <v>43097</v>
      </c>
      <c r="C734" s="2">
        <v>25072.35</v>
      </c>
      <c r="D734" s="7">
        <v>25244.2</v>
      </c>
      <c r="E734" s="6">
        <v>24944.05</v>
      </c>
      <c r="F734" s="5">
        <v>25213.05</v>
      </c>
      <c r="G734" s="2">
        <v>25213.05</v>
      </c>
      <c r="H734" s="2">
        <v>86477</v>
      </c>
      <c r="I734" s="2">
        <v>867836.04</v>
      </c>
      <c r="J734" s="2">
        <v>2008400</v>
      </c>
      <c r="K734" s="2">
        <v>-199800</v>
      </c>
      <c r="L734" s="2">
        <v>25168.2</v>
      </c>
      <c r="M734" s="47">
        <f t="shared" si="68"/>
        <v>174.84999999999854</v>
      </c>
      <c r="N734" s="11">
        <f t="shared" si="71"/>
        <v>6.9833294725658614E-3</v>
      </c>
      <c r="O734" s="14">
        <f t="shared" si="72"/>
        <v>0.34109607060559516</v>
      </c>
      <c r="P734">
        <f t="shared" si="69"/>
        <v>300.15000000000146</v>
      </c>
      <c r="Q734" s="27">
        <f t="shared" si="73"/>
        <v>1</v>
      </c>
      <c r="R734" s="2" t="str">
        <f t="shared" si="70"/>
        <v/>
      </c>
      <c r="S734" t="str">
        <f>+IF(R734=11,(F733-D733)/F733-'Daily stats'!$I$12,IF(R734=22,(E733-F733)/F733-'Daily stats'!$I$12,""))</f>
        <v/>
      </c>
      <c r="T734" s="11">
        <f>IF(OR(Q733="",Q734=""),0,IF(S734&lt;&gt;"",S734,IF(AND(Q733=Q734,Q733&lt;&gt;0),ABS((F733-F734)/F733),IF(AND(Q733+Q734=0,Q733&lt;&gt;0),(-1*ABS(F734-F733))/F733-2*('Daily stats'!$I$12),IF(AND(Q733=-1,Q734=0),(F733-F734)/F733-2*('Daily stats'!$I$12),IF(AND(Q733=1,Q734=0),(F734-F733)/F733-2*('Daily stats'!$I$12),0))))))</f>
        <v>-7.9833294725658623E-3</v>
      </c>
    </row>
    <row r="735" spans="1:20">
      <c r="A735" s="9">
        <v>43084</v>
      </c>
      <c r="B735" s="9">
        <v>43097</v>
      </c>
      <c r="C735" s="2">
        <v>25549.599999999999</v>
      </c>
      <c r="D735" s="7">
        <v>25590</v>
      </c>
      <c r="E735" s="6">
        <v>25439.15</v>
      </c>
      <c r="F735" s="5">
        <v>25510.25</v>
      </c>
      <c r="G735" s="2">
        <v>25510.25</v>
      </c>
      <c r="H735" s="2">
        <v>75865</v>
      </c>
      <c r="I735" s="2">
        <v>774239.16</v>
      </c>
      <c r="J735" s="2">
        <v>1672400</v>
      </c>
      <c r="K735" s="2">
        <v>-336000</v>
      </c>
      <c r="L735" s="2">
        <v>25440.3</v>
      </c>
      <c r="M735" s="47">
        <f t="shared" si="68"/>
        <v>297.20000000000073</v>
      </c>
      <c r="N735" s="11">
        <f t="shared" si="71"/>
        <v>1.1787546528484287E-2</v>
      </c>
      <c r="O735" s="14">
        <f t="shared" si="72"/>
        <v>0.35288361713407945</v>
      </c>
      <c r="P735">
        <f t="shared" si="69"/>
        <v>150.84999999999854</v>
      </c>
      <c r="Q735" s="27">
        <f t="shared" si="73"/>
        <v>1</v>
      </c>
      <c r="R735" s="2" t="str">
        <f t="shared" si="70"/>
        <v/>
      </c>
      <c r="S735" t="str">
        <f>+IF(R735=11,(F734-D734)/F734-'Daily stats'!$I$12,IF(R735=22,(E734-F734)/F734-'Daily stats'!$I$12,""))</f>
        <v/>
      </c>
      <c r="T735" s="11">
        <f>IF(OR(Q734="",Q735=""),0,IF(S735&lt;&gt;"",S735,IF(AND(Q734=Q735,Q734&lt;&gt;0),ABS((F734-F735)/F734),IF(AND(Q734+Q735=0,Q734&lt;&gt;0),(-1*ABS(F735-F734))/F734-2*('Daily stats'!$I$12),IF(AND(Q734=-1,Q735=0),(F734-F735)/F734-2*('Daily stats'!$I$12),IF(AND(Q734=1,Q735=0),(F735-F734)/F734-2*('Daily stats'!$I$12),0))))))</f>
        <v>1.1787546528484287E-2</v>
      </c>
    </row>
    <row r="736" spans="1:20">
      <c r="A736" s="9">
        <v>43087</v>
      </c>
      <c r="B736" s="9">
        <v>43097</v>
      </c>
      <c r="C736" s="2">
        <v>25111.05</v>
      </c>
      <c r="D736" s="7">
        <v>25773</v>
      </c>
      <c r="E736" s="6">
        <v>24000</v>
      </c>
      <c r="F736" s="5">
        <v>25610.7</v>
      </c>
      <c r="G736" s="2">
        <v>25610.7</v>
      </c>
      <c r="H736" s="2">
        <v>161212</v>
      </c>
      <c r="I736" s="2">
        <v>1640961.25</v>
      </c>
      <c r="J736" s="2">
        <v>1453240</v>
      </c>
      <c r="K736" s="2">
        <v>-219160</v>
      </c>
      <c r="L736" s="2">
        <v>25594.55</v>
      </c>
      <c r="M736" s="47">
        <f t="shared" si="68"/>
        <v>100.45000000000073</v>
      </c>
      <c r="N736" s="11">
        <f t="shared" si="71"/>
        <v>3.9376329122607868E-3</v>
      </c>
      <c r="O736" s="14">
        <f t="shared" si="72"/>
        <v>0.35682125004634024</v>
      </c>
      <c r="P736">
        <f t="shared" si="69"/>
        <v>1773</v>
      </c>
      <c r="Q736" s="27">
        <f t="shared" si="73"/>
        <v>1</v>
      </c>
      <c r="R736" s="2">
        <f t="shared" si="70"/>
        <v>22</v>
      </c>
      <c r="S736">
        <f>+IF(R736=11,(F735-D735)/F735-'Daily stats'!$I$12,IF(R736=22,(E735-F735)/F735-'Daily stats'!$I$12,""))</f>
        <v>-3.2871149831929731E-3</v>
      </c>
      <c r="T736" s="11">
        <f>IF(OR(Q735="",Q736=""),0,IF(S736&lt;&gt;"",S736,IF(AND(Q735=Q736,Q735&lt;&gt;0),ABS((F735-F736)/F735),IF(AND(Q735+Q736=0,Q735&lt;&gt;0),(-1*ABS(F736-F735))/F735-2*('Daily stats'!$I$12),IF(AND(Q735=-1,Q736=0),(F735-F736)/F735-2*('Daily stats'!$I$12),IF(AND(Q735=1,Q736=0),(F736-F735)/F735-2*('Daily stats'!$I$12),0))))))</f>
        <v>-3.2871149831929731E-3</v>
      </c>
    </row>
    <row r="737" spans="1:20">
      <c r="A737" s="9">
        <v>43088</v>
      </c>
      <c r="B737" s="9">
        <v>43097</v>
      </c>
      <c r="C737" s="2">
        <v>25680.1</v>
      </c>
      <c r="D737" s="7">
        <v>25740.400000000001</v>
      </c>
      <c r="E737" s="6">
        <v>25615.35</v>
      </c>
      <c r="F737" s="5">
        <v>25707.85</v>
      </c>
      <c r="G737" s="2">
        <v>25707.85</v>
      </c>
      <c r="H737" s="2">
        <v>45563</v>
      </c>
      <c r="I737" s="2">
        <v>468110.73</v>
      </c>
      <c r="J737" s="2">
        <v>1472480</v>
      </c>
      <c r="K737" s="2">
        <v>19240</v>
      </c>
      <c r="L737" s="2">
        <v>25716.2</v>
      </c>
      <c r="M737" s="47">
        <f t="shared" si="68"/>
        <v>97.149999999997817</v>
      </c>
      <c r="N737" s="11">
        <f t="shared" si="71"/>
        <v>3.7933363789352816E-3</v>
      </c>
      <c r="O737" s="14">
        <f t="shared" si="72"/>
        <v>0.36061458642527555</v>
      </c>
      <c r="P737">
        <f t="shared" si="69"/>
        <v>125.05000000000291</v>
      </c>
      <c r="Q737" s="27">
        <f t="shared" si="73"/>
        <v>1</v>
      </c>
      <c r="R737" s="2" t="str">
        <f t="shared" si="70"/>
        <v/>
      </c>
      <c r="S737" t="str">
        <f>+IF(R737=11,(F736-D736)/F736-'Daily stats'!$I$12,IF(R737=22,(E736-F736)/F736-'Daily stats'!$I$12,""))</f>
        <v/>
      </c>
      <c r="T737" s="11">
        <f>IF(OR(Q736="",Q737=""),0,IF(S737&lt;&gt;"",S737,IF(AND(Q736=Q737,Q736&lt;&gt;0),ABS((F736-F737)/F736),IF(AND(Q736+Q737=0,Q736&lt;&gt;0),(-1*ABS(F737-F736))/F736-2*('Daily stats'!$I$12),IF(AND(Q736=-1,Q737=0),(F736-F737)/F736-2*('Daily stats'!$I$12),IF(AND(Q736=1,Q737=0),(F737-F736)/F736-2*('Daily stats'!$I$12),0))))))</f>
        <v>3.7933363789352816E-3</v>
      </c>
    </row>
    <row r="738" spans="1:20">
      <c r="A738" s="9">
        <v>43089</v>
      </c>
      <c r="B738" s="9">
        <v>43097</v>
      </c>
      <c r="C738" s="2">
        <v>25739.9</v>
      </c>
      <c r="D738" s="7">
        <v>25795.7</v>
      </c>
      <c r="E738" s="6">
        <v>25631.7</v>
      </c>
      <c r="F738" s="5">
        <v>25662.95</v>
      </c>
      <c r="G738" s="2">
        <v>25662.95</v>
      </c>
      <c r="H738" s="2">
        <v>56278</v>
      </c>
      <c r="I738" s="2">
        <v>578681.87</v>
      </c>
      <c r="J738" s="2">
        <v>1386600</v>
      </c>
      <c r="K738" s="2">
        <v>-85880</v>
      </c>
      <c r="L738" s="2">
        <v>25591.7</v>
      </c>
      <c r="M738" s="47">
        <f t="shared" si="68"/>
        <v>-44.899999999997817</v>
      </c>
      <c r="N738" s="11">
        <f t="shared" si="71"/>
        <v>-1.7465482333216438E-3</v>
      </c>
      <c r="O738" s="14">
        <f t="shared" si="72"/>
        <v>0.3588680381919539</v>
      </c>
      <c r="P738">
        <f t="shared" si="69"/>
        <v>164</v>
      </c>
      <c r="Q738" s="27">
        <f t="shared" si="73"/>
        <v>-1</v>
      </c>
      <c r="R738" s="2" t="str">
        <f t="shared" si="70"/>
        <v/>
      </c>
      <c r="S738" t="str">
        <f>+IF(R738=11,(F737-D737)/F737-'Daily stats'!$I$12,IF(R738=22,(E737-F737)/F737-'Daily stats'!$I$12,""))</f>
        <v/>
      </c>
      <c r="T738" s="11">
        <f>IF(OR(Q737="",Q738=""),0,IF(S738&lt;&gt;"",S738,IF(AND(Q737=Q738,Q737&lt;&gt;0),ABS((F737-F738)/F737),IF(AND(Q737+Q738=0,Q737&lt;&gt;0),(-1*ABS(F738-F737))/F737-2*('Daily stats'!$I$12),IF(AND(Q737=-1,Q738=0),(F737-F738)/F737-2*('Daily stats'!$I$12),IF(AND(Q737=1,Q738=0),(F738-F737)/F737-2*('Daily stats'!$I$12),0))))))</f>
        <v>-2.7465482333216438E-3</v>
      </c>
    </row>
    <row r="739" spans="1:20">
      <c r="A739" s="9">
        <v>43090</v>
      </c>
      <c r="B739" s="9">
        <v>43097</v>
      </c>
      <c r="C739" s="2">
        <v>25655.35</v>
      </c>
      <c r="D739" s="7">
        <v>25695</v>
      </c>
      <c r="E739" s="6">
        <v>25555.15</v>
      </c>
      <c r="F739" s="5">
        <v>25621.35</v>
      </c>
      <c r="G739" s="2">
        <v>25621.35</v>
      </c>
      <c r="H739" s="2">
        <v>42639</v>
      </c>
      <c r="I739" s="2">
        <v>436776.62</v>
      </c>
      <c r="J739" s="2">
        <v>1331120</v>
      </c>
      <c r="K739" s="2">
        <v>-55480</v>
      </c>
      <c r="L739" s="2">
        <v>25554.3</v>
      </c>
      <c r="M739" s="47">
        <f t="shared" si="68"/>
        <v>-41.600000000002183</v>
      </c>
      <c r="N739" s="11">
        <f t="shared" si="71"/>
        <v>-1.6210139520204101E-3</v>
      </c>
      <c r="O739" s="14">
        <f t="shared" si="72"/>
        <v>0.35724702423993349</v>
      </c>
      <c r="P739">
        <f t="shared" si="69"/>
        <v>139.84999999999854</v>
      </c>
      <c r="Q739" s="27">
        <f t="shared" si="73"/>
        <v>-1</v>
      </c>
      <c r="R739" s="2" t="str">
        <f t="shared" si="70"/>
        <v/>
      </c>
      <c r="S739" t="str">
        <f>+IF(R739=11,(F738-D738)/F738-'Daily stats'!$I$12,IF(R739=22,(E738-F738)/F738-'Daily stats'!$I$12,""))</f>
        <v/>
      </c>
      <c r="T739" s="11">
        <f>IF(OR(Q738="",Q739=""),0,IF(S739&lt;&gt;"",S739,IF(AND(Q738=Q739,Q738&lt;&gt;0),ABS((F738-F739)/F738),IF(AND(Q738+Q739=0,Q738&lt;&gt;0),(-1*ABS(F739-F738))/F738-2*('Daily stats'!$I$12),IF(AND(Q738=-1,Q739=0),(F738-F739)/F738-2*('Daily stats'!$I$12),IF(AND(Q738=1,Q739=0),(F739-F738)/F738-2*('Daily stats'!$I$12),0))))))</f>
        <v>1.6210139520204101E-3</v>
      </c>
    </row>
    <row r="740" spans="1:20">
      <c r="A740" s="9">
        <v>43091</v>
      </c>
      <c r="B740" s="9">
        <v>43097</v>
      </c>
      <c r="C740" s="2">
        <v>25655</v>
      </c>
      <c r="D740" s="7">
        <v>25720</v>
      </c>
      <c r="E740" s="6">
        <v>25601</v>
      </c>
      <c r="F740" s="5">
        <v>25666.400000000001</v>
      </c>
      <c r="G740" s="2">
        <v>25666.400000000001</v>
      </c>
      <c r="H740" s="2">
        <v>40812</v>
      </c>
      <c r="I740" s="2">
        <v>418797.33</v>
      </c>
      <c r="J740" s="2">
        <v>1324400</v>
      </c>
      <c r="K740" s="2">
        <v>-6720</v>
      </c>
      <c r="L740" s="2">
        <v>25648.55</v>
      </c>
      <c r="M740" s="47">
        <f t="shared" si="68"/>
        <v>45.05000000000291</v>
      </c>
      <c r="N740" s="11">
        <f t="shared" si="71"/>
        <v>1.7582992309149563E-3</v>
      </c>
      <c r="O740" s="14">
        <f t="shared" si="72"/>
        <v>0.35900532347084846</v>
      </c>
      <c r="P740">
        <f t="shared" si="69"/>
        <v>119</v>
      </c>
      <c r="Q740" s="27">
        <f t="shared" si="73"/>
        <v>1</v>
      </c>
      <c r="R740" s="2">
        <f t="shared" si="70"/>
        <v>11</v>
      </c>
      <c r="S740">
        <f>+IF(R740=11,(F739-D739)/F739-'Daily stats'!$I$12,IF(R740=22,(E739-F739)/F739-'Daily stats'!$I$12,""))</f>
        <v>-3.3745557903858093E-3</v>
      </c>
      <c r="T740" s="11">
        <f>IF(OR(Q739="",Q740=""),0,IF(S740&lt;&gt;"",S740,IF(AND(Q739=Q740,Q739&lt;&gt;0),ABS((F739-F740)/F739),IF(AND(Q739+Q740=0,Q739&lt;&gt;0),(-1*ABS(F740-F739))/F739-2*('Daily stats'!$I$12),IF(AND(Q739=-1,Q740=0),(F739-F740)/F739-2*('Daily stats'!$I$12),IF(AND(Q739=1,Q740=0),(F740-F739)/F739-2*('Daily stats'!$I$12),0))))))</f>
        <v>-3.3745557903858093E-3</v>
      </c>
    </row>
    <row r="741" spans="1:20">
      <c r="A741" s="9">
        <v>43095</v>
      </c>
      <c r="B741" s="9">
        <v>43097</v>
      </c>
      <c r="C741" s="2">
        <v>25652</v>
      </c>
      <c r="D741" s="7">
        <v>25706.799999999999</v>
      </c>
      <c r="E741" s="6">
        <v>25593.7</v>
      </c>
      <c r="F741" s="5">
        <v>25673.8</v>
      </c>
      <c r="G741" s="2">
        <v>25673.8</v>
      </c>
      <c r="H741" s="2">
        <v>33761</v>
      </c>
      <c r="I741" s="2">
        <v>346220.6</v>
      </c>
      <c r="J741" s="2">
        <v>1282800</v>
      </c>
      <c r="K741" s="2">
        <v>-41600</v>
      </c>
      <c r="L741" s="2">
        <v>25675.25</v>
      </c>
      <c r="M741" s="47">
        <f t="shared" si="68"/>
        <v>7.3999999999978172</v>
      </c>
      <c r="N741" s="11">
        <f t="shared" si="71"/>
        <v>2.8831468378883742E-4</v>
      </c>
      <c r="O741" s="14">
        <f t="shared" si="72"/>
        <v>0.35929363815463727</v>
      </c>
      <c r="P741">
        <f t="shared" si="69"/>
        <v>113.09999999999854</v>
      </c>
      <c r="Q741" s="27">
        <f t="shared" si="73"/>
        <v>1</v>
      </c>
      <c r="R741" s="2">
        <f t="shared" si="70"/>
        <v>22</v>
      </c>
      <c r="S741">
        <f>+IF(R741=11,(F740-D740)/F740-'Daily stats'!$I$12,IF(R741=22,(E740-F740)/F740-'Daily stats'!$I$12,""))</f>
        <v>-3.0480784215940471E-3</v>
      </c>
      <c r="T741" s="11">
        <f>IF(OR(Q740="",Q741=""),0,IF(S741&lt;&gt;"",S741,IF(AND(Q740=Q741,Q740&lt;&gt;0),ABS((F740-F741)/F740),IF(AND(Q740+Q741=0,Q740&lt;&gt;0),(-1*ABS(F741-F740))/F740-2*('Daily stats'!$I$12),IF(AND(Q740=-1,Q741=0),(F740-F741)/F740-2*('Daily stats'!$I$12),IF(AND(Q740=1,Q741=0),(F741-F740)/F740-2*('Daily stats'!$I$12),0))))))</f>
        <v>-3.0480784215940471E-3</v>
      </c>
    </row>
    <row r="742" spans="1:20">
      <c r="A742" s="9">
        <v>43096</v>
      </c>
      <c r="B742" s="9">
        <v>43097</v>
      </c>
      <c r="C742" s="2">
        <v>25670</v>
      </c>
      <c r="D742" s="7">
        <v>25755</v>
      </c>
      <c r="E742" s="6">
        <v>25443</v>
      </c>
      <c r="F742" s="5">
        <v>25496.35</v>
      </c>
      <c r="G742" s="2">
        <v>25496.35</v>
      </c>
      <c r="H742" s="2">
        <v>70465</v>
      </c>
      <c r="I742" s="2">
        <v>722156.56</v>
      </c>
      <c r="J742" s="2">
        <v>1030200</v>
      </c>
      <c r="K742" s="2">
        <v>-252600</v>
      </c>
      <c r="L742" s="2">
        <v>25496.05</v>
      </c>
      <c r="M742" s="47">
        <f t="shared" si="68"/>
        <v>-177.45000000000073</v>
      </c>
      <c r="N742" s="11">
        <f t="shared" si="71"/>
        <v>-6.9117154453178231E-3</v>
      </c>
      <c r="O742" s="14">
        <f t="shared" si="72"/>
        <v>0.35238192270931945</v>
      </c>
      <c r="P742">
        <f t="shared" si="69"/>
        <v>312</v>
      </c>
      <c r="Q742" s="27">
        <f t="shared" si="73"/>
        <v>-1</v>
      </c>
      <c r="R742" s="2">
        <f t="shared" si="70"/>
        <v>22</v>
      </c>
      <c r="S742">
        <f>+IF(R742=11,(F741-D741)/F741-'Daily stats'!$I$12,IF(R742=22,(E741-F741)/F741-'Daily stats'!$I$12,""))</f>
        <v>-3.6199121283175279E-3</v>
      </c>
      <c r="T742" s="11">
        <f>IF(OR(Q741="",Q742=""),0,IF(S742&lt;&gt;"",S742,IF(AND(Q741=Q742,Q741&lt;&gt;0),ABS((F741-F742)/F741),IF(AND(Q741+Q742=0,Q741&lt;&gt;0),(-1*ABS(F742-F741))/F741-2*('Daily stats'!$I$12),IF(AND(Q741=-1,Q742=0),(F741-F742)/F741-2*('Daily stats'!$I$12),IF(AND(Q741=1,Q742=0),(F742-F741)/F741-2*('Daily stats'!$I$12),0))))))</f>
        <v>-3.6199121283175279E-3</v>
      </c>
    </row>
    <row r="743" spans="1:20">
      <c r="A743" s="9">
        <v>43097</v>
      </c>
      <c r="B743" s="9">
        <v>43097</v>
      </c>
      <c r="C743" s="2">
        <v>25475.35</v>
      </c>
      <c r="D743" s="7">
        <v>25538.1</v>
      </c>
      <c r="E743" s="6">
        <v>25404.400000000001</v>
      </c>
      <c r="F743" s="5">
        <v>25493.4</v>
      </c>
      <c r="G743" s="2">
        <v>25490</v>
      </c>
      <c r="H743" s="2">
        <v>74954</v>
      </c>
      <c r="I743" s="2">
        <v>764092.91</v>
      </c>
      <c r="J743" s="2">
        <v>438400</v>
      </c>
      <c r="K743" s="2">
        <v>-591800</v>
      </c>
      <c r="L743" s="2">
        <v>25490</v>
      </c>
      <c r="M743" s="47">
        <f t="shared" si="68"/>
        <v>-2.9499999999970896</v>
      </c>
      <c r="N743" s="11">
        <f t="shared" si="71"/>
        <v>-1.1570283589600432E-4</v>
      </c>
      <c r="O743" s="14">
        <f t="shared" si="72"/>
        <v>0.35226621987342344</v>
      </c>
      <c r="P743">
        <f t="shared" si="69"/>
        <v>133.69999999999709</v>
      </c>
      <c r="Q743" s="27">
        <f t="shared" si="73"/>
        <v>0</v>
      </c>
      <c r="R743" s="2" t="str">
        <f t="shared" si="70"/>
        <v/>
      </c>
      <c r="S743" t="str">
        <f>+IF(R743=11,(F742-D742)/F742-'Daily stats'!$I$12,IF(R743=22,(E742-F742)/F742-'Daily stats'!$I$12,""))</f>
        <v/>
      </c>
      <c r="T743" s="11">
        <f>IF(OR(Q742="",Q743=""),0,IF(S743&lt;&gt;"",S743,IF(AND(Q742=Q743,Q742&lt;&gt;0),ABS((F742-F743)/F742),IF(AND(Q742+Q743=0,Q742&lt;&gt;0),(-1*ABS(F743-F742))/F742-2*('Daily stats'!$I$12),IF(AND(Q742=-1,Q743=0),(F742-F743)/F742-2*('Daily stats'!$I$12),IF(AND(Q742=1,Q743=0),(F743-F742)/F742-2*('Daily stats'!$I$12),0))))))</f>
        <v>-8.8429716410399573E-4</v>
      </c>
    </row>
    <row r="744" spans="1:20">
      <c r="A744" s="9">
        <v>43098</v>
      </c>
      <c r="B744" s="9">
        <v>43125</v>
      </c>
      <c r="C744" s="2">
        <v>25538</v>
      </c>
      <c r="D744" s="7">
        <v>25598.2</v>
      </c>
      <c r="E744" s="6">
        <v>25484.45</v>
      </c>
      <c r="F744" s="5">
        <v>25570.05</v>
      </c>
      <c r="G744" s="2">
        <v>25570.05</v>
      </c>
      <c r="H744" s="2">
        <v>44269</v>
      </c>
      <c r="I744" s="2">
        <v>452530.96</v>
      </c>
      <c r="J744" s="2">
        <v>1249560</v>
      </c>
      <c r="K744" s="2">
        <v>-15360</v>
      </c>
      <c r="L744" s="2">
        <v>25539.45</v>
      </c>
      <c r="M744" s="47" t="str">
        <f t="shared" si="68"/>
        <v/>
      </c>
      <c r="N744" s="11">
        <f t="shared" si="71"/>
        <v>3.0066605474357213E-3</v>
      </c>
      <c r="O744" s="14">
        <f t="shared" si="72"/>
        <v>0.35527288042085914</v>
      </c>
      <c r="P744">
        <f t="shared" si="69"/>
        <v>113.75</v>
      </c>
      <c r="Q744" s="27" t="str">
        <f t="shared" si="73"/>
        <v/>
      </c>
      <c r="R744" s="2" t="str">
        <f t="shared" si="70"/>
        <v/>
      </c>
      <c r="S744" t="str">
        <f>+IF(R744=11,(F743-D743)/F743-'Daily stats'!$I$12,IF(R744=22,(E743-F743)/F743-'Daily stats'!$I$12,""))</f>
        <v/>
      </c>
      <c r="T744" s="11">
        <f>IF(OR(Q743="",Q744=""),0,IF(S744&lt;&gt;"",S744,IF(AND(Q743=Q744,Q743&lt;&gt;0),ABS((F743-F744)/F743),IF(AND(Q743+Q744=0,Q743&lt;&gt;0),(-1*ABS(F744-F743))/F743-2*('Daily stats'!$I$12),IF(AND(Q743=-1,Q744=0),(F743-F744)/F743-2*('Daily stats'!$I$12),IF(AND(Q743=1,Q744=0),(F744-F743)/F743-2*('Daily stats'!$I$12),0))))))</f>
        <v>0</v>
      </c>
    </row>
    <row r="745" spans="1:20">
      <c r="A745" s="9">
        <v>43101</v>
      </c>
      <c r="B745" s="9">
        <v>43125</v>
      </c>
      <c r="C745" s="2">
        <v>25570</v>
      </c>
      <c r="D745" s="7">
        <v>25622</v>
      </c>
      <c r="E745" s="6">
        <v>25411.8</v>
      </c>
      <c r="F745" s="5">
        <v>25447.05</v>
      </c>
      <c r="G745" s="2">
        <v>25447.05</v>
      </c>
      <c r="H745" s="2">
        <v>37169</v>
      </c>
      <c r="I745" s="2">
        <v>379308.72</v>
      </c>
      <c r="J745" s="2">
        <v>1311320</v>
      </c>
      <c r="K745" s="2">
        <v>61760</v>
      </c>
      <c r="L745" s="2">
        <v>25318.1</v>
      </c>
      <c r="M745" s="47">
        <f t="shared" si="68"/>
        <v>-123</v>
      </c>
      <c r="N745" s="11">
        <f t="shared" si="71"/>
        <v>-4.8103151929699004E-3</v>
      </c>
      <c r="O745" s="14">
        <f t="shared" si="72"/>
        <v>0.35046256522788921</v>
      </c>
      <c r="P745">
        <f t="shared" si="69"/>
        <v>210.20000000000073</v>
      </c>
      <c r="Q745" s="27">
        <f t="shared" si="73"/>
        <v>-1</v>
      </c>
      <c r="R745" s="2" t="str">
        <f t="shared" si="70"/>
        <v/>
      </c>
      <c r="S745" t="str">
        <f>+IF(R745=11,(F744-D744)/F744-'Daily stats'!$I$12,IF(R745=22,(E744-F744)/F744-'Daily stats'!$I$12,""))</f>
        <v/>
      </c>
      <c r="T745" s="11">
        <f>IF(OR(Q744="",Q745=""),0,IF(S745&lt;&gt;"",S745,IF(AND(Q744=Q745,Q744&lt;&gt;0),ABS((F744-F745)/F744),IF(AND(Q744+Q745=0,Q744&lt;&gt;0),(-1*ABS(F745-F744))/F744-2*('Daily stats'!$I$12),IF(AND(Q744=-1,Q745=0),(F744-F745)/F744-2*('Daily stats'!$I$12),IF(AND(Q744=1,Q745=0),(F745-F744)/F744-2*('Daily stats'!$I$12),0))))))</f>
        <v>0</v>
      </c>
    </row>
    <row r="746" spans="1:20">
      <c r="A746" s="9">
        <v>43102</v>
      </c>
      <c r="B746" s="9">
        <v>43125</v>
      </c>
      <c r="C746" s="2">
        <v>25490</v>
      </c>
      <c r="D746" s="7">
        <v>25491.95</v>
      </c>
      <c r="E746" s="6">
        <v>25287.55</v>
      </c>
      <c r="F746" s="5">
        <v>25393.45</v>
      </c>
      <c r="G746" s="2">
        <v>25393.45</v>
      </c>
      <c r="H746" s="2">
        <v>65575</v>
      </c>
      <c r="I746" s="2">
        <v>665560.64</v>
      </c>
      <c r="J746" s="2">
        <v>1349840</v>
      </c>
      <c r="K746" s="2">
        <v>38520</v>
      </c>
      <c r="L746" s="2">
        <v>25338.25</v>
      </c>
      <c r="M746" s="47">
        <f t="shared" si="68"/>
        <v>-53.599999999998545</v>
      </c>
      <c r="N746" s="11">
        <f t="shared" si="71"/>
        <v>-2.1063345260059043E-3</v>
      </c>
      <c r="O746" s="14">
        <f t="shared" si="72"/>
        <v>0.34835623070188332</v>
      </c>
      <c r="P746">
        <f t="shared" si="69"/>
        <v>204.40000000000146</v>
      </c>
      <c r="Q746" s="27">
        <f t="shared" si="73"/>
        <v>-1</v>
      </c>
      <c r="R746" s="2" t="str">
        <f t="shared" si="70"/>
        <v/>
      </c>
      <c r="S746" t="str">
        <f>+IF(R746=11,(F745-D745)/F745-'Daily stats'!$I$12,IF(R746=22,(E745-F745)/F745-'Daily stats'!$I$12,""))</f>
        <v/>
      </c>
      <c r="T746" s="11">
        <f>IF(OR(Q745="",Q746=""),0,IF(S746&lt;&gt;"",S746,IF(AND(Q745=Q746,Q745&lt;&gt;0),ABS((F745-F746)/F745),IF(AND(Q745+Q746=0,Q745&lt;&gt;0),(-1*ABS(F746-F745))/F745-2*('Daily stats'!$I$12),IF(AND(Q745=-1,Q746=0),(F745-F746)/F745-2*('Daily stats'!$I$12),IF(AND(Q745=1,Q746=0),(F746-F745)/F745-2*('Daily stats'!$I$12),0))))))</f>
        <v>2.1063345260059043E-3</v>
      </c>
    </row>
    <row r="747" spans="1:20">
      <c r="A747" s="9">
        <v>43103</v>
      </c>
      <c r="B747" s="9">
        <v>43125</v>
      </c>
      <c r="C747" s="2">
        <v>25440</v>
      </c>
      <c r="D747" s="7">
        <v>25499</v>
      </c>
      <c r="E747" s="6">
        <v>25370</v>
      </c>
      <c r="F747" s="5">
        <v>25386.799999999999</v>
      </c>
      <c r="G747" s="2">
        <v>25386.799999999999</v>
      </c>
      <c r="H747" s="2">
        <v>53815</v>
      </c>
      <c r="I747" s="2">
        <v>547579.56000000006</v>
      </c>
      <c r="J747" s="2">
        <v>1543200</v>
      </c>
      <c r="K747" s="2">
        <v>193360</v>
      </c>
      <c r="L747" s="2">
        <v>25318.6</v>
      </c>
      <c r="M747" s="47">
        <f t="shared" si="68"/>
        <v>-6.6500000000014552</v>
      </c>
      <c r="N747" s="11">
        <f t="shared" si="71"/>
        <v>-2.6187855529679721E-4</v>
      </c>
      <c r="O747" s="14">
        <f t="shared" si="72"/>
        <v>0.34809435214658652</v>
      </c>
      <c r="P747">
        <f t="shared" si="69"/>
        <v>129</v>
      </c>
      <c r="Q747" s="27">
        <f t="shared" si="73"/>
        <v>-1</v>
      </c>
      <c r="R747" s="2">
        <f t="shared" si="70"/>
        <v>11</v>
      </c>
      <c r="S747">
        <f>+IF(R747=11,(F746-D746)/F746-'Daily stats'!$I$12,IF(R747=22,(E746-F746)/F746-'Daily stats'!$I$12,""))</f>
        <v>-4.3789530371020867E-3</v>
      </c>
      <c r="T747" s="11">
        <f>IF(OR(Q746="",Q747=""),0,IF(S747&lt;&gt;"",S747,IF(AND(Q746=Q747,Q746&lt;&gt;0),ABS((F746-F747)/F746),IF(AND(Q746+Q747=0,Q746&lt;&gt;0),(-1*ABS(F747-F746))/F746-2*('Daily stats'!$I$12),IF(AND(Q746=-1,Q747=0),(F746-F747)/F746-2*('Daily stats'!$I$12),IF(AND(Q746=1,Q747=0),(F747-F746)/F746-2*('Daily stats'!$I$12),0))))))</f>
        <v>-4.3789530371020867E-3</v>
      </c>
    </row>
    <row r="748" spans="1:20">
      <c r="A748" s="9">
        <v>43104</v>
      </c>
      <c r="B748" s="9">
        <v>43125</v>
      </c>
      <c r="C748" s="2">
        <v>25394.75</v>
      </c>
      <c r="D748" s="7">
        <v>25524</v>
      </c>
      <c r="E748" s="6">
        <v>25379.55</v>
      </c>
      <c r="F748" s="5">
        <v>25496.400000000001</v>
      </c>
      <c r="G748" s="2">
        <v>25496.400000000001</v>
      </c>
      <c r="H748" s="2">
        <v>63590</v>
      </c>
      <c r="I748" s="2">
        <v>647628.78</v>
      </c>
      <c r="J748" s="2">
        <v>1527120</v>
      </c>
      <c r="K748" s="2">
        <v>-16080</v>
      </c>
      <c r="L748" s="2">
        <v>25462.6</v>
      </c>
      <c r="M748" s="47">
        <f t="shared" si="68"/>
        <v>109.60000000000218</v>
      </c>
      <c r="N748" s="11">
        <f t="shared" si="71"/>
        <v>4.3172042163644956E-3</v>
      </c>
      <c r="O748" s="14">
        <f t="shared" si="72"/>
        <v>0.35241155636295102</v>
      </c>
      <c r="P748">
        <f t="shared" si="69"/>
        <v>144.45000000000073</v>
      </c>
      <c r="Q748" s="27">
        <f t="shared" si="73"/>
        <v>1</v>
      </c>
      <c r="R748" s="2">
        <f t="shared" si="70"/>
        <v>11</v>
      </c>
      <c r="S748">
        <f>+IF(R748=11,(F747-D747)/F747-'Daily stats'!$I$12,IF(R748=22,(E747-F747)/F747-'Daily stats'!$I$12,""))</f>
        <v>-4.9196196448548345E-3</v>
      </c>
      <c r="T748" s="11">
        <f>IF(OR(Q747="",Q748=""),0,IF(S748&lt;&gt;"",S748,IF(AND(Q747=Q748,Q747&lt;&gt;0),ABS((F747-F748)/F747),IF(AND(Q747+Q748=0,Q747&lt;&gt;0),(-1*ABS(F748-F747))/F747-2*('Daily stats'!$I$12),IF(AND(Q747=-1,Q748=0),(F747-F748)/F747-2*('Daily stats'!$I$12),IF(AND(Q747=1,Q748=0),(F748-F747)/F747-2*('Daily stats'!$I$12),0))))))</f>
        <v>-4.9196196448548345E-3</v>
      </c>
    </row>
    <row r="749" spans="1:20">
      <c r="A749" s="9">
        <v>43105</v>
      </c>
      <c r="B749" s="9">
        <v>43125</v>
      </c>
      <c r="C749" s="2">
        <v>25534</v>
      </c>
      <c r="D749" s="7">
        <v>25668.3</v>
      </c>
      <c r="E749" s="6">
        <v>25520.65</v>
      </c>
      <c r="F749" s="5">
        <v>25636.5</v>
      </c>
      <c r="G749" s="2">
        <v>25636.5</v>
      </c>
      <c r="H749" s="2">
        <v>51965</v>
      </c>
      <c r="I749" s="2">
        <v>531887.43999999994</v>
      </c>
      <c r="J749" s="2">
        <v>1650200</v>
      </c>
      <c r="K749" s="2">
        <v>123080</v>
      </c>
      <c r="L749" s="2">
        <v>25601.85</v>
      </c>
      <c r="M749" s="47">
        <f t="shared" si="68"/>
        <v>140.09999999999854</v>
      </c>
      <c r="N749" s="11">
        <f t="shared" si="71"/>
        <v>5.4948933967147728E-3</v>
      </c>
      <c r="O749" s="14">
        <f t="shared" si="72"/>
        <v>0.35790644975966579</v>
      </c>
      <c r="P749">
        <f t="shared" si="69"/>
        <v>147.64999999999782</v>
      </c>
      <c r="Q749" s="27">
        <f t="shared" si="73"/>
        <v>1</v>
      </c>
      <c r="R749" s="2" t="str">
        <f t="shared" si="70"/>
        <v/>
      </c>
      <c r="S749" t="str">
        <f>+IF(R749=11,(F748-D748)/F748-'Daily stats'!$I$12,IF(R749=22,(E748-F748)/F748-'Daily stats'!$I$12,""))</f>
        <v/>
      </c>
      <c r="T749" s="11">
        <f>IF(OR(Q748="",Q749=""),0,IF(S749&lt;&gt;"",S749,IF(AND(Q748=Q749,Q748&lt;&gt;0),ABS((F748-F749)/F748),IF(AND(Q748+Q749=0,Q748&lt;&gt;0),(-1*ABS(F749-F748))/F748-2*('Daily stats'!$I$12),IF(AND(Q748=-1,Q749=0),(F748-F749)/F748-2*('Daily stats'!$I$12),IF(AND(Q748=1,Q749=0),(F749-F748)/F748-2*('Daily stats'!$I$12),0))))))</f>
        <v>5.4948933967147728E-3</v>
      </c>
    </row>
    <row r="750" spans="1:20">
      <c r="A750" s="9">
        <v>43108</v>
      </c>
      <c r="B750" s="9">
        <v>43125</v>
      </c>
      <c r="C750" s="2">
        <v>25699.85</v>
      </c>
      <c r="D750" s="7">
        <v>25779.9</v>
      </c>
      <c r="E750" s="6">
        <v>25685.1</v>
      </c>
      <c r="F750" s="5">
        <v>25724.65</v>
      </c>
      <c r="G750" s="2">
        <v>25724.65</v>
      </c>
      <c r="H750" s="2">
        <v>41987</v>
      </c>
      <c r="I750" s="2">
        <v>432324.92</v>
      </c>
      <c r="J750" s="2">
        <v>1946360</v>
      </c>
      <c r="K750" s="2">
        <v>296160</v>
      </c>
      <c r="L750" s="2">
        <v>25676.1</v>
      </c>
      <c r="M750" s="47">
        <f t="shared" si="68"/>
        <v>88.150000000001455</v>
      </c>
      <c r="N750" s="11">
        <f t="shared" si="71"/>
        <v>3.4384568876407251E-3</v>
      </c>
      <c r="O750" s="14">
        <f t="shared" si="72"/>
        <v>0.36134490664730651</v>
      </c>
      <c r="P750">
        <f t="shared" si="69"/>
        <v>94.80000000000291</v>
      </c>
      <c r="Q750" s="27">
        <f t="shared" si="73"/>
        <v>1</v>
      </c>
      <c r="R750" s="2" t="str">
        <f t="shared" si="70"/>
        <v/>
      </c>
      <c r="S750" t="str">
        <f>+IF(R750=11,(F749-D749)/F749-'Daily stats'!$I$12,IF(R750=22,(E749-F749)/F749-'Daily stats'!$I$12,""))</f>
        <v/>
      </c>
      <c r="T750" s="11">
        <f>IF(OR(Q749="",Q750=""),0,IF(S750&lt;&gt;"",S750,IF(AND(Q749=Q750,Q749&lt;&gt;0),ABS((F749-F750)/F749),IF(AND(Q749+Q750=0,Q749&lt;&gt;0),(-1*ABS(F750-F749))/F749-2*('Daily stats'!$I$12),IF(AND(Q749=-1,Q750=0),(F749-F750)/F749-2*('Daily stats'!$I$12),IF(AND(Q749=1,Q750=0),(F750-F749)/F749-2*('Daily stats'!$I$12),0))))))</f>
        <v>3.4384568876407251E-3</v>
      </c>
    </row>
    <row r="751" spans="1:20">
      <c r="A751" s="9">
        <v>43109</v>
      </c>
      <c r="B751" s="9">
        <v>43125</v>
      </c>
      <c r="C751" s="2">
        <v>25750</v>
      </c>
      <c r="D751" s="7">
        <v>25769.25</v>
      </c>
      <c r="E751" s="6">
        <v>25641.05</v>
      </c>
      <c r="F751" s="5">
        <v>25709.5</v>
      </c>
      <c r="G751" s="2">
        <v>25709.5</v>
      </c>
      <c r="H751" s="2">
        <v>39692</v>
      </c>
      <c r="I751" s="2">
        <v>407962.24</v>
      </c>
      <c r="J751" s="2">
        <v>2024600</v>
      </c>
      <c r="K751" s="2">
        <v>78240</v>
      </c>
      <c r="L751" s="2">
        <v>25703.8</v>
      </c>
      <c r="M751" s="47">
        <f t="shared" si="68"/>
        <v>-15.150000000001455</v>
      </c>
      <c r="N751" s="11">
        <f t="shared" si="71"/>
        <v>-5.8892929544236575E-4</v>
      </c>
      <c r="O751" s="14">
        <f t="shared" si="72"/>
        <v>0.36075597735186415</v>
      </c>
      <c r="P751">
        <f t="shared" si="69"/>
        <v>128.20000000000073</v>
      </c>
      <c r="Q751" s="27">
        <f t="shared" si="73"/>
        <v>-1</v>
      </c>
      <c r="R751" s="2">
        <f t="shared" si="70"/>
        <v>22</v>
      </c>
      <c r="S751">
        <f>+IF(R751=11,(F750-D750)/F750-'Daily stats'!$I$12,IF(R751=22,(E750-F750)/F750-'Daily stats'!$I$12,""))</f>
        <v>-2.0374358834815212E-3</v>
      </c>
      <c r="T751" s="11">
        <f>IF(OR(Q750="",Q751=""),0,IF(S751&lt;&gt;"",S751,IF(AND(Q750=Q751,Q750&lt;&gt;0),ABS((F750-F751)/F750),IF(AND(Q750+Q751=0,Q750&lt;&gt;0),(-1*ABS(F751-F750))/F750-2*('Daily stats'!$I$12),IF(AND(Q750=-1,Q751=0),(F750-F751)/F750-2*('Daily stats'!$I$12),IF(AND(Q750=1,Q751=0),(F751-F750)/F750-2*('Daily stats'!$I$12),0))))))</f>
        <v>-2.0374358834815212E-3</v>
      </c>
    </row>
    <row r="752" spans="1:20">
      <c r="A752" s="9">
        <v>43110</v>
      </c>
      <c r="B752" s="9">
        <v>43125</v>
      </c>
      <c r="C752" s="2">
        <v>25696.2</v>
      </c>
      <c r="D752" s="7">
        <v>25714.799999999999</v>
      </c>
      <c r="E752" s="6">
        <v>25565.65</v>
      </c>
      <c r="F752" s="5">
        <v>25625.65</v>
      </c>
      <c r="G752" s="2">
        <v>25625.65</v>
      </c>
      <c r="H752" s="2">
        <v>49308</v>
      </c>
      <c r="I752" s="2">
        <v>505412.84</v>
      </c>
      <c r="J752" s="2">
        <v>1855280</v>
      </c>
      <c r="K752" s="2">
        <v>-169320</v>
      </c>
      <c r="L752" s="2">
        <v>25617.3</v>
      </c>
      <c r="M752" s="47">
        <f t="shared" si="68"/>
        <v>-83.849999999998545</v>
      </c>
      <c r="N752" s="11">
        <f t="shared" si="71"/>
        <v>-3.2614403236157275E-3</v>
      </c>
      <c r="O752" s="14">
        <f t="shared" si="72"/>
        <v>0.3574945370282484</v>
      </c>
      <c r="P752">
        <f t="shared" si="69"/>
        <v>149.14999999999782</v>
      </c>
      <c r="Q752" s="27">
        <f t="shared" si="73"/>
        <v>-1</v>
      </c>
      <c r="R752" s="2" t="str">
        <f t="shared" si="70"/>
        <v/>
      </c>
      <c r="S752" t="str">
        <f>+IF(R752=11,(F751-D751)/F751-'Daily stats'!$I$12,IF(R752=22,(E751-F751)/F751-'Daily stats'!$I$12,""))</f>
        <v/>
      </c>
      <c r="T752" s="11">
        <f>IF(OR(Q751="",Q752=""),0,IF(S752&lt;&gt;"",S752,IF(AND(Q751=Q752,Q751&lt;&gt;0),ABS((F751-F752)/F751),IF(AND(Q751+Q752=0,Q751&lt;&gt;0),(-1*ABS(F752-F751))/F751-2*('Daily stats'!$I$12),IF(AND(Q751=-1,Q752=0),(F751-F752)/F751-2*('Daily stats'!$I$12),IF(AND(Q751=1,Q752=0),(F752-F751)/F751-2*('Daily stats'!$I$12),0))))))</f>
        <v>3.2614403236157275E-3</v>
      </c>
    </row>
    <row r="753" spans="1:20">
      <c r="A753" s="9">
        <v>43111</v>
      </c>
      <c r="B753" s="9">
        <v>43125</v>
      </c>
      <c r="C753" s="2">
        <v>25602.400000000001</v>
      </c>
      <c r="D753" s="7">
        <v>25706.95</v>
      </c>
      <c r="E753" s="6">
        <v>25550</v>
      </c>
      <c r="F753" s="5">
        <v>25668.45</v>
      </c>
      <c r="G753" s="2">
        <v>25668.45</v>
      </c>
      <c r="H753" s="2">
        <v>59403</v>
      </c>
      <c r="I753" s="2">
        <v>609215.65</v>
      </c>
      <c r="J753" s="2">
        <v>1824720</v>
      </c>
      <c r="K753" s="2">
        <v>-30560</v>
      </c>
      <c r="L753" s="2">
        <v>25660.9</v>
      </c>
      <c r="M753" s="47">
        <f t="shared" si="68"/>
        <v>42.799999999999272</v>
      </c>
      <c r="N753" s="11">
        <f t="shared" si="71"/>
        <v>1.6702015363512445E-3</v>
      </c>
      <c r="O753" s="14">
        <f t="shared" si="72"/>
        <v>0.35916473856459963</v>
      </c>
      <c r="P753">
        <f t="shared" si="69"/>
        <v>156.95000000000073</v>
      </c>
      <c r="Q753" s="27">
        <f t="shared" si="73"/>
        <v>1</v>
      </c>
      <c r="R753" s="2" t="str">
        <f t="shared" si="70"/>
        <v/>
      </c>
      <c r="S753" t="str">
        <f>+IF(R753=11,(F752-D752)/F752-'Daily stats'!$I$12,IF(R753=22,(E752-F752)/F752-'Daily stats'!$I$12,""))</f>
        <v/>
      </c>
      <c r="T753" s="11">
        <f>IF(OR(Q752="",Q753=""),0,IF(S753&lt;&gt;"",S753,IF(AND(Q752=Q753,Q752&lt;&gt;0),ABS((F752-F753)/F752),IF(AND(Q752+Q753=0,Q752&lt;&gt;0),(-1*ABS(F753-F752))/F752-2*('Daily stats'!$I$12),IF(AND(Q752=-1,Q753=0),(F752-F753)/F752-2*('Daily stats'!$I$12),IF(AND(Q752=1,Q753=0),(F753-F752)/F752-2*('Daily stats'!$I$12),0))))))</f>
        <v>-2.6702015363512443E-3</v>
      </c>
    </row>
    <row r="754" spans="1:20">
      <c r="A754" s="9">
        <v>43112</v>
      </c>
      <c r="B754" s="9">
        <v>43125</v>
      </c>
      <c r="C754" s="2">
        <v>25710</v>
      </c>
      <c r="D754" s="7">
        <v>25764.75</v>
      </c>
      <c r="E754" s="6">
        <v>25568</v>
      </c>
      <c r="F754" s="5">
        <v>25743.4</v>
      </c>
      <c r="G754" s="2">
        <v>25743.4</v>
      </c>
      <c r="H754" s="2">
        <v>73642</v>
      </c>
      <c r="I754" s="2">
        <v>756757.58</v>
      </c>
      <c r="J754" s="2">
        <v>2039360</v>
      </c>
      <c r="K754" s="2">
        <v>214640</v>
      </c>
      <c r="L754" s="2">
        <v>25749.05</v>
      </c>
      <c r="M754" s="47">
        <f t="shared" si="68"/>
        <v>74.950000000000728</v>
      </c>
      <c r="N754" s="11">
        <f t="shared" si="71"/>
        <v>2.919926992085643E-3</v>
      </c>
      <c r="O754" s="14">
        <f t="shared" si="72"/>
        <v>0.36208466555668528</v>
      </c>
      <c r="P754">
        <f t="shared" si="69"/>
        <v>196.75</v>
      </c>
      <c r="Q754" s="27">
        <f t="shared" si="73"/>
        <v>1</v>
      </c>
      <c r="R754" s="2" t="str">
        <f t="shared" si="70"/>
        <v/>
      </c>
      <c r="S754" t="str">
        <f>+IF(R754=11,(F753-D753)/F753-'Daily stats'!$I$12,IF(R754=22,(E753-F753)/F753-'Daily stats'!$I$12,""))</f>
        <v/>
      </c>
      <c r="T754" s="11">
        <f>IF(OR(Q753="",Q754=""),0,IF(S754&lt;&gt;"",S754,IF(AND(Q753=Q754,Q753&lt;&gt;0),ABS((F753-F754)/F753),IF(AND(Q753+Q754=0,Q753&lt;&gt;0),(-1*ABS(F754-F753))/F753-2*('Daily stats'!$I$12),IF(AND(Q753=-1,Q754=0),(F753-F754)/F753-2*('Daily stats'!$I$12),IF(AND(Q753=1,Q754=0),(F754-F753)/F753-2*('Daily stats'!$I$12),0))))))</f>
        <v>2.919926992085643E-3</v>
      </c>
    </row>
    <row r="755" spans="1:20">
      <c r="A755" s="9">
        <v>43115</v>
      </c>
      <c r="B755" s="9">
        <v>43125</v>
      </c>
      <c r="C755" s="2">
        <v>25774.75</v>
      </c>
      <c r="D755" s="7">
        <v>26063.55</v>
      </c>
      <c r="E755" s="6">
        <v>25762.45</v>
      </c>
      <c r="F755" s="5">
        <v>26044.75</v>
      </c>
      <c r="G755" s="2">
        <v>26044.75</v>
      </c>
      <c r="H755" s="2">
        <v>79163</v>
      </c>
      <c r="I755" s="2">
        <v>821841.39</v>
      </c>
      <c r="J755" s="2">
        <v>2413760</v>
      </c>
      <c r="K755" s="2">
        <v>374400</v>
      </c>
      <c r="L755" s="2">
        <v>26069.200000000001</v>
      </c>
      <c r="M755" s="47">
        <f t="shared" si="68"/>
        <v>301.34999999999854</v>
      </c>
      <c r="N755" s="11">
        <f t="shared" si="71"/>
        <v>1.1705912971868461E-2</v>
      </c>
      <c r="O755" s="14">
        <f t="shared" si="72"/>
        <v>0.37379057852855374</v>
      </c>
      <c r="P755">
        <f t="shared" si="69"/>
        <v>301.09999999999854</v>
      </c>
      <c r="Q755" s="27">
        <f t="shared" si="73"/>
        <v>1</v>
      </c>
      <c r="R755" s="2" t="str">
        <f t="shared" si="70"/>
        <v/>
      </c>
      <c r="S755" t="str">
        <f>+IF(R755=11,(F754-D754)/F754-'Daily stats'!$I$12,IF(R755=22,(E754-F754)/F754-'Daily stats'!$I$12,""))</f>
        <v/>
      </c>
      <c r="T755" s="11">
        <f>IF(OR(Q754="",Q755=""),0,IF(S755&lt;&gt;"",S755,IF(AND(Q754=Q755,Q754&lt;&gt;0),ABS((F754-F755)/F754),IF(AND(Q754+Q755=0,Q754&lt;&gt;0),(-1*ABS(F755-F754))/F754-2*('Daily stats'!$I$12),IF(AND(Q754=-1,Q755=0),(F754-F755)/F754-2*('Daily stats'!$I$12),IF(AND(Q754=1,Q755=0),(F755-F754)/F754-2*('Daily stats'!$I$12),0))))))</f>
        <v>1.1705912971868461E-2</v>
      </c>
    </row>
    <row r="756" spans="1:20">
      <c r="A756" s="9">
        <v>43116</v>
      </c>
      <c r="B756" s="9">
        <v>43125</v>
      </c>
      <c r="C756" s="2">
        <v>26121</v>
      </c>
      <c r="D756" s="7">
        <v>26121</v>
      </c>
      <c r="E756" s="6">
        <v>25937.05</v>
      </c>
      <c r="F756" s="5">
        <v>25981.35</v>
      </c>
      <c r="G756" s="2">
        <v>25981.35</v>
      </c>
      <c r="H756" s="2">
        <v>59044</v>
      </c>
      <c r="I756" s="2">
        <v>613902.87</v>
      </c>
      <c r="J756" s="2">
        <v>2215480</v>
      </c>
      <c r="K756" s="2">
        <v>-198280</v>
      </c>
      <c r="L756" s="2">
        <v>25974.9</v>
      </c>
      <c r="M756" s="47">
        <f t="shared" si="68"/>
        <v>-63.400000000001455</v>
      </c>
      <c r="N756" s="11">
        <f t="shared" si="71"/>
        <v>-2.434271782221041E-3</v>
      </c>
      <c r="O756" s="14">
        <f t="shared" si="72"/>
        <v>0.37135630674633269</v>
      </c>
      <c r="P756">
        <f t="shared" si="69"/>
        <v>183.95000000000073</v>
      </c>
      <c r="Q756" s="27">
        <f t="shared" si="73"/>
        <v>-1</v>
      </c>
      <c r="R756" s="2" t="str">
        <f t="shared" si="70"/>
        <v/>
      </c>
      <c r="S756" t="str">
        <f>+IF(R756=11,(F755-D755)/F755-'Daily stats'!$I$12,IF(R756=22,(E755-F755)/F755-'Daily stats'!$I$12,""))</f>
        <v/>
      </c>
      <c r="T756" s="11">
        <f>IF(OR(Q755="",Q756=""),0,IF(S756&lt;&gt;"",S756,IF(AND(Q755=Q756,Q755&lt;&gt;0),ABS((F755-F756)/F755),IF(AND(Q755+Q756=0,Q755&lt;&gt;0),(-1*ABS(F756-F755))/F755-2*('Daily stats'!$I$12),IF(AND(Q755=-1,Q756=0),(F755-F756)/F755-2*('Daily stats'!$I$12),IF(AND(Q755=1,Q756=0),(F756-F755)/F755-2*('Daily stats'!$I$12),0))))))</f>
        <v>-3.434271782221041E-3</v>
      </c>
    </row>
    <row r="757" spans="1:20">
      <c r="A757" s="9">
        <v>43117</v>
      </c>
      <c r="B757" s="9">
        <v>43125</v>
      </c>
      <c r="C757" s="2">
        <v>25989.95</v>
      </c>
      <c r="D757" s="7">
        <v>26313</v>
      </c>
      <c r="E757" s="6">
        <v>25912</v>
      </c>
      <c r="F757" s="5">
        <v>26289.95</v>
      </c>
      <c r="G757" s="2">
        <v>26289.95</v>
      </c>
      <c r="H757" s="2">
        <v>83281</v>
      </c>
      <c r="I757" s="2">
        <v>870193.14</v>
      </c>
      <c r="J757" s="2">
        <v>2322400</v>
      </c>
      <c r="K757" s="2">
        <v>106920</v>
      </c>
      <c r="L757" s="2">
        <v>26289.1</v>
      </c>
      <c r="M757" s="47">
        <f t="shared" si="68"/>
        <v>308.60000000000218</v>
      </c>
      <c r="N757" s="11">
        <f t="shared" si="71"/>
        <v>1.1877750771226369E-2</v>
      </c>
      <c r="O757" s="14">
        <f t="shared" si="72"/>
        <v>0.38323405751755907</v>
      </c>
      <c r="P757">
        <f t="shared" si="69"/>
        <v>401</v>
      </c>
      <c r="Q757" s="27">
        <f t="shared" si="73"/>
        <v>1</v>
      </c>
      <c r="R757" s="2">
        <f t="shared" si="70"/>
        <v>11</v>
      </c>
      <c r="S757">
        <f>+IF(R757=11,(F756-D756)/F756-'Daily stats'!$I$12,IF(R757=22,(E756-F756)/F756-'Daily stats'!$I$12,""))</f>
        <v>-5.8750093817296432E-3</v>
      </c>
      <c r="T757" s="11">
        <f>IF(OR(Q756="",Q757=""),0,IF(S757&lt;&gt;"",S757,IF(AND(Q756=Q757,Q756&lt;&gt;0),ABS((F756-F757)/F756),IF(AND(Q756+Q757=0,Q756&lt;&gt;0),(-1*ABS(F757-F756))/F756-2*('Daily stats'!$I$12),IF(AND(Q756=-1,Q757=0),(F756-F757)/F756-2*('Daily stats'!$I$12),IF(AND(Q756=1,Q757=0),(F757-F756)/F756-2*('Daily stats'!$I$12),0))))))</f>
        <v>-5.8750093817296432E-3</v>
      </c>
    </row>
    <row r="758" spans="1:20">
      <c r="A758" s="9">
        <v>43118</v>
      </c>
      <c r="B758" s="9">
        <v>43125</v>
      </c>
      <c r="C758" s="2">
        <v>26610.25</v>
      </c>
      <c r="D758" s="7">
        <v>26767.95</v>
      </c>
      <c r="E758" s="6">
        <v>26385</v>
      </c>
      <c r="F758" s="5">
        <v>26499.4</v>
      </c>
      <c r="G758" s="2">
        <v>26499.4</v>
      </c>
      <c r="H758" s="2">
        <v>131788</v>
      </c>
      <c r="I758" s="2">
        <v>1403789.26</v>
      </c>
      <c r="J758" s="2">
        <v>2308440</v>
      </c>
      <c r="K758" s="2">
        <v>-13960</v>
      </c>
      <c r="L758" s="2">
        <v>26537.4</v>
      </c>
      <c r="M758" s="47">
        <f t="shared" si="68"/>
        <v>209.45000000000073</v>
      </c>
      <c r="N758" s="11">
        <f t="shared" si="71"/>
        <v>7.9669227214201905E-3</v>
      </c>
      <c r="O758" s="14">
        <f t="shared" si="72"/>
        <v>0.39120098023897926</v>
      </c>
      <c r="P758">
        <f t="shared" si="69"/>
        <v>382.95000000000073</v>
      </c>
      <c r="Q758" s="27">
        <f t="shared" si="73"/>
        <v>1</v>
      </c>
      <c r="R758" s="2" t="str">
        <f t="shared" si="70"/>
        <v/>
      </c>
      <c r="S758" t="str">
        <f>+IF(R758=11,(F757-D757)/F757-'Daily stats'!$I$12,IF(R758=22,(E757-F757)/F757-'Daily stats'!$I$12,""))</f>
        <v/>
      </c>
      <c r="T758" s="11">
        <f>IF(OR(Q757="",Q758=""),0,IF(S758&lt;&gt;"",S758,IF(AND(Q757=Q758,Q757&lt;&gt;0),ABS((F757-F758)/F757),IF(AND(Q757+Q758=0,Q757&lt;&gt;0),(-1*ABS(F758-F757))/F757-2*('Daily stats'!$I$12),IF(AND(Q757=-1,Q758=0),(F757-F758)/F757-2*('Daily stats'!$I$12),IF(AND(Q757=1,Q758=0),(F758-F757)/F757-2*('Daily stats'!$I$12),0))))))</f>
        <v>7.9669227214201905E-3</v>
      </c>
    </row>
    <row r="759" spans="1:20">
      <c r="A759" s="9">
        <v>43119</v>
      </c>
      <c r="B759" s="9">
        <v>43125</v>
      </c>
      <c r="C759" s="2">
        <v>26551.05</v>
      </c>
      <c r="D759" s="7">
        <v>26947.75</v>
      </c>
      <c r="E759" s="6">
        <v>26429.95</v>
      </c>
      <c r="F759" s="5">
        <v>26896.05</v>
      </c>
      <c r="G759" s="2">
        <v>26896.05</v>
      </c>
      <c r="H759" s="2">
        <v>104809</v>
      </c>
      <c r="I759" s="2">
        <v>1118374.71</v>
      </c>
      <c r="J759" s="2">
        <v>2400640</v>
      </c>
      <c r="K759" s="2">
        <v>92200</v>
      </c>
      <c r="L759" s="2">
        <v>26909.5</v>
      </c>
      <c r="M759" s="47">
        <f t="shared" si="68"/>
        <v>396.64999999999782</v>
      </c>
      <c r="N759" s="11">
        <f t="shared" si="71"/>
        <v>1.4968263432379518E-2</v>
      </c>
      <c r="O759" s="14">
        <f t="shared" si="72"/>
        <v>0.40616924367135876</v>
      </c>
      <c r="P759">
        <f t="shared" si="69"/>
        <v>517.79999999999927</v>
      </c>
      <c r="Q759" s="27">
        <f t="shared" si="73"/>
        <v>1</v>
      </c>
      <c r="R759" s="2" t="str">
        <f t="shared" si="70"/>
        <v/>
      </c>
      <c r="S759" t="str">
        <f>+IF(R759=11,(F758-D758)/F758-'Daily stats'!$I$12,IF(R759=22,(E758-F758)/F758-'Daily stats'!$I$12,""))</f>
        <v/>
      </c>
      <c r="T759" s="11">
        <f>IF(OR(Q758="",Q759=""),0,IF(S759&lt;&gt;"",S759,IF(AND(Q758=Q759,Q758&lt;&gt;0),ABS((F758-F759)/F758),IF(AND(Q758+Q759=0,Q758&lt;&gt;0),(-1*ABS(F759-F758))/F758-2*('Daily stats'!$I$12),IF(AND(Q758=-1,Q759=0),(F758-F759)/F758-2*('Daily stats'!$I$12),IF(AND(Q758=1,Q759=0),(F759-F758)/F758-2*('Daily stats'!$I$12),0))))))</f>
        <v>1.4968263432379518E-2</v>
      </c>
    </row>
    <row r="760" spans="1:20">
      <c r="A760" s="9">
        <v>43122</v>
      </c>
      <c r="B760" s="9">
        <v>43125</v>
      </c>
      <c r="C760" s="2">
        <v>26889.9</v>
      </c>
      <c r="D760" s="7">
        <v>27045.4</v>
      </c>
      <c r="E760" s="6">
        <v>26801.7</v>
      </c>
      <c r="F760" s="5">
        <v>27015.5</v>
      </c>
      <c r="G760" s="2">
        <v>27015.5</v>
      </c>
      <c r="H760" s="2">
        <v>56459</v>
      </c>
      <c r="I760" s="2">
        <v>608249.68000000005</v>
      </c>
      <c r="J760" s="2">
        <v>2317800</v>
      </c>
      <c r="K760" s="2">
        <v>-82840</v>
      </c>
      <c r="L760" s="2">
        <v>27041.200000000001</v>
      </c>
      <c r="M760" s="47">
        <f t="shared" si="68"/>
        <v>119.45000000000073</v>
      </c>
      <c r="N760" s="11">
        <f t="shared" si="71"/>
        <v>4.4411725885399799E-3</v>
      </c>
      <c r="O760" s="14">
        <f t="shared" si="72"/>
        <v>0.41061041625989875</v>
      </c>
      <c r="P760">
        <f t="shared" si="69"/>
        <v>243.70000000000073</v>
      </c>
      <c r="Q760" s="27">
        <f t="shared" si="73"/>
        <v>1</v>
      </c>
      <c r="R760" s="2" t="str">
        <f t="shared" si="70"/>
        <v/>
      </c>
      <c r="S760" t="str">
        <f>+IF(R760=11,(F759-D759)/F759-'Daily stats'!$I$12,IF(R760=22,(E759-F759)/F759-'Daily stats'!$I$12,""))</f>
        <v/>
      </c>
      <c r="T760" s="11">
        <f>IF(OR(Q759="",Q760=""),0,IF(S760&lt;&gt;"",S760,IF(AND(Q759=Q760,Q759&lt;&gt;0),ABS((F759-F760)/F759),IF(AND(Q759+Q760=0,Q759&lt;&gt;0),(-1*ABS(F760-F759))/F759-2*('Daily stats'!$I$12),IF(AND(Q759=-1,Q760=0),(F759-F760)/F759-2*('Daily stats'!$I$12),IF(AND(Q759=1,Q760=0),(F760-F759)/F759-2*('Daily stats'!$I$12),0))))))</f>
        <v>4.4411725885399799E-3</v>
      </c>
    </row>
    <row r="761" spans="1:20">
      <c r="A761" s="9">
        <v>43123</v>
      </c>
      <c r="B761" s="9">
        <v>43125</v>
      </c>
      <c r="C761" s="2">
        <v>27044.400000000001</v>
      </c>
      <c r="D761" s="7">
        <v>27415</v>
      </c>
      <c r="E761" s="6">
        <v>27030</v>
      </c>
      <c r="F761" s="5">
        <v>27386</v>
      </c>
      <c r="G761" s="2">
        <v>27386</v>
      </c>
      <c r="H761" s="2">
        <v>69293</v>
      </c>
      <c r="I761" s="2">
        <v>754688.38</v>
      </c>
      <c r="J761" s="2">
        <v>2127320</v>
      </c>
      <c r="K761" s="2">
        <v>-190480</v>
      </c>
      <c r="L761" s="2">
        <v>27390.6</v>
      </c>
      <c r="M761" s="47">
        <f t="shared" si="68"/>
        <v>370.5</v>
      </c>
      <c r="N761" s="11">
        <f t="shared" si="71"/>
        <v>1.3714349169920972E-2</v>
      </c>
      <c r="O761" s="14">
        <f t="shared" si="72"/>
        <v>0.42432476542981973</v>
      </c>
      <c r="P761">
        <f t="shared" si="69"/>
        <v>385</v>
      </c>
      <c r="Q761" s="27">
        <f t="shared" si="73"/>
        <v>1</v>
      </c>
      <c r="R761" s="2" t="str">
        <f t="shared" si="70"/>
        <v/>
      </c>
      <c r="S761" t="str">
        <f>+IF(R761=11,(F760-D760)/F760-'Daily stats'!$I$12,IF(R761=22,(E760-F760)/F760-'Daily stats'!$I$12,""))</f>
        <v/>
      </c>
      <c r="T761" s="11">
        <f>IF(OR(Q760="",Q761=""),0,IF(S761&lt;&gt;"",S761,IF(AND(Q760=Q761,Q760&lt;&gt;0),ABS((F760-F761)/F760),IF(AND(Q760+Q761=0,Q760&lt;&gt;0),(-1*ABS(F761-F760))/F760-2*('Daily stats'!$I$12),IF(AND(Q760=-1,Q761=0),(F760-F761)/F760-2*('Daily stats'!$I$12),IF(AND(Q760=1,Q761=0),(F761-F760)/F760-2*('Daily stats'!$I$12),0))))))</f>
        <v>1.3714349169920972E-2</v>
      </c>
    </row>
    <row r="762" spans="1:20">
      <c r="A762" s="9">
        <v>43124</v>
      </c>
      <c r="B762" s="9">
        <v>43125</v>
      </c>
      <c r="C762" s="2">
        <v>27310.05</v>
      </c>
      <c r="D762" s="7">
        <v>27474.7</v>
      </c>
      <c r="E762" s="6">
        <v>27219.200000000001</v>
      </c>
      <c r="F762" s="5">
        <v>27426.75</v>
      </c>
      <c r="G762" s="2">
        <v>27426.75</v>
      </c>
      <c r="H762" s="2">
        <v>84128</v>
      </c>
      <c r="I762" s="2">
        <v>921197.18</v>
      </c>
      <c r="J762" s="2">
        <v>1745640</v>
      </c>
      <c r="K762" s="2">
        <v>-381680</v>
      </c>
      <c r="L762" s="2">
        <v>27398.55</v>
      </c>
      <c r="M762" s="47">
        <f t="shared" si="68"/>
        <v>40.75</v>
      </c>
      <c r="N762" s="11">
        <f t="shared" si="71"/>
        <v>1.4879865624771781E-3</v>
      </c>
      <c r="O762" s="14">
        <f t="shared" si="72"/>
        <v>0.4258127519922969</v>
      </c>
      <c r="P762">
        <f t="shared" si="69"/>
        <v>255.5</v>
      </c>
      <c r="Q762" s="27">
        <f t="shared" si="73"/>
        <v>1</v>
      </c>
      <c r="R762" s="2" t="str">
        <f t="shared" si="70"/>
        <v/>
      </c>
      <c r="S762" t="str">
        <f>+IF(R762=11,(F761-D761)/F761-'Daily stats'!$I$12,IF(R762=22,(E761-F761)/F761-'Daily stats'!$I$12,""))</f>
        <v/>
      </c>
      <c r="T762" s="11">
        <f>IF(OR(Q761="",Q762=""),0,IF(S762&lt;&gt;"",S762,IF(AND(Q761=Q762,Q761&lt;&gt;0),ABS((F761-F762)/F761),IF(AND(Q761+Q762=0,Q761&lt;&gt;0),(-1*ABS(F762-F761))/F761-2*('Daily stats'!$I$12),IF(AND(Q761=-1,Q762=0),(F761-F762)/F761-2*('Daily stats'!$I$12),IF(AND(Q761=1,Q762=0),(F762-F761)/F761-2*('Daily stats'!$I$12),0))))))</f>
        <v>1.4879865624771781E-3</v>
      </c>
    </row>
    <row r="763" spans="1:20">
      <c r="A763" s="9">
        <v>43125</v>
      </c>
      <c r="B763" s="9">
        <v>43125</v>
      </c>
      <c r="C763" s="2">
        <v>27474.65</v>
      </c>
      <c r="D763" s="7">
        <v>27512.5</v>
      </c>
      <c r="E763" s="6">
        <v>27126.3</v>
      </c>
      <c r="F763" s="5">
        <v>27440.45</v>
      </c>
      <c r="G763" s="2">
        <v>27445.65</v>
      </c>
      <c r="H763" s="2">
        <v>105739</v>
      </c>
      <c r="I763" s="2">
        <v>1156916.0900000001</v>
      </c>
      <c r="J763" s="2">
        <v>945520</v>
      </c>
      <c r="K763" s="2">
        <v>-800120</v>
      </c>
      <c r="L763" s="2">
        <v>27445.65</v>
      </c>
      <c r="M763" s="47">
        <f t="shared" si="68"/>
        <v>13.700000000000728</v>
      </c>
      <c r="N763" s="11">
        <f t="shared" si="71"/>
        <v>4.9951233740784919E-4</v>
      </c>
      <c r="O763" s="14">
        <f t="shared" si="72"/>
        <v>0.42631226432970476</v>
      </c>
      <c r="P763">
        <f t="shared" si="69"/>
        <v>386.20000000000073</v>
      </c>
      <c r="Q763" s="27">
        <f t="shared" si="73"/>
        <v>0</v>
      </c>
      <c r="R763" s="2">
        <f t="shared" si="70"/>
        <v>22</v>
      </c>
      <c r="S763">
        <f>+IF(R763=11,(F762-D762)/F762-'Daily stats'!$I$12,IF(R763=22,(E762-F762)/F762-'Daily stats'!$I$12,""))</f>
        <v>-8.0674296079557093E-3</v>
      </c>
      <c r="T763" s="11">
        <f>IF(OR(Q762="",Q763=""),0,IF(S763&lt;&gt;"",S763,IF(AND(Q762=Q763,Q762&lt;&gt;0),ABS((F762-F763)/F762),IF(AND(Q762+Q763=0,Q762&lt;&gt;0),(-1*ABS(F763-F762))/F762-2*('Daily stats'!$I$12),IF(AND(Q762=-1,Q763=0),(F762-F763)/F762-2*('Daily stats'!$I$12),IF(AND(Q762=1,Q763=0),(F763-F762)/F762-2*('Daily stats'!$I$12),0))))))</f>
        <v>-8.0674296079557093E-3</v>
      </c>
    </row>
    <row r="764" spans="1:20">
      <c r="A764" s="9">
        <v>43129</v>
      </c>
      <c r="B764" s="9">
        <v>43153</v>
      </c>
      <c r="C764" s="2">
        <v>27382</v>
      </c>
      <c r="D764" s="7">
        <v>27639.65</v>
      </c>
      <c r="E764" s="6">
        <v>27382</v>
      </c>
      <c r="F764" s="5">
        <v>27509.3</v>
      </c>
      <c r="G764" s="2">
        <v>27509.3</v>
      </c>
      <c r="H764" s="2">
        <v>56019</v>
      </c>
      <c r="I764" s="2">
        <v>617378.91</v>
      </c>
      <c r="J764" s="2">
        <v>2284160</v>
      </c>
      <c r="K764" s="2">
        <v>360</v>
      </c>
      <c r="L764" s="2">
        <v>27498.45</v>
      </c>
      <c r="M764" s="47" t="str">
        <f t="shared" si="68"/>
        <v/>
      </c>
      <c r="N764" s="11">
        <f t="shared" si="71"/>
        <v>2.5090696398928788E-3</v>
      </c>
      <c r="O764" s="14">
        <f t="shared" si="72"/>
        <v>0.42882133396959765</v>
      </c>
      <c r="P764">
        <f t="shared" si="69"/>
        <v>257.65000000000146</v>
      </c>
      <c r="Q764" s="27" t="str">
        <f t="shared" si="73"/>
        <v/>
      </c>
      <c r="R764" s="2" t="str">
        <f t="shared" si="70"/>
        <v/>
      </c>
      <c r="S764" t="str">
        <f>+IF(R764=11,(F763-D763)/F763-'Daily stats'!$I$12,IF(R764=22,(E763-F763)/F763-'Daily stats'!$I$12,""))</f>
        <v/>
      </c>
      <c r="T764" s="11">
        <f>IF(OR(Q763="",Q764=""),0,IF(S764&lt;&gt;"",S764,IF(AND(Q763=Q764,Q763&lt;&gt;0),ABS((F763-F764)/F763),IF(AND(Q763+Q764=0,Q763&lt;&gt;0),(-1*ABS(F764-F763))/F763-2*('Daily stats'!$I$12),IF(AND(Q763=-1,Q764=0),(F763-F764)/F763-2*('Daily stats'!$I$12),IF(AND(Q763=1,Q764=0),(F764-F763)/F763-2*('Daily stats'!$I$12),0))))))</f>
        <v>0</v>
      </c>
    </row>
    <row r="765" spans="1:20">
      <c r="A765" s="9">
        <v>43130</v>
      </c>
      <c r="B765" s="9">
        <v>43153</v>
      </c>
      <c r="C765" s="2">
        <v>27451.05</v>
      </c>
      <c r="D765" s="7">
        <v>27479.85</v>
      </c>
      <c r="E765" s="6">
        <v>27312.2</v>
      </c>
      <c r="F765" s="5">
        <v>27358.7</v>
      </c>
      <c r="G765" s="2">
        <v>27358.7</v>
      </c>
      <c r="H765" s="2">
        <v>55042</v>
      </c>
      <c r="I765" s="2">
        <v>602915.30000000005</v>
      </c>
      <c r="J765" s="2">
        <v>2166440</v>
      </c>
      <c r="K765" s="2">
        <v>-117720</v>
      </c>
      <c r="L765" s="2">
        <v>27269.05</v>
      </c>
      <c r="M765" s="47">
        <f t="shared" si="68"/>
        <v>-150.59999999999854</v>
      </c>
      <c r="N765" s="11">
        <f t="shared" si="71"/>
        <v>-5.4745122558552397E-3</v>
      </c>
      <c r="O765" s="14">
        <f t="shared" si="72"/>
        <v>0.42334682171374244</v>
      </c>
      <c r="P765">
        <f t="shared" si="69"/>
        <v>167.64999999999782</v>
      </c>
      <c r="Q765" s="27">
        <f t="shared" si="73"/>
        <v>-1</v>
      </c>
      <c r="R765" s="2" t="str">
        <f t="shared" si="70"/>
        <v/>
      </c>
      <c r="S765" t="str">
        <f>+IF(R765=11,(F764-D764)/F764-'Daily stats'!$I$12,IF(R765=22,(E764-F764)/F764-'Daily stats'!$I$12,""))</f>
        <v/>
      </c>
      <c r="T765" s="11">
        <f>IF(OR(Q764="",Q765=""),0,IF(S765&lt;&gt;"",S765,IF(AND(Q764=Q765,Q764&lt;&gt;0),ABS((F764-F765)/F764),IF(AND(Q764+Q765=0,Q764&lt;&gt;0),(-1*ABS(F765-F764))/F764-2*('Daily stats'!$I$12),IF(AND(Q764=-1,Q765=0),(F764-F765)/F764-2*('Daily stats'!$I$12),IF(AND(Q764=1,Q765=0),(F765-F764)/F764-2*('Daily stats'!$I$12),0))))))</f>
        <v>0</v>
      </c>
    </row>
    <row r="766" spans="1:20">
      <c r="A766" s="9">
        <v>43131</v>
      </c>
      <c r="B766" s="9">
        <v>43153</v>
      </c>
      <c r="C766" s="2">
        <v>27222</v>
      </c>
      <c r="D766" s="7">
        <v>27582.5</v>
      </c>
      <c r="E766" s="6">
        <v>27210.35</v>
      </c>
      <c r="F766" s="5">
        <v>27465.599999999999</v>
      </c>
      <c r="G766" s="2">
        <v>27465.599999999999</v>
      </c>
      <c r="H766" s="2">
        <v>71032</v>
      </c>
      <c r="I766" s="2">
        <v>778172.14</v>
      </c>
      <c r="J766" s="2">
        <v>2084680</v>
      </c>
      <c r="K766" s="2">
        <v>-81760</v>
      </c>
      <c r="L766" s="2">
        <v>27379.45</v>
      </c>
      <c r="M766" s="47">
        <f t="shared" si="68"/>
        <v>106.89999999999782</v>
      </c>
      <c r="N766" s="11">
        <f t="shared" si="71"/>
        <v>3.9073493989114179E-3</v>
      </c>
      <c r="O766" s="14">
        <f t="shared" si="72"/>
        <v>0.42725417111265385</v>
      </c>
      <c r="P766">
        <f t="shared" si="69"/>
        <v>372.15000000000146</v>
      </c>
      <c r="Q766" s="27">
        <f t="shared" si="73"/>
        <v>1</v>
      </c>
      <c r="R766" s="2">
        <f t="shared" si="70"/>
        <v>11</v>
      </c>
      <c r="S766">
        <f>+IF(R766=11,(F765-D765)/F765-'Daily stats'!$I$12,IF(R766=22,(E765-F765)/F765-'Daily stats'!$I$12,""))</f>
        <v>-4.9282074806185159E-3</v>
      </c>
      <c r="T766" s="11">
        <f>IF(OR(Q765="",Q766=""),0,IF(S766&lt;&gt;"",S766,IF(AND(Q765=Q766,Q765&lt;&gt;0),ABS((F765-F766)/F765),IF(AND(Q765+Q766=0,Q765&lt;&gt;0),(-1*ABS(F766-F765))/F765-2*('Daily stats'!$I$12),IF(AND(Q765=-1,Q766=0),(F765-F766)/F765-2*('Daily stats'!$I$12),IF(AND(Q765=1,Q766=0),(F766-F765)/F765-2*('Daily stats'!$I$12),0))))))</f>
        <v>-4.9282074806185159E-3</v>
      </c>
    </row>
    <row r="767" spans="1:20">
      <c r="A767" s="9">
        <v>43132</v>
      </c>
      <c r="B767" s="9">
        <v>43153</v>
      </c>
      <c r="C767" s="2">
        <v>27430.35</v>
      </c>
      <c r="D767" s="7">
        <v>27661</v>
      </c>
      <c r="E767" s="6">
        <v>27078.6</v>
      </c>
      <c r="F767" s="5">
        <v>27233.200000000001</v>
      </c>
      <c r="G767" s="2">
        <v>27233.200000000001</v>
      </c>
      <c r="H767" s="2">
        <v>148749</v>
      </c>
      <c r="I767" s="2">
        <v>1629816.84</v>
      </c>
      <c r="J767" s="2">
        <v>2090240</v>
      </c>
      <c r="K767" s="2">
        <v>5560</v>
      </c>
      <c r="L767" s="2">
        <v>27220.7</v>
      </c>
      <c r="M767" s="47">
        <f t="shared" si="68"/>
        <v>-232.39999999999782</v>
      </c>
      <c r="N767" s="11">
        <f t="shared" si="71"/>
        <v>-8.4614936502387644E-3</v>
      </c>
      <c r="O767" s="14">
        <f t="shared" si="72"/>
        <v>0.41879267746241511</v>
      </c>
      <c r="P767">
        <f t="shared" si="69"/>
        <v>582.40000000000146</v>
      </c>
      <c r="Q767" s="27">
        <f t="shared" si="73"/>
        <v>-1</v>
      </c>
      <c r="R767" s="2">
        <f t="shared" si="70"/>
        <v>22</v>
      </c>
      <c r="S767">
        <f>+IF(R767=11,(F766-D766)/F766-'Daily stats'!$I$12,IF(R767=22,(E766-F766)/F766-'Daily stats'!$I$12,""))</f>
        <v>-9.7934434346964947E-3</v>
      </c>
      <c r="T767" s="11">
        <f>IF(OR(Q766="",Q767=""),0,IF(S767&lt;&gt;"",S767,IF(AND(Q766=Q767,Q766&lt;&gt;0),ABS((F766-F767)/F766),IF(AND(Q766+Q767=0,Q766&lt;&gt;0),(-1*ABS(F767-F766))/F766-2*('Daily stats'!$I$12),IF(AND(Q766=-1,Q767=0),(F766-F767)/F766-2*('Daily stats'!$I$12),IF(AND(Q766=1,Q767=0),(F767-F766)/F766-2*('Daily stats'!$I$12),0))))))</f>
        <v>-9.7934434346964947E-3</v>
      </c>
    </row>
    <row r="768" spans="1:20">
      <c r="A768" s="9">
        <v>43133</v>
      </c>
      <c r="B768" s="9">
        <v>43153</v>
      </c>
      <c r="C768" s="2">
        <v>26994.95</v>
      </c>
      <c r="D768" s="7">
        <v>26994.95</v>
      </c>
      <c r="E768" s="6">
        <v>26425.5</v>
      </c>
      <c r="F768" s="5">
        <v>26504.65</v>
      </c>
      <c r="G768" s="2">
        <v>26504.65</v>
      </c>
      <c r="H768" s="2">
        <v>109127</v>
      </c>
      <c r="I768" s="2">
        <v>1167426.8400000001</v>
      </c>
      <c r="J768" s="2">
        <v>1939600</v>
      </c>
      <c r="K768" s="2">
        <v>-150640</v>
      </c>
      <c r="L768" s="2">
        <v>26451.15</v>
      </c>
      <c r="M768" s="47">
        <f t="shared" si="68"/>
        <v>-728.54999999999927</v>
      </c>
      <c r="N768" s="11">
        <f t="shared" si="71"/>
        <v>-2.6752272960944703E-2</v>
      </c>
      <c r="O768" s="14">
        <f t="shared" si="72"/>
        <v>0.39204040450147043</v>
      </c>
      <c r="P768">
        <f t="shared" si="69"/>
        <v>569.45000000000073</v>
      </c>
      <c r="Q768" s="27">
        <f t="shared" si="73"/>
        <v>-1</v>
      </c>
      <c r="R768" s="2" t="str">
        <f t="shared" si="70"/>
        <v/>
      </c>
      <c r="S768" t="str">
        <f>+IF(R768=11,(F767-D767)/F767-'Daily stats'!$I$12,IF(R768=22,(E767-F767)/F767-'Daily stats'!$I$12,""))</f>
        <v/>
      </c>
      <c r="T768" s="11">
        <f>IF(OR(Q767="",Q768=""),0,IF(S768&lt;&gt;"",S768,IF(AND(Q767=Q768,Q767&lt;&gt;0),ABS((F767-F768)/F767),IF(AND(Q767+Q768=0,Q767&lt;&gt;0),(-1*ABS(F768-F767))/F767-2*('Daily stats'!$I$12),IF(AND(Q767=-1,Q768=0),(F767-F768)/F767-2*('Daily stats'!$I$12),IF(AND(Q767=1,Q768=0),(F768-F767)/F767-2*('Daily stats'!$I$12),0))))))</f>
        <v>2.6752272960944703E-2</v>
      </c>
    </row>
    <row r="769" spans="1:20">
      <c r="A769" s="9">
        <v>43136</v>
      </c>
      <c r="B769" s="9">
        <v>43153</v>
      </c>
      <c r="C769" s="2">
        <v>26094.95</v>
      </c>
      <c r="D769" s="7">
        <v>26317.35</v>
      </c>
      <c r="E769" s="6">
        <v>25903.3</v>
      </c>
      <c r="F769" s="5">
        <v>26196</v>
      </c>
      <c r="G769" s="2">
        <v>26196</v>
      </c>
      <c r="H769" s="2">
        <v>80977</v>
      </c>
      <c r="I769" s="2">
        <v>847499.92</v>
      </c>
      <c r="J769" s="2">
        <v>1983560</v>
      </c>
      <c r="K769" s="2">
        <v>43960</v>
      </c>
      <c r="L769" s="2">
        <v>26098.75</v>
      </c>
      <c r="M769" s="47">
        <f t="shared" si="68"/>
        <v>-308.65000000000146</v>
      </c>
      <c r="N769" s="11">
        <f t="shared" si="71"/>
        <v>-1.1645126421212936E-2</v>
      </c>
      <c r="O769" s="14">
        <f t="shared" si="72"/>
        <v>0.38039527808025747</v>
      </c>
      <c r="P769">
        <f t="shared" si="69"/>
        <v>414.04999999999927</v>
      </c>
      <c r="Q769" s="27">
        <f t="shared" si="73"/>
        <v>-1</v>
      </c>
      <c r="R769" s="2" t="str">
        <f t="shared" si="70"/>
        <v/>
      </c>
      <c r="S769" t="str">
        <f>+IF(R769=11,(F768-D768)/F768-'Daily stats'!$I$12,IF(R769=22,(E768-F768)/F768-'Daily stats'!$I$12,""))</f>
        <v/>
      </c>
      <c r="T769" s="11">
        <f>IF(OR(Q768="",Q769=""),0,IF(S769&lt;&gt;"",S769,IF(AND(Q768=Q769,Q768&lt;&gt;0),ABS((F768-F769)/F768),IF(AND(Q768+Q769=0,Q768&lt;&gt;0),(-1*ABS(F769-F768))/F768-2*('Daily stats'!$I$12),IF(AND(Q768=-1,Q769=0),(F768-F769)/F768-2*('Daily stats'!$I$12),IF(AND(Q768=1,Q769=0),(F769-F768)/F768-2*('Daily stats'!$I$12),0))))))</f>
        <v>1.1645126421212936E-2</v>
      </c>
    </row>
    <row r="770" spans="1:20">
      <c r="A770" s="9">
        <v>43137</v>
      </c>
      <c r="B770" s="9">
        <v>43153</v>
      </c>
      <c r="C770" s="2">
        <v>25201.1</v>
      </c>
      <c r="D770" s="7">
        <v>26213.05</v>
      </c>
      <c r="E770" s="6">
        <v>25000</v>
      </c>
      <c r="F770" s="5">
        <v>25848.6</v>
      </c>
      <c r="G770" s="2">
        <v>25848.6</v>
      </c>
      <c r="H770" s="2">
        <v>176228</v>
      </c>
      <c r="I770" s="2">
        <v>1800385.22</v>
      </c>
      <c r="J770" s="2">
        <v>1952800</v>
      </c>
      <c r="K770" s="2">
        <v>-30760</v>
      </c>
      <c r="L770" s="2">
        <v>25811.3</v>
      </c>
      <c r="M770" s="47">
        <f t="shared" si="68"/>
        <v>-347.40000000000146</v>
      </c>
      <c r="N770" s="11">
        <f t="shared" si="71"/>
        <v>-1.3261566651397215E-2</v>
      </c>
      <c r="O770" s="14">
        <f t="shared" si="72"/>
        <v>0.36713371142886025</v>
      </c>
      <c r="P770">
        <f t="shared" si="69"/>
        <v>1213.0499999999993</v>
      </c>
      <c r="Q770" s="27">
        <f t="shared" si="73"/>
        <v>-1</v>
      </c>
      <c r="R770" s="2" t="str">
        <f t="shared" si="70"/>
        <v/>
      </c>
      <c r="S770" t="str">
        <f>+IF(R770=11,(F769-D769)/F769-'Daily stats'!$I$12,IF(R770=22,(E769-F769)/F769-'Daily stats'!$I$12,""))</f>
        <v/>
      </c>
      <c r="T770" s="11">
        <f>IF(OR(Q769="",Q770=""),0,IF(S770&lt;&gt;"",S770,IF(AND(Q769=Q770,Q769&lt;&gt;0),ABS((F769-F770)/F769),IF(AND(Q769+Q770=0,Q769&lt;&gt;0),(-1*ABS(F770-F769))/F769-2*('Daily stats'!$I$12),IF(AND(Q769=-1,Q770=0),(F769-F770)/F769-2*('Daily stats'!$I$12),IF(AND(Q769=1,Q770=0),(F770-F769)/F769-2*('Daily stats'!$I$12),0))))))</f>
        <v>1.3261566651397215E-2</v>
      </c>
    </row>
    <row r="771" spans="1:20">
      <c r="A771" s="9">
        <v>43138</v>
      </c>
      <c r="B771" s="9">
        <v>43153</v>
      </c>
      <c r="C771" s="2">
        <v>26111.35</v>
      </c>
      <c r="D771" s="7">
        <v>26111.35</v>
      </c>
      <c r="E771" s="6">
        <v>25572</v>
      </c>
      <c r="F771" s="5">
        <v>25663.5</v>
      </c>
      <c r="G771" s="2">
        <v>25663.5</v>
      </c>
      <c r="H771" s="2">
        <v>101651</v>
      </c>
      <c r="I771" s="2">
        <v>1048154.57</v>
      </c>
      <c r="J771" s="2">
        <v>2110520</v>
      </c>
      <c r="K771" s="2">
        <v>157720</v>
      </c>
      <c r="L771" s="2">
        <v>25670</v>
      </c>
      <c r="M771" s="47">
        <f t="shared" ref="M771:M834" si="74">+IF(B771=B770,F771-F770,"")</f>
        <v>-185.09999999999854</v>
      </c>
      <c r="N771" s="11">
        <f t="shared" si="71"/>
        <v>-7.1609294120377337E-3</v>
      </c>
      <c r="O771" s="14">
        <f t="shared" si="72"/>
        <v>0.35997278201682253</v>
      </c>
      <c r="P771">
        <f t="shared" ref="P771:P834" si="75">+D771-E771</f>
        <v>539.34999999999854</v>
      </c>
      <c r="Q771" s="27">
        <f t="shared" si="73"/>
        <v>-1</v>
      </c>
      <c r="R771" s="2" t="str">
        <f t="shared" ref="R771:R834" si="76">+IF(AND(Q770=1,E771&lt;E770),22,IF(AND(Q770=-1,D771&gt;D770),11,""))</f>
        <v/>
      </c>
      <c r="S771" t="str">
        <f>+IF(R771=11,(F770-D770)/F770-'Daily stats'!$I$12,IF(R771=22,(E770-F770)/F770-'Daily stats'!$I$12,""))</f>
        <v/>
      </c>
      <c r="T771" s="11">
        <f>IF(OR(Q770="",Q771=""),0,IF(S771&lt;&gt;"",S771,IF(AND(Q770=Q771,Q770&lt;&gt;0),ABS((F770-F771)/F770),IF(AND(Q770+Q771=0,Q770&lt;&gt;0),(-1*ABS(F771-F770))/F770-2*('Daily stats'!$I$12),IF(AND(Q770=-1,Q771=0),(F770-F771)/F770-2*('Daily stats'!$I$12),IF(AND(Q770=1,Q771=0),(F771-F770)/F770-2*('Daily stats'!$I$12),0))))))</f>
        <v>7.1609294120377337E-3</v>
      </c>
    </row>
    <row r="772" spans="1:20">
      <c r="A772" s="9">
        <v>43139</v>
      </c>
      <c r="B772" s="9">
        <v>43153</v>
      </c>
      <c r="C772" s="2">
        <v>25741</v>
      </c>
      <c r="D772" s="7">
        <v>26148</v>
      </c>
      <c r="E772" s="6">
        <v>25622.05</v>
      </c>
      <c r="F772" s="5">
        <v>25941.85</v>
      </c>
      <c r="G772" s="2">
        <v>25941.85</v>
      </c>
      <c r="H772" s="2">
        <v>106979</v>
      </c>
      <c r="I772" s="2">
        <v>1110095.1200000001</v>
      </c>
      <c r="J772" s="2">
        <v>2049600</v>
      </c>
      <c r="K772" s="2">
        <v>-60920</v>
      </c>
      <c r="L772" s="2">
        <v>25920.65</v>
      </c>
      <c r="M772" s="47">
        <f t="shared" si="74"/>
        <v>278.34999999999854</v>
      </c>
      <c r="N772" s="11">
        <f t="shared" ref="N772:N835" si="77">(F772-F771)/F771</f>
        <v>1.084614335534898E-2</v>
      </c>
      <c r="O772" s="14">
        <f t="shared" ref="O772:O835" si="78">+O771+N772</f>
        <v>0.37081892537217154</v>
      </c>
      <c r="P772">
        <f t="shared" si="75"/>
        <v>525.95000000000073</v>
      </c>
      <c r="Q772" s="27">
        <f t="shared" si="73"/>
        <v>1</v>
      </c>
      <c r="R772" s="2">
        <f t="shared" si="76"/>
        <v>11</v>
      </c>
      <c r="S772">
        <f>+IF(R772=11,(F771-D771)/F771-'Daily stats'!$I$12,IF(R772=22,(E771-F771)/F771-'Daily stats'!$I$12,""))</f>
        <v>-1.7950854326183045E-2</v>
      </c>
      <c r="T772" s="11">
        <f>IF(OR(Q771="",Q772=""),0,IF(S772&lt;&gt;"",S772,IF(AND(Q771=Q772,Q771&lt;&gt;0),ABS((F771-F772)/F771),IF(AND(Q771+Q772=0,Q771&lt;&gt;0),(-1*ABS(F772-F771))/F771-2*('Daily stats'!$I$12),IF(AND(Q771=-1,Q772=0),(F771-F772)/F771-2*('Daily stats'!$I$12),IF(AND(Q771=1,Q772=0),(F772-F771)/F771-2*('Daily stats'!$I$12),0))))))</f>
        <v>-1.7950854326183045E-2</v>
      </c>
    </row>
    <row r="773" spans="1:20">
      <c r="A773" s="9">
        <v>43140</v>
      </c>
      <c r="B773" s="9">
        <v>43153</v>
      </c>
      <c r="C773" s="2">
        <v>25510.15</v>
      </c>
      <c r="D773" s="7">
        <v>25650</v>
      </c>
      <c r="E773" s="6">
        <v>25356</v>
      </c>
      <c r="F773" s="5">
        <v>25513.3</v>
      </c>
      <c r="G773" s="2">
        <v>25513.3</v>
      </c>
      <c r="H773" s="2">
        <v>102235</v>
      </c>
      <c r="I773" s="2">
        <v>1043277.07</v>
      </c>
      <c r="J773" s="2">
        <v>1983640</v>
      </c>
      <c r="K773" s="2">
        <v>-65960</v>
      </c>
      <c r="L773" s="2">
        <v>25463.65</v>
      </c>
      <c r="M773" s="47">
        <f t="shared" si="74"/>
        <v>-428.54999999999927</v>
      </c>
      <c r="N773" s="11">
        <f t="shared" si="77"/>
        <v>-1.6519639115945828E-2</v>
      </c>
      <c r="O773" s="14">
        <f t="shared" si="78"/>
        <v>0.3542992862562257</v>
      </c>
      <c r="P773">
        <f t="shared" si="75"/>
        <v>294</v>
      </c>
      <c r="Q773" s="27">
        <f t="shared" si="73"/>
        <v>-1</v>
      </c>
      <c r="R773" s="2">
        <f t="shared" si="76"/>
        <v>22</v>
      </c>
      <c r="S773">
        <f>+IF(R773=11,(F772-D772)/F772-'Daily stats'!$I$12,IF(R773=22,(E772-F772)/F772-'Daily stats'!$I$12,""))</f>
        <v>-1.2827571086873114E-2</v>
      </c>
      <c r="T773" s="11">
        <f>IF(OR(Q772="",Q773=""),0,IF(S773&lt;&gt;"",S773,IF(AND(Q772=Q773,Q772&lt;&gt;0),ABS((F772-F773)/F772),IF(AND(Q772+Q773=0,Q772&lt;&gt;0),(-1*ABS(F773-F772))/F772-2*('Daily stats'!$I$12),IF(AND(Q772=-1,Q773=0),(F772-F773)/F772-2*('Daily stats'!$I$12),IF(AND(Q772=1,Q773=0),(F773-F772)/F772-2*('Daily stats'!$I$12),0))))))</f>
        <v>-1.2827571086873114E-2</v>
      </c>
    </row>
    <row r="774" spans="1:20">
      <c r="A774" s="9">
        <v>43143</v>
      </c>
      <c r="B774" s="9">
        <v>43153</v>
      </c>
      <c r="C774" s="2">
        <v>25602.5</v>
      </c>
      <c r="D774" s="7">
        <v>25759.4</v>
      </c>
      <c r="E774" s="6">
        <v>25530</v>
      </c>
      <c r="F774" s="5">
        <v>25706.45</v>
      </c>
      <c r="G774" s="2">
        <v>25706.45</v>
      </c>
      <c r="H774" s="2">
        <v>61787</v>
      </c>
      <c r="I774" s="2">
        <v>634107.97</v>
      </c>
      <c r="J774" s="2">
        <v>1986040</v>
      </c>
      <c r="K774" s="2">
        <v>2400</v>
      </c>
      <c r="L774" s="2" t="s">
        <v>36</v>
      </c>
      <c r="M774" s="47">
        <f t="shared" si="74"/>
        <v>193.15000000000146</v>
      </c>
      <c r="N774" s="11">
        <f t="shared" si="77"/>
        <v>7.5705612366883729E-3</v>
      </c>
      <c r="O774" s="14">
        <f t="shared" si="78"/>
        <v>0.36186984749291407</v>
      </c>
      <c r="P774">
        <f t="shared" si="75"/>
        <v>229.40000000000146</v>
      </c>
      <c r="Q774" s="27">
        <f t="shared" si="73"/>
        <v>1</v>
      </c>
      <c r="R774" s="2">
        <f t="shared" si="76"/>
        <v>11</v>
      </c>
      <c r="S774">
        <f>+IF(R774=11,(F773-D773)/F773-'Daily stats'!$I$12,IF(R774=22,(E773-F773)/F773-'Daily stats'!$I$12,""))</f>
        <v>-5.857989754363439E-3</v>
      </c>
      <c r="T774" s="11">
        <f>IF(OR(Q773="",Q774=""),0,IF(S774&lt;&gt;"",S774,IF(AND(Q773=Q774,Q773&lt;&gt;0),ABS((F773-F774)/F773),IF(AND(Q773+Q774=0,Q773&lt;&gt;0),(-1*ABS(F774-F773))/F773-2*('Daily stats'!$I$12),IF(AND(Q773=-1,Q774=0),(F773-F774)/F773-2*('Daily stats'!$I$12),IF(AND(Q773=1,Q774=0),(F774-F773)/F773-2*('Daily stats'!$I$12),0))))))</f>
        <v>-5.857989754363439E-3</v>
      </c>
    </row>
    <row r="775" spans="1:20">
      <c r="A775" s="9">
        <v>43145</v>
      </c>
      <c r="B775" s="9">
        <v>43153</v>
      </c>
      <c r="C775" s="2">
        <v>25760</v>
      </c>
      <c r="D775" s="7">
        <v>25830</v>
      </c>
      <c r="E775" s="6">
        <v>25250</v>
      </c>
      <c r="F775" s="5">
        <v>25357.5</v>
      </c>
      <c r="G775" s="2">
        <v>25357.5</v>
      </c>
      <c r="H775" s="2">
        <v>91134</v>
      </c>
      <c r="I775" s="2">
        <v>931017.63</v>
      </c>
      <c r="J775" s="2">
        <v>2250080</v>
      </c>
      <c r="K775" s="2">
        <v>264040</v>
      </c>
      <c r="L775" s="2">
        <v>25341.25</v>
      </c>
      <c r="M775" s="47">
        <f t="shared" si="74"/>
        <v>-348.95000000000073</v>
      </c>
      <c r="N775" s="11">
        <f t="shared" si="77"/>
        <v>-1.3574414203439243E-2</v>
      </c>
      <c r="O775" s="14">
        <f t="shared" si="78"/>
        <v>0.34829543328947482</v>
      </c>
      <c r="P775">
        <f t="shared" si="75"/>
        <v>580</v>
      </c>
      <c r="Q775" s="27">
        <f t="shared" si="73"/>
        <v>-1</v>
      </c>
      <c r="R775" s="2">
        <f t="shared" si="76"/>
        <v>22</v>
      </c>
      <c r="S775">
        <f>+IF(R775=11,(F774-D774)/F774-'Daily stats'!$I$12,IF(R775=22,(E774-F774)/F774-'Daily stats'!$I$12,""))</f>
        <v>-7.3640360687687607E-3</v>
      </c>
      <c r="T775" s="11">
        <f>IF(OR(Q774="",Q775=""),0,IF(S775&lt;&gt;"",S775,IF(AND(Q774=Q775,Q774&lt;&gt;0),ABS((F774-F775)/F774),IF(AND(Q774+Q775=0,Q774&lt;&gt;0),(-1*ABS(F775-F774))/F774-2*('Daily stats'!$I$12),IF(AND(Q774=-1,Q775=0),(F774-F775)/F774-2*('Daily stats'!$I$12),IF(AND(Q774=1,Q775=0),(F775-F774)/F774-2*('Daily stats'!$I$12),0))))))</f>
        <v>-7.3640360687687607E-3</v>
      </c>
    </row>
    <row r="776" spans="1:20">
      <c r="A776" s="9">
        <v>43146</v>
      </c>
      <c r="B776" s="9">
        <v>43153</v>
      </c>
      <c r="C776" s="2">
        <v>25325</v>
      </c>
      <c r="D776" s="7">
        <v>25613</v>
      </c>
      <c r="E776" s="6">
        <v>25281.200000000001</v>
      </c>
      <c r="F776" s="5">
        <v>25419</v>
      </c>
      <c r="G776" s="2">
        <v>25419</v>
      </c>
      <c r="H776" s="2">
        <v>104449</v>
      </c>
      <c r="I776" s="2">
        <v>1063654.18</v>
      </c>
      <c r="J776" s="2">
        <v>2238960</v>
      </c>
      <c r="K776" s="2">
        <v>-11120</v>
      </c>
      <c r="L776" s="2" t="s">
        <v>36</v>
      </c>
      <c r="M776" s="47">
        <f t="shared" si="74"/>
        <v>61.5</v>
      </c>
      <c r="N776" s="11">
        <f t="shared" si="77"/>
        <v>2.425317953268264E-3</v>
      </c>
      <c r="O776" s="14">
        <f t="shared" si="78"/>
        <v>0.3507207512427431</v>
      </c>
      <c r="P776">
        <f t="shared" si="75"/>
        <v>331.79999999999927</v>
      </c>
      <c r="Q776" s="27">
        <f t="shared" si="73"/>
        <v>1</v>
      </c>
      <c r="R776" s="2" t="str">
        <f t="shared" si="76"/>
        <v/>
      </c>
      <c r="S776" t="str">
        <f>+IF(R776=11,(F775-D775)/F775-'Daily stats'!$I$12,IF(R776=22,(E775-F775)/F775-'Daily stats'!$I$12,""))</f>
        <v/>
      </c>
      <c r="T776" s="11">
        <f>IF(OR(Q775="",Q776=""),0,IF(S776&lt;&gt;"",S776,IF(AND(Q775=Q776,Q775&lt;&gt;0),ABS((F775-F776)/F775),IF(AND(Q775+Q776=0,Q775&lt;&gt;0),(-1*ABS(F776-F775))/F775-2*('Daily stats'!$I$12),IF(AND(Q775=-1,Q776=0),(F775-F776)/F775-2*('Daily stats'!$I$12),IF(AND(Q775=1,Q776=0),(F776-F775)/F775-2*('Daily stats'!$I$12),0))))))</f>
        <v>-3.425317953268264E-3</v>
      </c>
    </row>
    <row r="777" spans="1:20">
      <c r="A777" s="9">
        <v>43147</v>
      </c>
      <c r="B777" s="9">
        <v>43153</v>
      </c>
      <c r="C777" s="2">
        <v>25475.1</v>
      </c>
      <c r="D777" s="7">
        <v>25590</v>
      </c>
      <c r="E777" s="6">
        <v>25128.6</v>
      </c>
      <c r="F777" s="5">
        <v>25192.2</v>
      </c>
      <c r="G777" s="2">
        <v>25192.2</v>
      </c>
      <c r="H777" s="2">
        <v>95217</v>
      </c>
      <c r="I777" s="2">
        <v>965323.36</v>
      </c>
      <c r="J777" s="2">
        <v>2342720</v>
      </c>
      <c r="K777" s="2">
        <v>103760</v>
      </c>
      <c r="L777" s="2" t="s">
        <v>36</v>
      </c>
      <c r="M777" s="47">
        <f t="shared" si="74"/>
        <v>-226.79999999999927</v>
      </c>
      <c r="N777" s="11">
        <f t="shared" si="77"/>
        <v>-8.9224595774813828E-3</v>
      </c>
      <c r="O777" s="14">
        <f t="shared" si="78"/>
        <v>0.34179829166526171</v>
      </c>
      <c r="P777">
        <f t="shared" si="75"/>
        <v>461.40000000000146</v>
      </c>
      <c r="Q777" s="27">
        <f t="shared" si="73"/>
        <v>-1</v>
      </c>
      <c r="R777" s="2">
        <f t="shared" si="76"/>
        <v>22</v>
      </c>
      <c r="S777">
        <f>+IF(R777=11,(F776-D776)/F776-'Daily stats'!$I$12,IF(R777=22,(E776-F776)/F776-'Daily stats'!$I$12,""))</f>
        <v>-5.921141665683121E-3</v>
      </c>
      <c r="T777" s="11">
        <f>IF(OR(Q776="",Q777=""),0,IF(S777&lt;&gt;"",S777,IF(AND(Q776=Q777,Q776&lt;&gt;0),ABS((F776-F777)/F776),IF(AND(Q776+Q777=0,Q776&lt;&gt;0),(-1*ABS(F777-F776))/F776-2*('Daily stats'!$I$12),IF(AND(Q776=-1,Q777=0),(F776-F777)/F776-2*('Daily stats'!$I$12),IF(AND(Q776=1,Q777=0),(F777-F776)/F776-2*('Daily stats'!$I$12),0))))))</f>
        <v>-5.921141665683121E-3</v>
      </c>
    </row>
    <row r="778" spans="1:20">
      <c r="A778" s="9">
        <v>43150</v>
      </c>
      <c r="B778" s="9">
        <v>43153</v>
      </c>
      <c r="C778" s="2">
        <v>25300.05</v>
      </c>
      <c r="D778" s="7">
        <v>25323.95</v>
      </c>
      <c r="E778" s="6">
        <v>24840.15</v>
      </c>
      <c r="F778" s="5">
        <v>25057.5</v>
      </c>
      <c r="G778" s="2">
        <v>25057.5</v>
      </c>
      <c r="H778" s="2">
        <v>111508</v>
      </c>
      <c r="I778" s="2">
        <v>1114924.53</v>
      </c>
      <c r="J778" s="2">
        <v>2126640</v>
      </c>
      <c r="K778" s="2">
        <v>-216080</v>
      </c>
      <c r="L778" s="2" t="s">
        <v>36</v>
      </c>
      <c r="M778" s="47">
        <f t="shared" si="74"/>
        <v>-134.70000000000073</v>
      </c>
      <c r="N778" s="11">
        <f t="shared" si="77"/>
        <v>-5.3468930859552058E-3</v>
      </c>
      <c r="O778" s="14">
        <f t="shared" si="78"/>
        <v>0.3364513985793065</v>
      </c>
      <c r="P778">
        <f t="shared" si="75"/>
        <v>483.79999999999927</v>
      </c>
      <c r="Q778" s="27">
        <f t="shared" si="73"/>
        <v>-1</v>
      </c>
      <c r="R778" s="2" t="str">
        <f t="shared" si="76"/>
        <v/>
      </c>
      <c r="S778" t="str">
        <f>+IF(R778=11,(F777-D777)/F777-'Daily stats'!$I$12,IF(R778=22,(E777-F777)/F777-'Daily stats'!$I$12,""))</f>
        <v/>
      </c>
      <c r="T778" s="11">
        <f>IF(OR(Q777="",Q778=""),0,IF(S778&lt;&gt;"",S778,IF(AND(Q777=Q778,Q777&lt;&gt;0),ABS((F777-F778)/F777),IF(AND(Q777+Q778=0,Q777&lt;&gt;0),(-1*ABS(F778-F777))/F777-2*('Daily stats'!$I$12),IF(AND(Q777=-1,Q778=0),(F777-F778)/F777-2*('Daily stats'!$I$12),IF(AND(Q777=1,Q778=0),(F778-F777)/F777-2*('Daily stats'!$I$12),0))))))</f>
        <v>5.3468930859552058E-3</v>
      </c>
    </row>
    <row r="779" spans="1:20">
      <c r="A779" s="9">
        <v>43151</v>
      </c>
      <c r="B779" s="9">
        <v>43153</v>
      </c>
      <c r="C779" s="2">
        <v>25061.1</v>
      </c>
      <c r="D779" s="7">
        <v>25149.8</v>
      </c>
      <c r="E779" s="6">
        <v>24811.8</v>
      </c>
      <c r="F779" s="5">
        <v>24859.55</v>
      </c>
      <c r="G779" s="2">
        <v>24859.55</v>
      </c>
      <c r="H779" s="2">
        <v>102372</v>
      </c>
      <c r="I779" s="2">
        <v>1024550.14</v>
      </c>
      <c r="J779" s="2">
        <v>2123000</v>
      </c>
      <c r="K779" s="2">
        <v>-3640</v>
      </c>
      <c r="L779" s="2" t="s">
        <v>36</v>
      </c>
      <c r="M779" s="47">
        <f t="shared" si="74"/>
        <v>-197.95000000000073</v>
      </c>
      <c r="N779" s="11">
        <f t="shared" si="77"/>
        <v>-7.8998303901027921E-3</v>
      </c>
      <c r="O779" s="14">
        <f t="shared" si="78"/>
        <v>0.32855156818920372</v>
      </c>
      <c r="P779">
        <f t="shared" si="75"/>
        <v>338</v>
      </c>
      <c r="Q779" s="27">
        <f t="shared" si="73"/>
        <v>-1</v>
      </c>
      <c r="R779" s="2" t="str">
        <f t="shared" si="76"/>
        <v/>
      </c>
      <c r="S779" t="str">
        <f>+IF(R779=11,(F778-D778)/F778-'Daily stats'!$I$12,IF(R779=22,(E778-F778)/F778-'Daily stats'!$I$12,""))</f>
        <v/>
      </c>
      <c r="T779" s="11">
        <f>IF(OR(Q778="",Q779=""),0,IF(S779&lt;&gt;"",S779,IF(AND(Q778=Q779,Q778&lt;&gt;0),ABS((F778-F779)/F778),IF(AND(Q778+Q779=0,Q778&lt;&gt;0),(-1*ABS(F779-F778))/F778-2*('Daily stats'!$I$12),IF(AND(Q778=-1,Q779=0),(F778-F779)/F778-2*('Daily stats'!$I$12),IF(AND(Q778=1,Q779=0),(F779-F778)/F778-2*('Daily stats'!$I$12),0))))))</f>
        <v>7.8998303901027921E-3</v>
      </c>
    </row>
    <row r="780" spans="1:20">
      <c r="A780" s="9">
        <v>43152</v>
      </c>
      <c r="B780" s="9">
        <v>43153</v>
      </c>
      <c r="C780" s="2">
        <v>24980</v>
      </c>
      <c r="D780" s="7">
        <v>25010.5</v>
      </c>
      <c r="E780" s="6">
        <v>24776.1</v>
      </c>
      <c r="F780" s="5">
        <v>24928.799999999999</v>
      </c>
      <c r="G780" s="2">
        <v>24928.799999999999</v>
      </c>
      <c r="H780" s="2">
        <v>79043</v>
      </c>
      <c r="I780" s="2">
        <v>786832.97</v>
      </c>
      <c r="J780" s="2">
        <v>1679960</v>
      </c>
      <c r="K780" s="2">
        <v>-443040</v>
      </c>
      <c r="L780" s="2">
        <v>24936.7</v>
      </c>
      <c r="M780" s="47">
        <f t="shared" si="74"/>
        <v>69.25</v>
      </c>
      <c r="N780" s="11">
        <f t="shared" si="77"/>
        <v>2.7856497804666616E-3</v>
      </c>
      <c r="O780" s="14">
        <f t="shared" si="78"/>
        <v>0.33133721796967036</v>
      </c>
      <c r="P780">
        <f t="shared" si="75"/>
        <v>234.40000000000146</v>
      </c>
      <c r="Q780" s="27">
        <f t="shared" si="73"/>
        <v>1</v>
      </c>
      <c r="R780" s="2" t="str">
        <f t="shared" si="76"/>
        <v/>
      </c>
      <c r="S780" t="str">
        <f>+IF(R780=11,(F779-D779)/F779-'Daily stats'!$I$12,IF(R780=22,(E779-F779)/F779-'Daily stats'!$I$12,""))</f>
        <v/>
      </c>
      <c r="T780" s="11">
        <f>IF(OR(Q779="",Q780=""),0,IF(S780&lt;&gt;"",S780,IF(AND(Q779=Q780,Q779&lt;&gt;0),ABS((F779-F780)/F779),IF(AND(Q779+Q780=0,Q779&lt;&gt;0),(-1*ABS(F780-F779))/F779-2*('Daily stats'!$I$12),IF(AND(Q779=-1,Q780=0),(F779-F780)/F779-2*('Daily stats'!$I$12),IF(AND(Q779=1,Q780=0),(F780-F779)/F779-2*('Daily stats'!$I$12),0))))))</f>
        <v>-3.7856497804666617E-3</v>
      </c>
    </row>
    <row r="781" spans="1:20">
      <c r="A781" s="9">
        <v>43153</v>
      </c>
      <c r="B781" s="9">
        <v>43153</v>
      </c>
      <c r="C781" s="2">
        <v>24785</v>
      </c>
      <c r="D781" s="7">
        <v>24956.95</v>
      </c>
      <c r="E781" s="6">
        <v>24752.799999999999</v>
      </c>
      <c r="F781" s="5">
        <v>24936</v>
      </c>
      <c r="G781" s="2">
        <v>24955.200000000001</v>
      </c>
      <c r="H781" s="2">
        <v>88974</v>
      </c>
      <c r="I781" s="2">
        <v>884973.91</v>
      </c>
      <c r="J781" s="2">
        <v>913720</v>
      </c>
      <c r="K781" s="2">
        <v>-766240</v>
      </c>
      <c r="L781" s="2" t="s">
        <v>36</v>
      </c>
      <c r="M781" s="47">
        <f t="shared" si="74"/>
        <v>7.2000000000007276</v>
      </c>
      <c r="N781" s="11">
        <f t="shared" si="77"/>
        <v>2.88822566669905E-4</v>
      </c>
      <c r="O781" s="14">
        <f t="shared" si="78"/>
        <v>0.33162604053634026</v>
      </c>
      <c r="P781">
        <f t="shared" si="75"/>
        <v>204.15000000000146</v>
      </c>
      <c r="Q781" s="27">
        <f t="shared" ref="Q781:Q844" si="79">+IF(M781="","",IF(B781&lt;&gt;B782,0,IF(M781&lt;&gt;"",IF(F781&gt;F780,1,IF(F781&lt;F780,-1,0)))))</f>
        <v>0</v>
      </c>
      <c r="R781" s="2">
        <f t="shared" si="76"/>
        <v>22</v>
      </c>
      <c r="S781">
        <f>+IF(R781=11,(F780-D780)/F780-'Daily stats'!$I$12,IF(R781=22,(E780-F780)/F780-'Daily stats'!$I$12,""))</f>
        <v>-6.6254452681236455E-3</v>
      </c>
      <c r="T781" s="11">
        <f>IF(OR(Q780="",Q781=""),0,IF(S781&lt;&gt;"",S781,IF(AND(Q780=Q781,Q780&lt;&gt;0),ABS((F780-F781)/F780),IF(AND(Q780+Q781=0,Q780&lt;&gt;0),(-1*ABS(F781-F780))/F780-2*('Daily stats'!$I$12),IF(AND(Q780=-1,Q781=0),(F780-F781)/F780-2*('Daily stats'!$I$12),IF(AND(Q780=1,Q781=0),(F781-F780)/F780-2*('Daily stats'!$I$12),0))))))</f>
        <v>-6.6254452681236455E-3</v>
      </c>
    </row>
    <row r="782" spans="1:20">
      <c r="A782" s="9">
        <v>43154</v>
      </c>
      <c r="B782" s="9">
        <v>43187</v>
      </c>
      <c r="C782" s="2">
        <v>25002</v>
      </c>
      <c r="D782" s="7">
        <v>25409.95</v>
      </c>
      <c r="E782" s="6">
        <v>24950</v>
      </c>
      <c r="F782" s="5">
        <v>25381.55</v>
      </c>
      <c r="G782" s="2">
        <v>25381.55</v>
      </c>
      <c r="H782" s="2">
        <v>84492</v>
      </c>
      <c r="I782" s="2">
        <v>854022.71</v>
      </c>
      <c r="J782" s="2">
        <v>1773640</v>
      </c>
      <c r="K782" s="2">
        <v>80320</v>
      </c>
      <c r="L782" s="2" t="s">
        <v>36</v>
      </c>
      <c r="M782" s="47" t="str">
        <f t="shared" si="74"/>
        <v/>
      </c>
      <c r="N782" s="11">
        <f t="shared" si="77"/>
        <v>1.7867741418030127E-2</v>
      </c>
      <c r="O782" s="14">
        <f t="shared" si="78"/>
        <v>0.34949378195437036</v>
      </c>
      <c r="P782">
        <f t="shared" si="75"/>
        <v>459.95000000000073</v>
      </c>
      <c r="Q782" s="27" t="str">
        <f t="shared" si="79"/>
        <v/>
      </c>
      <c r="R782" s="2" t="str">
        <f t="shared" si="76"/>
        <v/>
      </c>
      <c r="S782" t="str">
        <f>+IF(R782=11,(F781-D781)/F781-'Daily stats'!$I$12,IF(R782=22,(E781-F781)/F781-'Daily stats'!$I$12,""))</f>
        <v/>
      </c>
      <c r="T782" s="11">
        <f>IF(OR(Q781="",Q782=""),0,IF(S782&lt;&gt;"",S782,IF(AND(Q781=Q782,Q781&lt;&gt;0),ABS((F781-F782)/F781),IF(AND(Q781+Q782=0,Q781&lt;&gt;0),(-1*ABS(F782-F781))/F781-2*('Daily stats'!$I$12),IF(AND(Q781=-1,Q782=0),(F781-F782)/F781-2*('Daily stats'!$I$12),IF(AND(Q781=1,Q782=0),(F782-F781)/F781-2*('Daily stats'!$I$12),0))))))</f>
        <v>0</v>
      </c>
    </row>
    <row r="783" spans="1:20">
      <c r="A783" s="9">
        <v>43157</v>
      </c>
      <c r="B783" s="9">
        <v>43187</v>
      </c>
      <c r="C783" s="2">
        <v>25530</v>
      </c>
      <c r="D783" s="7">
        <v>25777.95</v>
      </c>
      <c r="E783" s="6">
        <v>25452</v>
      </c>
      <c r="F783" s="5">
        <v>25739.15</v>
      </c>
      <c r="G783" s="2">
        <v>25739.15</v>
      </c>
      <c r="H783" s="2">
        <v>69700</v>
      </c>
      <c r="I783" s="2">
        <v>714710.45</v>
      </c>
      <c r="J783" s="2">
        <v>1817880</v>
      </c>
      <c r="K783" s="2">
        <v>44240</v>
      </c>
      <c r="L783" s="2" t="s">
        <v>36</v>
      </c>
      <c r="M783" s="47">
        <f t="shared" si="74"/>
        <v>357.60000000000218</v>
      </c>
      <c r="N783" s="11">
        <f t="shared" si="77"/>
        <v>1.4088974077627339E-2</v>
      </c>
      <c r="O783" s="14">
        <f t="shared" si="78"/>
        <v>0.36358275603199769</v>
      </c>
      <c r="P783">
        <f t="shared" si="75"/>
        <v>325.95000000000073</v>
      </c>
      <c r="Q783" s="27">
        <f t="shared" si="79"/>
        <v>1</v>
      </c>
      <c r="R783" s="2" t="str">
        <f t="shared" si="76"/>
        <v/>
      </c>
      <c r="S783" t="str">
        <f>+IF(R783=11,(F782-D782)/F782-'Daily stats'!$I$12,IF(R783=22,(E782-F782)/F782-'Daily stats'!$I$12,""))</f>
        <v/>
      </c>
      <c r="T783" s="11">
        <f>IF(OR(Q782="",Q783=""),0,IF(S783&lt;&gt;"",S783,IF(AND(Q782=Q783,Q782&lt;&gt;0),ABS((F782-F783)/F782),IF(AND(Q782+Q783=0,Q782&lt;&gt;0),(-1*ABS(F783-F782))/F782-2*('Daily stats'!$I$12),IF(AND(Q782=-1,Q783=0),(F782-F783)/F782-2*('Daily stats'!$I$12),IF(AND(Q782=1,Q783=0),(F783-F782)/F782-2*('Daily stats'!$I$12),0))))))</f>
        <v>0</v>
      </c>
    </row>
    <row r="784" spans="1:20">
      <c r="A784" s="9">
        <v>43158</v>
      </c>
      <c r="B784" s="9">
        <v>43187</v>
      </c>
      <c r="C784" s="2">
        <v>25700</v>
      </c>
      <c r="D784" s="7">
        <v>25780</v>
      </c>
      <c r="E784" s="6">
        <v>25385</v>
      </c>
      <c r="F784" s="5">
        <v>25412.1</v>
      </c>
      <c r="G784" s="2">
        <v>25412.1</v>
      </c>
      <c r="H784" s="2">
        <v>92219</v>
      </c>
      <c r="I784" s="2">
        <v>941739.15</v>
      </c>
      <c r="J784" s="2">
        <v>1724600</v>
      </c>
      <c r="K784" s="2">
        <v>-93280</v>
      </c>
      <c r="L784" s="2" t="s">
        <v>36</v>
      </c>
      <c r="M784" s="47">
        <f t="shared" si="74"/>
        <v>-327.05000000000291</v>
      </c>
      <c r="N784" s="11">
        <f t="shared" si="77"/>
        <v>-1.2706324800935653E-2</v>
      </c>
      <c r="O784" s="14">
        <f t="shared" si="78"/>
        <v>0.35087643123106205</v>
      </c>
      <c r="P784">
        <f t="shared" si="75"/>
        <v>395</v>
      </c>
      <c r="Q784" s="27">
        <f t="shared" si="79"/>
        <v>-1</v>
      </c>
      <c r="R784" s="2">
        <f t="shared" si="76"/>
        <v>22</v>
      </c>
      <c r="S784">
        <f>+IF(R784=11,(F783-D783)/F783-'Daily stats'!$I$12,IF(R784=22,(E783-F783)/F783-'Daily stats'!$I$12,""))</f>
        <v>-1.1656157060353643E-2</v>
      </c>
      <c r="T784" s="11">
        <f>IF(OR(Q783="",Q784=""),0,IF(S784&lt;&gt;"",S784,IF(AND(Q783=Q784,Q783&lt;&gt;0),ABS((F783-F784)/F783),IF(AND(Q783+Q784=0,Q783&lt;&gt;0),(-1*ABS(F784-F783))/F783-2*('Daily stats'!$I$12),IF(AND(Q783=-1,Q784=0),(F783-F784)/F783-2*('Daily stats'!$I$12),IF(AND(Q783=1,Q784=0),(F784-F783)/F783-2*('Daily stats'!$I$12),0))))))</f>
        <v>-1.1656157060353643E-2</v>
      </c>
    </row>
    <row r="785" spans="1:20">
      <c r="A785" s="9">
        <v>43159</v>
      </c>
      <c r="B785" s="9">
        <v>43187</v>
      </c>
      <c r="C785" s="2">
        <v>24600</v>
      </c>
      <c r="D785" s="7">
        <v>25270</v>
      </c>
      <c r="E785" s="6">
        <v>24600</v>
      </c>
      <c r="F785" s="5">
        <v>25170.05</v>
      </c>
      <c r="G785" s="2">
        <v>25170.05</v>
      </c>
      <c r="H785" s="2">
        <v>112097</v>
      </c>
      <c r="I785" s="2">
        <v>1126215.96</v>
      </c>
      <c r="J785" s="2">
        <v>1749200</v>
      </c>
      <c r="K785" s="2">
        <v>24600</v>
      </c>
      <c r="L785" s="2">
        <v>25107.4</v>
      </c>
      <c r="M785" s="47">
        <f t="shared" si="74"/>
        <v>-242.04999999999927</v>
      </c>
      <c r="N785" s="11">
        <f t="shared" si="77"/>
        <v>-9.524990063788482E-3</v>
      </c>
      <c r="O785" s="14">
        <f t="shared" si="78"/>
        <v>0.34135144116727356</v>
      </c>
      <c r="P785">
        <f t="shared" si="75"/>
        <v>670</v>
      </c>
      <c r="Q785" s="27">
        <f t="shared" si="79"/>
        <v>-1</v>
      </c>
      <c r="R785" s="2" t="str">
        <f t="shared" si="76"/>
        <v/>
      </c>
      <c r="S785" t="str">
        <f>+IF(R785=11,(F784-D784)/F784-'Daily stats'!$I$12,IF(R785=22,(E784-F784)/F784-'Daily stats'!$I$12,""))</f>
        <v/>
      </c>
      <c r="T785" s="11">
        <f>IF(OR(Q784="",Q785=""),0,IF(S785&lt;&gt;"",S785,IF(AND(Q784=Q785,Q784&lt;&gt;0),ABS((F784-F785)/F784),IF(AND(Q784+Q785=0,Q784&lt;&gt;0),(-1*ABS(F785-F784))/F784-2*('Daily stats'!$I$12),IF(AND(Q784=-1,Q785=0),(F784-F785)/F784-2*('Daily stats'!$I$12),IF(AND(Q784=1,Q785=0),(F785-F784)/F784-2*('Daily stats'!$I$12),0))))))</f>
        <v>9.524990063788482E-3</v>
      </c>
    </row>
    <row r="786" spans="1:20">
      <c r="A786" s="9">
        <v>43160</v>
      </c>
      <c r="B786" s="9">
        <v>43187</v>
      </c>
      <c r="C786" s="2">
        <v>25069.4</v>
      </c>
      <c r="D786" s="7">
        <v>25280</v>
      </c>
      <c r="E786" s="6">
        <v>24870</v>
      </c>
      <c r="F786" s="5">
        <v>24938.45</v>
      </c>
      <c r="G786" s="2">
        <v>24938.45</v>
      </c>
      <c r="H786" s="2">
        <v>102305</v>
      </c>
      <c r="I786" s="2">
        <v>1027127.15</v>
      </c>
      <c r="J786" s="2">
        <v>1710760</v>
      </c>
      <c r="K786" s="2">
        <v>-38440</v>
      </c>
      <c r="L786" s="2" t="s">
        <v>36</v>
      </c>
      <c r="M786" s="47">
        <f t="shared" si="74"/>
        <v>-231.59999999999854</v>
      </c>
      <c r="N786" s="11">
        <f t="shared" si="77"/>
        <v>-9.2014119956058318E-3</v>
      </c>
      <c r="O786" s="14">
        <f t="shared" si="78"/>
        <v>0.33215002917166775</v>
      </c>
      <c r="P786">
        <f t="shared" si="75"/>
        <v>410</v>
      </c>
      <c r="Q786" s="27">
        <f t="shared" si="79"/>
        <v>-1</v>
      </c>
      <c r="R786" s="2">
        <f t="shared" si="76"/>
        <v>11</v>
      </c>
      <c r="S786">
        <f>+IF(R786=11,(F785-D785)/F785-'Daily stats'!$I$12,IF(R786=22,(E785-F785)/F785-'Daily stats'!$I$12,""))</f>
        <v>-4.4709893305734678E-3</v>
      </c>
      <c r="T786" s="11">
        <f>IF(OR(Q785="",Q786=""),0,IF(S786&lt;&gt;"",S786,IF(AND(Q785=Q786,Q785&lt;&gt;0),ABS((F785-F786)/F785),IF(AND(Q785+Q786=0,Q785&lt;&gt;0),(-1*ABS(F786-F785))/F785-2*('Daily stats'!$I$12),IF(AND(Q785=-1,Q786=0),(F785-F786)/F785-2*('Daily stats'!$I$12),IF(AND(Q785=1,Q786=0),(F786-F785)/F785-2*('Daily stats'!$I$12),0))))))</f>
        <v>-4.4709893305734678E-3</v>
      </c>
    </row>
    <row r="787" spans="1:20">
      <c r="A787" s="9">
        <v>43164</v>
      </c>
      <c r="B787" s="9">
        <v>43187</v>
      </c>
      <c r="C787" s="2">
        <v>24749.65</v>
      </c>
      <c r="D787" s="7">
        <v>24905</v>
      </c>
      <c r="E787" s="6">
        <v>24683.1</v>
      </c>
      <c r="F787" s="5">
        <v>24866.35</v>
      </c>
      <c r="G787" s="2">
        <v>24866.35</v>
      </c>
      <c r="H787" s="2">
        <v>91087</v>
      </c>
      <c r="I787" s="2">
        <v>903680.2</v>
      </c>
      <c r="J787" s="2">
        <v>1713200</v>
      </c>
      <c r="K787" s="2">
        <v>2440</v>
      </c>
      <c r="L787" s="2" t="s">
        <v>36</v>
      </c>
      <c r="M787" s="47">
        <f t="shared" si="74"/>
        <v>-72.100000000002183</v>
      </c>
      <c r="N787" s="11">
        <f t="shared" si="77"/>
        <v>-2.8911179323495317E-3</v>
      </c>
      <c r="O787" s="14">
        <f t="shared" si="78"/>
        <v>0.32925891123931822</v>
      </c>
      <c r="P787">
        <f t="shared" si="75"/>
        <v>221.90000000000146</v>
      </c>
      <c r="Q787" s="27">
        <f t="shared" si="79"/>
        <v>-1</v>
      </c>
      <c r="R787" s="2" t="str">
        <f t="shared" si="76"/>
        <v/>
      </c>
      <c r="S787" t="str">
        <f>+IF(R787=11,(F786-D786)/F786-'Daily stats'!$I$12,IF(R787=22,(E786-F786)/F786-'Daily stats'!$I$12,""))</f>
        <v/>
      </c>
      <c r="T787" s="11">
        <f>IF(OR(Q786="",Q787=""),0,IF(S787&lt;&gt;"",S787,IF(AND(Q786=Q787,Q786&lt;&gt;0),ABS((F786-F787)/F786),IF(AND(Q786+Q787=0,Q786&lt;&gt;0),(-1*ABS(F787-F786))/F786-2*('Daily stats'!$I$12),IF(AND(Q786=-1,Q787=0),(F786-F787)/F786-2*('Daily stats'!$I$12),IF(AND(Q786=1,Q787=0),(F787-F786)/F786-2*('Daily stats'!$I$12),0))))))</f>
        <v>2.8911179323495317E-3</v>
      </c>
    </row>
    <row r="788" spans="1:20">
      <c r="A788" s="9">
        <v>43165</v>
      </c>
      <c r="B788" s="9">
        <v>43187</v>
      </c>
      <c r="C788" s="2">
        <v>24990</v>
      </c>
      <c r="D788" s="7">
        <v>25085</v>
      </c>
      <c r="E788" s="6">
        <v>24412</v>
      </c>
      <c r="F788" s="5">
        <v>24504.15</v>
      </c>
      <c r="G788" s="2">
        <v>24504.15</v>
      </c>
      <c r="H788" s="2">
        <v>121148</v>
      </c>
      <c r="I788" s="2">
        <v>1202102.07</v>
      </c>
      <c r="J788" s="2">
        <v>1851680</v>
      </c>
      <c r="K788" s="2">
        <v>138480</v>
      </c>
      <c r="L788" s="2" t="s">
        <v>36</v>
      </c>
      <c r="M788" s="47">
        <f t="shared" si="74"/>
        <v>-362.19999999999709</v>
      </c>
      <c r="N788" s="11">
        <f t="shared" si="77"/>
        <v>-1.4565869136403096E-2</v>
      </c>
      <c r="O788" s="14">
        <f t="shared" si="78"/>
        <v>0.3146930421029151</v>
      </c>
      <c r="P788">
        <f t="shared" si="75"/>
        <v>673</v>
      </c>
      <c r="Q788" s="27">
        <f t="shared" si="79"/>
        <v>-1</v>
      </c>
      <c r="R788" s="2">
        <f t="shared" si="76"/>
        <v>11</v>
      </c>
      <c r="S788">
        <f>+IF(R788=11,(F787-D787)/F787-'Daily stats'!$I$12,IF(R788=22,(E787-F787)/F787-'Daily stats'!$I$12,""))</f>
        <v>-2.0543093377195067E-3</v>
      </c>
      <c r="T788" s="11">
        <f>IF(OR(Q787="",Q788=""),0,IF(S788&lt;&gt;"",S788,IF(AND(Q787=Q788,Q787&lt;&gt;0),ABS((F787-F788)/F787),IF(AND(Q787+Q788=0,Q787&lt;&gt;0),(-1*ABS(F788-F787))/F787-2*('Daily stats'!$I$12),IF(AND(Q787=-1,Q788=0),(F787-F788)/F787-2*('Daily stats'!$I$12),IF(AND(Q787=1,Q788=0),(F788-F787)/F787-2*('Daily stats'!$I$12),0))))))</f>
        <v>-2.0543093377195067E-3</v>
      </c>
    </row>
    <row r="789" spans="1:20">
      <c r="A789" s="9">
        <v>43166</v>
      </c>
      <c r="B789" s="9">
        <v>43187</v>
      </c>
      <c r="C789" s="2">
        <v>24370</v>
      </c>
      <c r="D789" s="7">
        <v>24439</v>
      </c>
      <c r="E789" s="6">
        <v>24160.6</v>
      </c>
      <c r="F789" s="5">
        <v>24214.2</v>
      </c>
      <c r="G789" s="2">
        <v>24214.2</v>
      </c>
      <c r="H789" s="2">
        <v>123053</v>
      </c>
      <c r="I789" s="2">
        <v>1195562.79</v>
      </c>
      <c r="J789" s="2">
        <v>1815760</v>
      </c>
      <c r="K789" s="2">
        <v>-35920</v>
      </c>
      <c r="L789" s="2">
        <v>24134.1</v>
      </c>
      <c r="M789" s="47">
        <f t="shared" si="74"/>
        <v>-289.95000000000073</v>
      </c>
      <c r="N789" s="11">
        <f t="shared" si="77"/>
        <v>-1.1832689564828844E-2</v>
      </c>
      <c r="O789" s="14">
        <f t="shared" si="78"/>
        <v>0.30286035253808624</v>
      </c>
      <c r="P789">
        <f t="shared" si="75"/>
        <v>278.40000000000146</v>
      </c>
      <c r="Q789" s="27">
        <f t="shared" si="79"/>
        <v>-1</v>
      </c>
      <c r="R789" s="2" t="str">
        <f t="shared" si="76"/>
        <v/>
      </c>
      <c r="S789" t="str">
        <f>+IF(R789=11,(F788-D788)/F788-'Daily stats'!$I$12,IF(R789=22,(E788-F788)/F788-'Daily stats'!$I$12,""))</f>
        <v/>
      </c>
      <c r="T789" s="11">
        <f>IF(OR(Q788="",Q789=""),0,IF(S789&lt;&gt;"",S789,IF(AND(Q788=Q789,Q788&lt;&gt;0),ABS((F788-F789)/F788),IF(AND(Q788+Q789=0,Q788&lt;&gt;0),(-1*ABS(F789-F788))/F788-2*('Daily stats'!$I$12),IF(AND(Q788=-1,Q789=0),(F788-F789)/F788-2*('Daily stats'!$I$12),IF(AND(Q788=1,Q789=0),(F789-F788)/F788-2*('Daily stats'!$I$12),0))))))</f>
        <v>1.1832689564828844E-2</v>
      </c>
    </row>
    <row r="790" spans="1:20">
      <c r="A790" s="9">
        <v>43167</v>
      </c>
      <c r="B790" s="9">
        <v>43187</v>
      </c>
      <c r="C790" s="2">
        <v>24364</v>
      </c>
      <c r="D790" s="7">
        <v>24570</v>
      </c>
      <c r="E790" s="6">
        <v>24085.7</v>
      </c>
      <c r="F790" s="5">
        <v>24508.05</v>
      </c>
      <c r="G790" s="2">
        <v>24508.05</v>
      </c>
      <c r="H790" s="2">
        <v>137249</v>
      </c>
      <c r="I790" s="2">
        <v>1335467.23</v>
      </c>
      <c r="J790" s="2">
        <v>1756000</v>
      </c>
      <c r="K790" s="2">
        <v>-59760</v>
      </c>
      <c r="L790" s="2" t="s">
        <v>36</v>
      </c>
      <c r="M790" s="47">
        <f t="shared" si="74"/>
        <v>293.84999999999854</v>
      </c>
      <c r="N790" s="11">
        <f t="shared" si="77"/>
        <v>1.2135441187402373E-2</v>
      </c>
      <c r="O790" s="14">
        <f t="shared" si="78"/>
        <v>0.31499579372548864</v>
      </c>
      <c r="P790">
        <f t="shared" si="75"/>
        <v>484.29999999999927</v>
      </c>
      <c r="Q790" s="27">
        <f t="shared" si="79"/>
        <v>1</v>
      </c>
      <c r="R790" s="2">
        <f t="shared" si="76"/>
        <v>11</v>
      </c>
      <c r="S790">
        <f>+IF(R790=11,(F789-D789)/F789-'Daily stats'!$I$12,IF(R790=22,(E789-F789)/F789-'Daily stats'!$I$12,""))</f>
        <v>-9.7838086742489637E-3</v>
      </c>
      <c r="T790" s="11">
        <f>IF(OR(Q789="",Q790=""),0,IF(S790&lt;&gt;"",S790,IF(AND(Q789=Q790,Q789&lt;&gt;0),ABS((F789-F790)/F789),IF(AND(Q789+Q790=0,Q789&lt;&gt;0),(-1*ABS(F790-F789))/F789-2*('Daily stats'!$I$12),IF(AND(Q789=-1,Q790=0),(F789-F790)/F789-2*('Daily stats'!$I$12),IF(AND(Q789=1,Q790=0),(F790-F789)/F789-2*('Daily stats'!$I$12),0))))))</f>
        <v>-9.7838086742489637E-3</v>
      </c>
    </row>
    <row r="791" spans="1:20">
      <c r="A791" s="9">
        <v>43168</v>
      </c>
      <c r="B791" s="9">
        <v>43187</v>
      </c>
      <c r="C791" s="2">
        <v>24549.8</v>
      </c>
      <c r="D791" s="7">
        <v>24580</v>
      </c>
      <c r="E791" s="6">
        <v>24285.15</v>
      </c>
      <c r="F791" s="5">
        <v>24313.25</v>
      </c>
      <c r="G791" s="2">
        <v>24313.25</v>
      </c>
      <c r="H791" s="2">
        <v>95552</v>
      </c>
      <c r="I791" s="2">
        <v>933707.09</v>
      </c>
      <c r="J791" s="2">
        <v>1746240</v>
      </c>
      <c r="K791" s="2">
        <v>-9760</v>
      </c>
      <c r="L791" s="2" t="s">
        <v>36</v>
      </c>
      <c r="M791" s="47">
        <f t="shared" si="74"/>
        <v>-194.79999999999927</v>
      </c>
      <c r="N791" s="11">
        <f t="shared" si="77"/>
        <v>-7.9484087881328495E-3</v>
      </c>
      <c r="O791" s="14">
        <f t="shared" si="78"/>
        <v>0.30704738493735578</v>
      </c>
      <c r="P791">
        <f t="shared" si="75"/>
        <v>294.84999999999854</v>
      </c>
      <c r="Q791" s="27">
        <f t="shared" si="79"/>
        <v>-1</v>
      </c>
      <c r="R791" s="2" t="str">
        <f t="shared" si="76"/>
        <v/>
      </c>
      <c r="S791" t="str">
        <f>+IF(R791=11,(F790-D790)/F790-'Daily stats'!$I$12,IF(R791=22,(E790-F790)/F790-'Daily stats'!$I$12,""))</f>
        <v/>
      </c>
      <c r="T791" s="11">
        <f>IF(OR(Q790="",Q791=""),0,IF(S791&lt;&gt;"",S791,IF(AND(Q790=Q791,Q790&lt;&gt;0),ABS((F790-F791)/F790),IF(AND(Q790+Q791=0,Q790&lt;&gt;0),(-1*ABS(F791-F790))/F790-2*('Daily stats'!$I$12),IF(AND(Q790=-1,Q791=0),(F790-F791)/F790-2*('Daily stats'!$I$12),IF(AND(Q790=1,Q791=0),(F791-F790)/F790-2*('Daily stats'!$I$12),0))))))</f>
        <v>-8.9484087881328486E-3</v>
      </c>
    </row>
    <row r="792" spans="1:20">
      <c r="A792" s="9">
        <v>43171</v>
      </c>
      <c r="B792" s="9">
        <v>43187</v>
      </c>
      <c r="C792" s="2">
        <v>24505.65</v>
      </c>
      <c r="D792" s="7">
        <v>24798</v>
      </c>
      <c r="E792" s="6">
        <v>24402</v>
      </c>
      <c r="F792" s="5">
        <v>24747.75</v>
      </c>
      <c r="G792" s="2">
        <v>24747.75</v>
      </c>
      <c r="H792" s="2">
        <v>98476</v>
      </c>
      <c r="I792" s="2">
        <v>967762.09</v>
      </c>
      <c r="J792" s="2">
        <v>1821240</v>
      </c>
      <c r="K792" s="2">
        <v>75000</v>
      </c>
      <c r="L792" s="2" t="s">
        <v>36</v>
      </c>
      <c r="M792" s="47">
        <f t="shared" si="74"/>
        <v>434.5</v>
      </c>
      <c r="N792" s="11">
        <f t="shared" si="77"/>
        <v>1.7870914007794104E-2</v>
      </c>
      <c r="O792" s="14">
        <f t="shared" si="78"/>
        <v>0.3249182989451499</v>
      </c>
      <c r="P792">
        <f t="shared" si="75"/>
        <v>396</v>
      </c>
      <c r="Q792" s="27">
        <f t="shared" si="79"/>
        <v>1</v>
      </c>
      <c r="R792" s="2">
        <f t="shared" si="76"/>
        <v>11</v>
      </c>
      <c r="S792">
        <f>+IF(R792=11,(F791-D791)/F791-'Daily stats'!$I$12,IF(R792=22,(E791-F791)/F791-'Daily stats'!$I$12,""))</f>
        <v>-1.1471383916177394E-2</v>
      </c>
      <c r="T792" s="11">
        <f>IF(OR(Q791="",Q792=""),0,IF(S792&lt;&gt;"",S792,IF(AND(Q791=Q792,Q791&lt;&gt;0),ABS((F791-F792)/F791),IF(AND(Q791+Q792=0,Q791&lt;&gt;0),(-1*ABS(F792-F791))/F791-2*('Daily stats'!$I$12),IF(AND(Q791=-1,Q792=0),(F791-F792)/F791-2*('Daily stats'!$I$12),IF(AND(Q791=1,Q792=0),(F792-F791)/F791-2*('Daily stats'!$I$12),0))))))</f>
        <v>-1.1471383916177394E-2</v>
      </c>
    </row>
    <row r="793" spans="1:20">
      <c r="A793" s="9">
        <v>43172</v>
      </c>
      <c r="B793" s="9">
        <v>43187</v>
      </c>
      <c r="C793" s="2">
        <v>24710</v>
      </c>
      <c r="D793" s="7">
        <v>25090</v>
      </c>
      <c r="E793" s="6">
        <v>24636</v>
      </c>
      <c r="F793" s="5">
        <v>24816.1</v>
      </c>
      <c r="G793" s="2">
        <v>24816.1</v>
      </c>
      <c r="H793" s="2">
        <v>153500</v>
      </c>
      <c r="I793" s="2">
        <v>1526928.05</v>
      </c>
      <c r="J793" s="2">
        <v>1732840</v>
      </c>
      <c r="K793" s="2">
        <v>-88400</v>
      </c>
      <c r="L793" s="2">
        <v>24738.65</v>
      </c>
      <c r="M793" s="47">
        <f t="shared" si="74"/>
        <v>68.349999999998545</v>
      </c>
      <c r="N793" s="11">
        <f t="shared" si="77"/>
        <v>2.7618672404561445E-3</v>
      </c>
      <c r="O793" s="14">
        <f t="shared" si="78"/>
        <v>0.32768016618560603</v>
      </c>
      <c r="P793">
        <f t="shared" si="75"/>
        <v>454</v>
      </c>
      <c r="Q793" s="27">
        <f t="shared" si="79"/>
        <v>1</v>
      </c>
      <c r="R793" s="2" t="str">
        <f t="shared" si="76"/>
        <v/>
      </c>
      <c r="S793" t="str">
        <f>+IF(R793=11,(F792-D792)/F792-'Daily stats'!$I$12,IF(R793=22,(E792-F792)/F792-'Daily stats'!$I$12,""))</f>
        <v/>
      </c>
      <c r="T793" s="11">
        <f>IF(OR(Q792="",Q793=""),0,IF(S793&lt;&gt;"",S793,IF(AND(Q792=Q793,Q792&lt;&gt;0),ABS((F792-F793)/F792),IF(AND(Q792+Q793=0,Q792&lt;&gt;0),(-1*ABS(F793-F792))/F792-2*('Daily stats'!$I$12),IF(AND(Q792=-1,Q793=0),(F792-F793)/F792-2*('Daily stats'!$I$12),IF(AND(Q792=1,Q793=0),(F793-F792)/F792-2*('Daily stats'!$I$12),0))))))</f>
        <v>2.7618672404561445E-3</v>
      </c>
    </row>
    <row r="794" spans="1:20">
      <c r="A794" s="9">
        <v>43173</v>
      </c>
      <c r="B794" s="9">
        <v>43187</v>
      </c>
      <c r="C794" s="2">
        <v>24690</v>
      </c>
      <c r="D794" s="7">
        <v>24970</v>
      </c>
      <c r="E794" s="6">
        <v>24551.1</v>
      </c>
      <c r="F794" s="5">
        <v>24933.25</v>
      </c>
      <c r="G794" s="2">
        <v>24933.25</v>
      </c>
      <c r="H794" s="2">
        <v>121499</v>
      </c>
      <c r="I794" s="2">
        <v>1202160.83</v>
      </c>
      <c r="J794" s="2">
        <v>1838440</v>
      </c>
      <c r="K794" s="2">
        <v>105600</v>
      </c>
      <c r="L794" s="2">
        <v>24851.65</v>
      </c>
      <c r="M794" s="47">
        <f t="shared" si="74"/>
        <v>117.15000000000146</v>
      </c>
      <c r="N794" s="11">
        <f t="shared" si="77"/>
        <v>4.7207256579398643E-3</v>
      </c>
      <c r="O794" s="14">
        <f t="shared" si="78"/>
        <v>0.33240089184354588</v>
      </c>
      <c r="P794">
        <f t="shared" si="75"/>
        <v>418.90000000000146</v>
      </c>
      <c r="Q794" s="27">
        <f t="shared" si="79"/>
        <v>1</v>
      </c>
      <c r="R794" s="2">
        <f t="shared" si="76"/>
        <v>22</v>
      </c>
      <c r="S794">
        <f>+IF(R794=11,(F793-D793)/F793-'Daily stats'!$I$12,IF(R794=22,(E793-F793)/F793-'Daily stats'!$I$12,""))</f>
        <v>-7.757385326461393E-3</v>
      </c>
      <c r="T794" s="11">
        <f>IF(OR(Q793="",Q794=""),0,IF(S794&lt;&gt;"",S794,IF(AND(Q793=Q794,Q793&lt;&gt;0),ABS((F793-F794)/F793),IF(AND(Q793+Q794=0,Q793&lt;&gt;0),(-1*ABS(F794-F793))/F793-2*('Daily stats'!$I$12),IF(AND(Q793=-1,Q794=0),(F793-F794)/F793-2*('Daily stats'!$I$12),IF(AND(Q793=1,Q794=0),(F794-F793)/F793-2*('Daily stats'!$I$12),0))))))</f>
        <v>-7.757385326461393E-3</v>
      </c>
    </row>
    <row r="795" spans="1:20">
      <c r="A795" s="9">
        <v>43174</v>
      </c>
      <c r="B795" s="9">
        <v>43187</v>
      </c>
      <c r="C795" s="2">
        <v>24922.05</v>
      </c>
      <c r="D795" s="7">
        <v>25007.95</v>
      </c>
      <c r="E795" s="6">
        <v>24791</v>
      </c>
      <c r="F795" s="5">
        <v>24843.05</v>
      </c>
      <c r="G795" s="2">
        <v>24843.05</v>
      </c>
      <c r="H795" s="2">
        <v>106926</v>
      </c>
      <c r="I795" s="2">
        <v>1064780.1200000001</v>
      </c>
      <c r="J795" s="2">
        <v>1750680</v>
      </c>
      <c r="K795" s="2">
        <v>-87760</v>
      </c>
      <c r="L795" s="2" t="s">
        <v>36</v>
      </c>
      <c r="M795" s="47">
        <f t="shared" si="74"/>
        <v>-90.200000000000728</v>
      </c>
      <c r="N795" s="11">
        <f t="shared" si="77"/>
        <v>-3.6176591499303429E-3</v>
      </c>
      <c r="O795" s="14">
        <f t="shared" si="78"/>
        <v>0.32878323269361553</v>
      </c>
      <c r="P795">
        <f t="shared" si="75"/>
        <v>216.95000000000073</v>
      </c>
      <c r="Q795" s="27">
        <f t="shared" si="79"/>
        <v>-1</v>
      </c>
      <c r="R795" s="2" t="str">
        <f t="shared" si="76"/>
        <v/>
      </c>
      <c r="S795" t="str">
        <f>+IF(R795=11,(F794-D794)/F794-'Daily stats'!$I$12,IF(R795=22,(E794-F794)/F794-'Daily stats'!$I$12,""))</f>
        <v/>
      </c>
      <c r="T795" s="11">
        <f>IF(OR(Q794="",Q795=""),0,IF(S795&lt;&gt;"",S795,IF(AND(Q794=Q795,Q794&lt;&gt;0),ABS((F794-F795)/F794),IF(AND(Q794+Q795=0,Q794&lt;&gt;0),(-1*ABS(F795-F794))/F794-2*('Daily stats'!$I$12),IF(AND(Q794=-1,Q795=0),(F794-F795)/F794-2*('Daily stats'!$I$12),IF(AND(Q794=1,Q795=0),(F795-F794)/F794-2*('Daily stats'!$I$12),0))))))</f>
        <v>-4.617659149930343E-3</v>
      </c>
    </row>
    <row r="796" spans="1:20">
      <c r="A796" s="9">
        <v>43175</v>
      </c>
      <c r="B796" s="9">
        <v>43187</v>
      </c>
      <c r="C796" s="2">
        <v>24750.85</v>
      </c>
      <c r="D796" s="7">
        <v>24869.9</v>
      </c>
      <c r="E796" s="6">
        <v>24566</v>
      </c>
      <c r="F796" s="5">
        <v>24607.5</v>
      </c>
      <c r="G796" s="2">
        <v>24607.5</v>
      </c>
      <c r="H796" s="2">
        <v>112318</v>
      </c>
      <c r="I796" s="2">
        <v>1111516.26</v>
      </c>
      <c r="J796" s="2">
        <v>1958200</v>
      </c>
      <c r="K796" s="2">
        <v>207520</v>
      </c>
      <c r="L796" s="2" t="s">
        <v>36</v>
      </c>
      <c r="M796" s="47">
        <f t="shared" si="74"/>
        <v>-235.54999999999927</v>
      </c>
      <c r="N796" s="11">
        <f t="shared" si="77"/>
        <v>-9.4815250140381016E-3</v>
      </c>
      <c r="O796" s="14">
        <f t="shared" si="78"/>
        <v>0.31930170767957744</v>
      </c>
      <c r="P796">
        <f t="shared" si="75"/>
        <v>303.90000000000146</v>
      </c>
      <c r="Q796" s="27">
        <f t="shared" si="79"/>
        <v>-1</v>
      </c>
      <c r="R796" s="2" t="str">
        <f t="shared" si="76"/>
        <v/>
      </c>
      <c r="S796" t="str">
        <f>+IF(R796=11,(F795-D795)/F795-'Daily stats'!$I$12,IF(R796=22,(E795-F795)/F795-'Daily stats'!$I$12,""))</f>
        <v/>
      </c>
      <c r="T796" s="11">
        <f>IF(OR(Q795="",Q796=""),0,IF(S796&lt;&gt;"",S796,IF(AND(Q795=Q796,Q795&lt;&gt;0),ABS((F795-F796)/F795),IF(AND(Q795+Q796=0,Q795&lt;&gt;0),(-1*ABS(F796-F795))/F795-2*('Daily stats'!$I$12),IF(AND(Q795=-1,Q796=0),(F795-F796)/F795-2*('Daily stats'!$I$12),IF(AND(Q795=1,Q796=0),(F796-F795)/F795-2*('Daily stats'!$I$12),0))))))</f>
        <v>9.4815250140381016E-3</v>
      </c>
    </row>
    <row r="797" spans="1:20">
      <c r="A797" s="9">
        <v>43178</v>
      </c>
      <c r="B797" s="9">
        <v>43187</v>
      </c>
      <c r="C797" s="2">
        <v>24630</v>
      </c>
      <c r="D797" s="7">
        <v>24670</v>
      </c>
      <c r="E797" s="6">
        <v>24256.55</v>
      </c>
      <c r="F797" s="5">
        <v>24336.9</v>
      </c>
      <c r="G797" s="2">
        <v>24336.9</v>
      </c>
      <c r="H797" s="2">
        <v>106707</v>
      </c>
      <c r="I797" s="2">
        <v>1042393.35</v>
      </c>
      <c r="J797" s="2">
        <v>2047320</v>
      </c>
      <c r="K797" s="2">
        <v>89120</v>
      </c>
      <c r="L797" s="2" t="s">
        <v>36</v>
      </c>
      <c r="M797" s="47">
        <f t="shared" si="74"/>
        <v>-270.59999999999854</v>
      </c>
      <c r="N797" s="11">
        <f t="shared" si="77"/>
        <v>-1.0996647363608596E-2</v>
      </c>
      <c r="O797" s="14">
        <f t="shared" si="78"/>
        <v>0.30830506031596883</v>
      </c>
      <c r="P797">
        <f t="shared" si="75"/>
        <v>413.45000000000073</v>
      </c>
      <c r="Q797" s="27">
        <f t="shared" si="79"/>
        <v>-1</v>
      </c>
      <c r="R797" s="2" t="str">
        <f t="shared" si="76"/>
        <v/>
      </c>
      <c r="S797" t="str">
        <f>+IF(R797=11,(F796-D796)/F796-'Daily stats'!$I$12,IF(R797=22,(E796-F796)/F796-'Daily stats'!$I$12,""))</f>
        <v/>
      </c>
      <c r="T797" s="11">
        <f>IF(OR(Q796="",Q797=""),0,IF(S797&lt;&gt;"",S797,IF(AND(Q796=Q797,Q796&lt;&gt;0),ABS((F796-F797)/F796),IF(AND(Q796+Q797=0,Q796&lt;&gt;0),(-1*ABS(F797-F796))/F796-2*('Daily stats'!$I$12),IF(AND(Q796=-1,Q797=0),(F796-F797)/F796-2*('Daily stats'!$I$12),IF(AND(Q796=1,Q797=0),(F797-F796)/F796-2*('Daily stats'!$I$12),0))))))</f>
        <v>1.0996647363608596E-2</v>
      </c>
    </row>
    <row r="798" spans="1:20">
      <c r="A798" s="9">
        <v>43179</v>
      </c>
      <c r="B798" s="9">
        <v>43187</v>
      </c>
      <c r="C798" s="2">
        <v>24210</v>
      </c>
      <c r="D798" s="7">
        <v>24430</v>
      </c>
      <c r="E798" s="6">
        <v>24135.3</v>
      </c>
      <c r="F798" s="5">
        <v>24224.5</v>
      </c>
      <c r="G798" s="2">
        <v>24224.5</v>
      </c>
      <c r="H798" s="2">
        <v>103610</v>
      </c>
      <c r="I798" s="2">
        <v>1006022.67</v>
      </c>
      <c r="J798" s="2">
        <v>1936560</v>
      </c>
      <c r="K798" s="2">
        <v>-110760</v>
      </c>
      <c r="L798" s="2" t="s">
        <v>36</v>
      </c>
      <c r="M798" s="47">
        <f t="shared" si="74"/>
        <v>-112.40000000000146</v>
      </c>
      <c r="N798" s="11">
        <f t="shared" si="77"/>
        <v>-4.6185011238079401E-3</v>
      </c>
      <c r="O798" s="14">
        <f t="shared" si="78"/>
        <v>0.30368655919216087</v>
      </c>
      <c r="P798">
        <f t="shared" si="75"/>
        <v>294.70000000000073</v>
      </c>
      <c r="Q798" s="27">
        <f t="shared" si="79"/>
        <v>-1</v>
      </c>
      <c r="R798" s="2" t="str">
        <f t="shared" si="76"/>
        <v/>
      </c>
      <c r="S798" t="str">
        <f>+IF(R798=11,(F797-D797)/F797-'Daily stats'!$I$12,IF(R798=22,(E797-F797)/F797-'Daily stats'!$I$12,""))</f>
        <v/>
      </c>
      <c r="T798" s="11">
        <f>IF(OR(Q797="",Q798=""),0,IF(S798&lt;&gt;"",S798,IF(AND(Q797=Q798,Q797&lt;&gt;0),ABS((F797-F798)/F797),IF(AND(Q797+Q798=0,Q797&lt;&gt;0),(-1*ABS(F798-F797))/F797-2*('Daily stats'!$I$12),IF(AND(Q797=-1,Q798=0),(F797-F798)/F797-2*('Daily stats'!$I$12),IF(AND(Q797=1,Q798=0),(F798-F797)/F797-2*('Daily stats'!$I$12),0))))))</f>
        <v>4.6185011238079401E-3</v>
      </c>
    </row>
    <row r="799" spans="1:20">
      <c r="A799" s="9">
        <v>43180</v>
      </c>
      <c r="B799" s="9">
        <v>43187</v>
      </c>
      <c r="C799" s="2">
        <v>24375.05</v>
      </c>
      <c r="D799" s="7">
        <v>24528</v>
      </c>
      <c r="E799" s="6">
        <v>24251</v>
      </c>
      <c r="F799" s="5">
        <v>24325.85</v>
      </c>
      <c r="G799" s="2">
        <v>24325.85</v>
      </c>
      <c r="H799" s="2">
        <v>101134</v>
      </c>
      <c r="I799" s="2">
        <v>986695.63</v>
      </c>
      <c r="J799" s="2">
        <v>1857720</v>
      </c>
      <c r="K799" s="2">
        <v>-78840</v>
      </c>
      <c r="L799" s="2">
        <v>24255.599999999999</v>
      </c>
      <c r="M799" s="47">
        <f t="shared" si="74"/>
        <v>101.34999999999854</v>
      </c>
      <c r="N799" s="11">
        <f t="shared" si="77"/>
        <v>4.1837808829903013E-3</v>
      </c>
      <c r="O799" s="14">
        <f t="shared" si="78"/>
        <v>0.30787034007515118</v>
      </c>
      <c r="P799">
        <f t="shared" si="75"/>
        <v>277</v>
      </c>
      <c r="Q799" s="27">
        <f t="shared" si="79"/>
        <v>1</v>
      </c>
      <c r="R799" s="2">
        <f t="shared" si="76"/>
        <v>11</v>
      </c>
      <c r="S799">
        <f>+IF(R799=11,(F798-D798)/F798-'Daily stats'!$I$12,IF(R799=22,(E798-F798)/F798-'Daily stats'!$I$12,""))</f>
        <v>-8.98314722698095E-3</v>
      </c>
      <c r="T799" s="11">
        <f>IF(OR(Q798="",Q799=""),0,IF(S799&lt;&gt;"",S799,IF(AND(Q798=Q799,Q798&lt;&gt;0),ABS((F798-F799)/F798),IF(AND(Q798+Q799=0,Q798&lt;&gt;0),(-1*ABS(F799-F798))/F798-2*('Daily stats'!$I$12),IF(AND(Q798=-1,Q799=0),(F798-F799)/F798-2*('Daily stats'!$I$12),IF(AND(Q798=1,Q799=0),(F799-F798)/F798-2*('Daily stats'!$I$12),0))))))</f>
        <v>-8.98314722698095E-3</v>
      </c>
    </row>
    <row r="800" spans="1:20">
      <c r="A800" s="9">
        <v>43181</v>
      </c>
      <c r="B800" s="9">
        <v>43187</v>
      </c>
      <c r="C800" s="2">
        <v>24352.35</v>
      </c>
      <c r="D800" s="7">
        <v>24368.55</v>
      </c>
      <c r="E800" s="6">
        <v>24110.1</v>
      </c>
      <c r="F800" s="5">
        <v>24171.7</v>
      </c>
      <c r="G800" s="2">
        <v>24171.7</v>
      </c>
      <c r="H800" s="2">
        <v>98511</v>
      </c>
      <c r="I800" s="2">
        <v>956019.78</v>
      </c>
      <c r="J800" s="2">
        <v>1987640</v>
      </c>
      <c r="K800" s="2">
        <v>129920</v>
      </c>
      <c r="L800" s="2" t="s">
        <v>36</v>
      </c>
      <c r="M800" s="47">
        <f t="shared" si="74"/>
        <v>-154.14999999999782</v>
      </c>
      <c r="N800" s="11">
        <f t="shared" si="77"/>
        <v>-6.3368803145624026E-3</v>
      </c>
      <c r="O800" s="14">
        <f t="shared" si="78"/>
        <v>0.30153345976058876</v>
      </c>
      <c r="P800">
        <f t="shared" si="75"/>
        <v>258.45000000000073</v>
      </c>
      <c r="Q800" s="27">
        <f t="shared" si="79"/>
        <v>-1</v>
      </c>
      <c r="R800" s="2">
        <f t="shared" si="76"/>
        <v>22</v>
      </c>
      <c r="S800">
        <f>+IF(R800=11,(F799-D799)/F799-'Daily stats'!$I$12,IF(R800=22,(E799-F799)/F799-'Daily stats'!$I$12,""))</f>
        <v>-3.5769736720401772E-3</v>
      </c>
      <c r="T800" s="11">
        <f>IF(OR(Q799="",Q800=""),0,IF(S800&lt;&gt;"",S800,IF(AND(Q799=Q800,Q799&lt;&gt;0),ABS((F799-F800)/F799),IF(AND(Q799+Q800=0,Q799&lt;&gt;0),(-1*ABS(F800-F799))/F799-2*('Daily stats'!$I$12),IF(AND(Q799=-1,Q800=0),(F799-F800)/F799-2*('Daily stats'!$I$12),IF(AND(Q799=1,Q800=0),(F800-F799)/F799-2*('Daily stats'!$I$12),0))))))</f>
        <v>-3.5769736720401772E-3</v>
      </c>
    </row>
    <row r="801" spans="1:20">
      <c r="A801" s="9">
        <v>43182</v>
      </c>
      <c r="B801" s="9">
        <v>43187</v>
      </c>
      <c r="C801" s="2">
        <v>23832</v>
      </c>
      <c r="D801" s="7">
        <v>23860</v>
      </c>
      <c r="E801" s="6">
        <v>23631.200000000001</v>
      </c>
      <c r="F801" s="5">
        <v>23710.15</v>
      </c>
      <c r="G801" s="2">
        <v>23710.15</v>
      </c>
      <c r="H801" s="2">
        <v>100671</v>
      </c>
      <c r="I801" s="2">
        <v>955254.41</v>
      </c>
      <c r="J801" s="2">
        <v>1890800</v>
      </c>
      <c r="K801" s="2">
        <v>-96840</v>
      </c>
      <c r="L801" s="2">
        <v>23670.400000000001</v>
      </c>
      <c r="M801" s="47">
        <f t="shared" si="74"/>
        <v>-461.54999999999927</v>
      </c>
      <c r="N801" s="11">
        <f t="shared" si="77"/>
        <v>-1.9094643736270071E-2</v>
      </c>
      <c r="O801" s="14">
        <f t="shared" si="78"/>
        <v>0.2824388160243187</v>
      </c>
      <c r="P801">
        <f t="shared" si="75"/>
        <v>228.79999999999927</v>
      </c>
      <c r="Q801" s="27">
        <f t="shared" si="79"/>
        <v>-1</v>
      </c>
      <c r="R801" s="2" t="str">
        <f t="shared" si="76"/>
        <v/>
      </c>
      <c r="S801" t="str">
        <f>+IF(R801=11,(F800-D800)/F800-'Daily stats'!$I$12,IF(R801=22,(E800-F800)/F800-'Daily stats'!$I$12,""))</f>
        <v/>
      </c>
      <c r="T801" s="11">
        <f>IF(OR(Q800="",Q801=""),0,IF(S801&lt;&gt;"",S801,IF(AND(Q800=Q801,Q800&lt;&gt;0),ABS((F800-F801)/F800),IF(AND(Q800+Q801=0,Q800&lt;&gt;0),(-1*ABS(F801-F800))/F800-2*('Daily stats'!$I$12),IF(AND(Q800=-1,Q801=0),(F800-F801)/F800-2*('Daily stats'!$I$12),IF(AND(Q800=1,Q801=0),(F801-F800)/F800-2*('Daily stats'!$I$12),0))))))</f>
        <v>1.9094643736270071E-2</v>
      </c>
    </row>
    <row r="802" spans="1:20">
      <c r="A802" s="9">
        <v>43185</v>
      </c>
      <c r="B802" s="9">
        <v>43187</v>
      </c>
      <c r="C802" s="2">
        <v>23670</v>
      </c>
      <c r="D802" s="7">
        <v>24320</v>
      </c>
      <c r="E802" s="6">
        <v>23668.45</v>
      </c>
      <c r="F802" s="5">
        <v>24280.85</v>
      </c>
      <c r="G802" s="2">
        <v>24280.85</v>
      </c>
      <c r="H802" s="2">
        <v>105959</v>
      </c>
      <c r="I802" s="2">
        <v>1015768.25</v>
      </c>
      <c r="J802" s="2">
        <v>1627680</v>
      </c>
      <c r="K802" s="2">
        <v>-263120</v>
      </c>
      <c r="L802" s="2" t="s">
        <v>36</v>
      </c>
      <c r="M802" s="47">
        <f t="shared" si="74"/>
        <v>570.69999999999709</v>
      </c>
      <c r="N802" s="11">
        <f t="shared" si="77"/>
        <v>2.406986037625224E-2</v>
      </c>
      <c r="O802" s="14">
        <f t="shared" si="78"/>
        <v>0.30650867640057095</v>
      </c>
      <c r="P802">
        <f t="shared" si="75"/>
        <v>651.54999999999927</v>
      </c>
      <c r="Q802" s="27">
        <f t="shared" si="79"/>
        <v>1</v>
      </c>
      <c r="R802" s="2">
        <f t="shared" si="76"/>
        <v>11</v>
      </c>
      <c r="S802">
        <f>+IF(R802=11,(F801-D801)/F801-'Daily stats'!$I$12,IF(R802=22,(E801-F801)/F801-'Daily stats'!$I$12,""))</f>
        <v>-6.8200781100076768E-3</v>
      </c>
      <c r="T802" s="11">
        <f>IF(OR(Q801="",Q802=""),0,IF(S802&lt;&gt;"",S802,IF(AND(Q801=Q802,Q801&lt;&gt;0),ABS((F801-F802)/F801),IF(AND(Q801+Q802=0,Q801&lt;&gt;0),(-1*ABS(F802-F801))/F801-2*('Daily stats'!$I$12),IF(AND(Q801=-1,Q802=0),(F801-F802)/F801-2*('Daily stats'!$I$12),IF(AND(Q801=1,Q802=0),(F802-F801)/F801-2*('Daily stats'!$I$12),0))))))</f>
        <v>-6.8200781100076768E-3</v>
      </c>
    </row>
    <row r="803" spans="1:20">
      <c r="A803" s="9">
        <v>43186</v>
      </c>
      <c r="B803" s="9">
        <v>43187</v>
      </c>
      <c r="C803" s="2">
        <v>24424</v>
      </c>
      <c r="D803" s="7">
        <v>24518.6</v>
      </c>
      <c r="E803" s="6">
        <v>24280.25</v>
      </c>
      <c r="F803" s="5">
        <v>24400.2</v>
      </c>
      <c r="G803" s="2">
        <v>24400.2</v>
      </c>
      <c r="H803" s="2">
        <v>117632</v>
      </c>
      <c r="I803" s="2">
        <v>1148696.82</v>
      </c>
      <c r="J803" s="2">
        <v>1021960</v>
      </c>
      <c r="K803" s="2">
        <v>-605720</v>
      </c>
      <c r="L803" s="2">
        <v>24434.15</v>
      </c>
      <c r="M803" s="47">
        <f t="shared" si="74"/>
        <v>119.35000000000218</v>
      </c>
      <c r="N803" s="11">
        <f t="shared" si="77"/>
        <v>4.9153962896686977E-3</v>
      </c>
      <c r="O803" s="14">
        <f t="shared" si="78"/>
        <v>0.31142407269023964</v>
      </c>
      <c r="P803">
        <f t="shared" si="75"/>
        <v>238.34999999999854</v>
      </c>
      <c r="Q803" s="27">
        <f t="shared" si="79"/>
        <v>1</v>
      </c>
      <c r="R803" s="2" t="str">
        <f t="shared" si="76"/>
        <v/>
      </c>
      <c r="S803" t="str">
        <f>+IF(R803=11,(F802-D802)/F802-'Daily stats'!$I$12,IF(R803=22,(E802-F802)/F802-'Daily stats'!$I$12,""))</f>
        <v/>
      </c>
      <c r="T803" s="11">
        <f>IF(OR(Q802="",Q803=""),0,IF(S803&lt;&gt;"",S803,IF(AND(Q802=Q803,Q802&lt;&gt;0),ABS((F802-F803)/F802),IF(AND(Q802+Q803=0,Q802&lt;&gt;0),(-1*ABS(F803-F802))/F802-2*('Daily stats'!$I$12),IF(AND(Q802=-1,Q803=0),(F802-F803)/F802-2*('Daily stats'!$I$12),IF(AND(Q802=1,Q803=0),(F803-F802)/F802-2*('Daily stats'!$I$12),0))))))</f>
        <v>4.9153962896686977E-3</v>
      </c>
    </row>
    <row r="804" spans="1:20">
      <c r="A804" s="9">
        <v>43187</v>
      </c>
      <c r="B804" s="9">
        <v>43187</v>
      </c>
      <c r="C804" s="2">
        <v>24300</v>
      </c>
      <c r="D804" s="7">
        <v>24375</v>
      </c>
      <c r="E804" s="6">
        <v>24226</v>
      </c>
      <c r="F804" s="5">
        <v>24274.9</v>
      </c>
      <c r="G804" s="2">
        <v>24263.35</v>
      </c>
      <c r="H804" s="2">
        <v>86559</v>
      </c>
      <c r="I804" s="2">
        <v>840904.85</v>
      </c>
      <c r="J804" s="2">
        <v>534320</v>
      </c>
      <c r="K804" s="2">
        <v>-487640</v>
      </c>
      <c r="L804" s="2" t="s">
        <v>36</v>
      </c>
      <c r="M804" s="47">
        <f t="shared" si="74"/>
        <v>-125.29999999999927</v>
      </c>
      <c r="N804" s="11">
        <f t="shared" si="77"/>
        <v>-5.1352038098048079E-3</v>
      </c>
      <c r="O804" s="14">
        <f t="shared" si="78"/>
        <v>0.30628886888043483</v>
      </c>
      <c r="P804">
        <f t="shared" si="75"/>
        <v>149</v>
      </c>
      <c r="Q804" s="27">
        <f t="shared" si="79"/>
        <v>0</v>
      </c>
      <c r="R804" s="2">
        <f t="shared" si="76"/>
        <v>22</v>
      </c>
      <c r="S804">
        <f>+IF(R804=11,(F803-D803)/F803-'Daily stats'!$I$12,IF(R804=22,(E803-F803)/F803-'Daily stats'!$I$12,""))</f>
        <v>-5.4159433119400965E-3</v>
      </c>
      <c r="T804" s="11">
        <f>IF(OR(Q803="",Q804=""),0,IF(S804&lt;&gt;"",S804,IF(AND(Q803=Q804,Q803&lt;&gt;0),ABS((F803-F804)/F803),IF(AND(Q803+Q804=0,Q803&lt;&gt;0),(-1*ABS(F804-F803))/F803-2*('Daily stats'!$I$12),IF(AND(Q803=-1,Q804=0),(F803-F804)/F803-2*('Daily stats'!$I$12),IF(AND(Q803=1,Q804=0),(F804-F803)/F803-2*('Daily stats'!$I$12),0))))))</f>
        <v>-5.4159433119400965E-3</v>
      </c>
    </row>
    <row r="805" spans="1:20">
      <c r="A805" s="9">
        <v>43192</v>
      </c>
      <c r="B805" s="9">
        <v>43216</v>
      </c>
      <c r="C805" s="2">
        <v>24355.5</v>
      </c>
      <c r="D805" s="7">
        <v>24465</v>
      </c>
      <c r="E805" s="6">
        <v>24155</v>
      </c>
      <c r="F805" s="5">
        <v>24431.25</v>
      </c>
      <c r="G805" s="2">
        <v>24431.25</v>
      </c>
      <c r="H805" s="2">
        <v>77088</v>
      </c>
      <c r="I805" s="2">
        <v>749713.3</v>
      </c>
      <c r="J805" s="2">
        <v>1596480</v>
      </c>
      <c r="K805" s="2">
        <v>118760</v>
      </c>
      <c r="L805" s="2" t="s">
        <v>36</v>
      </c>
      <c r="M805" s="47" t="str">
        <f t="shared" si="74"/>
        <v/>
      </c>
      <c r="N805" s="11">
        <f t="shared" si="77"/>
        <v>6.4408092309339495E-3</v>
      </c>
      <c r="O805" s="14">
        <f t="shared" si="78"/>
        <v>0.31272967811136876</v>
      </c>
      <c r="P805">
        <f t="shared" si="75"/>
        <v>310</v>
      </c>
      <c r="Q805" s="27" t="str">
        <f t="shared" si="79"/>
        <v/>
      </c>
      <c r="R805" s="2" t="str">
        <f t="shared" si="76"/>
        <v/>
      </c>
      <c r="S805" t="str">
        <f>+IF(R805=11,(F804-D804)/F804-'Daily stats'!$I$12,IF(R805=22,(E804-F804)/F804-'Daily stats'!$I$12,""))</f>
        <v/>
      </c>
      <c r="T805" s="11">
        <f>IF(OR(Q804="",Q805=""),0,IF(S805&lt;&gt;"",S805,IF(AND(Q804=Q805,Q804&lt;&gt;0),ABS((F804-F805)/F804),IF(AND(Q804+Q805=0,Q804&lt;&gt;0),(-1*ABS(F805-F804))/F804-2*('Daily stats'!$I$12),IF(AND(Q804=-1,Q805=0),(F804-F805)/F804-2*('Daily stats'!$I$12),IF(AND(Q804=1,Q805=0),(F805-F804)/F804-2*('Daily stats'!$I$12),0))))))</f>
        <v>0</v>
      </c>
    </row>
    <row r="806" spans="1:20">
      <c r="A806" s="9">
        <v>43193</v>
      </c>
      <c r="B806" s="9">
        <v>43216</v>
      </c>
      <c r="C806" s="2">
        <v>24380</v>
      </c>
      <c r="D806" s="7">
        <v>24621.75</v>
      </c>
      <c r="E806" s="6">
        <v>24355</v>
      </c>
      <c r="F806" s="5">
        <v>24598.25</v>
      </c>
      <c r="G806" s="2">
        <v>24598.25</v>
      </c>
      <c r="H806" s="2">
        <v>70310</v>
      </c>
      <c r="I806" s="2">
        <v>689137.89</v>
      </c>
      <c r="J806" s="2">
        <v>1616520</v>
      </c>
      <c r="K806" s="2">
        <v>20040</v>
      </c>
      <c r="L806" s="2">
        <v>24510.6</v>
      </c>
      <c r="M806" s="47">
        <f t="shared" si="74"/>
        <v>167</v>
      </c>
      <c r="N806" s="11">
        <f t="shared" si="77"/>
        <v>6.835507802507035E-3</v>
      </c>
      <c r="O806" s="14">
        <f t="shared" si="78"/>
        <v>0.31956518591387578</v>
      </c>
      <c r="P806">
        <f t="shared" si="75"/>
        <v>266.75</v>
      </c>
      <c r="Q806" s="27">
        <f t="shared" si="79"/>
        <v>1</v>
      </c>
      <c r="R806" s="2" t="str">
        <f t="shared" si="76"/>
        <v/>
      </c>
      <c r="S806" t="str">
        <f>+IF(R806=11,(F805-D805)/F805-'Daily stats'!$I$12,IF(R806=22,(E805-F805)/F805-'Daily stats'!$I$12,""))</f>
        <v/>
      </c>
      <c r="T806" s="11">
        <f>IF(OR(Q805="",Q806=""),0,IF(S806&lt;&gt;"",S806,IF(AND(Q805=Q806,Q805&lt;&gt;0),ABS((F805-F806)/F805),IF(AND(Q805+Q806=0,Q805&lt;&gt;0),(-1*ABS(F806-F805))/F805-2*('Daily stats'!$I$12),IF(AND(Q805=-1,Q806=0),(F805-F806)/F805-2*('Daily stats'!$I$12),IF(AND(Q805=1,Q806=0),(F806-F805)/F805-2*('Daily stats'!$I$12),0))))))</f>
        <v>0</v>
      </c>
    </row>
    <row r="807" spans="1:20">
      <c r="A807" s="9">
        <v>43194</v>
      </c>
      <c r="B807" s="9">
        <v>43216</v>
      </c>
      <c r="C807" s="2">
        <v>24621.75</v>
      </c>
      <c r="D807" s="7">
        <v>24699</v>
      </c>
      <c r="E807" s="6">
        <v>24115.75</v>
      </c>
      <c r="F807" s="5">
        <v>24148.6</v>
      </c>
      <c r="G807" s="2">
        <v>24148.6</v>
      </c>
      <c r="H807" s="2">
        <v>125599</v>
      </c>
      <c r="I807" s="2">
        <v>1226009.55</v>
      </c>
      <c r="J807" s="2">
        <v>1867600</v>
      </c>
      <c r="K807" s="2">
        <v>251080</v>
      </c>
      <c r="L807" s="2">
        <v>24129.5</v>
      </c>
      <c r="M807" s="47">
        <f t="shared" si="74"/>
        <v>-449.65000000000146</v>
      </c>
      <c r="N807" s="11">
        <f t="shared" si="77"/>
        <v>-1.8279755673676033E-2</v>
      </c>
      <c r="O807" s="14">
        <f t="shared" si="78"/>
        <v>0.30128543024019977</v>
      </c>
      <c r="P807">
        <f t="shared" si="75"/>
        <v>583.25</v>
      </c>
      <c r="Q807" s="27">
        <f t="shared" si="79"/>
        <v>-1</v>
      </c>
      <c r="R807" s="2">
        <f t="shared" si="76"/>
        <v>22</v>
      </c>
      <c r="S807">
        <f>+IF(R807=11,(F806-D806)/F806-'Daily stats'!$I$12,IF(R807=22,(E806-F806)/F806-'Daily stats'!$I$12,""))</f>
        <v>-1.0388914861829602E-2</v>
      </c>
      <c r="T807" s="11">
        <f>IF(OR(Q806="",Q807=""),0,IF(S807&lt;&gt;"",S807,IF(AND(Q806=Q807,Q806&lt;&gt;0),ABS((F806-F807)/F806),IF(AND(Q806+Q807=0,Q806&lt;&gt;0),(-1*ABS(F807-F806))/F806-2*('Daily stats'!$I$12),IF(AND(Q806=-1,Q807=0),(F806-F807)/F806-2*('Daily stats'!$I$12),IF(AND(Q806=1,Q807=0),(F807-F806)/F806-2*('Daily stats'!$I$12),0))))))</f>
        <v>-1.0388914861829602E-2</v>
      </c>
    </row>
    <row r="808" spans="1:20">
      <c r="A808" s="9">
        <v>43195</v>
      </c>
      <c r="B808" s="9">
        <v>43216</v>
      </c>
      <c r="C808" s="2">
        <v>24422</v>
      </c>
      <c r="D808" s="7">
        <v>24878.400000000001</v>
      </c>
      <c r="E808" s="6">
        <v>24410</v>
      </c>
      <c r="F808" s="5">
        <v>24808.9</v>
      </c>
      <c r="G808" s="2">
        <v>24808.9</v>
      </c>
      <c r="H808" s="2">
        <v>121866</v>
      </c>
      <c r="I808" s="2">
        <v>1199088.98</v>
      </c>
      <c r="J808" s="2">
        <v>1637960</v>
      </c>
      <c r="K808" s="2">
        <v>-229640</v>
      </c>
      <c r="L808" s="2" t="s">
        <v>36</v>
      </c>
      <c r="M808" s="47">
        <f t="shared" si="74"/>
        <v>660.30000000000291</v>
      </c>
      <c r="N808" s="11">
        <f t="shared" si="77"/>
        <v>2.7343200019877049E-2</v>
      </c>
      <c r="O808" s="14">
        <f t="shared" si="78"/>
        <v>0.32862863026007683</v>
      </c>
      <c r="P808">
        <f t="shared" si="75"/>
        <v>468.40000000000146</v>
      </c>
      <c r="Q808" s="27">
        <f t="shared" si="79"/>
        <v>1</v>
      </c>
      <c r="R808" s="2">
        <f t="shared" si="76"/>
        <v>11</v>
      </c>
      <c r="S808">
        <f>+IF(R808=11,(F807-D807)/F807-'Daily stats'!$I$12,IF(R808=22,(E807-F807)/F807-'Daily stats'!$I$12,""))</f>
        <v>-2.329221155677768E-2</v>
      </c>
      <c r="T808" s="11">
        <f>IF(OR(Q807="",Q808=""),0,IF(S808&lt;&gt;"",S808,IF(AND(Q807=Q808,Q807&lt;&gt;0),ABS((F807-F808)/F807),IF(AND(Q807+Q808=0,Q807&lt;&gt;0),(-1*ABS(F808-F807))/F807-2*('Daily stats'!$I$12),IF(AND(Q807=-1,Q808=0),(F807-F808)/F807-2*('Daily stats'!$I$12),IF(AND(Q807=1,Q808=0),(F808-F807)/F807-2*('Daily stats'!$I$12),0))))))</f>
        <v>-2.329221155677768E-2</v>
      </c>
    </row>
    <row r="809" spans="1:20">
      <c r="A809" s="9">
        <v>43196</v>
      </c>
      <c r="B809" s="9">
        <v>43216</v>
      </c>
      <c r="C809" s="2">
        <v>24820.1</v>
      </c>
      <c r="D809" s="7">
        <v>24974</v>
      </c>
      <c r="E809" s="6">
        <v>24675.35</v>
      </c>
      <c r="F809" s="5">
        <v>24906.15</v>
      </c>
      <c r="G809" s="2">
        <v>24906.15</v>
      </c>
      <c r="H809" s="2">
        <v>87225</v>
      </c>
      <c r="I809" s="2">
        <v>865749.14</v>
      </c>
      <c r="J809" s="2">
        <v>1599240</v>
      </c>
      <c r="K809" s="2">
        <v>-38720</v>
      </c>
      <c r="L809" s="2" t="s">
        <v>36</v>
      </c>
      <c r="M809" s="47">
        <f t="shared" si="74"/>
        <v>97.25</v>
      </c>
      <c r="N809" s="11">
        <f t="shared" si="77"/>
        <v>3.9199642063936727E-3</v>
      </c>
      <c r="O809" s="14">
        <f t="shared" si="78"/>
        <v>0.3325485944664705</v>
      </c>
      <c r="P809">
        <f t="shared" si="75"/>
        <v>298.65000000000146</v>
      </c>
      <c r="Q809" s="27">
        <f t="shared" si="79"/>
        <v>1</v>
      </c>
      <c r="R809" s="2" t="str">
        <f t="shared" si="76"/>
        <v/>
      </c>
      <c r="S809" t="str">
        <f>+IF(R809=11,(F808-D808)/F808-'Daily stats'!$I$12,IF(R809=22,(E808-F808)/F808-'Daily stats'!$I$12,""))</f>
        <v/>
      </c>
      <c r="T809" s="11">
        <f>IF(OR(Q808="",Q809=""),0,IF(S809&lt;&gt;"",S809,IF(AND(Q808=Q809,Q808&lt;&gt;0),ABS((F808-F809)/F808),IF(AND(Q808+Q809=0,Q808&lt;&gt;0),(-1*ABS(F809-F808))/F808-2*('Daily stats'!$I$12),IF(AND(Q808=-1,Q809=0),(F808-F809)/F808-2*('Daily stats'!$I$12),IF(AND(Q808=1,Q809=0),(F809-F808)/F808-2*('Daily stats'!$I$12),0))))))</f>
        <v>3.9199642063936727E-3</v>
      </c>
    </row>
    <row r="810" spans="1:20">
      <c r="A810" s="9">
        <v>43199</v>
      </c>
      <c r="B810" s="9">
        <v>43216</v>
      </c>
      <c r="C810" s="2">
        <v>24860</v>
      </c>
      <c r="D810" s="7">
        <v>25164</v>
      </c>
      <c r="E810" s="6">
        <v>24860</v>
      </c>
      <c r="F810" s="5">
        <v>25091.65</v>
      </c>
      <c r="G810" s="2">
        <v>25091.65</v>
      </c>
      <c r="H810" s="2">
        <v>87316</v>
      </c>
      <c r="I810" s="2">
        <v>875548.25</v>
      </c>
      <c r="J810" s="2">
        <v>1571400</v>
      </c>
      <c r="K810" s="2">
        <v>-27840</v>
      </c>
      <c r="L810" s="2" t="s">
        <v>36</v>
      </c>
      <c r="M810" s="47">
        <f t="shared" si="74"/>
        <v>185.5</v>
      </c>
      <c r="N810" s="11">
        <f t="shared" si="77"/>
        <v>7.4479596404904008E-3</v>
      </c>
      <c r="O810" s="14">
        <f t="shared" si="78"/>
        <v>0.33999655410696089</v>
      </c>
      <c r="P810">
        <f t="shared" si="75"/>
        <v>304</v>
      </c>
      <c r="Q810" s="27">
        <f t="shared" si="79"/>
        <v>1</v>
      </c>
      <c r="R810" s="2" t="str">
        <f t="shared" si="76"/>
        <v/>
      </c>
      <c r="S810" t="str">
        <f>+IF(R810=11,(F809-D809)/F809-'Daily stats'!$I$12,IF(R810=22,(E809-F809)/F809-'Daily stats'!$I$12,""))</f>
        <v/>
      </c>
      <c r="T810" s="11">
        <f>IF(OR(Q809="",Q810=""),0,IF(S810&lt;&gt;"",S810,IF(AND(Q809=Q810,Q809&lt;&gt;0),ABS((F809-F810)/F809),IF(AND(Q809+Q810=0,Q809&lt;&gt;0),(-1*ABS(F810-F809))/F809-2*('Daily stats'!$I$12),IF(AND(Q809=-1,Q810=0),(F809-F810)/F809-2*('Daily stats'!$I$12),IF(AND(Q809=1,Q810=0),(F810-F809)/F809-2*('Daily stats'!$I$12),0))))))</f>
        <v>7.4479596404904008E-3</v>
      </c>
    </row>
    <row r="811" spans="1:20">
      <c r="A811" s="9">
        <v>43200</v>
      </c>
      <c r="B811" s="9">
        <v>43216</v>
      </c>
      <c r="C811" s="2">
        <v>25149</v>
      </c>
      <c r="D811" s="7">
        <v>25258.400000000001</v>
      </c>
      <c r="E811" s="6">
        <v>25102</v>
      </c>
      <c r="F811" s="5">
        <v>25203.5</v>
      </c>
      <c r="G811" s="2">
        <v>25203.5</v>
      </c>
      <c r="H811" s="2">
        <v>82135</v>
      </c>
      <c r="I811" s="2">
        <v>827673.55</v>
      </c>
      <c r="J811" s="2">
        <v>1795680</v>
      </c>
      <c r="K811" s="2">
        <v>224280</v>
      </c>
      <c r="L811" s="2" t="s">
        <v>36</v>
      </c>
      <c r="M811" s="47">
        <f t="shared" si="74"/>
        <v>111.84999999999854</v>
      </c>
      <c r="N811" s="11">
        <f t="shared" si="77"/>
        <v>4.4576582249472845E-3</v>
      </c>
      <c r="O811" s="14">
        <f t="shared" si="78"/>
        <v>0.34445421233190815</v>
      </c>
      <c r="P811">
        <f t="shared" si="75"/>
        <v>156.40000000000146</v>
      </c>
      <c r="Q811" s="27">
        <f t="shared" si="79"/>
        <v>1</v>
      </c>
      <c r="R811" s="2" t="str">
        <f t="shared" si="76"/>
        <v/>
      </c>
      <c r="S811" t="str">
        <f>+IF(R811=11,(F810-D810)/F810-'Daily stats'!$I$12,IF(R811=22,(E810-F810)/F810-'Daily stats'!$I$12,""))</f>
        <v/>
      </c>
      <c r="T811" s="11">
        <f>IF(OR(Q810="",Q811=""),0,IF(S811&lt;&gt;"",S811,IF(AND(Q810=Q811,Q810&lt;&gt;0),ABS((F810-F811)/F810),IF(AND(Q810+Q811=0,Q810&lt;&gt;0),(-1*ABS(F811-F810))/F810-2*('Daily stats'!$I$12),IF(AND(Q810=-1,Q811=0),(F810-F811)/F810-2*('Daily stats'!$I$12),IF(AND(Q810=1,Q811=0),(F811-F810)/F810-2*('Daily stats'!$I$12),0))))))</f>
        <v>4.4576582249472845E-3</v>
      </c>
    </row>
    <row r="812" spans="1:20">
      <c r="A812" s="9">
        <v>43201</v>
      </c>
      <c r="B812" s="9">
        <v>43216</v>
      </c>
      <c r="C812" s="2">
        <v>25201.200000000001</v>
      </c>
      <c r="D812" s="7">
        <v>25209.7</v>
      </c>
      <c r="E812" s="6">
        <v>24933.85</v>
      </c>
      <c r="F812" s="5">
        <v>25096.9</v>
      </c>
      <c r="G812" s="2">
        <v>25096.9</v>
      </c>
      <c r="H812" s="2">
        <v>88743</v>
      </c>
      <c r="I812" s="2">
        <v>889356.24</v>
      </c>
      <c r="J812" s="2">
        <v>1748920</v>
      </c>
      <c r="K812" s="2">
        <v>-46760</v>
      </c>
      <c r="L812" s="2">
        <v>25098.25</v>
      </c>
      <c r="M812" s="47">
        <f t="shared" si="74"/>
        <v>-106.59999999999854</v>
      </c>
      <c r="N812" s="11">
        <f t="shared" si="77"/>
        <v>-4.2295712897017692E-3</v>
      </c>
      <c r="O812" s="14">
        <f t="shared" si="78"/>
        <v>0.3402246410422064</v>
      </c>
      <c r="P812">
        <f t="shared" si="75"/>
        <v>275.85000000000218</v>
      </c>
      <c r="Q812" s="27">
        <f t="shared" si="79"/>
        <v>-1</v>
      </c>
      <c r="R812" s="2">
        <f t="shared" si="76"/>
        <v>22</v>
      </c>
      <c r="S812">
        <f>+IF(R812=11,(F811-D811)/F811-'Daily stats'!$I$12,IF(R812=22,(E811-F811)/F811-'Daily stats'!$I$12,""))</f>
        <v>-4.5272184418830713E-3</v>
      </c>
      <c r="T812" s="11">
        <f>IF(OR(Q811="",Q812=""),0,IF(S812&lt;&gt;"",S812,IF(AND(Q811=Q812,Q811&lt;&gt;0),ABS((F811-F812)/F811),IF(AND(Q811+Q812=0,Q811&lt;&gt;0),(-1*ABS(F812-F811))/F811-2*('Daily stats'!$I$12),IF(AND(Q811=-1,Q812=0),(F811-F812)/F811-2*('Daily stats'!$I$12),IF(AND(Q811=1,Q812=0),(F812-F811)/F811-2*('Daily stats'!$I$12),0))))))</f>
        <v>-4.5272184418830713E-3</v>
      </c>
    </row>
    <row r="813" spans="1:20">
      <c r="A813" s="9">
        <v>43202</v>
      </c>
      <c r="B813" s="9">
        <v>43216</v>
      </c>
      <c r="C813" s="2">
        <v>25099.65</v>
      </c>
      <c r="D813" s="7">
        <v>25230</v>
      </c>
      <c r="E813" s="6">
        <v>24956.05</v>
      </c>
      <c r="F813" s="5">
        <v>25184.3</v>
      </c>
      <c r="G813" s="2">
        <v>25184.3</v>
      </c>
      <c r="H813" s="2">
        <v>88002</v>
      </c>
      <c r="I813" s="2">
        <v>883680.34</v>
      </c>
      <c r="J813" s="2">
        <v>1832840</v>
      </c>
      <c r="K813" s="2">
        <v>83920</v>
      </c>
      <c r="L813" s="2">
        <v>25195.1</v>
      </c>
      <c r="M813" s="47">
        <f t="shared" si="74"/>
        <v>87.399999999997817</v>
      </c>
      <c r="N813" s="11">
        <f t="shared" si="77"/>
        <v>3.4825018229342193E-3</v>
      </c>
      <c r="O813" s="14">
        <f t="shared" si="78"/>
        <v>0.34370714286514059</v>
      </c>
      <c r="P813">
        <f t="shared" si="75"/>
        <v>273.95000000000073</v>
      </c>
      <c r="Q813" s="27">
        <f t="shared" si="79"/>
        <v>1</v>
      </c>
      <c r="R813" s="2">
        <f t="shared" si="76"/>
        <v>11</v>
      </c>
      <c r="S813">
        <f>+IF(R813=11,(F812-D812)/F812-'Daily stats'!$I$12,IF(R813=22,(E812-F812)/F812-'Daily stats'!$I$12,""))</f>
        <v>-4.994579011750426E-3</v>
      </c>
      <c r="T813" s="11">
        <f>IF(OR(Q812="",Q813=""),0,IF(S813&lt;&gt;"",S813,IF(AND(Q812=Q813,Q812&lt;&gt;0),ABS((F812-F813)/F812),IF(AND(Q812+Q813=0,Q812&lt;&gt;0),(-1*ABS(F813-F812))/F812-2*('Daily stats'!$I$12),IF(AND(Q812=-1,Q813=0),(F812-F813)/F812-2*('Daily stats'!$I$12),IF(AND(Q812=1,Q813=0),(F813-F812)/F812-2*('Daily stats'!$I$12),0))))))</f>
        <v>-4.994579011750426E-3</v>
      </c>
    </row>
    <row r="814" spans="1:20">
      <c r="A814" s="9">
        <v>43203</v>
      </c>
      <c r="B814" s="9">
        <v>43216</v>
      </c>
      <c r="C814" s="2">
        <v>25249.65</v>
      </c>
      <c r="D814" s="7">
        <v>25394.95</v>
      </c>
      <c r="E814" s="6">
        <v>25075</v>
      </c>
      <c r="F814" s="5">
        <v>25219.1</v>
      </c>
      <c r="G814" s="2">
        <v>25219.1</v>
      </c>
      <c r="H814" s="2">
        <v>101763</v>
      </c>
      <c r="I814" s="2">
        <v>1027518.74</v>
      </c>
      <c r="J814" s="2">
        <v>1748320</v>
      </c>
      <c r="K814" s="2">
        <v>-84520</v>
      </c>
      <c r="L814" s="2">
        <v>25200.6</v>
      </c>
      <c r="M814" s="47">
        <f t="shared" si="74"/>
        <v>34.799999999999272</v>
      </c>
      <c r="N814" s="11">
        <f t="shared" si="77"/>
        <v>1.3818132725546977E-3</v>
      </c>
      <c r="O814" s="14">
        <f t="shared" si="78"/>
        <v>0.3450889561376953</v>
      </c>
      <c r="P814">
        <f t="shared" si="75"/>
        <v>319.95000000000073</v>
      </c>
      <c r="Q814" s="27">
        <f t="shared" si="79"/>
        <v>1</v>
      </c>
      <c r="R814" s="2" t="str">
        <f t="shared" si="76"/>
        <v/>
      </c>
      <c r="S814" t="str">
        <f>+IF(R814=11,(F813-D813)/F813-'Daily stats'!$I$12,IF(R814=22,(E813-F813)/F813-'Daily stats'!$I$12,""))</f>
        <v/>
      </c>
      <c r="T814" s="11">
        <f>IF(OR(Q813="",Q814=""),0,IF(S814&lt;&gt;"",S814,IF(AND(Q813=Q814,Q813&lt;&gt;0),ABS((F813-F814)/F813),IF(AND(Q813+Q814=0,Q813&lt;&gt;0),(-1*ABS(F814-F813))/F813-2*('Daily stats'!$I$12),IF(AND(Q813=-1,Q814=0),(F813-F814)/F813-2*('Daily stats'!$I$12),IF(AND(Q813=1,Q814=0),(F814-F813)/F813-2*('Daily stats'!$I$12),0))))))</f>
        <v>1.3818132725546977E-3</v>
      </c>
    </row>
    <row r="815" spans="1:20">
      <c r="A815" s="9">
        <v>43206</v>
      </c>
      <c r="B815" s="9">
        <v>43216</v>
      </c>
      <c r="C815" s="2">
        <v>25098.6</v>
      </c>
      <c r="D815" s="7">
        <v>25347.9</v>
      </c>
      <c r="E815" s="6">
        <v>25050.2</v>
      </c>
      <c r="F815" s="5">
        <v>25330.6</v>
      </c>
      <c r="G815" s="2">
        <v>25330.6</v>
      </c>
      <c r="H815" s="2">
        <v>72869</v>
      </c>
      <c r="I815" s="2">
        <v>735601.17</v>
      </c>
      <c r="J815" s="2">
        <v>1815400</v>
      </c>
      <c r="K815" s="2">
        <v>67080</v>
      </c>
      <c r="L815" s="2">
        <v>25320.85</v>
      </c>
      <c r="M815" s="47">
        <f t="shared" si="74"/>
        <v>111.5</v>
      </c>
      <c r="N815" s="11">
        <f t="shared" si="77"/>
        <v>4.421252146190784E-3</v>
      </c>
      <c r="O815" s="14">
        <f t="shared" si="78"/>
        <v>0.34951020828388607</v>
      </c>
      <c r="P815">
        <f t="shared" si="75"/>
        <v>297.70000000000073</v>
      </c>
      <c r="Q815" s="27">
        <f t="shared" si="79"/>
        <v>1</v>
      </c>
      <c r="R815" s="2">
        <f t="shared" si="76"/>
        <v>22</v>
      </c>
      <c r="S815">
        <f>+IF(R815=11,(F814-D814)/F814-'Daily stats'!$I$12,IF(R815=22,(E814-F814)/F814-'Daily stats'!$I$12,""))</f>
        <v>-6.2139231772743095E-3</v>
      </c>
      <c r="T815" s="11">
        <f>IF(OR(Q814="",Q815=""),0,IF(S815&lt;&gt;"",S815,IF(AND(Q814=Q815,Q814&lt;&gt;0),ABS((F814-F815)/F814),IF(AND(Q814+Q815=0,Q814&lt;&gt;0),(-1*ABS(F815-F814))/F814-2*('Daily stats'!$I$12),IF(AND(Q814=-1,Q815=0),(F814-F815)/F814-2*('Daily stats'!$I$12),IF(AND(Q814=1,Q815=0),(F815-F814)/F814-2*('Daily stats'!$I$12),0))))))</f>
        <v>-6.2139231772743095E-3</v>
      </c>
    </row>
    <row r="816" spans="1:20">
      <c r="A816" s="9">
        <v>43207</v>
      </c>
      <c r="B816" s="9">
        <v>43216</v>
      </c>
      <c r="C816" s="2">
        <v>25385.05</v>
      </c>
      <c r="D816" s="7">
        <v>25422</v>
      </c>
      <c r="E816" s="6">
        <v>25210</v>
      </c>
      <c r="F816" s="5">
        <v>25334.5</v>
      </c>
      <c r="G816" s="2">
        <v>25334.5</v>
      </c>
      <c r="H816" s="2">
        <v>76483</v>
      </c>
      <c r="I816" s="2">
        <v>774374.52</v>
      </c>
      <c r="J816" s="2">
        <v>1907680</v>
      </c>
      <c r="K816" s="2">
        <v>92280</v>
      </c>
      <c r="L816" s="2">
        <v>25334.45</v>
      </c>
      <c r="M816" s="47">
        <f t="shared" si="74"/>
        <v>3.9000000000014552</v>
      </c>
      <c r="N816" s="11">
        <f t="shared" si="77"/>
        <v>1.5396398032425034E-4</v>
      </c>
      <c r="O816" s="14">
        <f t="shared" si="78"/>
        <v>0.34966417226421032</v>
      </c>
      <c r="P816">
        <f t="shared" si="75"/>
        <v>212</v>
      </c>
      <c r="Q816" s="27">
        <f t="shared" si="79"/>
        <v>1</v>
      </c>
      <c r="R816" s="2" t="str">
        <f t="shared" si="76"/>
        <v/>
      </c>
      <c r="S816" t="str">
        <f>+IF(R816=11,(F815-D815)/F815-'Daily stats'!$I$12,IF(R816=22,(E815-F815)/F815-'Daily stats'!$I$12,""))</f>
        <v/>
      </c>
      <c r="T816" s="11">
        <f>IF(OR(Q815="",Q816=""),0,IF(S816&lt;&gt;"",S816,IF(AND(Q815=Q816,Q815&lt;&gt;0),ABS((F815-F816)/F815),IF(AND(Q815+Q816=0,Q815&lt;&gt;0),(-1*ABS(F816-F815))/F815-2*('Daily stats'!$I$12),IF(AND(Q815=-1,Q816=0),(F815-F816)/F815-2*('Daily stats'!$I$12),IF(AND(Q815=1,Q816=0),(F816-F815)/F815-2*('Daily stats'!$I$12),0))))))</f>
        <v>1.5396398032425034E-4</v>
      </c>
    </row>
    <row r="817" spans="1:20">
      <c r="A817" s="9">
        <v>43208</v>
      </c>
      <c r="B817" s="9">
        <v>43216</v>
      </c>
      <c r="C817" s="2">
        <v>25410.1</v>
      </c>
      <c r="D817" s="7">
        <v>25448.5</v>
      </c>
      <c r="E817" s="6">
        <v>25080</v>
      </c>
      <c r="F817" s="5">
        <v>25124.85</v>
      </c>
      <c r="G817" s="2">
        <v>25124.85</v>
      </c>
      <c r="H817" s="2">
        <v>90744</v>
      </c>
      <c r="I817" s="2">
        <v>916814.99</v>
      </c>
      <c r="J817" s="2">
        <v>1815880</v>
      </c>
      <c r="K817" s="2">
        <v>-91800</v>
      </c>
      <c r="L817" s="2">
        <v>25102.3</v>
      </c>
      <c r="M817" s="47">
        <f t="shared" si="74"/>
        <v>-209.65000000000146</v>
      </c>
      <c r="N817" s="11">
        <f t="shared" si="77"/>
        <v>-8.2752767964633777E-3</v>
      </c>
      <c r="O817" s="14">
        <f t="shared" si="78"/>
        <v>0.34138889546774692</v>
      </c>
      <c r="P817">
        <f t="shared" si="75"/>
        <v>368.5</v>
      </c>
      <c r="Q817" s="27">
        <f t="shared" si="79"/>
        <v>-1</v>
      </c>
      <c r="R817" s="2">
        <f t="shared" si="76"/>
        <v>22</v>
      </c>
      <c r="S817">
        <f>+IF(R817=11,(F816-D816)/F816-'Daily stats'!$I$12,IF(R817=22,(E816-F816)/F816-'Daily stats'!$I$12,""))</f>
        <v>-5.414247370186899E-3</v>
      </c>
      <c r="T817" s="11">
        <f>IF(OR(Q816="",Q817=""),0,IF(S817&lt;&gt;"",S817,IF(AND(Q816=Q817,Q816&lt;&gt;0),ABS((F816-F817)/F816),IF(AND(Q816+Q817=0,Q816&lt;&gt;0),(-1*ABS(F817-F816))/F816-2*('Daily stats'!$I$12),IF(AND(Q816=-1,Q817=0),(F816-F817)/F816-2*('Daily stats'!$I$12),IF(AND(Q816=1,Q817=0),(F817-F816)/F816-2*('Daily stats'!$I$12),0))))))</f>
        <v>-5.414247370186899E-3</v>
      </c>
    </row>
    <row r="818" spans="1:20">
      <c r="A818" s="9">
        <v>43209</v>
      </c>
      <c r="B818" s="9">
        <v>43216</v>
      </c>
      <c r="C818" s="2">
        <v>25199.9</v>
      </c>
      <c r="D818" s="7">
        <v>25199.9</v>
      </c>
      <c r="E818" s="6">
        <v>25041.45</v>
      </c>
      <c r="F818" s="5">
        <v>25148.400000000001</v>
      </c>
      <c r="G818" s="2">
        <v>25148.400000000001</v>
      </c>
      <c r="H818" s="2">
        <v>73695</v>
      </c>
      <c r="I818" s="2">
        <v>740757.04</v>
      </c>
      <c r="J818" s="2">
        <v>1826600</v>
      </c>
      <c r="K818" s="2">
        <v>10720</v>
      </c>
      <c r="L818" s="2">
        <v>25126.15</v>
      </c>
      <c r="M818" s="47">
        <f t="shared" si="74"/>
        <v>23.55000000000291</v>
      </c>
      <c r="N818" s="11">
        <f t="shared" si="77"/>
        <v>9.3731902877043692E-4</v>
      </c>
      <c r="O818" s="14">
        <f t="shared" si="78"/>
        <v>0.34232621449651734</v>
      </c>
      <c r="P818">
        <f t="shared" si="75"/>
        <v>158.45000000000073</v>
      </c>
      <c r="Q818" s="27">
        <f t="shared" si="79"/>
        <v>1</v>
      </c>
      <c r="R818" s="2" t="str">
        <f t="shared" si="76"/>
        <v/>
      </c>
      <c r="S818" t="str">
        <f>+IF(R818=11,(F817-D817)/F817-'Daily stats'!$I$12,IF(R818=22,(E817-F817)/F817-'Daily stats'!$I$12,""))</f>
        <v/>
      </c>
      <c r="T818" s="11">
        <f>IF(OR(Q817="",Q818=""),0,IF(S818&lt;&gt;"",S818,IF(AND(Q817=Q818,Q817&lt;&gt;0),ABS((F817-F818)/F817),IF(AND(Q817+Q818=0,Q817&lt;&gt;0),(-1*ABS(F818-F817))/F817-2*('Daily stats'!$I$12),IF(AND(Q817=-1,Q818=0),(F817-F818)/F817-2*('Daily stats'!$I$12),IF(AND(Q817=1,Q818=0),(F818-F817)/F817-2*('Daily stats'!$I$12),0))))))</f>
        <v>-1.9373190287704368E-3</v>
      </c>
    </row>
    <row r="819" spans="1:20">
      <c r="A819" s="9">
        <v>43210</v>
      </c>
      <c r="B819" s="9">
        <v>43216</v>
      </c>
      <c r="C819" s="2">
        <v>25111.05</v>
      </c>
      <c r="D819" s="7">
        <v>25111.05</v>
      </c>
      <c r="E819" s="6">
        <v>24862.55</v>
      </c>
      <c r="F819" s="5">
        <v>25006.1</v>
      </c>
      <c r="G819" s="2">
        <v>25006.1</v>
      </c>
      <c r="H819" s="2">
        <v>82527</v>
      </c>
      <c r="I819" s="2">
        <v>823912.25</v>
      </c>
      <c r="J819" s="2">
        <v>1837040</v>
      </c>
      <c r="K819" s="2">
        <v>10440</v>
      </c>
      <c r="L819" s="2">
        <v>24943.85</v>
      </c>
      <c r="M819" s="47">
        <f t="shared" si="74"/>
        <v>-142.30000000000291</v>
      </c>
      <c r="N819" s="11">
        <f t="shared" si="77"/>
        <v>-5.6584116683368688E-3</v>
      </c>
      <c r="O819" s="14">
        <f t="shared" si="78"/>
        <v>0.33666780282818048</v>
      </c>
      <c r="P819">
        <f t="shared" si="75"/>
        <v>248.5</v>
      </c>
      <c r="Q819" s="27">
        <f t="shared" si="79"/>
        <v>-1</v>
      </c>
      <c r="R819" s="2">
        <f t="shared" si="76"/>
        <v>22</v>
      </c>
      <c r="S819">
        <f>+IF(R819=11,(F818-D818)/F818-'Daily stats'!$I$12,IF(R819=22,(E818-F818)/F818-'Daily stats'!$I$12,""))</f>
        <v>-4.7527556425061134E-3</v>
      </c>
      <c r="T819" s="11">
        <f>IF(OR(Q818="",Q819=""),0,IF(S819&lt;&gt;"",S819,IF(AND(Q818=Q819,Q818&lt;&gt;0),ABS((F818-F819)/F818),IF(AND(Q818+Q819=0,Q818&lt;&gt;0),(-1*ABS(F819-F818))/F818-2*('Daily stats'!$I$12),IF(AND(Q818=-1,Q819=0),(F818-F819)/F818-2*('Daily stats'!$I$12),IF(AND(Q818=1,Q819=0),(F819-F818)/F818-2*('Daily stats'!$I$12),0))))))</f>
        <v>-4.7527556425061134E-3</v>
      </c>
    </row>
    <row r="820" spans="1:20">
      <c r="A820" s="9">
        <v>43213</v>
      </c>
      <c r="B820" s="9">
        <v>43216</v>
      </c>
      <c r="C820" s="2">
        <v>25135</v>
      </c>
      <c r="D820" s="7">
        <v>25148.15</v>
      </c>
      <c r="E820" s="6">
        <v>24811.7</v>
      </c>
      <c r="F820" s="5">
        <v>24947.200000000001</v>
      </c>
      <c r="G820" s="2">
        <v>24947.200000000001</v>
      </c>
      <c r="H820" s="2">
        <v>71842</v>
      </c>
      <c r="I820" s="2">
        <v>716734.72</v>
      </c>
      <c r="J820" s="2">
        <v>1839480</v>
      </c>
      <c r="K820" s="2">
        <v>2440</v>
      </c>
      <c r="L820" s="2">
        <v>24960.65</v>
      </c>
      <c r="M820" s="47">
        <f t="shared" si="74"/>
        <v>-58.899999999997817</v>
      </c>
      <c r="N820" s="11">
        <f t="shared" si="77"/>
        <v>-2.3554252762325121E-3</v>
      </c>
      <c r="O820" s="14">
        <f t="shared" si="78"/>
        <v>0.33431237755194798</v>
      </c>
      <c r="P820">
        <f t="shared" si="75"/>
        <v>336.45000000000073</v>
      </c>
      <c r="Q820" s="27">
        <f t="shared" si="79"/>
        <v>-1</v>
      </c>
      <c r="R820" s="2">
        <f t="shared" si="76"/>
        <v>11</v>
      </c>
      <c r="S820">
        <f>+IF(R820=11,(F819-D819)/F819-'Daily stats'!$I$12,IF(R820=22,(E819-F819)/F819-'Daily stats'!$I$12,""))</f>
        <v>-4.6969759378711895E-3</v>
      </c>
      <c r="T820" s="11">
        <f>IF(OR(Q819="",Q820=""),0,IF(S820&lt;&gt;"",S820,IF(AND(Q819=Q820,Q819&lt;&gt;0),ABS((F819-F820)/F819),IF(AND(Q819+Q820=0,Q819&lt;&gt;0),(-1*ABS(F820-F819))/F819-2*('Daily stats'!$I$12),IF(AND(Q819=-1,Q820=0),(F819-F820)/F819-2*('Daily stats'!$I$12),IF(AND(Q819=1,Q820=0),(F820-F819)/F819-2*('Daily stats'!$I$12),0))))))</f>
        <v>-4.6969759378711895E-3</v>
      </c>
    </row>
    <row r="821" spans="1:20">
      <c r="A821" s="9">
        <v>43214</v>
      </c>
      <c r="B821" s="9">
        <v>43216</v>
      </c>
      <c r="C821" s="2">
        <v>24963</v>
      </c>
      <c r="D821" s="7">
        <v>25085.95</v>
      </c>
      <c r="E821" s="6">
        <v>24904.6</v>
      </c>
      <c r="F821" s="5">
        <v>25013.85</v>
      </c>
      <c r="G821" s="2">
        <v>25013.85</v>
      </c>
      <c r="H821" s="2">
        <v>68392</v>
      </c>
      <c r="I821" s="2">
        <v>684148.28</v>
      </c>
      <c r="J821" s="2">
        <v>1569320</v>
      </c>
      <c r="K821" s="2">
        <v>-270160</v>
      </c>
      <c r="L821" s="2">
        <v>25042.1</v>
      </c>
      <c r="M821" s="47">
        <f t="shared" si="74"/>
        <v>66.649999999997817</v>
      </c>
      <c r="N821" s="11">
        <f t="shared" si="77"/>
        <v>2.6716425089788761E-3</v>
      </c>
      <c r="O821" s="14">
        <f t="shared" si="78"/>
        <v>0.33698402006092687</v>
      </c>
      <c r="P821">
        <f t="shared" si="75"/>
        <v>181.35000000000218</v>
      </c>
      <c r="Q821" s="27">
        <f t="shared" si="79"/>
        <v>1</v>
      </c>
      <c r="R821" s="2" t="str">
        <f t="shared" si="76"/>
        <v/>
      </c>
      <c r="S821" t="str">
        <f>+IF(R821=11,(F820-D820)/F820-'Daily stats'!$I$12,IF(R821=22,(E820-F820)/F820-'Daily stats'!$I$12,""))</f>
        <v/>
      </c>
      <c r="T821" s="11">
        <f>IF(OR(Q820="",Q821=""),0,IF(S821&lt;&gt;"",S821,IF(AND(Q820=Q821,Q820&lt;&gt;0),ABS((F820-F821)/F820),IF(AND(Q820+Q821=0,Q820&lt;&gt;0),(-1*ABS(F821-F820))/F820-2*('Daily stats'!$I$12),IF(AND(Q820=-1,Q821=0),(F820-F821)/F820-2*('Daily stats'!$I$12),IF(AND(Q820=1,Q821=0),(F821-F820)/F820-2*('Daily stats'!$I$12),0))))))</f>
        <v>-3.6716425089788761E-3</v>
      </c>
    </row>
    <row r="822" spans="1:20">
      <c r="A822" s="9">
        <v>43215</v>
      </c>
      <c r="B822" s="9">
        <v>43216</v>
      </c>
      <c r="C822" s="2">
        <v>24949.8</v>
      </c>
      <c r="D822" s="7">
        <v>24975.8</v>
      </c>
      <c r="E822" s="6">
        <v>24705</v>
      </c>
      <c r="F822" s="5">
        <v>24779.95</v>
      </c>
      <c r="G822" s="2">
        <v>24779.95</v>
      </c>
      <c r="H822" s="2">
        <v>81907</v>
      </c>
      <c r="I822" s="2">
        <v>814180.34</v>
      </c>
      <c r="J822" s="2">
        <v>1231240</v>
      </c>
      <c r="K822" s="2">
        <v>-338080</v>
      </c>
      <c r="L822" s="2">
        <v>24814.400000000001</v>
      </c>
      <c r="M822" s="47">
        <f t="shared" si="74"/>
        <v>-233.89999999999782</v>
      </c>
      <c r="N822" s="11">
        <f t="shared" si="77"/>
        <v>-9.3508196459160756E-3</v>
      </c>
      <c r="O822" s="14">
        <f t="shared" si="78"/>
        <v>0.32763320041501082</v>
      </c>
      <c r="P822">
        <f t="shared" si="75"/>
        <v>270.79999999999927</v>
      </c>
      <c r="Q822" s="27">
        <f t="shared" si="79"/>
        <v>-1</v>
      </c>
      <c r="R822" s="2">
        <f t="shared" si="76"/>
        <v>22</v>
      </c>
      <c r="S822">
        <f>+IF(R822=11,(F821-D821)/F821-'Daily stats'!$I$12,IF(R822=22,(E821-F821)/F821-'Daily stats'!$I$12,""))</f>
        <v>-4.8675803604802947E-3</v>
      </c>
      <c r="T822" s="11">
        <f>IF(OR(Q821="",Q822=""),0,IF(S822&lt;&gt;"",S822,IF(AND(Q821=Q822,Q821&lt;&gt;0),ABS((F821-F822)/F821),IF(AND(Q821+Q822=0,Q821&lt;&gt;0),(-1*ABS(F822-F821))/F821-2*('Daily stats'!$I$12),IF(AND(Q821=-1,Q822=0),(F821-F822)/F821-2*('Daily stats'!$I$12),IF(AND(Q821=1,Q822=0),(F822-F821)/F821-2*('Daily stats'!$I$12),0))))))</f>
        <v>-4.8675803604802947E-3</v>
      </c>
    </row>
    <row r="823" spans="1:20">
      <c r="A823" s="9">
        <v>43216</v>
      </c>
      <c r="B823" s="9">
        <v>43216</v>
      </c>
      <c r="C823" s="2">
        <v>24801.05</v>
      </c>
      <c r="D823" s="7">
        <v>25021.05</v>
      </c>
      <c r="E823" s="6">
        <v>24753.25</v>
      </c>
      <c r="F823" s="5">
        <v>24990.3</v>
      </c>
      <c r="G823" s="2">
        <v>25010.9</v>
      </c>
      <c r="H823" s="2">
        <v>88716</v>
      </c>
      <c r="I823" s="2">
        <v>882145</v>
      </c>
      <c r="J823" s="2">
        <v>443880</v>
      </c>
      <c r="K823" s="2">
        <v>-787360</v>
      </c>
      <c r="L823" s="2">
        <v>25010.9</v>
      </c>
      <c r="M823" s="47">
        <f t="shared" si="74"/>
        <v>210.34999999999854</v>
      </c>
      <c r="N823" s="11">
        <f t="shared" si="77"/>
        <v>8.4887176931349156E-3</v>
      </c>
      <c r="O823" s="14">
        <f t="shared" si="78"/>
        <v>0.33612191810814573</v>
      </c>
      <c r="P823">
        <f t="shared" si="75"/>
        <v>267.79999999999927</v>
      </c>
      <c r="Q823" s="27">
        <f t="shared" si="79"/>
        <v>0</v>
      </c>
      <c r="R823" s="2">
        <f t="shared" si="76"/>
        <v>11</v>
      </c>
      <c r="S823">
        <f>+IF(R823=11,(F822-D822)/F822-'Daily stats'!$I$12,IF(R823=22,(E822-F822)/F822-'Daily stats'!$I$12,""))</f>
        <v>-8.4035671984809719E-3</v>
      </c>
      <c r="T823" s="11">
        <f>IF(OR(Q822="",Q823=""),0,IF(S823&lt;&gt;"",S823,IF(AND(Q822=Q823,Q822&lt;&gt;0),ABS((F822-F823)/F822),IF(AND(Q822+Q823=0,Q822&lt;&gt;0),(-1*ABS(F823-F822))/F822-2*('Daily stats'!$I$12),IF(AND(Q822=-1,Q823=0),(F822-F823)/F822-2*('Daily stats'!$I$12),IF(AND(Q822=1,Q823=0),(F823-F822)/F822-2*('Daily stats'!$I$12),0))))))</f>
        <v>-8.4035671984809719E-3</v>
      </c>
    </row>
    <row r="824" spans="1:20">
      <c r="A824" s="9">
        <v>43217</v>
      </c>
      <c r="B824" s="9">
        <v>43251</v>
      </c>
      <c r="C824" s="2">
        <v>25040.65</v>
      </c>
      <c r="D824" s="7">
        <v>25477.85</v>
      </c>
      <c r="E824" s="6">
        <v>25035.1</v>
      </c>
      <c r="F824" s="5">
        <v>25445.200000000001</v>
      </c>
      <c r="G824" s="2">
        <v>25445.200000000001</v>
      </c>
      <c r="H824" s="2">
        <v>91036</v>
      </c>
      <c r="I824" s="2">
        <v>922592.67</v>
      </c>
      <c r="J824" s="2">
        <v>2475760</v>
      </c>
      <c r="K824" s="2">
        <v>398160</v>
      </c>
      <c r="L824" s="2">
        <v>25394.6</v>
      </c>
      <c r="M824" s="47" t="str">
        <f t="shared" si="74"/>
        <v/>
      </c>
      <c r="N824" s="11">
        <f t="shared" si="77"/>
        <v>1.8203062788361944E-2</v>
      </c>
      <c r="O824" s="14">
        <f t="shared" si="78"/>
        <v>0.35432498089650766</v>
      </c>
      <c r="P824">
        <f t="shared" si="75"/>
        <v>442.75</v>
      </c>
      <c r="Q824" s="27" t="str">
        <f t="shared" si="79"/>
        <v/>
      </c>
      <c r="R824" s="2" t="str">
        <f t="shared" si="76"/>
        <v/>
      </c>
      <c r="S824" t="str">
        <f>+IF(R824=11,(F823-D823)/F823-'Daily stats'!$I$12,IF(R824=22,(E823-F823)/F823-'Daily stats'!$I$12,""))</f>
        <v/>
      </c>
      <c r="T824" s="11">
        <f>IF(OR(Q823="",Q824=""),0,IF(S824&lt;&gt;"",S824,IF(AND(Q823=Q824,Q823&lt;&gt;0),ABS((F823-F824)/F823),IF(AND(Q823+Q824=0,Q823&lt;&gt;0),(-1*ABS(F824-F823))/F823-2*('Daily stats'!$I$12),IF(AND(Q823=-1,Q824=0),(F823-F824)/F823-2*('Daily stats'!$I$12),IF(AND(Q823=1,Q824=0),(F824-F823)/F823-2*('Daily stats'!$I$12),0))))))</f>
        <v>0</v>
      </c>
    </row>
    <row r="825" spans="1:20">
      <c r="A825" s="9">
        <v>43220</v>
      </c>
      <c r="B825" s="9">
        <v>43251</v>
      </c>
      <c r="C825" s="2">
        <v>25401</v>
      </c>
      <c r="D825" s="7">
        <v>25678</v>
      </c>
      <c r="E825" s="6">
        <v>25401</v>
      </c>
      <c r="F825" s="5">
        <v>25635.85</v>
      </c>
      <c r="G825" s="2">
        <v>25635.85</v>
      </c>
      <c r="H825" s="2">
        <v>51982</v>
      </c>
      <c r="I825" s="2">
        <v>532481.01</v>
      </c>
      <c r="J825" s="2">
        <v>2390600</v>
      </c>
      <c r="K825" s="2">
        <v>-85160</v>
      </c>
      <c r="L825" s="2">
        <v>25531.599999999999</v>
      </c>
      <c r="M825" s="47">
        <f t="shared" si="74"/>
        <v>190.64999999999782</v>
      </c>
      <c r="N825" s="11">
        <f t="shared" si="77"/>
        <v>7.4925722729629876E-3</v>
      </c>
      <c r="O825" s="14">
        <f t="shared" si="78"/>
        <v>0.36181755316947062</v>
      </c>
      <c r="P825">
        <f t="shared" si="75"/>
        <v>277</v>
      </c>
      <c r="Q825" s="27">
        <f t="shared" si="79"/>
        <v>1</v>
      </c>
      <c r="R825" s="2" t="str">
        <f t="shared" si="76"/>
        <v/>
      </c>
      <c r="S825" t="str">
        <f>+IF(R825=11,(F824-D824)/F824-'Daily stats'!$I$12,IF(R825=22,(E824-F824)/F824-'Daily stats'!$I$12,""))</f>
        <v/>
      </c>
      <c r="T825" s="11">
        <f>IF(OR(Q824="",Q825=""),0,IF(S825&lt;&gt;"",S825,IF(AND(Q824=Q825,Q824&lt;&gt;0),ABS((F824-F825)/F824),IF(AND(Q824+Q825=0,Q824&lt;&gt;0),(-1*ABS(F825-F824))/F824-2*('Daily stats'!$I$12),IF(AND(Q824=-1,Q825=0),(F824-F825)/F824-2*('Daily stats'!$I$12),IF(AND(Q824=1,Q825=0),(F825-F824)/F824-2*('Daily stats'!$I$12),0))))))</f>
        <v>0</v>
      </c>
    </row>
    <row r="826" spans="1:20">
      <c r="A826" s="9">
        <v>43222</v>
      </c>
      <c r="B826" s="9">
        <v>43251</v>
      </c>
      <c r="C826" s="2">
        <v>25675</v>
      </c>
      <c r="D826" s="7">
        <v>25744</v>
      </c>
      <c r="E826" s="6">
        <v>25561</v>
      </c>
      <c r="F826" s="5">
        <v>25643.7</v>
      </c>
      <c r="G826" s="2">
        <v>25643.7</v>
      </c>
      <c r="H826" s="2">
        <v>72175</v>
      </c>
      <c r="I826" s="2">
        <v>740340.09</v>
      </c>
      <c r="J826" s="2">
        <v>2424960</v>
      </c>
      <c r="K826" s="2">
        <v>34360</v>
      </c>
      <c r="L826" s="2">
        <v>25568.3</v>
      </c>
      <c r="M826" s="47">
        <f t="shared" si="74"/>
        <v>7.8500000000021828</v>
      </c>
      <c r="N826" s="11">
        <f t="shared" si="77"/>
        <v>3.0621180885370225E-4</v>
      </c>
      <c r="O826" s="14">
        <f t="shared" si="78"/>
        <v>0.36212376497832433</v>
      </c>
      <c r="P826">
        <f t="shared" si="75"/>
        <v>183</v>
      </c>
      <c r="Q826" s="27">
        <f t="shared" si="79"/>
        <v>1</v>
      </c>
      <c r="R826" s="2" t="str">
        <f t="shared" si="76"/>
        <v/>
      </c>
      <c r="S826" t="str">
        <f>+IF(R826=11,(F825-D825)/F825-'Daily stats'!$I$12,IF(R826=22,(E825-F825)/F825-'Daily stats'!$I$12,""))</f>
        <v/>
      </c>
      <c r="T826" s="11">
        <f>IF(OR(Q825="",Q826=""),0,IF(S826&lt;&gt;"",S826,IF(AND(Q825=Q826,Q825&lt;&gt;0),ABS((F825-F826)/F825),IF(AND(Q825+Q826=0,Q825&lt;&gt;0),(-1*ABS(F826-F825))/F825-2*('Daily stats'!$I$12),IF(AND(Q825=-1,Q826=0),(F825-F826)/F825-2*('Daily stats'!$I$12),IF(AND(Q825=1,Q826=0),(F826-F825)/F825-2*('Daily stats'!$I$12),0))))))</f>
        <v>3.0621180885370225E-4</v>
      </c>
    </row>
    <row r="827" spans="1:20">
      <c r="A827" s="9">
        <v>43223</v>
      </c>
      <c r="B827" s="9">
        <v>43251</v>
      </c>
      <c r="C827" s="2">
        <v>25611.05</v>
      </c>
      <c r="D827" s="7">
        <v>25753.7</v>
      </c>
      <c r="E827" s="6">
        <v>25523</v>
      </c>
      <c r="F827" s="5">
        <v>25711.75</v>
      </c>
      <c r="G827" s="2">
        <v>25711.75</v>
      </c>
      <c r="H827" s="2">
        <v>69654</v>
      </c>
      <c r="I827" s="2">
        <v>714229.9</v>
      </c>
      <c r="J827" s="2">
        <v>2461400</v>
      </c>
      <c r="K827" s="2">
        <v>36440</v>
      </c>
      <c r="L827" s="2">
        <v>25605.25</v>
      </c>
      <c r="M827" s="47">
        <f t="shared" si="74"/>
        <v>68.049999999999272</v>
      </c>
      <c r="N827" s="11">
        <f t="shared" si="77"/>
        <v>2.6536732218829292E-3</v>
      </c>
      <c r="O827" s="14">
        <f t="shared" si="78"/>
        <v>0.36477743820020725</v>
      </c>
      <c r="P827">
        <f t="shared" si="75"/>
        <v>230.70000000000073</v>
      </c>
      <c r="Q827" s="27">
        <f t="shared" si="79"/>
        <v>1</v>
      </c>
      <c r="R827" s="2">
        <f t="shared" si="76"/>
        <v>22</v>
      </c>
      <c r="S827">
        <f>+IF(R827=11,(F826-D826)/F826-'Daily stats'!$I$12,IF(R827=22,(E826-F826)/F826-'Daily stats'!$I$12,""))</f>
        <v>-3.7249636362927628E-3</v>
      </c>
      <c r="T827" s="11">
        <f>IF(OR(Q826="",Q827=""),0,IF(S827&lt;&gt;"",S827,IF(AND(Q826=Q827,Q826&lt;&gt;0),ABS((F826-F827)/F826),IF(AND(Q826+Q827=0,Q826&lt;&gt;0),(-1*ABS(F827-F826))/F826-2*('Daily stats'!$I$12),IF(AND(Q826=-1,Q827=0),(F826-F827)/F826-2*('Daily stats'!$I$12),IF(AND(Q826=1,Q827=0),(F827-F826)/F826-2*('Daily stats'!$I$12),0))))))</f>
        <v>-3.7249636362927628E-3</v>
      </c>
    </row>
    <row r="828" spans="1:20">
      <c r="A828" s="9">
        <v>43224</v>
      </c>
      <c r="B828" s="9">
        <v>43251</v>
      </c>
      <c r="C828" s="2">
        <v>25679.25</v>
      </c>
      <c r="D828" s="7">
        <v>25737.95</v>
      </c>
      <c r="E828" s="6">
        <v>25602</v>
      </c>
      <c r="F828" s="5">
        <v>25701.15</v>
      </c>
      <c r="G828" s="2">
        <v>25701.15</v>
      </c>
      <c r="H828" s="2">
        <v>55764</v>
      </c>
      <c r="I828" s="2">
        <v>572685.23</v>
      </c>
      <c r="J828" s="2">
        <v>2460120</v>
      </c>
      <c r="K828" s="2">
        <v>-1280</v>
      </c>
      <c r="L828" s="2">
        <v>25645.4</v>
      </c>
      <c r="M828" s="47">
        <f t="shared" si="74"/>
        <v>-10.599999999998545</v>
      </c>
      <c r="N828" s="11">
        <f t="shared" si="77"/>
        <v>-4.1226287592243023E-4</v>
      </c>
      <c r="O828" s="14">
        <f t="shared" si="78"/>
        <v>0.36436517532428481</v>
      </c>
      <c r="P828">
        <f t="shared" si="75"/>
        <v>135.95000000000073</v>
      </c>
      <c r="Q828" s="27">
        <f t="shared" si="79"/>
        <v>-1</v>
      </c>
      <c r="R828" s="2" t="str">
        <f t="shared" si="76"/>
        <v/>
      </c>
      <c r="S828" t="str">
        <f>+IF(R828=11,(F827-D827)/F827-'Daily stats'!$I$12,IF(R828=22,(E827-F827)/F827-'Daily stats'!$I$12,""))</f>
        <v/>
      </c>
      <c r="T828" s="11">
        <f>IF(OR(Q827="",Q828=""),0,IF(S828&lt;&gt;"",S828,IF(AND(Q827=Q828,Q827&lt;&gt;0),ABS((F827-F828)/F827),IF(AND(Q827+Q828=0,Q827&lt;&gt;0),(-1*ABS(F828-F827))/F827-2*('Daily stats'!$I$12),IF(AND(Q827=-1,Q828=0),(F827-F828)/F827-2*('Daily stats'!$I$12),IF(AND(Q827=1,Q828=0),(F828-F827)/F827-2*('Daily stats'!$I$12),0))))))</f>
        <v>-1.4122628759224301E-3</v>
      </c>
    </row>
    <row r="829" spans="1:20">
      <c r="A829" s="9">
        <v>43227</v>
      </c>
      <c r="B829" s="9">
        <v>43251</v>
      </c>
      <c r="C829" s="2">
        <v>25760</v>
      </c>
      <c r="D829" s="7">
        <v>25900</v>
      </c>
      <c r="E829" s="6">
        <v>25737.1</v>
      </c>
      <c r="F829" s="5">
        <v>25846.35</v>
      </c>
      <c r="G829" s="2">
        <v>25846.35</v>
      </c>
      <c r="H829" s="2">
        <v>52974</v>
      </c>
      <c r="I829" s="2">
        <v>547035.63</v>
      </c>
      <c r="J829" s="2">
        <v>2798160</v>
      </c>
      <c r="K829" s="2">
        <v>338040</v>
      </c>
      <c r="L829" s="2">
        <v>25852.05</v>
      </c>
      <c r="M829" s="47">
        <f t="shared" si="74"/>
        <v>145.19999999999709</v>
      </c>
      <c r="N829" s="11">
        <f t="shared" si="77"/>
        <v>5.6495526464767952E-3</v>
      </c>
      <c r="O829" s="14">
        <f t="shared" si="78"/>
        <v>0.37001472797076163</v>
      </c>
      <c r="P829">
        <f t="shared" si="75"/>
        <v>162.90000000000146</v>
      </c>
      <c r="Q829" s="27">
        <f t="shared" si="79"/>
        <v>1</v>
      </c>
      <c r="R829" s="2">
        <f t="shared" si="76"/>
        <v>11</v>
      </c>
      <c r="S829">
        <f>+IF(R829=11,(F828-D828)/F828-'Daily stats'!$I$12,IF(R829=22,(E828-F828)/F828-'Daily stats'!$I$12,""))</f>
        <v>-1.9318425440106482E-3</v>
      </c>
      <c r="T829" s="11">
        <f>IF(OR(Q828="",Q829=""),0,IF(S829&lt;&gt;"",S829,IF(AND(Q828=Q829,Q828&lt;&gt;0),ABS((F828-F829)/F828),IF(AND(Q828+Q829=0,Q828&lt;&gt;0),(-1*ABS(F829-F828))/F828-2*('Daily stats'!$I$12),IF(AND(Q828=-1,Q829=0),(F828-F829)/F828-2*('Daily stats'!$I$12),IF(AND(Q828=1,Q829=0),(F829-F828)/F828-2*('Daily stats'!$I$12),0))))))</f>
        <v>-1.9318425440106482E-3</v>
      </c>
    </row>
    <row r="830" spans="1:20">
      <c r="A830" s="9">
        <v>43228</v>
      </c>
      <c r="B830" s="9">
        <v>43251</v>
      </c>
      <c r="C830" s="2">
        <v>26035</v>
      </c>
      <c r="D830" s="7">
        <v>26070</v>
      </c>
      <c r="E830" s="6">
        <v>25933</v>
      </c>
      <c r="F830" s="5">
        <v>26043</v>
      </c>
      <c r="G830" s="2">
        <v>26043</v>
      </c>
      <c r="H830" s="2">
        <v>70533</v>
      </c>
      <c r="I830" s="2">
        <v>733499.33</v>
      </c>
      <c r="J830" s="2">
        <v>3194520</v>
      </c>
      <c r="K830" s="2">
        <v>396360</v>
      </c>
      <c r="L830" s="2">
        <v>26090.5</v>
      </c>
      <c r="M830" s="47">
        <f t="shared" si="74"/>
        <v>196.65000000000146</v>
      </c>
      <c r="N830" s="11">
        <f t="shared" si="77"/>
        <v>7.6084244003505894E-3</v>
      </c>
      <c r="O830" s="14">
        <f t="shared" si="78"/>
        <v>0.37762315237111221</v>
      </c>
      <c r="P830">
        <f t="shared" si="75"/>
        <v>137</v>
      </c>
      <c r="Q830" s="27">
        <f t="shared" si="79"/>
        <v>1</v>
      </c>
      <c r="R830" s="2" t="str">
        <f t="shared" si="76"/>
        <v/>
      </c>
      <c r="S830" t="str">
        <f>+IF(R830=11,(F829-D829)/F829-'Daily stats'!$I$12,IF(R830=22,(E829-F829)/F829-'Daily stats'!$I$12,""))</f>
        <v/>
      </c>
      <c r="T830" s="11">
        <f>IF(OR(Q829="",Q830=""),0,IF(S830&lt;&gt;"",S830,IF(AND(Q829=Q830,Q829&lt;&gt;0),ABS((F829-F830)/F829),IF(AND(Q829+Q830=0,Q829&lt;&gt;0),(-1*ABS(F830-F829))/F829-2*('Daily stats'!$I$12),IF(AND(Q829=-1,Q830=0),(F829-F830)/F829-2*('Daily stats'!$I$12),IF(AND(Q829=1,Q830=0),(F830-F829)/F829-2*('Daily stats'!$I$12),0))))))</f>
        <v>7.6084244003505894E-3</v>
      </c>
    </row>
    <row r="831" spans="1:20">
      <c r="A831" s="9">
        <v>43229</v>
      </c>
      <c r="B831" s="9">
        <v>43251</v>
      </c>
      <c r="C831" s="2">
        <v>25967.85</v>
      </c>
      <c r="D831" s="7">
        <v>26186.6</v>
      </c>
      <c r="E831" s="6">
        <v>25956.3</v>
      </c>
      <c r="F831" s="5">
        <v>26128.45</v>
      </c>
      <c r="G831" s="2">
        <v>26128.45</v>
      </c>
      <c r="H831" s="2">
        <v>61723</v>
      </c>
      <c r="I831" s="2">
        <v>644181.80000000005</v>
      </c>
      <c r="J831" s="2">
        <v>3305600</v>
      </c>
      <c r="K831" s="2">
        <v>111080</v>
      </c>
      <c r="L831" s="2">
        <v>26154.45</v>
      </c>
      <c r="M831" s="47">
        <f t="shared" si="74"/>
        <v>85.450000000000728</v>
      </c>
      <c r="N831" s="11">
        <f t="shared" si="77"/>
        <v>3.281112007065266E-3</v>
      </c>
      <c r="O831" s="14">
        <f t="shared" si="78"/>
        <v>0.38090426437817748</v>
      </c>
      <c r="P831">
        <f t="shared" si="75"/>
        <v>230.29999999999927</v>
      </c>
      <c r="Q831" s="27">
        <f t="shared" si="79"/>
        <v>1</v>
      </c>
      <c r="R831" s="2" t="str">
        <f t="shared" si="76"/>
        <v/>
      </c>
      <c r="S831" t="str">
        <f>+IF(R831=11,(F830-D830)/F830-'Daily stats'!$I$12,IF(R831=22,(E830-F830)/F830-'Daily stats'!$I$12,""))</f>
        <v/>
      </c>
      <c r="T831" s="11">
        <f>IF(OR(Q830="",Q831=""),0,IF(S831&lt;&gt;"",S831,IF(AND(Q830=Q831,Q830&lt;&gt;0),ABS((F830-F831)/F830),IF(AND(Q830+Q831=0,Q830&lt;&gt;0),(-1*ABS(F831-F830))/F830-2*('Daily stats'!$I$12),IF(AND(Q830=-1,Q831=0),(F830-F831)/F830-2*('Daily stats'!$I$12),IF(AND(Q830=1,Q831=0),(F831-F830)/F830-2*('Daily stats'!$I$12),0))))))</f>
        <v>3.281112007065266E-3</v>
      </c>
    </row>
    <row r="832" spans="1:20">
      <c r="A832" s="9">
        <v>43230</v>
      </c>
      <c r="B832" s="9">
        <v>43251</v>
      </c>
      <c r="C832" s="2">
        <v>26133.05</v>
      </c>
      <c r="D832" s="7">
        <v>26220</v>
      </c>
      <c r="E832" s="6">
        <v>26031</v>
      </c>
      <c r="F832" s="5">
        <v>26072.9</v>
      </c>
      <c r="G832" s="2">
        <v>26072.9</v>
      </c>
      <c r="H832" s="2">
        <v>65468</v>
      </c>
      <c r="I832" s="2">
        <v>684510.86</v>
      </c>
      <c r="J832" s="2">
        <v>3067240</v>
      </c>
      <c r="K832" s="2">
        <v>-238360</v>
      </c>
      <c r="L832" s="2" t="s">
        <v>36</v>
      </c>
      <c r="M832" s="47">
        <f t="shared" si="74"/>
        <v>-55.549999999999272</v>
      </c>
      <c r="N832" s="11">
        <f t="shared" si="77"/>
        <v>-2.1260350307805965E-3</v>
      </c>
      <c r="O832" s="14">
        <f t="shared" si="78"/>
        <v>0.37877822934739691</v>
      </c>
      <c r="P832">
        <f t="shared" si="75"/>
        <v>189</v>
      </c>
      <c r="Q832" s="27">
        <f t="shared" si="79"/>
        <v>-1</v>
      </c>
      <c r="R832" s="2" t="str">
        <f t="shared" si="76"/>
        <v/>
      </c>
      <c r="S832" t="str">
        <f>+IF(R832=11,(F831-D831)/F831-'Daily stats'!$I$12,IF(R832=22,(E831-F831)/F831-'Daily stats'!$I$12,""))</f>
        <v/>
      </c>
      <c r="T832" s="11">
        <f>IF(OR(Q831="",Q832=""),0,IF(S832&lt;&gt;"",S832,IF(AND(Q831=Q832,Q831&lt;&gt;0),ABS((F831-F832)/F831),IF(AND(Q831+Q832=0,Q831&lt;&gt;0),(-1*ABS(F832-F831))/F831-2*('Daily stats'!$I$12),IF(AND(Q831=-1,Q832=0),(F831-F832)/F831-2*('Daily stats'!$I$12),IF(AND(Q831=1,Q832=0),(F832-F831)/F831-2*('Daily stats'!$I$12),0))))))</f>
        <v>-3.1260350307805965E-3</v>
      </c>
    </row>
    <row r="833" spans="1:20">
      <c r="A833" s="9">
        <v>43231</v>
      </c>
      <c r="B833" s="9">
        <v>43251</v>
      </c>
      <c r="C833" s="2">
        <v>26115</v>
      </c>
      <c r="D833" s="7">
        <v>26429.9</v>
      </c>
      <c r="E833" s="6">
        <v>26060.35</v>
      </c>
      <c r="F833" s="5">
        <v>26400.35</v>
      </c>
      <c r="G833" s="2">
        <v>26400.35</v>
      </c>
      <c r="H833" s="2">
        <v>69654</v>
      </c>
      <c r="I833" s="2">
        <v>731264.09</v>
      </c>
      <c r="J833" s="2">
        <v>3254040</v>
      </c>
      <c r="K833" s="2">
        <v>186800</v>
      </c>
      <c r="L833" s="2">
        <v>26413.15</v>
      </c>
      <c r="M833" s="47">
        <f t="shared" si="74"/>
        <v>327.44999999999709</v>
      </c>
      <c r="N833" s="11">
        <f t="shared" si="77"/>
        <v>1.2559017217110374E-2</v>
      </c>
      <c r="O833" s="14">
        <f t="shared" si="78"/>
        <v>0.3913372465645073</v>
      </c>
      <c r="P833">
        <f t="shared" si="75"/>
        <v>369.55000000000291</v>
      </c>
      <c r="Q833" s="27">
        <f t="shared" si="79"/>
        <v>1</v>
      </c>
      <c r="R833" s="2">
        <f t="shared" si="76"/>
        <v>11</v>
      </c>
      <c r="S833">
        <f>+IF(R833=11,(F832-D832)/F832-'Daily stats'!$I$12,IF(R833=22,(E832-F832)/F832-'Daily stats'!$I$12,""))</f>
        <v>-6.1418733627635804E-3</v>
      </c>
      <c r="T833" s="11">
        <f>IF(OR(Q832="",Q833=""),0,IF(S833&lt;&gt;"",S833,IF(AND(Q832=Q833,Q832&lt;&gt;0),ABS((F832-F833)/F832),IF(AND(Q832+Q833=0,Q832&lt;&gt;0),(-1*ABS(F833-F832))/F832-2*('Daily stats'!$I$12),IF(AND(Q832=-1,Q833=0),(F832-F833)/F832-2*('Daily stats'!$I$12),IF(AND(Q832=1,Q833=0),(F833-F832)/F832-2*('Daily stats'!$I$12),0))))))</f>
        <v>-6.1418733627635804E-3</v>
      </c>
    </row>
    <row r="834" spans="1:20">
      <c r="A834" s="9">
        <v>43234</v>
      </c>
      <c r="B834" s="9">
        <v>43251</v>
      </c>
      <c r="C834" s="2">
        <v>26411.95</v>
      </c>
      <c r="D834" s="7">
        <v>26565</v>
      </c>
      <c r="E834" s="6">
        <v>26322.7</v>
      </c>
      <c r="F834" s="5">
        <v>26453.9</v>
      </c>
      <c r="G834" s="2">
        <v>26453.9</v>
      </c>
      <c r="H834" s="2">
        <v>57158</v>
      </c>
      <c r="I834" s="2">
        <v>604741.64</v>
      </c>
      <c r="J834" s="2">
        <v>3195400</v>
      </c>
      <c r="K834" s="2">
        <v>-58640</v>
      </c>
      <c r="L834" s="2">
        <v>26475.15</v>
      </c>
      <c r="M834" s="47">
        <f t="shared" si="74"/>
        <v>53.55000000000291</v>
      </c>
      <c r="N834" s="11">
        <f t="shared" si="77"/>
        <v>2.0283821994785262E-3</v>
      </c>
      <c r="O834" s="14">
        <f t="shared" si="78"/>
        <v>0.39336562876398584</v>
      </c>
      <c r="P834">
        <f t="shared" si="75"/>
        <v>242.29999999999927</v>
      </c>
      <c r="Q834" s="27">
        <f t="shared" si="79"/>
        <v>1</v>
      </c>
      <c r="R834" s="2" t="str">
        <f t="shared" si="76"/>
        <v/>
      </c>
      <c r="S834" t="str">
        <f>+IF(R834=11,(F833-D833)/F833-'Daily stats'!$I$12,IF(R834=22,(E833-F833)/F833-'Daily stats'!$I$12,""))</f>
        <v/>
      </c>
      <c r="T834" s="11">
        <f>IF(OR(Q833="",Q834=""),0,IF(S834&lt;&gt;"",S834,IF(AND(Q833=Q834,Q833&lt;&gt;0),ABS((F833-F834)/F833),IF(AND(Q833+Q834=0,Q833&lt;&gt;0),(-1*ABS(F834-F833))/F833-2*('Daily stats'!$I$12),IF(AND(Q833=-1,Q834=0),(F833-F834)/F833-2*('Daily stats'!$I$12),IF(AND(Q833=1,Q834=0),(F834-F833)/F833-2*('Daily stats'!$I$12),0))))))</f>
        <v>2.0283821994785262E-3</v>
      </c>
    </row>
    <row r="835" spans="1:20">
      <c r="A835" s="9">
        <v>43235</v>
      </c>
      <c r="B835" s="9">
        <v>43251</v>
      </c>
      <c r="C835" s="2">
        <v>26470</v>
      </c>
      <c r="D835" s="7">
        <v>26926.65</v>
      </c>
      <c r="E835" s="6">
        <v>26380</v>
      </c>
      <c r="F835" s="5">
        <v>26512.25</v>
      </c>
      <c r="G835" s="2">
        <v>26512.25</v>
      </c>
      <c r="H835" s="2">
        <v>125318</v>
      </c>
      <c r="I835" s="2">
        <v>1336389.71</v>
      </c>
      <c r="J835" s="2">
        <v>3271640</v>
      </c>
      <c r="K835" s="2">
        <v>76240</v>
      </c>
      <c r="L835" s="2">
        <v>26474</v>
      </c>
      <c r="M835" s="47">
        <f t="shared" ref="M835:M898" si="80">+IF(B835=B834,F835-F834,"")</f>
        <v>58.349999999998545</v>
      </c>
      <c r="N835" s="11">
        <f t="shared" si="77"/>
        <v>2.2057239197244469E-3</v>
      </c>
      <c r="O835" s="14">
        <f t="shared" si="78"/>
        <v>0.3955713526837103</v>
      </c>
      <c r="P835">
        <f t="shared" ref="P835:P898" si="81">+D835-E835</f>
        <v>546.65000000000146</v>
      </c>
      <c r="Q835" s="27">
        <f t="shared" si="79"/>
        <v>1</v>
      </c>
      <c r="R835" s="2" t="str">
        <f t="shared" ref="R835:R898" si="82">+IF(AND(Q834=1,E835&lt;E834),22,IF(AND(Q834=-1,D835&gt;D834),11,""))</f>
        <v/>
      </c>
      <c r="S835" t="str">
        <f>+IF(R835=11,(F834-D834)/F834-'Daily stats'!$I$12,IF(R835=22,(E834-F834)/F834-'Daily stats'!$I$12,""))</f>
        <v/>
      </c>
      <c r="T835" s="11">
        <f>IF(OR(Q834="",Q835=""),0,IF(S835&lt;&gt;"",S835,IF(AND(Q834=Q835,Q834&lt;&gt;0),ABS((F834-F835)/F834),IF(AND(Q834+Q835=0,Q834&lt;&gt;0),(-1*ABS(F835-F834))/F834-2*('Daily stats'!$I$12),IF(AND(Q834=-1,Q835=0),(F834-F835)/F834-2*('Daily stats'!$I$12),IF(AND(Q834=1,Q835=0),(F835-F834)/F834-2*('Daily stats'!$I$12),0))))))</f>
        <v>2.2057239197244469E-3</v>
      </c>
    </row>
    <row r="836" spans="1:20">
      <c r="A836" s="9">
        <v>43236</v>
      </c>
      <c r="B836" s="9">
        <v>43251</v>
      </c>
      <c r="C836" s="2">
        <v>26319.4</v>
      </c>
      <c r="D836" s="7">
        <v>26462.400000000001</v>
      </c>
      <c r="E836" s="6">
        <v>26136.75</v>
      </c>
      <c r="F836" s="5">
        <v>26218.05</v>
      </c>
      <c r="G836" s="2">
        <v>26218.05</v>
      </c>
      <c r="H836" s="2">
        <v>108650</v>
      </c>
      <c r="I836" s="2">
        <v>1142117.51</v>
      </c>
      <c r="J836" s="2">
        <v>3063560</v>
      </c>
      <c r="K836" s="2">
        <v>-208080</v>
      </c>
      <c r="L836" s="2">
        <v>26182.15</v>
      </c>
      <c r="M836" s="47">
        <f t="shared" si="80"/>
        <v>-294.20000000000073</v>
      </c>
      <c r="N836" s="11">
        <f t="shared" ref="N836:N899" si="83">(F836-F835)/F835</f>
        <v>-1.109675715942633E-2</v>
      </c>
      <c r="O836" s="14">
        <f t="shared" ref="O836:O899" si="84">+O835+N836</f>
        <v>0.38447459552428398</v>
      </c>
      <c r="P836">
        <f t="shared" si="81"/>
        <v>325.65000000000146</v>
      </c>
      <c r="Q836" s="27">
        <f t="shared" si="79"/>
        <v>-1</v>
      </c>
      <c r="R836" s="2">
        <f t="shared" si="82"/>
        <v>22</v>
      </c>
      <c r="S836">
        <f>+IF(R836=11,(F835-D835)/F835-'Daily stats'!$I$12,IF(R836=22,(E835-F835)/F835-'Daily stats'!$I$12,""))</f>
        <v>-5.488260143895746E-3</v>
      </c>
      <c r="T836" s="11">
        <f>IF(OR(Q835="",Q836=""),0,IF(S836&lt;&gt;"",S836,IF(AND(Q835=Q836,Q835&lt;&gt;0),ABS((F835-F836)/F835),IF(AND(Q835+Q836=0,Q835&lt;&gt;0),(-1*ABS(F836-F835))/F835-2*('Daily stats'!$I$12),IF(AND(Q835=-1,Q836=0),(F835-F836)/F835-2*('Daily stats'!$I$12),IF(AND(Q835=1,Q836=0),(F836-F835)/F835-2*('Daily stats'!$I$12),0))))))</f>
        <v>-5.488260143895746E-3</v>
      </c>
    </row>
    <row r="837" spans="1:20">
      <c r="A837" s="9">
        <v>43237</v>
      </c>
      <c r="B837" s="9">
        <v>43251</v>
      </c>
      <c r="C837" s="2">
        <v>26260</v>
      </c>
      <c r="D837" s="7">
        <v>26284.85</v>
      </c>
      <c r="E837" s="6">
        <v>26023</v>
      </c>
      <c r="F837" s="5">
        <v>26072.15</v>
      </c>
      <c r="G837" s="2">
        <v>26072.15</v>
      </c>
      <c r="H837" s="2">
        <v>73603</v>
      </c>
      <c r="I837" s="2">
        <v>769920.72</v>
      </c>
      <c r="J837" s="2">
        <v>3105400</v>
      </c>
      <c r="K837" s="2">
        <v>41840</v>
      </c>
      <c r="L837" s="2">
        <v>26073.8</v>
      </c>
      <c r="M837" s="47">
        <f t="shared" si="80"/>
        <v>-145.89999999999782</v>
      </c>
      <c r="N837" s="11">
        <f t="shared" si="83"/>
        <v>-5.5648684780141098E-3</v>
      </c>
      <c r="O837" s="14">
        <f t="shared" si="84"/>
        <v>0.37890972704626985</v>
      </c>
      <c r="P837">
        <f t="shared" si="81"/>
        <v>261.84999999999854</v>
      </c>
      <c r="Q837" s="27">
        <f t="shared" si="79"/>
        <v>-1</v>
      </c>
      <c r="R837" s="2" t="str">
        <f t="shared" si="82"/>
        <v/>
      </c>
      <c r="S837" t="str">
        <f>+IF(R837=11,(F836-D836)/F836-'Daily stats'!$I$12,IF(R837=22,(E836-F836)/F836-'Daily stats'!$I$12,""))</f>
        <v/>
      </c>
      <c r="T837" s="11">
        <f>IF(OR(Q836="",Q837=""),0,IF(S837&lt;&gt;"",S837,IF(AND(Q836=Q837,Q836&lt;&gt;0),ABS((F836-F837)/F836),IF(AND(Q836+Q837=0,Q836&lt;&gt;0),(-1*ABS(F837-F836))/F836-2*('Daily stats'!$I$12),IF(AND(Q836=-1,Q837=0),(F836-F837)/F836-2*('Daily stats'!$I$12),IF(AND(Q836=1,Q837=0),(F837-F836)/F836-2*('Daily stats'!$I$12),0))))))</f>
        <v>5.5648684780141098E-3</v>
      </c>
    </row>
    <row r="838" spans="1:20">
      <c r="A838" s="9">
        <v>43238</v>
      </c>
      <c r="B838" s="9">
        <v>43251</v>
      </c>
      <c r="C838" s="2">
        <v>26033.35</v>
      </c>
      <c r="D838" s="7">
        <v>26048</v>
      </c>
      <c r="E838" s="6">
        <v>25810.1</v>
      </c>
      <c r="F838" s="5">
        <v>25878.1</v>
      </c>
      <c r="G838" s="2">
        <v>25878.1</v>
      </c>
      <c r="H838" s="2">
        <v>63633</v>
      </c>
      <c r="I838" s="2">
        <v>659364.52</v>
      </c>
      <c r="J838" s="2">
        <v>2930160</v>
      </c>
      <c r="K838" s="2">
        <v>-175240</v>
      </c>
      <c r="L838" s="2">
        <v>25875.599999999999</v>
      </c>
      <c r="M838" s="47">
        <f t="shared" si="80"/>
        <v>-194.05000000000291</v>
      </c>
      <c r="N838" s="11">
        <f t="shared" si="83"/>
        <v>-7.4428077469638251E-3</v>
      </c>
      <c r="O838" s="14">
        <f t="shared" si="84"/>
        <v>0.37146691929930603</v>
      </c>
      <c r="P838">
        <f t="shared" si="81"/>
        <v>237.90000000000146</v>
      </c>
      <c r="Q838" s="27">
        <f t="shared" si="79"/>
        <v>-1</v>
      </c>
      <c r="R838" s="2" t="str">
        <f t="shared" si="82"/>
        <v/>
      </c>
      <c r="S838" t="str">
        <f>+IF(R838=11,(F837-D837)/F837-'Daily stats'!$I$12,IF(R838=22,(E837-F837)/F837-'Daily stats'!$I$12,""))</f>
        <v/>
      </c>
      <c r="T838" s="11">
        <f>IF(OR(Q837="",Q838=""),0,IF(S838&lt;&gt;"",S838,IF(AND(Q837=Q838,Q837&lt;&gt;0),ABS((F837-F838)/F837),IF(AND(Q837+Q838=0,Q837&lt;&gt;0),(-1*ABS(F838-F837))/F837-2*('Daily stats'!$I$12),IF(AND(Q837=-1,Q838=0),(F837-F838)/F837-2*('Daily stats'!$I$12),IF(AND(Q837=1,Q838=0),(F838-F837)/F837-2*('Daily stats'!$I$12),0))))))</f>
        <v>7.4428077469638251E-3</v>
      </c>
    </row>
    <row r="839" spans="1:20">
      <c r="A839" s="9">
        <v>43241</v>
      </c>
      <c r="B839" s="9">
        <v>43251</v>
      </c>
      <c r="C839" s="2">
        <v>25952.1</v>
      </c>
      <c r="D839" s="7">
        <v>26070</v>
      </c>
      <c r="E839" s="6">
        <v>25722.45</v>
      </c>
      <c r="F839" s="5">
        <v>25801.95</v>
      </c>
      <c r="G839" s="2">
        <v>25801.95</v>
      </c>
      <c r="H839" s="2">
        <v>74501</v>
      </c>
      <c r="I839" s="2">
        <v>770401.14</v>
      </c>
      <c r="J839" s="2">
        <v>2980520</v>
      </c>
      <c r="K839" s="2">
        <v>50360</v>
      </c>
      <c r="L839" s="2">
        <v>25750.799999999999</v>
      </c>
      <c r="M839" s="47">
        <f t="shared" si="80"/>
        <v>-76.149999999997817</v>
      </c>
      <c r="N839" s="11">
        <f t="shared" si="83"/>
        <v>-2.9426426205941634E-3</v>
      </c>
      <c r="O839" s="14">
        <f t="shared" si="84"/>
        <v>0.36852427667871185</v>
      </c>
      <c r="P839">
        <f t="shared" si="81"/>
        <v>347.54999999999927</v>
      </c>
      <c r="Q839" s="27">
        <f t="shared" si="79"/>
        <v>-1</v>
      </c>
      <c r="R839" s="2">
        <f t="shared" si="82"/>
        <v>11</v>
      </c>
      <c r="S839">
        <f>+IF(R839=11,(F838-D838)/F838-'Daily stats'!$I$12,IF(R839=22,(E838-F838)/F838-'Daily stats'!$I$12,""))</f>
        <v>-7.0653969959155218E-3</v>
      </c>
      <c r="T839" s="11">
        <f>IF(OR(Q838="",Q839=""),0,IF(S839&lt;&gt;"",S839,IF(AND(Q838=Q839,Q838&lt;&gt;0),ABS((F838-F839)/F838),IF(AND(Q838+Q839=0,Q838&lt;&gt;0),(-1*ABS(F839-F838))/F838-2*('Daily stats'!$I$12),IF(AND(Q838=-1,Q839=0),(F838-F839)/F838-2*('Daily stats'!$I$12),IF(AND(Q838=1,Q839=0),(F839-F838)/F838-2*('Daily stats'!$I$12),0))))))</f>
        <v>-7.0653969959155218E-3</v>
      </c>
    </row>
    <row r="840" spans="1:20">
      <c r="A840" s="9">
        <v>43242</v>
      </c>
      <c r="B840" s="9">
        <v>43251</v>
      </c>
      <c r="C840" s="2">
        <v>25775.9</v>
      </c>
      <c r="D840" s="7">
        <v>25958.65</v>
      </c>
      <c r="E840" s="6">
        <v>25740.05</v>
      </c>
      <c r="F840" s="5">
        <v>25817.200000000001</v>
      </c>
      <c r="G840" s="2">
        <v>25817.200000000001</v>
      </c>
      <c r="H840" s="2">
        <v>73457</v>
      </c>
      <c r="I840" s="2">
        <v>759276.7</v>
      </c>
      <c r="J840" s="2">
        <v>2907760</v>
      </c>
      <c r="K840" s="2">
        <v>-72760</v>
      </c>
      <c r="L840" s="2">
        <v>25777.7</v>
      </c>
      <c r="M840" s="47">
        <f t="shared" si="80"/>
        <v>15.25</v>
      </c>
      <c r="N840" s="11">
        <f t="shared" si="83"/>
        <v>5.910405996446005E-4</v>
      </c>
      <c r="O840" s="14">
        <f t="shared" si="84"/>
        <v>0.36911531727835645</v>
      </c>
      <c r="P840">
        <f t="shared" si="81"/>
        <v>218.60000000000218</v>
      </c>
      <c r="Q840" s="27">
        <f t="shared" si="79"/>
        <v>1</v>
      </c>
      <c r="R840" s="2" t="str">
        <f t="shared" si="82"/>
        <v/>
      </c>
      <c r="S840" t="str">
        <f>+IF(R840=11,(F839-D839)/F839-'Daily stats'!$I$12,IF(R840=22,(E839-F839)/F839-'Daily stats'!$I$12,""))</f>
        <v/>
      </c>
      <c r="T840" s="11">
        <f>IF(OR(Q839="",Q840=""),0,IF(S840&lt;&gt;"",S840,IF(AND(Q839=Q840,Q839&lt;&gt;0),ABS((F839-F840)/F839),IF(AND(Q839+Q840=0,Q839&lt;&gt;0),(-1*ABS(F840-F839))/F839-2*('Daily stats'!$I$12),IF(AND(Q839=-1,Q840=0),(F839-F840)/F839-2*('Daily stats'!$I$12),IF(AND(Q839=1,Q840=0),(F840-F839)/F839-2*('Daily stats'!$I$12),0))))))</f>
        <v>-1.5910405996446006E-3</v>
      </c>
    </row>
    <row r="841" spans="1:20">
      <c r="A841" s="9">
        <v>43243</v>
      </c>
      <c r="B841" s="9">
        <v>43251</v>
      </c>
      <c r="C841" s="2">
        <v>25770</v>
      </c>
      <c r="D841" s="7">
        <v>25840</v>
      </c>
      <c r="E841" s="6">
        <v>25550</v>
      </c>
      <c r="F841" s="5">
        <v>25601.05</v>
      </c>
      <c r="G841" s="2">
        <v>25601.05</v>
      </c>
      <c r="H841" s="2">
        <v>77527</v>
      </c>
      <c r="I841" s="2">
        <v>797724.09</v>
      </c>
      <c r="J841" s="2">
        <v>3118680</v>
      </c>
      <c r="K841" s="2">
        <v>210920</v>
      </c>
      <c r="L841" s="2">
        <v>25684.95</v>
      </c>
      <c r="M841" s="47">
        <f t="shared" si="80"/>
        <v>-216.15000000000146</v>
      </c>
      <c r="N841" s="11">
        <f t="shared" si="83"/>
        <v>-8.372325426459935E-3</v>
      </c>
      <c r="O841" s="14">
        <f t="shared" si="84"/>
        <v>0.36074299185189651</v>
      </c>
      <c r="P841">
        <f t="shared" si="81"/>
        <v>290</v>
      </c>
      <c r="Q841" s="27">
        <f t="shared" si="79"/>
        <v>-1</v>
      </c>
      <c r="R841" s="2">
        <f t="shared" si="82"/>
        <v>22</v>
      </c>
      <c r="S841">
        <f>+IF(R841=11,(F840-D840)/F840-'Daily stats'!$I$12,IF(R841=22,(E840-F840)/F840-'Daily stats'!$I$12,""))</f>
        <v>-3.4883178656090301E-3</v>
      </c>
      <c r="T841" s="11">
        <f>IF(OR(Q840="",Q841=""),0,IF(S841&lt;&gt;"",S841,IF(AND(Q840=Q841,Q840&lt;&gt;0),ABS((F840-F841)/F840),IF(AND(Q840+Q841=0,Q840&lt;&gt;0),(-1*ABS(F841-F840))/F840-2*('Daily stats'!$I$12),IF(AND(Q840=-1,Q841=0),(F840-F841)/F840-2*('Daily stats'!$I$12),IF(AND(Q840=1,Q841=0),(F841-F840)/F840-2*('Daily stats'!$I$12),0))))))</f>
        <v>-3.4883178656090301E-3</v>
      </c>
    </row>
    <row r="842" spans="1:20">
      <c r="A842" s="9">
        <v>43244</v>
      </c>
      <c r="B842" s="9">
        <v>43251</v>
      </c>
      <c r="C842" s="2">
        <v>25640</v>
      </c>
      <c r="D842" s="7">
        <v>25969.95</v>
      </c>
      <c r="E842" s="6">
        <v>25601.15</v>
      </c>
      <c r="F842" s="5">
        <v>25915.7</v>
      </c>
      <c r="G842" s="2">
        <v>25915.7</v>
      </c>
      <c r="H842" s="2">
        <v>83623</v>
      </c>
      <c r="I842" s="2">
        <v>861866.33</v>
      </c>
      <c r="J842" s="2">
        <v>3086880</v>
      </c>
      <c r="K842" s="2">
        <v>-31800</v>
      </c>
      <c r="L842" s="2">
        <v>26016.799999999999</v>
      </c>
      <c r="M842" s="47">
        <f t="shared" si="80"/>
        <v>314.65000000000146</v>
      </c>
      <c r="N842" s="11">
        <f t="shared" si="83"/>
        <v>1.2290511521988413E-2</v>
      </c>
      <c r="O842" s="14">
        <f t="shared" si="84"/>
        <v>0.37303350337388491</v>
      </c>
      <c r="P842">
        <f t="shared" si="81"/>
        <v>368.79999999999927</v>
      </c>
      <c r="Q842" s="27">
        <f t="shared" si="79"/>
        <v>1</v>
      </c>
      <c r="R842" s="2">
        <f t="shared" si="82"/>
        <v>11</v>
      </c>
      <c r="S842">
        <f>+IF(R842=11,(F841-D841)/F841-'Daily stats'!$I$12,IF(R842=22,(E841-F841)/F841-'Daily stats'!$I$12,""))</f>
        <v>-9.8336015514988943E-3</v>
      </c>
      <c r="T842" s="11">
        <f>IF(OR(Q841="",Q842=""),0,IF(S842&lt;&gt;"",S842,IF(AND(Q841=Q842,Q841&lt;&gt;0),ABS((F841-F842)/F841),IF(AND(Q841+Q842=0,Q841&lt;&gt;0),(-1*ABS(F842-F841))/F841-2*('Daily stats'!$I$12),IF(AND(Q841=-1,Q842=0),(F841-F842)/F841-2*('Daily stats'!$I$12),IF(AND(Q841=1,Q842=0),(F842-F841)/F841-2*('Daily stats'!$I$12),0))))))</f>
        <v>-9.8336015514988943E-3</v>
      </c>
    </row>
    <row r="843" spans="1:20">
      <c r="A843" s="9">
        <v>43245</v>
      </c>
      <c r="B843" s="9">
        <v>43251</v>
      </c>
      <c r="C843" s="2">
        <v>25968.95</v>
      </c>
      <c r="D843" s="7">
        <v>26292.9</v>
      </c>
      <c r="E843" s="6">
        <v>25951.200000000001</v>
      </c>
      <c r="F843" s="5">
        <v>26242.35</v>
      </c>
      <c r="G843" s="2">
        <v>26242.35</v>
      </c>
      <c r="H843" s="2">
        <v>69939</v>
      </c>
      <c r="I843" s="2">
        <v>731690.34</v>
      </c>
      <c r="J843" s="2">
        <v>2812320</v>
      </c>
      <c r="K843" s="2">
        <v>-274560</v>
      </c>
      <c r="L843" s="2">
        <v>26273.55</v>
      </c>
      <c r="M843" s="47">
        <f t="shared" si="80"/>
        <v>326.64999999999782</v>
      </c>
      <c r="N843" s="11">
        <f t="shared" si="83"/>
        <v>1.2604328650200372E-2</v>
      </c>
      <c r="O843" s="14">
        <f t="shared" si="84"/>
        <v>0.3856378320240853</v>
      </c>
      <c r="P843">
        <f t="shared" si="81"/>
        <v>341.70000000000073</v>
      </c>
      <c r="Q843" s="27">
        <f t="shared" si="79"/>
        <v>1</v>
      </c>
      <c r="R843" s="2" t="str">
        <f t="shared" si="82"/>
        <v/>
      </c>
      <c r="S843" t="str">
        <f>+IF(R843=11,(F842-D842)/F842-'Daily stats'!$I$12,IF(R843=22,(E842-F842)/F842-'Daily stats'!$I$12,""))</f>
        <v/>
      </c>
      <c r="T843" s="11">
        <f>IF(OR(Q842="",Q843=""),0,IF(S843&lt;&gt;"",S843,IF(AND(Q842=Q843,Q842&lt;&gt;0),ABS((F842-F843)/F842),IF(AND(Q842+Q843=0,Q842&lt;&gt;0),(-1*ABS(F843-F842))/F842-2*('Daily stats'!$I$12),IF(AND(Q842=-1,Q843=0),(F842-F843)/F842-2*('Daily stats'!$I$12),IF(AND(Q842=1,Q843=0),(F843-F842)/F842-2*('Daily stats'!$I$12),0))))))</f>
        <v>1.2604328650200372E-2</v>
      </c>
    </row>
    <row r="844" spans="1:20">
      <c r="A844" s="9">
        <v>43248</v>
      </c>
      <c r="B844" s="9">
        <v>43251</v>
      </c>
      <c r="C844" s="2">
        <v>26240</v>
      </c>
      <c r="D844" s="7">
        <v>26635.55</v>
      </c>
      <c r="E844" s="6">
        <v>26239.95</v>
      </c>
      <c r="F844" s="5">
        <v>26542.1</v>
      </c>
      <c r="G844" s="2">
        <v>26542.1</v>
      </c>
      <c r="H844" s="2">
        <v>63209</v>
      </c>
      <c r="I844" s="2">
        <v>669782.26</v>
      </c>
      <c r="J844" s="2">
        <v>2590880</v>
      </c>
      <c r="K844" s="2">
        <v>-221440</v>
      </c>
      <c r="L844" s="2">
        <v>26614.25</v>
      </c>
      <c r="M844" s="47">
        <f t="shared" si="80"/>
        <v>299.75</v>
      </c>
      <c r="N844" s="11">
        <f t="shared" si="83"/>
        <v>1.1422376425891737E-2</v>
      </c>
      <c r="O844" s="14">
        <f t="shared" si="84"/>
        <v>0.39706020844997703</v>
      </c>
      <c r="P844">
        <f t="shared" si="81"/>
        <v>395.59999999999854</v>
      </c>
      <c r="Q844" s="27">
        <f t="shared" si="79"/>
        <v>1</v>
      </c>
      <c r="R844" s="2" t="str">
        <f t="shared" si="82"/>
        <v/>
      </c>
      <c r="S844" t="str">
        <f>+IF(R844=11,(F843-D843)/F843-'Daily stats'!$I$12,IF(R844=22,(E843-F843)/F843-'Daily stats'!$I$12,""))</f>
        <v/>
      </c>
      <c r="T844" s="11">
        <f>IF(OR(Q843="",Q844=""),0,IF(S844&lt;&gt;"",S844,IF(AND(Q843=Q844,Q843&lt;&gt;0),ABS((F843-F844)/F843),IF(AND(Q843+Q844=0,Q843&lt;&gt;0),(-1*ABS(F844-F843))/F843-2*('Daily stats'!$I$12),IF(AND(Q843=-1,Q844=0),(F843-F844)/F843-2*('Daily stats'!$I$12),IF(AND(Q843=1,Q844=0),(F844-F843)/F843-2*('Daily stats'!$I$12),0))))))</f>
        <v>1.1422376425891737E-2</v>
      </c>
    </row>
    <row r="845" spans="1:20">
      <c r="A845" s="9">
        <v>43249</v>
      </c>
      <c r="B845" s="9">
        <v>43251</v>
      </c>
      <c r="C845" s="2">
        <v>26490.05</v>
      </c>
      <c r="D845" s="7">
        <v>26509.8</v>
      </c>
      <c r="E845" s="6">
        <v>26143.8</v>
      </c>
      <c r="F845" s="5">
        <v>26183.75</v>
      </c>
      <c r="G845" s="2">
        <v>26183.75</v>
      </c>
      <c r="H845" s="2">
        <v>84620</v>
      </c>
      <c r="I845" s="2">
        <v>890934.69</v>
      </c>
      <c r="J845" s="2">
        <v>2006320</v>
      </c>
      <c r="K845" s="2">
        <v>-584560</v>
      </c>
      <c r="L845" s="2">
        <v>26254.799999999999</v>
      </c>
      <c r="M845" s="47">
        <f t="shared" si="80"/>
        <v>-358.34999999999854</v>
      </c>
      <c r="N845" s="11">
        <f t="shared" si="83"/>
        <v>-1.3501192445209632E-2</v>
      </c>
      <c r="O845" s="14">
        <f t="shared" si="84"/>
        <v>0.38355901600476738</v>
      </c>
      <c r="P845">
        <f t="shared" si="81"/>
        <v>366</v>
      </c>
      <c r="Q845" s="27">
        <f t="shared" ref="Q845:Q908" si="85">+IF(M845="","",IF(B845&lt;&gt;B846,0,IF(M845&lt;&gt;"",IF(F845&gt;F844,1,IF(F845&lt;F844,-1,0)))))</f>
        <v>-1</v>
      </c>
      <c r="R845" s="2">
        <f t="shared" si="82"/>
        <v>22</v>
      </c>
      <c r="S845">
        <f>+IF(R845=11,(F844-D844)/F844-'Daily stats'!$I$12,IF(R845=22,(E844-F844)/F844-'Daily stats'!$I$12,""))</f>
        <v>-1.1883801583145186E-2</v>
      </c>
      <c r="T845" s="11">
        <f>IF(OR(Q844="",Q845=""),0,IF(S845&lt;&gt;"",S845,IF(AND(Q844=Q845,Q844&lt;&gt;0),ABS((F844-F845)/F844),IF(AND(Q844+Q845=0,Q844&lt;&gt;0),(-1*ABS(F845-F844))/F844-2*('Daily stats'!$I$12),IF(AND(Q844=-1,Q845=0),(F844-F845)/F844-2*('Daily stats'!$I$12),IF(AND(Q844=1,Q845=0),(F845-F844)/F844-2*('Daily stats'!$I$12),0))))))</f>
        <v>-1.1883801583145186E-2</v>
      </c>
    </row>
    <row r="846" spans="1:20">
      <c r="A846" s="9">
        <v>43250</v>
      </c>
      <c r="B846" s="9">
        <v>43251</v>
      </c>
      <c r="C846" s="2">
        <v>25981.55</v>
      </c>
      <c r="D846" s="7">
        <v>26356.75</v>
      </c>
      <c r="E846" s="6">
        <v>25921.05</v>
      </c>
      <c r="F846" s="5">
        <v>26250.75</v>
      </c>
      <c r="G846" s="2">
        <v>26250.75</v>
      </c>
      <c r="H846" s="2">
        <v>119212</v>
      </c>
      <c r="I846" s="2">
        <v>1246105.0900000001</v>
      </c>
      <c r="J846" s="2">
        <v>1418880</v>
      </c>
      <c r="K846" s="2">
        <v>-587440</v>
      </c>
      <c r="L846" s="2">
        <v>26327.8</v>
      </c>
      <c r="M846" s="47">
        <f t="shared" si="80"/>
        <v>67</v>
      </c>
      <c r="N846" s="11">
        <f t="shared" si="83"/>
        <v>2.5588389745548287E-3</v>
      </c>
      <c r="O846" s="14">
        <f t="shared" si="84"/>
        <v>0.38611785497932222</v>
      </c>
      <c r="P846">
        <f t="shared" si="81"/>
        <v>435.70000000000073</v>
      </c>
      <c r="Q846" s="27">
        <f t="shared" si="85"/>
        <v>1</v>
      </c>
      <c r="R846" s="2" t="str">
        <f t="shared" si="82"/>
        <v/>
      </c>
      <c r="S846" t="str">
        <f>+IF(R846=11,(F845-D845)/F845-'Daily stats'!$I$12,IF(R846=22,(E845-F845)/F845-'Daily stats'!$I$12,""))</f>
        <v/>
      </c>
      <c r="T846" s="11">
        <f>IF(OR(Q845="",Q846=""),0,IF(S846&lt;&gt;"",S846,IF(AND(Q845=Q846,Q845&lt;&gt;0),ABS((F845-F846)/F845),IF(AND(Q845+Q846=0,Q845&lt;&gt;0),(-1*ABS(F846-F845))/F845-2*('Daily stats'!$I$12),IF(AND(Q845=-1,Q846=0),(F845-F846)/F845-2*('Daily stats'!$I$12),IF(AND(Q845=1,Q846=0),(F846-F845)/F845-2*('Daily stats'!$I$12),0))))))</f>
        <v>-3.5588389745548287E-3</v>
      </c>
    </row>
    <row r="847" spans="1:20">
      <c r="A847" s="9">
        <v>43251</v>
      </c>
      <c r="B847" s="9">
        <v>43251</v>
      </c>
      <c r="C847" s="2">
        <v>26510.15</v>
      </c>
      <c r="D847" s="7">
        <v>27058.2</v>
      </c>
      <c r="E847" s="6">
        <v>26338</v>
      </c>
      <c r="F847" s="5">
        <v>26932.95</v>
      </c>
      <c r="G847" s="2">
        <v>26956.2</v>
      </c>
      <c r="H847" s="2">
        <v>122972</v>
      </c>
      <c r="I847" s="2">
        <v>1311080.3999999999</v>
      </c>
      <c r="J847" s="2">
        <v>956640</v>
      </c>
      <c r="K847" s="2">
        <v>-462240</v>
      </c>
      <c r="L847" s="2">
        <v>26956.2</v>
      </c>
      <c r="M847" s="47">
        <f t="shared" si="80"/>
        <v>682.20000000000073</v>
      </c>
      <c r="N847" s="11">
        <f t="shared" si="83"/>
        <v>2.5987828919173766E-2</v>
      </c>
      <c r="O847" s="14">
        <f t="shared" si="84"/>
        <v>0.412105683898496</v>
      </c>
      <c r="P847">
        <f t="shared" si="81"/>
        <v>720.20000000000073</v>
      </c>
      <c r="Q847" s="27">
        <f t="shared" si="85"/>
        <v>0</v>
      </c>
      <c r="R847" s="2" t="str">
        <f t="shared" si="82"/>
        <v/>
      </c>
      <c r="S847" t="str">
        <f>+IF(R847=11,(F846-D846)/F846-'Daily stats'!$I$12,IF(R847=22,(E846-F846)/F846-'Daily stats'!$I$12,""))</f>
        <v/>
      </c>
      <c r="T847" s="11">
        <f>IF(OR(Q846="",Q847=""),0,IF(S847&lt;&gt;"",S847,IF(AND(Q846=Q847,Q846&lt;&gt;0),ABS((F846-F847)/F846),IF(AND(Q846+Q847=0,Q846&lt;&gt;0),(-1*ABS(F847-F846))/F846-2*('Daily stats'!$I$12),IF(AND(Q846=-1,Q847=0),(F846-F847)/F846-2*('Daily stats'!$I$12),IF(AND(Q846=1,Q847=0),(F847-F846)/F846-2*('Daily stats'!$I$12),0))))))</f>
        <v>2.4987828919173765E-2</v>
      </c>
    </row>
    <row r="848" spans="1:20">
      <c r="A848" s="9">
        <v>43252</v>
      </c>
      <c r="B848" s="9">
        <v>43279</v>
      </c>
      <c r="C848" s="2">
        <v>26726</v>
      </c>
      <c r="D848" s="7">
        <v>26887</v>
      </c>
      <c r="E848" s="6">
        <v>26620</v>
      </c>
      <c r="F848" s="5">
        <v>26669.25</v>
      </c>
      <c r="G848" s="2">
        <v>26669.25</v>
      </c>
      <c r="H848" s="2">
        <v>102617</v>
      </c>
      <c r="I848" s="2">
        <v>1097098.8600000001</v>
      </c>
      <c r="J848" s="2">
        <v>2711760</v>
      </c>
      <c r="K848" s="2">
        <v>-128520</v>
      </c>
      <c r="L848" s="2">
        <v>26692.799999999999</v>
      </c>
      <c r="M848" s="47" t="str">
        <f t="shared" si="80"/>
        <v/>
      </c>
      <c r="N848" s="11">
        <f t="shared" si="83"/>
        <v>-9.7909809359910706E-3</v>
      </c>
      <c r="O848" s="14">
        <f t="shared" si="84"/>
        <v>0.40231470296250493</v>
      </c>
      <c r="P848">
        <f t="shared" si="81"/>
        <v>267</v>
      </c>
      <c r="Q848" s="27" t="str">
        <f t="shared" si="85"/>
        <v/>
      </c>
      <c r="R848" s="2" t="str">
        <f t="shared" si="82"/>
        <v/>
      </c>
      <c r="S848" t="str">
        <f>+IF(R848=11,(F847-D847)/F847-'Daily stats'!$I$12,IF(R848=22,(E847-F847)/F847-'Daily stats'!$I$12,""))</f>
        <v/>
      </c>
      <c r="T848" s="11">
        <f>IF(OR(Q847="",Q848=""),0,IF(S848&lt;&gt;"",S848,IF(AND(Q847=Q848,Q847&lt;&gt;0),ABS((F847-F848)/F847),IF(AND(Q847+Q848=0,Q847&lt;&gt;0),(-1*ABS(F848-F847))/F847-2*('Daily stats'!$I$12),IF(AND(Q847=-1,Q848=0),(F847-F848)/F847-2*('Daily stats'!$I$12),IF(AND(Q847=1,Q848=0),(F848-F847)/F847-2*('Daily stats'!$I$12),0))))))</f>
        <v>0</v>
      </c>
    </row>
    <row r="849" spans="1:20">
      <c r="A849" s="9">
        <v>43255</v>
      </c>
      <c r="B849" s="9">
        <v>43279</v>
      </c>
      <c r="C849" s="2">
        <v>26890</v>
      </c>
      <c r="D849" s="7">
        <v>26899</v>
      </c>
      <c r="E849" s="6">
        <v>26136.1</v>
      </c>
      <c r="F849" s="5">
        <v>26190.1</v>
      </c>
      <c r="G849" s="2">
        <v>26190.1</v>
      </c>
      <c r="H849" s="2">
        <v>120299</v>
      </c>
      <c r="I849" s="2">
        <v>1270713.28</v>
      </c>
      <c r="J849" s="2">
        <v>2608360</v>
      </c>
      <c r="K849" s="2">
        <v>-103400</v>
      </c>
      <c r="L849" s="2" t="s">
        <v>36</v>
      </c>
      <c r="M849" s="47">
        <f t="shared" si="80"/>
        <v>-479.15000000000146</v>
      </c>
      <c r="N849" s="11">
        <f t="shared" si="83"/>
        <v>-1.7966384506500989E-2</v>
      </c>
      <c r="O849" s="14">
        <f t="shared" si="84"/>
        <v>0.38434831845600392</v>
      </c>
      <c r="P849">
        <f t="shared" si="81"/>
        <v>762.90000000000146</v>
      </c>
      <c r="Q849" s="27">
        <f t="shared" si="85"/>
        <v>-1</v>
      </c>
      <c r="R849" s="2" t="str">
        <f t="shared" si="82"/>
        <v/>
      </c>
      <c r="S849" t="str">
        <f>+IF(R849=11,(F848-D848)/F848-'Daily stats'!$I$12,IF(R849=22,(E848-F848)/F848-'Daily stats'!$I$12,""))</f>
        <v/>
      </c>
      <c r="T849" s="11">
        <f>IF(OR(Q848="",Q849=""),0,IF(S849&lt;&gt;"",S849,IF(AND(Q848=Q849,Q848&lt;&gt;0),ABS((F848-F849)/F848),IF(AND(Q848+Q849=0,Q848&lt;&gt;0),(-1*ABS(F849-F848))/F848-2*('Daily stats'!$I$12),IF(AND(Q848=-1,Q849=0),(F848-F849)/F848-2*('Daily stats'!$I$12),IF(AND(Q848=1,Q849=0),(F849-F848)/F848-2*('Daily stats'!$I$12),0))))))</f>
        <v>0</v>
      </c>
    </row>
    <row r="850" spans="1:20">
      <c r="A850" s="9">
        <v>43256</v>
      </c>
      <c r="B850" s="9">
        <v>43279</v>
      </c>
      <c r="C850" s="2">
        <v>26140</v>
      </c>
      <c r="D850" s="7">
        <v>26329</v>
      </c>
      <c r="E850" s="6">
        <v>26079.05</v>
      </c>
      <c r="F850" s="5">
        <v>26257.45</v>
      </c>
      <c r="G850" s="2">
        <v>26257.45</v>
      </c>
      <c r="H850" s="2">
        <v>100166</v>
      </c>
      <c r="I850" s="2">
        <v>1050309.04</v>
      </c>
      <c r="J850" s="2">
        <v>2480520</v>
      </c>
      <c r="K850" s="2">
        <v>-127840</v>
      </c>
      <c r="L850" s="2" t="s">
        <v>36</v>
      </c>
      <c r="M850" s="47">
        <f t="shared" si="80"/>
        <v>67.350000000002183</v>
      </c>
      <c r="N850" s="11">
        <f t="shared" si="83"/>
        <v>2.5715823918198931E-3</v>
      </c>
      <c r="O850" s="14">
        <f t="shared" si="84"/>
        <v>0.38691990084782379</v>
      </c>
      <c r="P850">
        <f t="shared" si="81"/>
        <v>249.95000000000073</v>
      </c>
      <c r="Q850" s="27">
        <f t="shared" si="85"/>
        <v>1</v>
      </c>
      <c r="R850" s="2" t="str">
        <f t="shared" si="82"/>
        <v/>
      </c>
      <c r="S850" t="str">
        <f>+IF(R850=11,(F849-D849)/F849-'Daily stats'!$I$12,IF(R850=22,(E849-F849)/F849-'Daily stats'!$I$12,""))</f>
        <v/>
      </c>
      <c r="T850" s="11">
        <f>IF(OR(Q849="",Q850=""),0,IF(S850&lt;&gt;"",S850,IF(AND(Q849=Q850,Q849&lt;&gt;0),ABS((F849-F850)/F849),IF(AND(Q849+Q850=0,Q849&lt;&gt;0),(-1*ABS(F850-F849))/F849-2*('Daily stats'!$I$12),IF(AND(Q849=-1,Q850=0),(F849-F850)/F849-2*('Daily stats'!$I$12),IF(AND(Q849=1,Q850=0),(F850-F849)/F849-2*('Daily stats'!$I$12),0))))))</f>
        <v>-3.5715823918198932E-3</v>
      </c>
    </row>
    <row r="851" spans="1:20">
      <c r="A851" s="9">
        <v>43257</v>
      </c>
      <c r="B851" s="9">
        <v>43279</v>
      </c>
      <c r="C851" s="2">
        <v>26277.95</v>
      </c>
      <c r="D851" s="7">
        <v>26450</v>
      </c>
      <c r="E851" s="6">
        <v>26133.55</v>
      </c>
      <c r="F851" s="5">
        <v>26391.5</v>
      </c>
      <c r="G851" s="2">
        <v>26391.5</v>
      </c>
      <c r="H851" s="2">
        <v>118639</v>
      </c>
      <c r="I851" s="2">
        <v>1248113.56</v>
      </c>
      <c r="J851" s="2">
        <v>2521160</v>
      </c>
      <c r="K851" s="2">
        <v>40640</v>
      </c>
      <c r="L851" s="2">
        <v>26367.599999999999</v>
      </c>
      <c r="M851" s="47">
        <f t="shared" si="80"/>
        <v>134.04999999999927</v>
      </c>
      <c r="N851" s="11">
        <f t="shared" si="83"/>
        <v>5.1052177572460111E-3</v>
      </c>
      <c r="O851" s="14">
        <f t="shared" si="84"/>
        <v>0.39202511860506983</v>
      </c>
      <c r="P851">
        <f t="shared" si="81"/>
        <v>316.45000000000073</v>
      </c>
      <c r="Q851" s="27">
        <f t="shared" si="85"/>
        <v>1</v>
      </c>
      <c r="R851" s="2" t="str">
        <f t="shared" si="82"/>
        <v/>
      </c>
      <c r="S851" t="str">
        <f>+IF(R851=11,(F850-D850)/F850-'Daily stats'!$I$12,IF(R851=22,(E850-F850)/F850-'Daily stats'!$I$12,""))</f>
        <v/>
      </c>
      <c r="T851" s="11">
        <f>IF(OR(Q850="",Q851=""),0,IF(S851&lt;&gt;"",S851,IF(AND(Q850=Q851,Q850&lt;&gt;0),ABS((F850-F851)/F850),IF(AND(Q850+Q851=0,Q850&lt;&gt;0),(-1*ABS(F851-F850))/F850-2*('Daily stats'!$I$12),IF(AND(Q850=-1,Q851=0),(F850-F851)/F850-2*('Daily stats'!$I$12),IF(AND(Q850=1,Q851=0),(F851-F850)/F850-2*('Daily stats'!$I$12),0))))))</f>
        <v>5.1052177572460111E-3</v>
      </c>
    </row>
    <row r="852" spans="1:20">
      <c r="A852" s="9">
        <v>43258</v>
      </c>
      <c r="B852" s="9">
        <v>43279</v>
      </c>
      <c r="C852" s="2">
        <v>26563</v>
      </c>
      <c r="D852" s="7">
        <v>26798</v>
      </c>
      <c r="E852" s="6">
        <v>26505</v>
      </c>
      <c r="F852" s="5">
        <v>26567.35</v>
      </c>
      <c r="G852" s="2">
        <v>26567.35</v>
      </c>
      <c r="H852" s="2">
        <v>130071</v>
      </c>
      <c r="I852" s="2">
        <v>1386913.19</v>
      </c>
      <c r="J852" s="2">
        <v>2600920</v>
      </c>
      <c r="K852" s="2">
        <v>79760</v>
      </c>
      <c r="L852" s="2" t="s">
        <v>36</v>
      </c>
      <c r="M852" s="47">
        <f t="shared" si="80"/>
        <v>175.84999999999854</v>
      </c>
      <c r="N852" s="11">
        <f t="shared" si="83"/>
        <v>6.6631301744879429E-3</v>
      </c>
      <c r="O852" s="14">
        <f t="shared" si="84"/>
        <v>0.39868824877955777</v>
      </c>
      <c r="P852">
        <f t="shared" si="81"/>
        <v>293</v>
      </c>
      <c r="Q852" s="27">
        <f t="shared" si="85"/>
        <v>1</v>
      </c>
      <c r="R852" s="2" t="str">
        <f t="shared" si="82"/>
        <v/>
      </c>
      <c r="S852" t="str">
        <f>+IF(R852=11,(F851-D851)/F851-'Daily stats'!$I$12,IF(R852=22,(E851-F851)/F851-'Daily stats'!$I$12,""))</f>
        <v/>
      </c>
      <c r="T852" s="11">
        <f>IF(OR(Q851="",Q852=""),0,IF(S852&lt;&gt;"",S852,IF(AND(Q851=Q852,Q851&lt;&gt;0),ABS((F851-F852)/F851),IF(AND(Q851+Q852=0,Q851&lt;&gt;0),(-1*ABS(F852-F851))/F851-2*('Daily stats'!$I$12),IF(AND(Q851=-1,Q852=0),(F851-F852)/F851-2*('Daily stats'!$I$12),IF(AND(Q851=1,Q852=0),(F852-F851)/F851-2*('Daily stats'!$I$12),0))))))</f>
        <v>6.6631301744879429E-3</v>
      </c>
    </row>
    <row r="853" spans="1:20">
      <c r="A853" s="9">
        <v>43259</v>
      </c>
      <c r="B853" s="9">
        <v>43279</v>
      </c>
      <c r="C853" s="2">
        <v>26481.05</v>
      </c>
      <c r="D853" s="7">
        <v>26488.400000000001</v>
      </c>
      <c r="E853" s="6">
        <v>26282.75</v>
      </c>
      <c r="F853" s="5">
        <v>26438</v>
      </c>
      <c r="G853" s="2">
        <v>26438</v>
      </c>
      <c r="H853" s="2">
        <v>82654</v>
      </c>
      <c r="I853" s="2">
        <v>871914.23</v>
      </c>
      <c r="J853" s="2">
        <v>2550120</v>
      </c>
      <c r="K853" s="2">
        <v>-50800</v>
      </c>
      <c r="L853" s="2">
        <v>26451.35</v>
      </c>
      <c r="M853" s="47">
        <f t="shared" si="80"/>
        <v>-129.34999999999854</v>
      </c>
      <c r="N853" s="11">
        <f t="shared" si="83"/>
        <v>-4.8687580808774132E-3</v>
      </c>
      <c r="O853" s="14">
        <f t="shared" si="84"/>
        <v>0.39381949069868039</v>
      </c>
      <c r="P853">
        <f t="shared" si="81"/>
        <v>205.65000000000146</v>
      </c>
      <c r="Q853" s="27">
        <f t="shared" si="85"/>
        <v>-1</v>
      </c>
      <c r="R853" s="2">
        <f t="shared" si="82"/>
        <v>22</v>
      </c>
      <c r="S853">
        <f>+IF(R853=11,(F852-D852)/F852-'Daily stats'!$I$12,IF(R853=22,(E852-F852)/F852-'Daily stats'!$I$12,""))</f>
        <v>-2.8468656075972404E-3</v>
      </c>
      <c r="T853" s="11">
        <f>IF(OR(Q852="",Q853=""),0,IF(S853&lt;&gt;"",S853,IF(AND(Q852=Q853,Q852&lt;&gt;0),ABS((F852-F853)/F852),IF(AND(Q852+Q853=0,Q852&lt;&gt;0),(-1*ABS(F853-F852))/F852-2*('Daily stats'!$I$12),IF(AND(Q852=-1,Q853=0),(F852-F853)/F852-2*('Daily stats'!$I$12),IF(AND(Q852=1,Q853=0),(F853-F852)/F852-2*('Daily stats'!$I$12),0))))))</f>
        <v>-2.8468656075972404E-3</v>
      </c>
    </row>
    <row r="854" spans="1:20">
      <c r="A854" s="9">
        <v>43262</v>
      </c>
      <c r="B854" s="9">
        <v>43279</v>
      </c>
      <c r="C854" s="2">
        <v>26449.95</v>
      </c>
      <c r="D854" s="7">
        <v>26659.05</v>
      </c>
      <c r="E854" s="6">
        <v>26426.2</v>
      </c>
      <c r="F854" s="5">
        <v>26477</v>
      </c>
      <c r="G854" s="2">
        <v>26477</v>
      </c>
      <c r="H854" s="2">
        <v>73312</v>
      </c>
      <c r="I854" s="2">
        <v>778864.56</v>
      </c>
      <c r="J854" s="2">
        <v>2585400</v>
      </c>
      <c r="K854" s="2">
        <v>35280</v>
      </c>
      <c r="L854" s="2" t="s">
        <v>36</v>
      </c>
      <c r="M854" s="47">
        <f t="shared" si="80"/>
        <v>39</v>
      </c>
      <c r="N854" s="11">
        <f t="shared" si="83"/>
        <v>1.4751494061578032E-3</v>
      </c>
      <c r="O854" s="14">
        <f t="shared" si="84"/>
        <v>0.39529464010483817</v>
      </c>
      <c r="P854">
        <f t="shared" si="81"/>
        <v>232.84999999999854</v>
      </c>
      <c r="Q854" s="27">
        <f t="shared" si="85"/>
        <v>1</v>
      </c>
      <c r="R854" s="2">
        <f t="shared" si="82"/>
        <v>11</v>
      </c>
      <c r="S854">
        <f>+IF(R854=11,(F853-D853)/F853-'Daily stats'!$I$12,IF(R854=22,(E853-F853)/F853-'Daily stats'!$I$12,""))</f>
        <v>-2.4063469248809082E-3</v>
      </c>
      <c r="T854" s="11">
        <f>IF(OR(Q853="",Q854=""),0,IF(S854&lt;&gt;"",S854,IF(AND(Q853=Q854,Q853&lt;&gt;0),ABS((F853-F854)/F853),IF(AND(Q853+Q854=0,Q853&lt;&gt;0),(-1*ABS(F854-F853))/F853-2*('Daily stats'!$I$12),IF(AND(Q853=-1,Q854=0),(F853-F854)/F853-2*('Daily stats'!$I$12),IF(AND(Q853=1,Q854=0),(F854-F853)/F853-2*('Daily stats'!$I$12),0))))))</f>
        <v>-2.4063469248809082E-3</v>
      </c>
    </row>
    <row r="855" spans="1:20">
      <c r="A855" s="9">
        <v>43263</v>
      </c>
      <c r="B855" s="9">
        <v>43279</v>
      </c>
      <c r="C855" s="2">
        <v>26575.55</v>
      </c>
      <c r="D855" s="7">
        <v>26648</v>
      </c>
      <c r="E855" s="6">
        <v>26451</v>
      </c>
      <c r="F855" s="5">
        <v>26616.15</v>
      </c>
      <c r="G855" s="2">
        <v>26616.15</v>
      </c>
      <c r="H855" s="2">
        <v>77166</v>
      </c>
      <c r="I855" s="2">
        <v>819766.13</v>
      </c>
      <c r="J855" s="2">
        <v>2669480</v>
      </c>
      <c r="K855" s="2">
        <v>84080</v>
      </c>
      <c r="L855" s="2">
        <v>26607.1</v>
      </c>
      <c r="M855" s="47">
        <f t="shared" si="80"/>
        <v>139.15000000000146</v>
      </c>
      <c r="N855" s="11">
        <f t="shared" si="83"/>
        <v>5.255504777731671E-3</v>
      </c>
      <c r="O855" s="14">
        <f t="shared" si="84"/>
        <v>0.40055014488256985</v>
      </c>
      <c r="P855">
        <f t="shared" si="81"/>
        <v>197</v>
      </c>
      <c r="Q855" s="27">
        <f t="shared" si="85"/>
        <v>1</v>
      </c>
      <c r="R855" s="2" t="str">
        <f t="shared" si="82"/>
        <v/>
      </c>
      <c r="S855" t="str">
        <f>+IF(R855=11,(F854-D854)/F854-'Daily stats'!$I$12,IF(R855=22,(E854-F854)/F854-'Daily stats'!$I$12,""))</f>
        <v/>
      </c>
      <c r="T855" s="11">
        <f>IF(OR(Q854="",Q855=""),0,IF(S855&lt;&gt;"",S855,IF(AND(Q854=Q855,Q854&lt;&gt;0),ABS((F854-F855)/F854),IF(AND(Q854+Q855=0,Q854&lt;&gt;0),(-1*ABS(F855-F854))/F854-2*('Daily stats'!$I$12),IF(AND(Q854=-1,Q855=0),(F854-F855)/F854-2*('Daily stats'!$I$12),IF(AND(Q854=1,Q855=0),(F855-F854)/F854-2*('Daily stats'!$I$12),0))))))</f>
        <v>5.255504777731671E-3</v>
      </c>
    </row>
    <row r="856" spans="1:20">
      <c r="A856" s="9">
        <v>43264</v>
      </c>
      <c r="B856" s="9">
        <v>43279</v>
      </c>
      <c r="C856" s="2">
        <v>26700.05</v>
      </c>
      <c r="D856" s="7">
        <v>26732.6</v>
      </c>
      <c r="E856" s="6">
        <v>26573</v>
      </c>
      <c r="F856" s="5">
        <v>26637.3</v>
      </c>
      <c r="G856" s="2">
        <v>26637.3</v>
      </c>
      <c r="H856" s="2">
        <v>71906</v>
      </c>
      <c r="I856" s="2">
        <v>767005.82</v>
      </c>
      <c r="J856" s="2">
        <v>2788360</v>
      </c>
      <c r="K856" s="2">
        <v>118880</v>
      </c>
      <c r="L856" s="2">
        <v>26642.799999999999</v>
      </c>
      <c r="M856" s="47">
        <f t="shared" si="80"/>
        <v>21.149999999997817</v>
      </c>
      <c r="N856" s="11">
        <f t="shared" si="83"/>
        <v>7.9463032782719578E-4</v>
      </c>
      <c r="O856" s="14">
        <f t="shared" si="84"/>
        <v>0.40134477521039702</v>
      </c>
      <c r="P856">
        <f t="shared" si="81"/>
        <v>159.59999999999854</v>
      </c>
      <c r="Q856" s="27">
        <f t="shared" si="85"/>
        <v>1</v>
      </c>
      <c r="R856" s="2" t="str">
        <f t="shared" si="82"/>
        <v/>
      </c>
      <c r="S856" t="str">
        <f>+IF(R856=11,(F855-D855)/F855-'Daily stats'!$I$12,IF(R856=22,(E855-F855)/F855-'Daily stats'!$I$12,""))</f>
        <v/>
      </c>
      <c r="T856" s="11">
        <f>IF(OR(Q855="",Q856=""),0,IF(S856&lt;&gt;"",S856,IF(AND(Q855=Q856,Q855&lt;&gt;0),ABS((F855-F856)/F855),IF(AND(Q855+Q856=0,Q855&lt;&gt;0),(-1*ABS(F856-F855))/F855-2*('Daily stats'!$I$12),IF(AND(Q855=-1,Q856=0),(F855-F856)/F855-2*('Daily stats'!$I$12),IF(AND(Q855=1,Q856=0),(F856-F855)/F855-2*('Daily stats'!$I$12),0))))))</f>
        <v>7.9463032782719578E-4</v>
      </c>
    </row>
    <row r="857" spans="1:20">
      <c r="A857" s="9">
        <v>43265</v>
      </c>
      <c r="B857" s="9">
        <v>43279</v>
      </c>
      <c r="C857" s="2">
        <v>26600</v>
      </c>
      <c r="D857" s="7">
        <v>26647.55</v>
      </c>
      <c r="E857" s="6">
        <v>26476.400000000001</v>
      </c>
      <c r="F857" s="5">
        <v>26580.9</v>
      </c>
      <c r="G857" s="2">
        <v>26580.9</v>
      </c>
      <c r="H857" s="2">
        <v>81609</v>
      </c>
      <c r="I857" s="2">
        <v>867089.78</v>
      </c>
      <c r="J857" s="2">
        <v>2758840</v>
      </c>
      <c r="K857" s="2">
        <v>-29520</v>
      </c>
      <c r="L857" s="2" t="s">
        <v>36</v>
      </c>
      <c r="M857" s="47">
        <f t="shared" si="80"/>
        <v>-56.399999999997817</v>
      </c>
      <c r="N857" s="11">
        <f t="shared" si="83"/>
        <v>-2.1173317115472596E-3</v>
      </c>
      <c r="O857" s="14">
        <f t="shared" si="84"/>
        <v>0.39922744349884975</v>
      </c>
      <c r="P857">
        <f t="shared" si="81"/>
        <v>171.14999999999782</v>
      </c>
      <c r="Q857" s="27">
        <f t="shared" si="85"/>
        <v>-1</v>
      </c>
      <c r="R857" s="2">
        <f t="shared" si="82"/>
        <v>22</v>
      </c>
      <c r="S857">
        <f>+IF(R857=11,(F856-D856)/F856-'Daily stats'!$I$12,IF(R857=22,(E856-F856)/F856-'Daily stats'!$I$12,""))</f>
        <v>-2.9139083165335552E-3</v>
      </c>
      <c r="T857" s="11">
        <f>IF(OR(Q856="",Q857=""),0,IF(S857&lt;&gt;"",S857,IF(AND(Q856=Q857,Q856&lt;&gt;0),ABS((F856-F857)/F856),IF(AND(Q856+Q857=0,Q856&lt;&gt;0),(-1*ABS(F857-F856))/F856-2*('Daily stats'!$I$12),IF(AND(Q856=-1,Q857=0),(F856-F857)/F856-2*('Daily stats'!$I$12),IF(AND(Q856=1,Q857=0),(F857-F856)/F856-2*('Daily stats'!$I$12),0))))))</f>
        <v>-2.9139083165335552E-3</v>
      </c>
    </row>
    <row r="858" spans="1:20">
      <c r="A858" s="9">
        <v>43266</v>
      </c>
      <c r="B858" s="9">
        <v>43279</v>
      </c>
      <c r="C858" s="2">
        <v>26545</v>
      </c>
      <c r="D858" s="7">
        <v>26569.45</v>
      </c>
      <c r="E858" s="6">
        <v>26301</v>
      </c>
      <c r="F858" s="5">
        <v>26410.55</v>
      </c>
      <c r="G858" s="2">
        <v>26410.55</v>
      </c>
      <c r="H858" s="2">
        <v>88448</v>
      </c>
      <c r="I858" s="2">
        <v>935137.04</v>
      </c>
      <c r="J858" s="2">
        <v>2676680</v>
      </c>
      <c r="K858" s="2">
        <v>-82160</v>
      </c>
      <c r="L858" s="2" t="s">
        <v>36</v>
      </c>
      <c r="M858" s="47">
        <f t="shared" si="80"/>
        <v>-170.35000000000218</v>
      </c>
      <c r="N858" s="11">
        <f t="shared" si="83"/>
        <v>-6.4087371007002089E-3</v>
      </c>
      <c r="O858" s="14">
        <f t="shared" si="84"/>
        <v>0.39281870639814953</v>
      </c>
      <c r="P858">
        <f t="shared" si="81"/>
        <v>268.45000000000073</v>
      </c>
      <c r="Q858" s="27">
        <f t="shared" si="85"/>
        <v>-1</v>
      </c>
      <c r="R858" s="2" t="str">
        <f t="shared" si="82"/>
        <v/>
      </c>
      <c r="S858" t="str">
        <f>+IF(R858=11,(F857-D857)/F857-'Daily stats'!$I$12,IF(R858=22,(E857-F857)/F857-'Daily stats'!$I$12,""))</f>
        <v/>
      </c>
      <c r="T858" s="11">
        <f>IF(OR(Q857="",Q858=""),0,IF(S858&lt;&gt;"",S858,IF(AND(Q857=Q858,Q857&lt;&gt;0),ABS((F857-F858)/F857),IF(AND(Q857+Q858=0,Q857&lt;&gt;0),(-1*ABS(F858-F857))/F857-2*('Daily stats'!$I$12),IF(AND(Q857=-1,Q858=0),(F857-F858)/F857-2*('Daily stats'!$I$12),IF(AND(Q857=1,Q858=0),(F858-F857)/F857-2*('Daily stats'!$I$12),0))))))</f>
        <v>6.4087371007002089E-3</v>
      </c>
    </row>
    <row r="859" spans="1:20">
      <c r="A859" s="9">
        <v>43269</v>
      </c>
      <c r="B859" s="9">
        <v>43279</v>
      </c>
      <c r="C859" s="2">
        <v>26339.95</v>
      </c>
      <c r="D859" s="7">
        <v>26436.5</v>
      </c>
      <c r="E859" s="6">
        <v>26293.599999999999</v>
      </c>
      <c r="F859" s="5">
        <v>26386.25</v>
      </c>
      <c r="G859" s="2">
        <v>26386.25</v>
      </c>
      <c r="H859" s="2">
        <v>50972</v>
      </c>
      <c r="I859" s="2">
        <v>537764.54</v>
      </c>
      <c r="J859" s="2">
        <v>2757600</v>
      </c>
      <c r="K859" s="2">
        <v>80920</v>
      </c>
      <c r="L859" s="2" t="s">
        <v>36</v>
      </c>
      <c r="M859" s="47">
        <f t="shared" si="80"/>
        <v>-24.299999999999272</v>
      </c>
      <c r="N859" s="11">
        <f t="shared" si="83"/>
        <v>-9.2008685922857617E-4</v>
      </c>
      <c r="O859" s="14">
        <f t="shared" si="84"/>
        <v>0.39189861953892097</v>
      </c>
      <c r="P859">
        <f t="shared" si="81"/>
        <v>142.90000000000146</v>
      </c>
      <c r="Q859" s="27">
        <f t="shared" si="85"/>
        <v>-1</v>
      </c>
      <c r="R859" s="2" t="str">
        <f t="shared" si="82"/>
        <v/>
      </c>
      <c r="S859" t="str">
        <f>+IF(R859=11,(F858-D858)/F858-'Daily stats'!$I$12,IF(R859=22,(E858-F858)/F858-'Daily stats'!$I$12,""))</f>
        <v/>
      </c>
      <c r="T859" s="11">
        <f>IF(OR(Q858="",Q859=""),0,IF(S859&lt;&gt;"",S859,IF(AND(Q858=Q859,Q858&lt;&gt;0),ABS((F858-F859)/F858),IF(AND(Q858+Q859=0,Q858&lt;&gt;0),(-1*ABS(F859-F858))/F858-2*('Daily stats'!$I$12),IF(AND(Q858=-1,Q859=0),(F858-F859)/F858-2*('Daily stats'!$I$12),IF(AND(Q858=1,Q859=0),(F859-F858)/F858-2*('Daily stats'!$I$12),0))))))</f>
        <v>9.2008685922857617E-4</v>
      </c>
    </row>
    <row r="860" spans="1:20">
      <c r="A860" s="9">
        <v>43270</v>
      </c>
      <c r="B860" s="9">
        <v>43279</v>
      </c>
      <c r="C860" s="2">
        <v>26349.95</v>
      </c>
      <c r="D860" s="7">
        <v>26349.95</v>
      </c>
      <c r="E860" s="6">
        <v>26205</v>
      </c>
      <c r="F860" s="5">
        <v>26258.400000000001</v>
      </c>
      <c r="G860" s="2">
        <v>26258.400000000001</v>
      </c>
      <c r="H860" s="2">
        <v>80888</v>
      </c>
      <c r="I860" s="2">
        <v>850167.23</v>
      </c>
      <c r="J860" s="2">
        <v>2757200</v>
      </c>
      <c r="K860" s="2">
        <v>-400</v>
      </c>
      <c r="L860" s="2">
        <v>26265.75</v>
      </c>
      <c r="M860" s="47">
        <f t="shared" si="80"/>
        <v>-127.84999999999854</v>
      </c>
      <c r="N860" s="11">
        <f t="shared" si="83"/>
        <v>-4.8453266379268958E-3</v>
      </c>
      <c r="O860" s="14">
        <f t="shared" si="84"/>
        <v>0.38705329290099405</v>
      </c>
      <c r="P860">
        <f t="shared" si="81"/>
        <v>144.95000000000073</v>
      </c>
      <c r="Q860" s="27">
        <f t="shared" si="85"/>
        <v>-1</v>
      </c>
      <c r="R860" s="2" t="str">
        <f t="shared" si="82"/>
        <v/>
      </c>
      <c r="S860" t="str">
        <f>+IF(R860=11,(F859-D859)/F859-'Daily stats'!$I$12,IF(R860=22,(E859-F859)/F859-'Daily stats'!$I$12,""))</f>
        <v/>
      </c>
      <c r="T860" s="11">
        <f>IF(OR(Q859="",Q860=""),0,IF(S860&lt;&gt;"",S860,IF(AND(Q859=Q860,Q859&lt;&gt;0),ABS((F859-F860)/F859),IF(AND(Q859+Q860=0,Q859&lt;&gt;0),(-1*ABS(F860-F859))/F859-2*('Daily stats'!$I$12),IF(AND(Q859=-1,Q860=0),(F859-F860)/F859-2*('Daily stats'!$I$12),IF(AND(Q859=1,Q860=0),(F860-F859)/F859-2*('Daily stats'!$I$12),0))))))</f>
        <v>4.8453266379268958E-3</v>
      </c>
    </row>
    <row r="861" spans="1:20">
      <c r="A861" s="9">
        <v>43271</v>
      </c>
      <c r="B861" s="9">
        <v>43279</v>
      </c>
      <c r="C861" s="2">
        <v>26286.400000000001</v>
      </c>
      <c r="D861" s="7">
        <v>26622.2</v>
      </c>
      <c r="E861" s="6">
        <v>26281.200000000001</v>
      </c>
      <c r="F861" s="5">
        <v>26597.5</v>
      </c>
      <c r="G861" s="2">
        <v>26597.5</v>
      </c>
      <c r="H861" s="2">
        <v>91980</v>
      </c>
      <c r="I861" s="2">
        <v>974456.21</v>
      </c>
      <c r="J861" s="2">
        <v>2864840</v>
      </c>
      <c r="K861" s="2">
        <v>107640</v>
      </c>
      <c r="L861" s="2">
        <v>26557.7</v>
      </c>
      <c r="M861" s="47">
        <f t="shared" si="80"/>
        <v>339.09999999999854</v>
      </c>
      <c r="N861" s="11">
        <f t="shared" si="83"/>
        <v>1.2913962770008778E-2</v>
      </c>
      <c r="O861" s="14">
        <f t="shared" si="84"/>
        <v>0.39996725567100283</v>
      </c>
      <c r="P861">
        <f t="shared" si="81"/>
        <v>341</v>
      </c>
      <c r="Q861" s="27">
        <f t="shared" si="85"/>
        <v>1</v>
      </c>
      <c r="R861" s="2">
        <f t="shared" si="82"/>
        <v>11</v>
      </c>
      <c r="S861">
        <f>+IF(R861=11,(F860-D860)/F860-'Daily stats'!$I$12,IF(R861=22,(E860-F860)/F860-'Daily stats'!$I$12,""))</f>
        <v>-3.9865033665417264E-3</v>
      </c>
      <c r="T861" s="11">
        <f>IF(OR(Q860="",Q861=""),0,IF(S861&lt;&gt;"",S861,IF(AND(Q860=Q861,Q860&lt;&gt;0),ABS((F860-F861)/F860),IF(AND(Q860+Q861=0,Q860&lt;&gt;0),(-1*ABS(F861-F860))/F860-2*('Daily stats'!$I$12),IF(AND(Q860=-1,Q861=0),(F860-F861)/F860-2*('Daily stats'!$I$12),IF(AND(Q860=1,Q861=0),(F861-F860)/F860-2*('Daily stats'!$I$12),0))))))</f>
        <v>-3.9865033665417264E-3</v>
      </c>
    </row>
    <row r="862" spans="1:20">
      <c r="A862" s="9">
        <v>43272</v>
      </c>
      <c r="B862" s="9">
        <v>43279</v>
      </c>
      <c r="C862" s="2">
        <v>26677.9</v>
      </c>
      <c r="D862" s="7">
        <v>26677.9</v>
      </c>
      <c r="E862" s="6">
        <v>26418.1</v>
      </c>
      <c r="F862" s="5">
        <v>26471.25</v>
      </c>
      <c r="G862" s="2">
        <v>26471.25</v>
      </c>
      <c r="H862" s="2">
        <v>89184</v>
      </c>
      <c r="I862" s="2">
        <v>947416.21</v>
      </c>
      <c r="J862" s="2">
        <v>2631600</v>
      </c>
      <c r="K862" s="2">
        <v>-233240</v>
      </c>
      <c r="L862" s="2">
        <v>26496.95</v>
      </c>
      <c r="M862" s="47">
        <f t="shared" si="80"/>
        <v>-126.25</v>
      </c>
      <c r="N862" s="11">
        <f t="shared" si="83"/>
        <v>-4.746686718676567E-3</v>
      </c>
      <c r="O862" s="14">
        <f t="shared" si="84"/>
        <v>0.39522056895232627</v>
      </c>
      <c r="P862">
        <f t="shared" si="81"/>
        <v>259.80000000000291</v>
      </c>
      <c r="Q862" s="27">
        <f t="shared" si="85"/>
        <v>-1</v>
      </c>
      <c r="R862" s="2" t="str">
        <f t="shared" si="82"/>
        <v/>
      </c>
      <c r="S862" t="str">
        <f>+IF(R862=11,(F861-D861)/F861-'Daily stats'!$I$12,IF(R862=22,(E861-F861)/F861-'Daily stats'!$I$12,""))</f>
        <v/>
      </c>
      <c r="T862" s="11">
        <f>IF(OR(Q861="",Q862=""),0,IF(S862&lt;&gt;"",S862,IF(AND(Q861=Q862,Q861&lt;&gt;0),ABS((F861-F862)/F861),IF(AND(Q861+Q862=0,Q861&lt;&gt;0),(-1*ABS(F862-F861))/F861-2*('Daily stats'!$I$12),IF(AND(Q861=-1,Q862=0),(F861-F862)/F861-2*('Daily stats'!$I$12),IF(AND(Q861=1,Q862=0),(F862-F861)/F861-2*('Daily stats'!$I$12),0))))))</f>
        <v>-5.746686718676567E-3</v>
      </c>
    </row>
    <row r="863" spans="1:20">
      <c r="A863" s="9">
        <v>43273</v>
      </c>
      <c r="B863" s="9">
        <v>43279</v>
      </c>
      <c r="C863" s="2">
        <v>26470</v>
      </c>
      <c r="D863" s="7">
        <v>26830</v>
      </c>
      <c r="E863" s="6">
        <v>26360.15</v>
      </c>
      <c r="F863" s="5">
        <v>26788.5</v>
      </c>
      <c r="G863" s="2">
        <v>26788.5</v>
      </c>
      <c r="H863" s="2">
        <v>88027</v>
      </c>
      <c r="I863" s="2">
        <v>935910.42</v>
      </c>
      <c r="J863" s="2">
        <v>2798760</v>
      </c>
      <c r="K863" s="2">
        <v>167160</v>
      </c>
      <c r="L863" s="2">
        <v>26766.85</v>
      </c>
      <c r="M863" s="47">
        <f t="shared" si="80"/>
        <v>317.25</v>
      </c>
      <c r="N863" s="11">
        <f t="shared" si="83"/>
        <v>1.1984700382490438E-2</v>
      </c>
      <c r="O863" s="14">
        <f t="shared" si="84"/>
        <v>0.40720526933481671</v>
      </c>
      <c r="P863">
        <f t="shared" si="81"/>
        <v>469.84999999999854</v>
      </c>
      <c r="Q863" s="27">
        <f t="shared" si="85"/>
        <v>1</v>
      </c>
      <c r="R863" s="2">
        <f t="shared" si="82"/>
        <v>11</v>
      </c>
      <c r="S863">
        <f>+IF(R863=11,(F862-D862)/F862-'Daily stats'!$I$12,IF(R863=22,(E862-F862)/F862-'Daily stats'!$I$12,""))</f>
        <v>-8.3065826132125032E-3</v>
      </c>
      <c r="T863" s="11">
        <f>IF(OR(Q862="",Q863=""),0,IF(S863&lt;&gt;"",S863,IF(AND(Q862=Q863,Q862&lt;&gt;0),ABS((F862-F863)/F862),IF(AND(Q862+Q863=0,Q862&lt;&gt;0),(-1*ABS(F863-F862))/F862-2*('Daily stats'!$I$12),IF(AND(Q862=-1,Q863=0),(F862-F863)/F862-2*('Daily stats'!$I$12),IF(AND(Q862=1,Q863=0),(F863-F862)/F862-2*('Daily stats'!$I$12),0))))))</f>
        <v>-8.3065826132125032E-3</v>
      </c>
    </row>
    <row r="864" spans="1:20">
      <c r="A864" s="9">
        <v>43276</v>
      </c>
      <c r="B864" s="9">
        <v>43279</v>
      </c>
      <c r="C864" s="2">
        <v>26110.799999999999</v>
      </c>
      <c r="D864" s="7">
        <v>26797.7</v>
      </c>
      <c r="E864" s="6">
        <v>26110.799999999999</v>
      </c>
      <c r="F864" s="5">
        <v>26609.75</v>
      </c>
      <c r="G864" s="2">
        <v>26609.75</v>
      </c>
      <c r="H864" s="2">
        <v>69789</v>
      </c>
      <c r="I864" s="2">
        <v>744717.87</v>
      </c>
      <c r="J864" s="2">
        <v>2481720</v>
      </c>
      <c r="K864" s="2">
        <v>-317040</v>
      </c>
      <c r="L864" s="2" t="s">
        <v>36</v>
      </c>
      <c r="M864" s="47">
        <f t="shared" si="80"/>
        <v>-178.75</v>
      </c>
      <c r="N864" s="11">
        <f t="shared" si="83"/>
        <v>-6.6726393788379343E-3</v>
      </c>
      <c r="O864" s="14">
        <f t="shared" si="84"/>
        <v>0.40053262995597877</v>
      </c>
      <c r="P864">
        <f t="shared" si="81"/>
        <v>686.90000000000146</v>
      </c>
      <c r="Q864" s="27">
        <f t="shared" si="85"/>
        <v>-1</v>
      </c>
      <c r="R864" s="2">
        <f t="shared" si="82"/>
        <v>22</v>
      </c>
      <c r="S864">
        <f>+IF(R864=11,(F863-D863)/F863-'Daily stats'!$I$12,IF(R864=22,(E863-F863)/F863-'Daily stats'!$I$12,""))</f>
        <v>-1.6490070366015214E-2</v>
      </c>
      <c r="T864" s="11">
        <f>IF(OR(Q863="",Q864=""),0,IF(S864&lt;&gt;"",S864,IF(AND(Q863=Q864,Q863&lt;&gt;0),ABS((F863-F864)/F863),IF(AND(Q863+Q864=0,Q863&lt;&gt;0),(-1*ABS(F864-F863))/F863-2*('Daily stats'!$I$12),IF(AND(Q863=-1,Q864=0),(F863-F864)/F863-2*('Daily stats'!$I$12),IF(AND(Q863=1,Q864=0),(F864-F863)/F863-2*('Daily stats'!$I$12),0))))))</f>
        <v>-1.6490070366015214E-2</v>
      </c>
    </row>
    <row r="865" spans="1:20">
      <c r="A865" s="9">
        <v>43277</v>
      </c>
      <c r="B865" s="9">
        <v>43279</v>
      </c>
      <c r="C865" s="2">
        <v>26511.1</v>
      </c>
      <c r="D865" s="7">
        <v>26709</v>
      </c>
      <c r="E865" s="6">
        <v>26484.799999999999</v>
      </c>
      <c r="F865" s="5">
        <v>26603.65</v>
      </c>
      <c r="G865" s="2">
        <v>26603.65</v>
      </c>
      <c r="H865" s="2">
        <v>75396</v>
      </c>
      <c r="I865" s="2">
        <v>802089.53</v>
      </c>
      <c r="J865" s="2">
        <v>2144200</v>
      </c>
      <c r="K865" s="2">
        <v>-337520</v>
      </c>
      <c r="L865" s="2">
        <v>26601.7</v>
      </c>
      <c r="M865" s="47">
        <f t="shared" si="80"/>
        <v>-6.0999999999985448</v>
      </c>
      <c r="N865" s="11">
        <f t="shared" si="83"/>
        <v>-2.2923928259373143E-4</v>
      </c>
      <c r="O865" s="14">
        <f t="shared" si="84"/>
        <v>0.40030339067338505</v>
      </c>
      <c r="P865">
        <f t="shared" si="81"/>
        <v>224.20000000000073</v>
      </c>
      <c r="Q865" s="27">
        <f t="shared" si="85"/>
        <v>-1</v>
      </c>
      <c r="R865" s="2" t="str">
        <f t="shared" si="82"/>
        <v/>
      </c>
      <c r="S865" t="str">
        <f>+IF(R865=11,(F864-D864)/F864-'Daily stats'!$I$12,IF(R865=22,(E864-F864)/F864-'Daily stats'!$I$12,""))</f>
        <v/>
      </c>
      <c r="T865" s="11">
        <f>IF(OR(Q864="",Q865=""),0,IF(S865&lt;&gt;"",S865,IF(AND(Q864=Q865,Q864&lt;&gt;0),ABS((F864-F865)/F864),IF(AND(Q864+Q865=0,Q864&lt;&gt;0),(-1*ABS(F865-F864))/F864-2*('Daily stats'!$I$12),IF(AND(Q864=-1,Q865=0),(F864-F865)/F864-2*('Daily stats'!$I$12),IF(AND(Q864=1,Q865=0),(F865-F864)/F864-2*('Daily stats'!$I$12),0))))))</f>
        <v>2.2923928259373143E-4</v>
      </c>
    </row>
    <row r="866" spans="1:20">
      <c r="A866" s="9">
        <v>43278</v>
      </c>
      <c r="B866" s="9">
        <v>43279</v>
      </c>
      <c r="C866" s="2">
        <v>26593.35</v>
      </c>
      <c r="D866" s="7">
        <v>26597.85</v>
      </c>
      <c r="E866" s="6">
        <v>26321</v>
      </c>
      <c r="F866" s="5">
        <v>26428.95</v>
      </c>
      <c r="G866" s="2">
        <v>26428.95</v>
      </c>
      <c r="H866" s="2">
        <v>108027</v>
      </c>
      <c r="I866" s="2">
        <v>1142852.3400000001</v>
      </c>
      <c r="J866" s="2">
        <v>1199520</v>
      </c>
      <c r="K866" s="2">
        <v>-944680</v>
      </c>
      <c r="L866" s="2">
        <v>26423.4</v>
      </c>
      <c r="M866" s="47">
        <f t="shared" si="80"/>
        <v>-174.70000000000073</v>
      </c>
      <c r="N866" s="11">
        <f t="shared" si="83"/>
        <v>-6.5667680938518106E-3</v>
      </c>
      <c r="O866" s="14">
        <f t="shared" si="84"/>
        <v>0.39373662257953324</v>
      </c>
      <c r="P866">
        <f t="shared" si="81"/>
        <v>276.84999999999854</v>
      </c>
      <c r="Q866" s="27">
        <f t="shared" si="85"/>
        <v>-1</v>
      </c>
      <c r="R866" s="2" t="str">
        <f t="shared" si="82"/>
        <v/>
      </c>
      <c r="S866" t="str">
        <f>+IF(R866=11,(F865-D865)/F865-'Daily stats'!$I$12,IF(R866=22,(E865-F865)/F865-'Daily stats'!$I$12,""))</f>
        <v/>
      </c>
      <c r="T866" s="11">
        <f>IF(OR(Q865="",Q866=""),0,IF(S866&lt;&gt;"",S866,IF(AND(Q865=Q866,Q865&lt;&gt;0),ABS((F865-F866)/F865),IF(AND(Q865+Q866=0,Q865&lt;&gt;0),(-1*ABS(F866-F865))/F865-2*('Daily stats'!$I$12),IF(AND(Q865=-1,Q866=0),(F865-F866)/F865-2*('Daily stats'!$I$12),IF(AND(Q865=1,Q866=0),(F866-F865)/F865-2*('Daily stats'!$I$12),0))))))</f>
        <v>6.5667680938518106E-3</v>
      </c>
    </row>
    <row r="867" spans="1:20">
      <c r="A867" s="9">
        <v>43279</v>
      </c>
      <c r="B867" s="9">
        <v>43279</v>
      </c>
      <c r="C867" s="2">
        <v>26417.599999999999</v>
      </c>
      <c r="D867" s="7">
        <v>26474.9</v>
      </c>
      <c r="E867" s="6">
        <v>26141.05</v>
      </c>
      <c r="F867" s="5">
        <v>26320.9</v>
      </c>
      <c r="G867" s="2">
        <v>26324.6</v>
      </c>
      <c r="H867" s="2">
        <v>107457</v>
      </c>
      <c r="I867" s="2">
        <v>1131766.8999999999</v>
      </c>
      <c r="J867" s="2">
        <v>770560</v>
      </c>
      <c r="K867" s="2">
        <v>-428960</v>
      </c>
      <c r="L867" s="2">
        <v>26324.6</v>
      </c>
      <c r="M867" s="47">
        <f t="shared" si="80"/>
        <v>-108.04999999999927</v>
      </c>
      <c r="N867" s="11">
        <f t="shared" si="83"/>
        <v>-4.0883198159593652E-3</v>
      </c>
      <c r="O867" s="14">
        <f t="shared" si="84"/>
        <v>0.38964830276357387</v>
      </c>
      <c r="P867">
        <f t="shared" si="81"/>
        <v>333.85000000000218</v>
      </c>
      <c r="Q867" s="27">
        <f t="shared" si="85"/>
        <v>0</v>
      </c>
      <c r="R867" s="2" t="str">
        <f t="shared" si="82"/>
        <v/>
      </c>
      <c r="S867" t="str">
        <f>+IF(R867=11,(F866-D866)/F866-'Daily stats'!$I$12,IF(R867=22,(E866-F866)/F866-'Daily stats'!$I$12,""))</f>
        <v/>
      </c>
      <c r="T867" s="11">
        <f>IF(OR(Q866="",Q867=""),0,IF(S867&lt;&gt;"",S867,IF(AND(Q866=Q867,Q866&lt;&gt;0),ABS((F866-F867)/F866),IF(AND(Q866+Q867=0,Q866&lt;&gt;0),(-1*ABS(F867-F866))/F866-2*('Daily stats'!$I$12),IF(AND(Q866=-1,Q867=0),(F866-F867)/F866-2*('Daily stats'!$I$12),IF(AND(Q866=1,Q867=0),(F867-F866)/F866-2*('Daily stats'!$I$12),0))))))</f>
        <v>3.0883198159593651E-3</v>
      </c>
    </row>
    <row r="868" spans="1:20">
      <c r="A868" s="9">
        <v>43280</v>
      </c>
      <c r="B868" s="9">
        <v>43307</v>
      </c>
      <c r="C868" s="2">
        <v>26255.599999999999</v>
      </c>
      <c r="D868" s="7">
        <v>26437</v>
      </c>
      <c r="E868" s="6">
        <v>26255.599999999999</v>
      </c>
      <c r="F868" s="5">
        <v>26349.65</v>
      </c>
      <c r="G868" s="2">
        <v>26349.65</v>
      </c>
      <c r="H868" s="2">
        <v>75314</v>
      </c>
      <c r="I868" s="2">
        <v>794444.05</v>
      </c>
      <c r="J868" s="2">
        <v>1929640</v>
      </c>
      <c r="K868" s="2">
        <v>-2360</v>
      </c>
      <c r="L868" s="2">
        <v>26364.2</v>
      </c>
      <c r="M868" s="47" t="str">
        <f t="shared" si="80"/>
        <v/>
      </c>
      <c r="N868" s="11">
        <f t="shared" si="83"/>
        <v>1.0922878776941517E-3</v>
      </c>
      <c r="O868" s="14">
        <f t="shared" si="84"/>
        <v>0.39074059064126804</v>
      </c>
      <c r="P868">
        <f t="shared" si="81"/>
        <v>181.40000000000146</v>
      </c>
      <c r="Q868" s="27" t="str">
        <f t="shared" si="85"/>
        <v/>
      </c>
      <c r="R868" s="2" t="str">
        <f t="shared" si="82"/>
        <v/>
      </c>
      <c r="S868" t="str">
        <f>+IF(R868=11,(F867-D867)/F867-'Daily stats'!$I$12,IF(R868=22,(E867-F867)/F867-'Daily stats'!$I$12,""))</f>
        <v/>
      </c>
      <c r="T868" s="11">
        <f>IF(OR(Q867="",Q868=""),0,IF(S868&lt;&gt;"",S868,IF(AND(Q867=Q868,Q867&lt;&gt;0),ABS((F867-F868)/F867),IF(AND(Q867+Q868=0,Q867&lt;&gt;0),(-1*ABS(F868-F867))/F867-2*('Daily stats'!$I$12),IF(AND(Q867=-1,Q868=0),(F867-F868)/F867-2*('Daily stats'!$I$12),IF(AND(Q867=1,Q868=0),(F868-F867)/F867-2*('Daily stats'!$I$12),0))))))</f>
        <v>0</v>
      </c>
    </row>
    <row r="869" spans="1:20">
      <c r="A869" s="9">
        <v>43283</v>
      </c>
      <c r="B869" s="9">
        <v>43307</v>
      </c>
      <c r="C869" s="2">
        <v>26349.95</v>
      </c>
      <c r="D869" s="7">
        <v>26349.95</v>
      </c>
      <c r="E869" s="6">
        <v>26065.35</v>
      </c>
      <c r="F869" s="5">
        <v>26237.25</v>
      </c>
      <c r="G869" s="2">
        <v>26237.25</v>
      </c>
      <c r="H869" s="2">
        <v>80393</v>
      </c>
      <c r="I869" s="2">
        <v>842493.29</v>
      </c>
      <c r="J869" s="2">
        <v>2018440</v>
      </c>
      <c r="K869" s="2">
        <v>88800</v>
      </c>
      <c r="L869" s="2">
        <v>26230.3</v>
      </c>
      <c r="M869" s="47">
        <f t="shared" si="80"/>
        <v>-112.40000000000146</v>
      </c>
      <c r="N869" s="11">
        <f t="shared" si="83"/>
        <v>-4.2657113092584324E-3</v>
      </c>
      <c r="O869" s="14">
        <f t="shared" si="84"/>
        <v>0.38647487933200958</v>
      </c>
      <c r="P869">
        <f t="shared" si="81"/>
        <v>284.60000000000218</v>
      </c>
      <c r="Q869" s="27">
        <f t="shared" si="85"/>
        <v>-1</v>
      </c>
      <c r="R869" s="2" t="str">
        <f t="shared" si="82"/>
        <v/>
      </c>
      <c r="S869" t="str">
        <f>+IF(R869=11,(F868-D868)/F868-'Daily stats'!$I$12,IF(R869=22,(E868-F868)/F868-'Daily stats'!$I$12,""))</f>
        <v/>
      </c>
      <c r="T869" s="11">
        <f>IF(OR(Q868="",Q869=""),0,IF(S869&lt;&gt;"",S869,IF(AND(Q868=Q869,Q868&lt;&gt;0),ABS((F868-F869)/F868),IF(AND(Q868+Q869=0,Q868&lt;&gt;0),(-1*ABS(F869-F868))/F868-2*('Daily stats'!$I$12),IF(AND(Q868=-1,Q869=0),(F868-F869)/F868-2*('Daily stats'!$I$12),IF(AND(Q868=1,Q869=0),(F869-F868)/F868-2*('Daily stats'!$I$12),0))))))</f>
        <v>0</v>
      </c>
    </row>
    <row r="870" spans="1:20">
      <c r="A870" s="9">
        <v>43284</v>
      </c>
      <c r="B870" s="9">
        <v>43307</v>
      </c>
      <c r="C870" s="2">
        <v>26181</v>
      </c>
      <c r="D870" s="7">
        <v>26344.5</v>
      </c>
      <c r="E870" s="6">
        <v>26165.200000000001</v>
      </c>
      <c r="F870" s="5">
        <v>26254.95</v>
      </c>
      <c r="G870" s="2">
        <v>26254.95</v>
      </c>
      <c r="H870" s="2">
        <v>77652</v>
      </c>
      <c r="I870" s="2">
        <v>815763.44</v>
      </c>
      <c r="J870" s="2">
        <v>2123400</v>
      </c>
      <c r="K870" s="2">
        <v>104960</v>
      </c>
      <c r="L870" s="2">
        <v>26204.1</v>
      </c>
      <c r="M870" s="47">
        <f t="shared" si="80"/>
        <v>17.700000000000728</v>
      </c>
      <c r="N870" s="11">
        <f t="shared" si="83"/>
        <v>6.7461338364351172E-4</v>
      </c>
      <c r="O870" s="14">
        <f t="shared" si="84"/>
        <v>0.38714949271565308</v>
      </c>
      <c r="P870">
        <f t="shared" si="81"/>
        <v>179.29999999999927</v>
      </c>
      <c r="Q870" s="27">
        <f t="shared" si="85"/>
        <v>1</v>
      </c>
      <c r="R870" s="2" t="str">
        <f t="shared" si="82"/>
        <v/>
      </c>
      <c r="S870" t="str">
        <f>+IF(R870=11,(F869-D869)/F869-'Daily stats'!$I$12,IF(R870=22,(E869-F869)/F869-'Daily stats'!$I$12,""))</f>
        <v/>
      </c>
      <c r="T870" s="11">
        <f>IF(OR(Q869="",Q870=""),0,IF(S870&lt;&gt;"",S870,IF(AND(Q869=Q870,Q869&lt;&gt;0),ABS((F869-F870)/F869),IF(AND(Q869+Q870=0,Q869&lt;&gt;0),(-1*ABS(F870-F869))/F869-2*('Daily stats'!$I$12),IF(AND(Q869=-1,Q870=0),(F869-F870)/F869-2*('Daily stats'!$I$12),IF(AND(Q869=1,Q870=0),(F870-F869)/F869-2*('Daily stats'!$I$12),0))))))</f>
        <v>-1.6746133836435116E-3</v>
      </c>
    </row>
    <row r="871" spans="1:20">
      <c r="A871" s="9">
        <v>43285</v>
      </c>
      <c r="B871" s="9">
        <v>43307</v>
      </c>
      <c r="C871" s="2">
        <v>26244.95</v>
      </c>
      <c r="D871" s="7">
        <v>26467</v>
      </c>
      <c r="E871" s="6">
        <v>26121</v>
      </c>
      <c r="F871" s="5">
        <v>26437.5</v>
      </c>
      <c r="G871" s="2">
        <v>26437.5</v>
      </c>
      <c r="H871" s="2">
        <v>94156</v>
      </c>
      <c r="I871" s="2">
        <v>990267.11</v>
      </c>
      <c r="J871" s="2">
        <v>2238760</v>
      </c>
      <c r="K871" s="2">
        <v>115360</v>
      </c>
      <c r="L871" s="2">
        <v>26433.95</v>
      </c>
      <c r="M871" s="47">
        <f t="shared" si="80"/>
        <v>182.54999999999927</v>
      </c>
      <c r="N871" s="11">
        <f t="shared" si="83"/>
        <v>6.9529745819359497E-3</v>
      </c>
      <c r="O871" s="14">
        <f t="shared" si="84"/>
        <v>0.39410246729758902</v>
      </c>
      <c r="P871">
        <f t="shared" si="81"/>
        <v>346</v>
      </c>
      <c r="Q871" s="27">
        <f t="shared" si="85"/>
        <v>1</v>
      </c>
      <c r="R871" s="2">
        <f t="shared" si="82"/>
        <v>22</v>
      </c>
      <c r="S871">
        <f>+IF(R871=11,(F870-D870)/F870-'Daily stats'!$I$12,IF(R871=22,(E870-F870)/F870-'Daily stats'!$I$12,""))</f>
        <v>-3.9184030059093624E-3</v>
      </c>
      <c r="T871" s="11">
        <f>IF(OR(Q870="",Q871=""),0,IF(S871&lt;&gt;"",S871,IF(AND(Q870=Q871,Q870&lt;&gt;0),ABS((F870-F871)/F870),IF(AND(Q870+Q871=0,Q870&lt;&gt;0),(-1*ABS(F871-F870))/F870-2*('Daily stats'!$I$12),IF(AND(Q870=-1,Q871=0),(F870-F871)/F870-2*('Daily stats'!$I$12),IF(AND(Q870=1,Q871=0),(F871-F870)/F870-2*('Daily stats'!$I$12),0))))))</f>
        <v>-3.9184030059093624E-3</v>
      </c>
    </row>
    <row r="872" spans="1:20">
      <c r="A872" s="9">
        <v>43286</v>
      </c>
      <c r="B872" s="9">
        <v>43307</v>
      </c>
      <c r="C872" s="2">
        <v>26436.55</v>
      </c>
      <c r="D872" s="7">
        <v>26596</v>
      </c>
      <c r="E872" s="6">
        <v>26403</v>
      </c>
      <c r="F872" s="5">
        <v>26484.5</v>
      </c>
      <c r="G872" s="2">
        <v>26484.5</v>
      </c>
      <c r="H872" s="2">
        <v>83451</v>
      </c>
      <c r="I872" s="2">
        <v>884821.08</v>
      </c>
      <c r="J872" s="2">
        <v>2150840</v>
      </c>
      <c r="K872" s="2">
        <v>-87920</v>
      </c>
      <c r="L872" s="2" t="s">
        <v>36</v>
      </c>
      <c r="M872" s="47">
        <f t="shared" si="80"/>
        <v>47</v>
      </c>
      <c r="N872" s="11">
        <f t="shared" si="83"/>
        <v>1.7777777777777779E-3</v>
      </c>
      <c r="O872" s="14">
        <f t="shared" si="84"/>
        <v>0.39588024507536679</v>
      </c>
      <c r="P872">
        <f t="shared" si="81"/>
        <v>193</v>
      </c>
      <c r="Q872" s="27">
        <f t="shared" si="85"/>
        <v>1</v>
      </c>
      <c r="R872" s="2" t="str">
        <f t="shared" si="82"/>
        <v/>
      </c>
      <c r="S872" t="str">
        <f>+IF(R872=11,(F871-D871)/F871-'Daily stats'!$I$12,IF(R872=22,(E871-F871)/F871-'Daily stats'!$I$12,""))</f>
        <v/>
      </c>
      <c r="T872" s="11">
        <f>IF(OR(Q871="",Q872=""),0,IF(S872&lt;&gt;"",S872,IF(AND(Q871=Q872,Q871&lt;&gt;0),ABS((F871-F872)/F871),IF(AND(Q871+Q872=0,Q871&lt;&gt;0),(-1*ABS(F872-F871))/F871-2*('Daily stats'!$I$12),IF(AND(Q871=-1,Q872=0),(F871-F872)/F871-2*('Daily stats'!$I$12),IF(AND(Q871=1,Q872=0),(F872-F871)/F871-2*('Daily stats'!$I$12),0))))))</f>
        <v>1.7777777777777779E-3</v>
      </c>
    </row>
    <row r="873" spans="1:20">
      <c r="A873" s="9">
        <v>43287</v>
      </c>
      <c r="B873" s="9">
        <v>43307</v>
      </c>
      <c r="C873" s="2">
        <v>26427.85</v>
      </c>
      <c r="D873" s="7">
        <v>26583.95</v>
      </c>
      <c r="E873" s="6">
        <v>26402.15</v>
      </c>
      <c r="F873" s="5">
        <v>26500.400000000001</v>
      </c>
      <c r="G873" s="2">
        <v>26500.400000000001</v>
      </c>
      <c r="H873" s="2">
        <v>57762</v>
      </c>
      <c r="I873" s="2">
        <v>612697.93000000005</v>
      </c>
      <c r="J873" s="2">
        <v>2109360</v>
      </c>
      <c r="K873" s="2">
        <v>-41480</v>
      </c>
      <c r="L873" s="2">
        <v>26493.85</v>
      </c>
      <c r="M873" s="47">
        <f t="shared" si="80"/>
        <v>15.900000000001455</v>
      </c>
      <c r="N873" s="11">
        <f t="shared" si="83"/>
        <v>6.0035114878519342E-4</v>
      </c>
      <c r="O873" s="14">
        <f t="shared" si="84"/>
        <v>0.39648059622415199</v>
      </c>
      <c r="P873">
        <f t="shared" si="81"/>
        <v>181.79999999999927</v>
      </c>
      <c r="Q873" s="27">
        <f t="shared" si="85"/>
        <v>1</v>
      </c>
      <c r="R873" s="2">
        <f t="shared" si="82"/>
        <v>22</v>
      </c>
      <c r="S873">
        <f>+IF(R873=11,(F872-D872)/F872-'Daily stats'!$I$12,IF(R873=22,(E872-F872)/F872-'Daily stats'!$I$12,""))</f>
        <v>-3.5772716116974079E-3</v>
      </c>
      <c r="T873" s="11">
        <f>IF(OR(Q872="",Q873=""),0,IF(S873&lt;&gt;"",S873,IF(AND(Q872=Q873,Q872&lt;&gt;0),ABS((F872-F873)/F872),IF(AND(Q872+Q873=0,Q872&lt;&gt;0),(-1*ABS(F873-F872))/F872-2*('Daily stats'!$I$12),IF(AND(Q872=-1,Q873=0),(F872-F873)/F872-2*('Daily stats'!$I$12),IF(AND(Q872=1,Q873=0),(F873-F872)/F872-2*('Daily stats'!$I$12),0))))))</f>
        <v>-3.5772716116974079E-3</v>
      </c>
    </row>
    <row r="874" spans="1:20">
      <c r="A874" s="9">
        <v>43290</v>
      </c>
      <c r="B874" s="9">
        <v>43307</v>
      </c>
      <c r="C874" s="2">
        <v>26620</v>
      </c>
      <c r="D874" s="7">
        <v>26740.05</v>
      </c>
      <c r="E874" s="6">
        <v>26606.1</v>
      </c>
      <c r="F874" s="5">
        <v>26713.4</v>
      </c>
      <c r="G874" s="2">
        <v>26713.4</v>
      </c>
      <c r="H874" s="2">
        <v>60977</v>
      </c>
      <c r="I874" s="2">
        <v>650965.43999999994</v>
      </c>
      <c r="J874" s="2">
        <v>2326640</v>
      </c>
      <c r="K874" s="2">
        <v>217280</v>
      </c>
      <c r="L874" s="2">
        <v>26753.3</v>
      </c>
      <c r="M874" s="47">
        <f t="shared" si="80"/>
        <v>213</v>
      </c>
      <c r="N874" s="11">
        <f t="shared" si="83"/>
        <v>8.0376145265731828E-3</v>
      </c>
      <c r="O874" s="14">
        <f t="shared" si="84"/>
        <v>0.40451821075072519</v>
      </c>
      <c r="P874">
        <f t="shared" si="81"/>
        <v>133.95000000000073</v>
      </c>
      <c r="Q874" s="27">
        <f t="shared" si="85"/>
        <v>1</v>
      </c>
      <c r="R874" s="2" t="str">
        <f t="shared" si="82"/>
        <v/>
      </c>
      <c r="S874" t="str">
        <f>+IF(R874=11,(F873-D873)/F873-'Daily stats'!$I$12,IF(R874=22,(E873-F873)/F873-'Daily stats'!$I$12,""))</f>
        <v/>
      </c>
      <c r="T874" s="11">
        <f>IF(OR(Q873="",Q874=""),0,IF(S874&lt;&gt;"",S874,IF(AND(Q873=Q874,Q873&lt;&gt;0),ABS((F873-F874)/F873),IF(AND(Q873+Q874=0,Q873&lt;&gt;0),(-1*ABS(F874-F873))/F873-2*('Daily stats'!$I$12),IF(AND(Q873=-1,Q874=0),(F873-F874)/F873-2*('Daily stats'!$I$12),IF(AND(Q873=1,Q874=0),(F874-F873)/F873-2*('Daily stats'!$I$12),0))))))</f>
        <v>8.0376145265731828E-3</v>
      </c>
    </row>
    <row r="875" spans="1:20">
      <c r="A875" s="9">
        <v>43291</v>
      </c>
      <c r="B875" s="9">
        <v>43307</v>
      </c>
      <c r="C875" s="2">
        <v>26775.05</v>
      </c>
      <c r="D875" s="7">
        <v>26925</v>
      </c>
      <c r="E875" s="6">
        <v>26756.75</v>
      </c>
      <c r="F875" s="5">
        <v>26882.75</v>
      </c>
      <c r="G875" s="2">
        <v>26882.75</v>
      </c>
      <c r="H875" s="2">
        <v>57723</v>
      </c>
      <c r="I875" s="2">
        <v>620240.48</v>
      </c>
      <c r="J875" s="2">
        <v>2557800</v>
      </c>
      <c r="K875" s="2">
        <v>231160</v>
      </c>
      <c r="L875" s="2" t="s">
        <v>36</v>
      </c>
      <c r="M875" s="47">
        <f t="shared" si="80"/>
        <v>169.34999999999854</v>
      </c>
      <c r="N875" s="11">
        <f t="shared" si="83"/>
        <v>6.3395149999625105E-3</v>
      </c>
      <c r="O875" s="14">
        <f t="shared" si="84"/>
        <v>0.41085772575068769</v>
      </c>
      <c r="P875">
        <f t="shared" si="81"/>
        <v>168.25</v>
      </c>
      <c r="Q875" s="27">
        <f t="shared" si="85"/>
        <v>1</v>
      </c>
      <c r="R875" s="2" t="str">
        <f t="shared" si="82"/>
        <v/>
      </c>
      <c r="S875" t="str">
        <f>+IF(R875=11,(F874-D874)/F874-'Daily stats'!$I$12,IF(R875=22,(E874-F874)/F874-'Daily stats'!$I$12,""))</f>
        <v/>
      </c>
      <c r="T875" s="11">
        <f>IF(OR(Q874="",Q875=""),0,IF(S875&lt;&gt;"",S875,IF(AND(Q874=Q875,Q874&lt;&gt;0),ABS((F874-F875)/F874),IF(AND(Q874+Q875=0,Q874&lt;&gt;0),(-1*ABS(F875-F874))/F874-2*('Daily stats'!$I$12),IF(AND(Q874=-1,Q875=0),(F874-F875)/F874-2*('Daily stats'!$I$12),IF(AND(Q874=1,Q875=0),(F875-F874)/F874-2*('Daily stats'!$I$12),0))))))</f>
        <v>6.3395149999625105E-3</v>
      </c>
    </row>
    <row r="876" spans="1:20">
      <c r="A876" s="9">
        <v>43292</v>
      </c>
      <c r="B876" s="9">
        <v>43307</v>
      </c>
      <c r="C876" s="2">
        <v>26870</v>
      </c>
      <c r="D876" s="7">
        <v>26888.400000000001</v>
      </c>
      <c r="E876" s="6">
        <v>26733.4</v>
      </c>
      <c r="F876" s="5">
        <v>26781.45</v>
      </c>
      <c r="G876" s="2">
        <v>26781.45</v>
      </c>
      <c r="H876" s="2">
        <v>66340</v>
      </c>
      <c r="I876" s="2">
        <v>711231.55</v>
      </c>
      <c r="J876" s="2">
        <v>2380360</v>
      </c>
      <c r="K876" s="2">
        <v>-177440</v>
      </c>
      <c r="L876" s="2">
        <v>26816.2</v>
      </c>
      <c r="M876" s="47">
        <f t="shared" si="80"/>
        <v>-101.29999999999927</v>
      </c>
      <c r="N876" s="11">
        <f t="shared" si="83"/>
        <v>-3.7682156773395309E-3</v>
      </c>
      <c r="O876" s="14">
        <f t="shared" si="84"/>
        <v>0.40708951007334815</v>
      </c>
      <c r="P876">
        <f t="shared" si="81"/>
        <v>155</v>
      </c>
      <c r="Q876" s="27">
        <f t="shared" si="85"/>
        <v>-1</v>
      </c>
      <c r="R876" s="2">
        <f t="shared" si="82"/>
        <v>22</v>
      </c>
      <c r="S876">
        <f>+IF(R876=11,(F875-D875)/F875-'Daily stats'!$I$12,IF(R876=22,(E875-F875)/F875-'Daily stats'!$I$12,""))</f>
        <v>-5.1870204871153434E-3</v>
      </c>
      <c r="T876" s="11">
        <f>IF(OR(Q875="",Q876=""),0,IF(S876&lt;&gt;"",S876,IF(AND(Q875=Q876,Q875&lt;&gt;0),ABS((F875-F876)/F875),IF(AND(Q875+Q876=0,Q875&lt;&gt;0),(-1*ABS(F876-F875))/F875-2*('Daily stats'!$I$12),IF(AND(Q875=-1,Q876=0),(F875-F876)/F875-2*('Daily stats'!$I$12),IF(AND(Q875=1,Q876=0),(F876-F875)/F875-2*('Daily stats'!$I$12),0))))))</f>
        <v>-5.1870204871153434E-3</v>
      </c>
    </row>
    <row r="877" spans="1:20">
      <c r="A877" s="9">
        <v>43293</v>
      </c>
      <c r="B877" s="9">
        <v>43307</v>
      </c>
      <c r="C877" s="2">
        <v>26879.95</v>
      </c>
      <c r="D877" s="7">
        <v>27153.1</v>
      </c>
      <c r="E877" s="6">
        <v>26873.05</v>
      </c>
      <c r="F877" s="5">
        <v>27013.9</v>
      </c>
      <c r="G877" s="2">
        <v>27013.9</v>
      </c>
      <c r="H877" s="2">
        <v>95060</v>
      </c>
      <c r="I877" s="2">
        <v>1028901.46</v>
      </c>
      <c r="J877" s="2">
        <v>2377520</v>
      </c>
      <c r="K877" s="2">
        <v>-2840</v>
      </c>
      <c r="L877" s="2" t="s">
        <v>36</v>
      </c>
      <c r="M877" s="47">
        <f t="shared" si="80"/>
        <v>232.45000000000073</v>
      </c>
      <c r="N877" s="11">
        <f t="shared" si="83"/>
        <v>8.6795151121392133E-3</v>
      </c>
      <c r="O877" s="14">
        <f t="shared" si="84"/>
        <v>0.41576902518548736</v>
      </c>
      <c r="P877">
        <f t="shared" si="81"/>
        <v>280.04999999999927</v>
      </c>
      <c r="Q877" s="27">
        <f t="shared" si="85"/>
        <v>1</v>
      </c>
      <c r="R877" s="2">
        <f t="shared" si="82"/>
        <v>11</v>
      </c>
      <c r="S877">
        <f>+IF(R877=11,(F876-D876)/F876-'Daily stats'!$I$12,IF(R877=22,(E876-F876)/F876-'Daily stats'!$I$12,""))</f>
        <v>-4.4934357549722189E-3</v>
      </c>
      <c r="T877" s="11">
        <f>IF(OR(Q876="",Q877=""),0,IF(S877&lt;&gt;"",S877,IF(AND(Q876=Q877,Q876&lt;&gt;0),ABS((F876-F877)/F876),IF(AND(Q876+Q877=0,Q876&lt;&gt;0),(-1*ABS(F877-F876))/F876-2*('Daily stats'!$I$12),IF(AND(Q876=-1,Q877=0),(F876-F877)/F876-2*('Daily stats'!$I$12),IF(AND(Q876=1,Q877=0),(F877-F876)/F876-2*('Daily stats'!$I$12),0))))))</f>
        <v>-4.4934357549722189E-3</v>
      </c>
    </row>
    <row r="878" spans="1:20">
      <c r="A878" s="9">
        <v>43294</v>
      </c>
      <c r="B878" s="9">
        <v>43307</v>
      </c>
      <c r="C878" s="2">
        <v>27039.95</v>
      </c>
      <c r="D878" s="7">
        <v>27069.9</v>
      </c>
      <c r="E878" s="6">
        <v>26920</v>
      </c>
      <c r="F878" s="5">
        <v>26962.95</v>
      </c>
      <c r="G878" s="2">
        <v>26962.95</v>
      </c>
      <c r="H878" s="2">
        <v>64513</v>
      </c>
      <c r="I878" s="2">
        <v>696164.28</v>
      </c>
      <c r="J878" s="2">
        <v>2295600</v>
      </c>
      <c r="K878" s="2">
        <v>-81920</v>
      </c>
      <c r="L878" s="2" t="s">
        <v>36</v>
      </c>
      <c r="M878" s="47">
        <f t="shared" si="80"/>
        <v>-50.950000000000728</v>
      </c>
      <c r="N878" s="11">
        <f t="shared" si="83"/>
        <v>-1.8860660622864794E-3</v>
      </c>
      <c r="O878" s="14">
        <f t="shared" si="84"/>
        <v>0.41388295912320089</v>
      </c>
      <c r="P878">
        <f t="shared" si="81"/>
        <v>149.90000000000146</v>
      </c>
      <c r="Q878" s="27">
        <f t="shared" si="85"/>
        <v>-1</v>
      </c>
      <c r="R878" s="2" t="str">
        <f t="shared" si="82"/>
        <v/>
      </c>
      <c r="S878" t="str">
        <f>+IF(R878=11,(F877-D877)/F877-'Daily stats'!$I$12,IF(R878=22,(E877-F877)/F877-'Daily stats'!$I$12,""))</f>
        <v/>
      </c>
      <c r="T878" s="11">
        <f>IF(OR(Q877="",Q878=""),0,IF(S878&lt;&gt;"",S878,IF(AND(Q877=Q878,Q877&lt;&gt;0),ABS((F877-F878)/F877),IF(AND(Q877+Q878=0,Q877&lt;&gt;0),(-1*ABS(F878-F877))/F877-2*('Daily stats'!$I$12),IF(AND(Q877=-1,Q878=0),(F877-F878)/F877-2*('Daily stats'!$I$12),IF(AND(Q877=1,Q878=0),(F878-F877)/F877-2*('Daily stats'!$I$12),0))))))</f>
        <v>-2.8860660622864794E-3</v>
      </c>
    </row>
    <row r="879" spans="1:20">
      <c r="A879" s="9">
        <v>43297</v>
      </c>
      <c r="B879" s="9">
        <v>43307</v>
      </c>
      <c r="C879" s="2">
        <v>26912.7</v>
      </c>
      <c r="D879" s="7">
        <v>26949.95</v>
      </c>
      <c r="E879" s="6">
        <v>26705</v>
      </c>
      <c r="F879" s="5">
        <v>26740.65</v>
      </c>
      <c r="G879" s="2">
        <v>26740.65</v>
      </c>
      <c r="H879" s="2">
        <v>70135</v>
      </c>
      <c r="I879" s="2">
        <v>751951.84</v>
      </c>
      <c r="J879" s="2">
        <v>2157880</v>
      </c>
      <c r="K879" s="2">
        <v>-137720</v>
      </c>
      <c r="L879" s="2">
        <v>26679.8</v>
      </c>
      <c r="M879" s="47">
        <f t="shared" si="80"/>
        <v>-222.29999999999927</v>
      </c>
      <c r="N879" s="11">
        <f t="shared" si="83"/>
        <v>-8.2446468209153405E-3</v>
      </c>
      <c r="O879" s="14">
        <f t="shared" si="84"/>
        <v>0.40563831230228553</v>
      </c>
      <c r="P879">
        <f t="shared" si="81"/>
        <v>244.95000000000073</v>
      </c>
      <c r="Q879" s="27">
        <f t="shared" si="85"/>
        <v>-1</v>
      </c>
      <c r="R879" s="2" t="str">
        <f t="shared" si="82"/>
        <v/>
      </c>
      <c r="S879" t="str">
        <f>+IF(R879=11,(F878-D878)/F878-'Daily stats'!$I$12,IF(R879=22,(E878-F878)/F878-'Daily stats'!$I$12,""))</f>
        <v/>
      </c>
      <c r="T879" s="11">
        <f>IF(OR(Q878="",Q879=""),0,IF(S879&lt;&gt;"",S879,IF(AND(Q878=Q879,Q878&lt;&gt;0),ABS((F878-F879)/F878),IF(AND(Q878+Q879=0,Q878&lt;&gt;0),(-1*ABS(F879-F878))/F878-2*('Daily stats'!$I$12),IF(AND(Q878=-1,Q879=0),(F878-F879)/F878-2*('Daily stats'!$I$12),IF(AND(Q878=1,Q879=0),(F879-F878)/F878-2*('Daily stats'!$I$12),0))))))</f>
        <v>8.2446468209153405E-3</v>
      </c>
    </row>
    <row r="880" spans="1:20">
      <c r="A880" s="9">
        <v>43298</v>
      </c>
      <c r="B880" s="9">
        <v>43307</v>
      </c>
      <c r="C880" s="2">
        <v>26689.95</v>
      </c>
      <c r="D880" s="7">
        <v>27113.95</v>
      </c>
      <c r="E880" s="6">
        <v>26689.95</v>
      </c>
      <c r="F880" s="5">
        <v>27088.05</v>
      </c>
      <c r="G880" s="2">
        <v>27088.05</v>
      </c>
      <c r="H880" s="2">
        <v>81805</v>
      </c>
      <c r="I880" s="2">
        <v>880882.15</v>
      </c>
      <c r="J880" s="2">
        <v>2233520</v>
      </c>
      <c r="K880" s="2">
        <v>75640</v>
      </c>
      <c r="L880" s="2" t="s">
        <v>36</v>
      </c>
      <c r="M880" s="47">
        <f t="shared" si="80"/>
        <v>347.39999999999782</v>
      </c>
      <c r="N880" s="11">
        <f t="shared" si="83"/>
        <v>1.2991456826965606E-2</v>
      </c>
      <c r="O880" s="14">
        <f t="shared" si="84"/>
        <v>0.41862976912925115</v>
      </c>
      <c r="P880">
        <f t="shared" si="81"/>
        <v>424</v>
      </c>
      <c r="Q880" s="27">
        <f t="shared" si="85"/>
        <v>1</v>
      </c>
      <c r="R880" s="2">
        <f t="shared" si="82"/>
        <v>11</v>
      </c>
      <c r="S880">
        <f>+IF(R880=11,(F879-D879)/F879-'Daily stats'!$I$12,IF(R880=22,(E879-F879)/F879-'Daily stats'!$I$12,""))</f>
        <v>-8.3270348701321491E-3</v>
      </c>
      <c r="T880" s="11">
        <f>IF(OR(Q879="",Q880=""),0,IF(S880&lt;&gt;"",S880,IF(AND(Q879=Q880,Q879&lt;&gt;0),ABS((F879-F880)/F879),IF(AND(Q879+Q880=0,Q879&lt;&gt;0),(-1*ABS(F880-F879))/F879-2*('Daily stats'!$I$12),IF(AND(Q879=-1,Q880=0),(F879-F880)/F879-2*('Daily stats'!$I$12),IF(AND(Q879=1,Q880=0),(F880-F879)/F879-2*('Daily stats'!$I$12),0))))))</f>
        <v>-8.3270348701321491E-3</v>
      </c>
    </row>
    <row r="881" spans="1:20">
      <c r="A881" s="9">
        <v>43299</v>
      </c>
      <c r="B881" s="9">
        <v>43307</v>
      </c>
      <c r="C881" s="2">
        <v>27149.95</v>
      </c>
      <c r="D881" s="7">
        <v>27233</v>
      </c>
      <c r="E881" s="6">
        <v>26886</v>
      </c>
      <c r="F881" s="5">
        <v>26930.75</v>
      </c>
      <c r="G881" s="2">
        <v>26930.75</v>
      </c>
      <c r="H881" s="2">
        <v>110779</v>
      </c>
      <c r="I881" s="2">
        <v>1199503.52</v>
      </c>
      <c r="J881" s="2">
        <v>2179600</v>
      </c>
      <c r="K881" s="2">
        <v>-53920</v>
      </c>
      <c r="L881" s="2">
        <v>26880.9</v>
      </c>
      <c r="M881" s="47">
        <f t="shared" si="80"/>
        <v>-157.29999999999927</v>
      </c>
      <c r="N881" s="11">
        <f t="shared" si="83"/>
        <v>-5.8069886905849364E-3</v>
      </c>
      <c r="O881" s="14">
        <f t="shared" si="84"/>
        <v>0.41282278043866621</v>
      </c>
      <c r="P881">
        <f t="shared" si="81"/>
        <v>347</v>
      </c>
      <c r="Q881" s="27">
        <f t="shared" si="85"/>
        <v>-1</v>
      </c>
      <c r="R881" s="2" t="str">
        <f t="shared" si="82"/>
        <v/>
      </c>
      <c r="S881" t="str">
        <f>+IF(R881=11,(F880-D880)/F880-'Daily stats'!$I$12,IF(R881=22,(E880-F880)/F880-'Daily stats'!$I$12,""))</f>
        <v/>
      </c>
      <c r="T881" s="11">
        <f>IF(OR(Q880="",Q881=""),0,IF(S881&lt;&gt;"",S881,IF(AND(Q880=Q881,Q880&lt;&gt;0),ABS((F880-F881)/F880),IF(AND(Q880+Q881=0,Q880&lt;&gt;0),(-1*ABS(F881-F880))/F880-2*('Daily stats'!$I$12),IF(AND(Q880=-1,Q881=0),(F880-F881)/F880-2*('Daily stats'!$I$12),IF(AND(Q880=1,Q881=0),(F881-F880)/F880-2*('Daily stats'!$I$12),0))))))</f>
        <v>-6.8069886905849364E-3</v>
      </c>
    </row>
    <row r="882" spans="1:20">
      <c r="A882" s="9">
        <v>43300</v>
      </c>
      <c r="B882" s="9">
        <v>43307</v>
      </c>
      <c r="C882" s="2">
        <v>26967.95</v>
      </c>
      <c r="D882" s="7">
        <v>27064.05</v>
      </c>
      <c r="E882" s="6">
        <v>26800.15</v>
      </c>
      <c r="F882" s="5">
        <v>26841.3</v>
      </c>
      <c r="G882" s="2">
        <v>26841.3</v>
      </c>
      <c r="H882" s="2">
        <v>88876</v>
      </c>
      <c r="I882" s="2">
        <v>957207.9</v>
      </c>
      <c r="J882" s="2">
        <v>2153280</v>
      </c>
      <c r="K882" s="2">
        <v>-26320</v>
      </c>
      <c r="L882" s="2">
        <v>26789.65</v>
      </c>
      <c r="M882" s="47">
        <f t="shared" si="80"/>
        <v>-89.450000000000728</v>
      </c>
      <c r="N882" s="11">
        <f t="shared" si="83"/>
        <v>-3.3214819490731125E-3</v>
      </c>
      <c r="O882" s="14">
        <f t="shared" si="84"/>
        <v>0.4095012984895931</v>
      </c>
      <c r="P882">
        <f t="shared" si="81"/>
        <v>263.89999999999782</v>
      </c>
      <c r="Q882" s="27">
        <f t="shared" si="85"/>
        <v>-1</v>
      </c>
      <c r="R882" s="2" t="str">
        <f t="shared" si="82"/>
        <v/>
      </c>
      <c r="S882" t="str">
        <f>+IF(R882=11,(F881-D881)/F881-'Daily stats'!$I$12,IF(R882=22,(E881-F881)/F881-'Daily stats'!$I$12,""))</f>
        <v/>
      </c>
      <c r="T882" s="11">
        <f>IF(OR(Q881="",Q882=""),0,IF(S882&lt;&gt;"",S882,IF(AND(Q881=Q882,Q881&lt;&gt;0),ABS((F881-F882)/F881),IF(AND(Q881+Q882=0,Q881&lt;&gt;0),(-1*ABS(F882-F881))/F881-2*('Daily stats'!$I$12),IF(AND(Q881=-1,Q882=0),(F881-F882)/F881-2*('Daily stats'!$I$12),IF(AND(Q881=1,Q882=0),(F882-F881)/F881-2*('Daily stats'!$I$12),0))))))</f>
        <v>3.3214819490731125E-3</v>
      </c>
    </row>
    <row r="883" spans="1:20">
      <c r="A883" s="9">
        <v>43301</v>
      </c>
      <c r="B883" s="9">
        <v>43307</v>
      </c>
      <c r="C883" s="2">
        <v>26825.05</v>
      </c>
      <c r="D883" s="7">
        <v>26992.25</v>
      </c>
      <c r="E883" s="6">
        <v>26763.1</v>
      </c>
      <c r="F883" s="5">
        <v>26928.9</v>
      </c>
      <c r="G883" s="2">
        <v>26928.9</v>
      </c>
      <c r="H883" s="2">
        <v>58614</v>
      </c>
      <c r="I883" s="2">
        <v>630703.35</v>
      </c>
      <c r="J883" s="2">
        <v>2122280</v>
      </c>
      <c r="K883" s="2">
        <v>-31000</v>
      </c>
      <c r="L883" s="2" t="s">
        <v>36</v>
      </c>
      <c r="M883" s="47">
        <f t="shared" si="80"/>
        <v>87.600000000002183</v>
      </c>
      <c r="N883" s="11">
        <f t="shared" si="83"/>
        <v>3.2636273205844048E-3</v>
      </c>
      <c r="O883" s="14">
        <f t="shared" si="84"/>
        <v>0.41276492581017749</v>
      </c>
      <c r="P883">
        <f t="shared" si="81"/>
        <v>229.15000000000146</v>
      </c>
      <c r="Q883" s="27">
        <f t="shared" si="85"/>
        <v>1</v>
      </c>
      <c r="R883" s="2" t="str">
        <f t="shared" si="82"/>
        <v/>
      </c>
      <c r="S883" t="str">
        <f>+IF(R883=11,(F882-D882)/F882-'Daily stats'!$I$12,IF(R883=22,(E882-F882)/F882-'Daily stats'!$I$12,""))</f>
        <v/>
      </c>
      <c r="T883" s="11">
        <f>IF(OR(Q882="",Q883=""),0,IF(S883&lt;&gt;"",S883,IF(AND(Q882=Q883,Q882&lt;&gt;0),ABS((F882-F883)/F882),IF(AND(Q882+Q883=0,Q882&lt;&gt;0),(-1*ABS(F883-F882))/F882-2*('Daily stats'!$I$12),IF(AND(Q882=-1,Q883=0),(F882-F883)/F882-2*('Daily stats'!$I$12),IF(AND(Q882=1,Q883=0),(F883-F882)/F882-2*('Daily stats'!$I$12),0))))))</f>
        <v>-4.2636273205844052E-3</v>
      </c>
    </row>
    <row r="884" spans="1:20">
      <c r="A884" s="9">
        <v>43304</v>
      </c>
      <c r="B884" s="9">
        <v>43307</v>
      </c>
      <c r="C884" s="2">
        <v>26805.15</v>
      </c>
      <c r="D884" s="7">
        <v>27098.95</v>
      </c>
      <c r="E884" s="6">
        <v>26766</v>
      </c>
      <c r="F884" s="5">
        <v>27072.9</v>
      </c>
      <c r="G884" s="2">
        <v>27072.9</v>
      </c>
      <c r="H884" s="2">
        <v>69942</v>
      </c>
      <c r="I884" s="2">
        <v>754270.3</v>
      </c>
      <c r="J884" s="2">
        <v>1873160</v>
      </c>
      <c r="K884" s="2">
        <v>-249120</v>
      </c>
      <c r="L884" s="2" t="s">
        <v>36</v>
      </c>
      <c r="M884" s="47">
        <f t="shared" si="80"/>
        <v>144</v>
      </c>
      <c r="N884" s="11">
        <f t="shared" si="83"/>
        <v>5.3474148591290396E-3</v>
      </c>
      <c r="O884" s="14">
        <f t="shared" si="84"/>
        <v>0.41811234066930653</v>
      </c>
      <c r="P884">
        <f t="shared" si="81"/>
        <v>332.95000000000073</v>
      </c>
      <c r="Q884" s="27">
        <f t="shared" si="85"/>
        <v>1</v>
      </c>
      <c r="R884" s="2" t="str">
        <f t="shared" si="82"/>
        <v/>
      </c>
      <c r="S884" t="str">
        <f>+IF(R884=11,(F883-D883)/F883-'Daily stats'!$I$12,IF(R884=22,(E883-F883)/F883-'Daily stats'!$I$12,""))</f>
        <v/>
      </c>
      <c r="T884" s="11">
        <f>IF(OR(Q883="",Q884=""),0,IF(S884&lt;&gt;"",S884,IF(AND(Q883=Q884,Q883&lt;&gt;0),ABS((F883-F884)/F883),IF(AND(Q883+Q884=0,Q883&lt;&gt;0),(-1*ABS(F884-F883))/F883-2*('Daily stats'!$I$12),IF(AND(Q883=-1,Q884=0),(F883-F884)/F883-2*('Daily stats'!$I$12),IF(AND(Q883=1,Q884=0),(F884-F883)/F883-2*('Daily stats'!$I$12),0))))))</f>
        <v>5.3474148591290396E-3</v>
      </c>
    </row>
    <row r="885" spans="1:20">
      <c r="A885" s="9">
        <v>43305</v>
      </c>
      <c r="B885" s="9">
        <v>43307</v>
      </c>
      <c r="C885" s="2">
        <v>27053.05</v>
      </c>
      <c r="D885" s="7">
        <v>27173</v>
      </c>
      <c r="E885" s="6">
        <v>26910.5</v>
      </c>
      <c r="F885" s="5">
        <v>27031.05</v>
      </c>
      <c r="G885" s="2">
        <v>27031.05</v>
      </c>
      <c r="H885" s="2">
        <v>76624</v>
      </c>
      <c r="I885" s="2">
        <v>829356.86</v>
      </c>
      <c r="J885" s="2">
        <v>1549080</v>
      </c>
      <c r="K885" s="2">
        <v>-324080</v>
      </c>
      <c r="L885" s="2" t="s">
        <v>36</v>
      </c>
      <c r="M885" s="47">
        <f t="shared" si="80"/>
        <v>-41.850000000002183</v>
      </c>
      <c r="N885" s="11">
        <f t="shared" si="83"/>
        <v>-1.5458262690735821E-3</v>
      </c>
      <c r="O885" s="14">
        <f t="shared" si="84"/>
        <v>0.41656651440023296</v>
      </c>
      <c r="P885">
        <f t="shared" si="81"/>
        <v>262.5</v>
      </c>
      <c r="Q885" s="27">
        <f t="shared" si="85"/>
        <v>-1</v>
      </c>
      <c r="R885" s="2" t="str">
        <f t="shared" si="82"/>
        <v/>
      </c>
      <c r="S885" t="str">
        <f>+IF(R885=11,(F884-D884)/F884-'Daily stats'!$I$12,IF(R885=22,(E884-F884)/F884-'Daily stats'!$I$12,""))</f>
        <v/>
      </c>
      <c r="T885" s="11">
        <f>IF(OR(Q884="",Q885=""),0,IF(S885&lt;&gt;"",S885,IF(AND(Q884=Q885,Q884&lt;&gt;0),ABS((F884-F885)/F884),IF(AND(Q884+Q885=0,Q884&lt;&gt;0),(-1*ABS(F885-F884))/F884-2*('Daily stats'!$I$12),IF(AND(Q884=-1,Q885=0),(F884-F885)/F884-2*('Daily stats'!$I$12),IF(AND(Q884=1,Q885=0),(F885-F884)/F884-2*('Daily stats'!$I$12),0))))))</f>
        <v>-2.5458262690735822E-3</v>
      </c>
    </row>
    <row r="886" spans="1:20">
      <c r="A886" s="9">
        <v>43306</v>
      </c>
      <c r="B886" s="9">
        <v>43307</v>
      </c>
      <c r="C886" s="2">
        <v>27077.7</v>
      </c>
      <c r="D886" s="7">
        <v>27121.1</v>
      </c>
      <c r="E886" s="6">
        <v>26980.25</v>
      </c>
      <c r="F886" s="5">
        <v>27057.7</v>
      </c>
      <c r="G886" s="2">
        <v>27057.7</v>
      </c>
      <c r="H886" s="2">
        <v>54803</v>
      </c>
      <c r="I886" s="2">
        <v>593043.11</v>
      </c>
      <c r="J886" s="2">
        <v>1124160</v>
      </c>
      <c r="K886" s="2">
        <v>-424920</v>
      </c>
      <c r="L886" s="2">
        <v>27031.3</v>
      </c>
      <c r="M886" s="47">
        <f t="shared" si="80"/>
        <v>26.650000000001455</v>
      </c>
      <c r="N886" s="11">
        <f t="shared" si="83"/>
        <v>9.8590324830154425E-4</v>
      </c>
      <c r="O886" s="14">
        <f t="shared" si="84"/>
        <v>0.41755241764853451</v>
      </c>
      <c r="P886">
        <f t="shared" si="81"/>
        <v>140.84999999999854</v>
      </c>
      <c r="Q886" s="27">
        <f t="shared" si="85"/>
        <v>1</v>
      </c>
      <c r="R886" s="2" t="str">
        <f t="shared" si="82"/>
        <v/>
      </c>
      <c r="S886" t="str">
        <f>+IF(R886=11,(F885-D885)/F885-'Daily stats'!$I$12,IF(R886=22,(E885-F885)/F885-'Daily stats'!$I$12,""))</f>
        <v/>
      </c>
      <c r="T886" s="11">
        <f>IF(OR(Q885="",Q886=""),0,IF(S886&lt;&gt;"",S886,IF(AND(Q885=Q886,Q885&lt;&gt;0),ABS((F885-F886)/F885),IF(AND(Q885+Q886=0,Q885&lt;&gt;0),(-1*ABS(F886-F885))/F885-2*('Daily stats'!$I$12),IF(AND(Q885=-1,Q886=0),(F885-F886)/F885-2*('Daily stats'!$I$12),IF(AND(Q885=1,Q886=0),(F886-F885)/F885-2*('Daily stats'!$I$12),0))))))</f>
        <v>-1.9859032483015441E-3</v>
      </c>
    </row>
    <row r="887" spans="1:20">
      <c r="A887" s="9">
        <v>43307</v>
      </c>
      <c r="B887" s="9">
        <v>43307</v>
      </c>
      <c r="C887" s="2">
        <v>27090</v>
      </c>
      <c r="D887" s="7">
        <v>27407.55</v>
      </c>
      <c r="E887" s="6">
        <v>27062.05</v>
      </c>
      <c r="F887" s="5">
        <v>27382.75</v>
      </c>
      <c r="G887" s="2">
        <v>27406.400000000001</v>
      </c>
      <c r="H887" s="2">
        <v>84955</v>
      </c>
      <c r="I887" s="2">
        <v>926609.36</v>
      </c>
      <c r="J887" s="2">
        <v>665120</v>
      </c>
      <c r="K887" s="2">
        <v>-459040</v>
      </c>
      <c r="L887" s="2" t="s">
        <v>36</v>
      </c>
      <c r="M887" s="47">
        <f t="shared" si="80"/>
        <v>325.04999999999927</v>
      </c>
      <c r="N887" s="11">
        <f t="shared" si="83"/>
        <v>1.2013216200933534E-2</v>
      </c>
      <c r="O887" s="14">
        <f t="shared" si="84"/>
        <v>0.42956563384946805</v>
      </c>
      <c r="P887">
        <f t="shared" si="81"/>
        <v>345.5</v>
      </c>
      <c r="Q887" s="27">
        <f t="shared" si="85"/>
        <v>0</v>
      </c>
      <c r="R887" s="2" t="str">
        <f t="shared" si="82"/>
        <v/>
      </c>
      <c r="S887" t="str">
        <f>+IF(R887=11,(F886-D886)/F886-'Daily stats'!$I$12,IF(R887=22,(E886-F886)/F886-'Daily stats'!$I$12,""))</f>
        <v/>
      </c>
      <c r="T887" s="11">
        <f>IF(OR(Q886="",Q887=""),0,IF(S887&lt;&gt;"",S887,IF(AND(Q886=Q887,Q886&lt;&gt;0),ABS((F886-F887)/F886),IF(AND(Q886+Q887=0,Q886&lt;&gt;0),(-1*ABS(F887-F886))/F886-2*('Daily stats'!$I$12),IF(AND(Q886=-1,Q887=0),(F886-F887)/F886-2*('Daily stats'!$I$12),IF(AND(Q886=1,Q887=0),(F887-F886)/F886-2*('Daily stats'!$I$12),0))))))</f>
        <v>1.1013216200933533E-2</v>
      </c>
    </row>
    <row r="888" spans="1:20">
      <c r="A888" s="9">
        <v>43308</v>
      </c>
      <c r="B888" s="9">
        <v>43342</v>
      </c>
      <c r="C888" s="2">
        <v>27503.3</v>
      </c>
      <c r="D888" s="7">
        <v>27660</v>
      </c>
      <c r="E888" s="6">
        <v>27475</v>
      </c>
      <c r="F888" s="5">
        <v>27639.45</v>
      </c>
      <c r="G888" s="2">
        <v>27639.45</v>
      </c>
      <c r="H888" s="2">
        <v>57266</v>
      </c>
      <c r="I888" s="2">
        <v>631948.31999999995</v>
      </c>
      <c r="J888" s="2">
        <v>2533600</v>
      </c>
      <c r="K888" s="2">
        <v>243440</v>
      </c>
      <c r="L888" s="2">
        <v>27634.400000000001</v>
      </c>
      <c r="M888" s="47" t="str">
        <f t="shared" si="80"/>
        <v/>
      </c>
      <c r="N888" s="11">
        <f t="shared" si="83"/>
        <v>9.374514977494983E-3</v>
      </c>
      <c r="O888" s="14">
        <f t="shared" si="84"/>
        <v>0.43894014882696303</v>
      </c>
      <c r="P888">
        <f t="shared" si="81"/>
        <v>185</v>
      </c>
      <c r="Q888" s="27" t="str">
        <f t="shared" si="85"/>
        <v/>
      </c>
      <c r="R888" s="2" t="str">
        <f t="shared" si="82"/>
        <v/>
      </c>
      <c r="S888" t="str">
        <f>+IF(R888=11,(F887-D887)/F887-'Daily stats'!$I$12,IF(R888=22,(E887-F887)/F887-'Daily stats'!$I$12,""))</f>
        <v/>
      </c>
      <c r="T888" s="11">
        <f>IF(OR(Q887="",Q888=""),0,IF(S888&lt;&gt;"",S888,IF(AND(Q887=Q888,Q887&lt;&gt;0),ABS((F887-F888)/F887),IF(AND(Q887+Q888=0,Q887&lt;&gt;0),(-1*ABS(F888-F887))/F887-2*('Daily stats'!$I$12),IF(AND(Q887=-1,Q888=0),(F887-F888)/F887-2*('Daily stats'!$I$12),IF(AND(Q887=1,Q888=0),(F888-F887)/F887-2*('Daily stats'!$I$12),0))))))</f>
        <v>0</v>
      </c>
    </row>
    <row r="889" spans="1:20">
      <c r="A889" s="9">
        <v>43311</v>
      </c>
      <c r="B889" s="9">
        <v>43342</v>
      </c>
      <c r="C889" s="2">
        <v>27724.799999999999</v>
      </c>
      <c r="D889" s="7">
        <v>27872.05</v>
      </c>
      <c r="E889" s="6">
        <v>27615.25</v>
      </c>
      <c r="F889" s="5">
        <v>27854.799999999999</v>
      </c>
      <c r="G889" s="2">
        <v>27854.799999999999</v>
      </c>
      <c r="H889" s="2">
        <v>67445</v>
      </c>
      <c r="I889" s="2">
        <v>748603.65</v>
      </c>
      <c r="J889" s="2">
        <v>2715680</v>
      </c>
      <c r="K889" s="2">
        <v>182080</v>
      </c>
      <c r="L889" s="2" t="s">
        <v>36</v>
      </c>
      <c r="M889" s="47">
        <f t="shared" si="80"/>
        <v>215.34999999999854</v>
      </c>
      <c r="N889" s="11">
        <f t="shared" si="83"/>
        <v>7.7913996117867229E-3</v>
      </c>
      <c r="O889" s="14">
        <f t="shared" si="84"/>
        <v>0.44673154843874974</v>
      </c>
      <c r="P889">
        <f t="shared" si="81"/>
        <v>256.79999999999927</v>
      </c>
      <c r="Q889" s="27">
        <f t="shared" si="85"/>
        <v>1</v>
      </c>
      <c r="R889" s="2" t="str">
        <f t="shared" si="82"/>
        <v/>
      </c>
      <c r="S889" t="str">
        <f>+IF(R889=11,(F888-D888)/F888-'Daily stats'!$I$12,IF(R889=22,(E888-F888)/F888-'Daily stats'!$I$12,""))</f>
        <v/>
      </c>
      <c r="T889" s="11">
        <f>IF(OR(Q888="",Q889=""),0,IF(S889&lt;&gt;"",S889,IF(AND(Q888=Q889,Q888&lt;&gt;0),ABS((F888-F889)/F888),IF(AND(Q888+Q889=0,Q888&lt;&gt;0),(-1*ABS(F889-F888))/F888-2*('Daily stats'!$I$12),IF(AND(Q888=-1,Q889=0),(F888-F889)/F888-2*('Daily stats'!$I$12),IF(AND(Q888=1,Q889=0),(F889-F888)/F888-2*('Daily stats'!$I$12),0))))))</f>
        <v>0</v>
      </c>
    </row>
    <row r="890" spans="1:20">
      <c r="A890" s="9">
        <v>43312</v>
      </c>
      <c r="B890" s="9">
        <v>43342</v>
      </c>
      <c r="C890" s="2">
        <v>27814.85</v>
      </c>
      <c r="D890" s="7">
        <v>27839.75</v>
      </c>
      <c r="E890" s="6">
        <v>27725</v>
      </c>
      <c r="F890" s="5">
        <v>27811.65</v>
      </c>
      <c r="G890" s="2">
        <v>27811.65</v>
      </c>
      <c r="H890" s="2">
        <v>57996</v>
      </c>
      <c r="I890" s="2">
        <v>644474.65</v>
      </c>
      <c r="J890" s="2">
        <v>2429080</v>
      </c>
      <c r="K890" s="2">
        <v>-286600</v>
      </c>
      <c r="L890" s="2" t="s">
        <v>36</v>
      </c>
      <c r="M890" s="47">
        <f t="shared" si="80"/>
        <v>-43.149999999997817</v>
      </c>
      <c r="N890" s="11">
        <f t="shared" si="83"/>
        <v>-1.5491046426467905E-3</v>
      </c>
      <c r="O890" s="14">
        <f t="shared" si="84"/>
        <v>0.44518244379610294</v>
      </c>
      <c r="P890">
        <f t="shared" si="81"/>
        <v>114.75</v>
      </c>
      <c r="Q890" s="27">
        <f t="shared" si="85"/>
        <v>-1</v>
      </c>
      <c r="R890" s="2" t="str">
        <f t="shared" si="82"/>
        <v/>
      </c>
      <c r="S890" t="str">
        <f>+IF(R890=11,(F889-D889)/F889-'Daily stats'!$I$12,IF(R890=22,(E889-F889)/F889-'Daily stats'!$I$12,""))</f>
        <v/>
      </c>
      <c r="T890" s="11">
        <f>IF(OR(Q889="",Q890=""),0,IF(S890&lt;&gt;"",S890,IF(AND(Q889=Q890,Q889&lt;&gt;0),ABS((F889-F890)/F889),IF(AND(Q889+Q890=0,Q889&lt;&gt;0),(-1*ABS(F890-F889))/F889-2*('Daily stats'!$I$12),IF(AND(Q889=-1,Q890=0),(F889-F890)/F889-2*('Daily stats'!$I$12),IF(AND(Q889=1,Q890=0),(F890-F889)/F889-2*('Daily stats'!$I$12),0))))))</f>
        <v>-2.5491046426467908E-3</v>
      </c>
    </row>
    <row r="891" spans="1:20">
      <c r="A891" s="9">
        <v>43313</v>
      </c>
      <c r="B891" s="9">
        <v>43342</v>
      </c>
      <c r="C891" s="2">
        <v>27778.7</v>
      </c>
      <c r="D891" s="7">
        <v>27843.05</v>
      </c>
      <c r="E891" s="6">
        <v>27552.400000000001</v>
      </c>
      <c r="F891" s="5">
        <v>27672.2</v>
      </c>
      <c r="G891" s="2">
        <v>27672.2</v>
      </c>
      <c r="H891" s="2">
        <v>91851</v>
      </c>
      <c r="I891" s="2">
        <v>1017790.01</v>
      </c>
      <c r="J891" s="2">
        <v>2154240</v>
      </c>
      <c r="K891" s="2">
        <v>-274840</v>
      </c>
      <c r="L891" s="2">
        <v>27596.6</v>
      </c>
      <c r="M891" s="47">
        <f t="shared" si="80"/>
        <v>-139.45000000000073</v>
      </c>
      <c r="N891" s="11">
        <f t="shared" si="83"/>
        <v>-5.014085823746549E-3</v>
      </c>
      <c r="O891" s="14">
        <f t="shared" si="84"/>
        <v>0.44016835797235637</v>
      </c>
      <c r="P891">
        <f t="shared" si="81"/>
        <v>290.64999999999782</v>
      </c>
      <c r="Q891" s="27">
        <f t="shared" si="85"/>
        <v>-1</v>
      </c>
      <c r="R891" s="2">
        <f t="shared" si="82"/>
        <v>11</v>
      </c>
      <c r="S891">
        <f>+IF(R891=11,(F890-D890)/F890-'Daily stats'!$I$12,IF(R891=22,(E890-F890)/F890-'Daily stats'!$I$12,""))</f>
        <v>-1.5103679573128003E-3</v>
      </c>
      <c r="T891" s="11">
        <f>IF(OR(Q890="",Q891=""),0,IF(S891&lt;&gt;"",S891,IF(AND(Q890=Q891,Q890&lt;&gt;0),ABS((F890-F891)/F890),IF(AND(Q890+Q891=0,Q890&lt;&gt;0),(-1*ABS(F891-F890))/F890-2*('Daily stats'!$I$12),IF(AND(Q890=-1,Q891=0),(F890-F891)/F890-2*('Daily stats'!$I$12),IF(AND(Q890=1,Q891=0),(F891-F890)/F890-2*('Daily stats'!$I$12),0))))))</f>
        <v>-1.5103679573128003E-3</v>
      </c>
    </row>
    <row r="892" spans="1:20">
      <c r="A892" s="9">
        <v>43314</v>
      </c>
      <c r="B892" s="9">
        <v>43342</v>
      </c>
      <c r="C892" s="2">
        <v>27510.15</v>
      </c>
      <c r="D892" s="7">
        <v>27550</v>
      </c>
      <c r="E892" s="6">
        <v>27415.3</v>
      </c>
      <c r="F892" s="5">
        <v>27450.1</v>
      </c>
      <c r="G892" s="2">
        <v>27450.1</v>
      </c>
      <c r="H892" s="2">
        <v>71236</v>
      </c>
      <c r="I892" s="2">
        <v>782876.57</v>
      </c>
      <c r="J892" s="2">
        <v>2104360</v>
      </c>
      <c r="K892" s="2">
        <v>-49880</v>
      </c>
      <c r="L892" s="2" t="s">
        <v>36</v>
      </c>
      <c r="M892" s="47">
        <f t="shared" si="80"/>
        <v>-222.10000000000218</v>
      </c>
      <c r="N892" s="11">
        <f t="shared" si="83"/>
        <v>-8.0261056222491224E-3</v>
      </c>
      <c r="O892" s="14">
        <f t="shared" si="84"/>
        <v>0.43214225235010723</v>
      </c>
      <c r="P892">
        <f t="shared" si="81"/>
        <v>134.70000000000073</v>
      </c>
      <c r="Q892" s="27">
        <f t="shared" si="85"/>
        <v>-1</v>
      </c>
      <c r="R892" s="2" t="str">
        <f t="shared" si="82"/>
        <v/>
      </c>
      <c r="S892" t="str">
        <f>+IF(R892=11,(F891-D891)/F891-'Daily stats'!$I$12,IF(R892=22,(E891-F891)/F891-'Daily stats'!$I$12,""))</f>
        <v/>
      </c>
      <c r="T892" s="11">
        <f>IF(OR(Q891="",Q892=""),0,IF(S892&lt;&gt;"",S892,IF(AND(Q891=Q892,Q891&lt;&gt;0),ABS((F891-F892)/F891),IF(AND(Q891+Q892=0,Q891&lt;&gt;0),(-1*ABS(F892-F891))/F891-2*('Daily stats'!$I$12),IF(AND(Q891=-1,Q892=0),(F891-F892)/F891-2*('Daily stats'!$I$12),IF(AND(Q891=1,Q892=0),(F892-F891)/F891-2*('Daily stats'!$I$12),0))))))</f>
        <v>8.0261056222491224E-3</v>
      </c>
    </row>
    <row r="893" spans="1:20">
      <c r="A893" s="9">
        <v>43315</v>
      </c>
      <c r="B893" s="9">
        <v>43342</v>
      </c>
      <c r="C893" s="2">
        <v>27510</v>
      </c>
      <c r="D893" s="7">
        <v>27800</v>
      </c>
      <c r="E893" s="6">
        <v>27475.25</v>
      </c>
      <c r="F893" s="5">
        <v>27776.85</v>
      </c>
      <c r="G893" s="2">
        <v>27776.85</v>
      </c>
      <c r="H893" s="2">
        <v>64923</v>
      </c>
      <c r="I893" s="2">
        <v>718545.45</v>
      </c>
      <c r="J893" s="2">
        <v>2417920</v>
      </c>
      <c r="K893" s="2">
        <v>313560</v>
      </c>
      <c r="L893" s="2" t="s">
        <v>36</v>
      </c>
      <c r="M893" s="47">
        <f t="shared" si="80"/>
        <v>326.75</v>
      </c>
      <c r="N893" s="11">
        <f t="shared" si="83"/>
        <v>1.1903417473888985E-2</v>
      </c>
      <c r="O893" s="14">
        <f t="shared" si="84"/>
        <v>0.44404566982399624</v>
      </c>
      <c r="P893">
        <f t="shared" si="81"/>
        <v>324.75</v>
      </c>
      <c r="Q893" s="27">
        <f t="shared" si="85"/>
        <v>1</v>
      </c>
      <c r="R893" s="2">
        <f t="shared" si="82"/>
        <v>11</v>
      </c>
      <c r="S893">
        <f>+IF(R893=11,(F892-D892)/F892-'Daily stats'!$I$12,IF(R893=22,(E892-F892)/F892-'Daily stats'!$I$12,""))</f>
        <v>-4.1393310042586902E-3</v>
      </c>
      <c r="T893" s="11">
        <f>IF(OR(Q892="",Q893=""),0,IF(S893&lt;&gt;"",S893,IF(AND(Q892=Q893,Q892&lt;&gt;0),ABS((F892-F893)/F892),IF(AND(Q892+Q893=0,Q892&lt;&gt;0),(-1*ABS(F893-F892))/F892-2*('Daily stats'!$I$12),IF(AND(Q892=-1,Q893=0),(F892-F893)/F892-2*('Daily stats'!$I$12),IF(AND(Q892=1,Q893=0),(F893-F892)/F892-2*('Daily stats'!$I$12),0))))))</f>
        <v>-4.1393310042586902E-3</v>
      </c>
    </row>
    <row r="894" spans="1:20">
      <c r="A894" s="9">
        <v>43318</v>
      </c>
      <c r="B894" s="9">
        <v>43342</v>
      </c>
      <c r="C894" s="2">
        <v>27825.599999999999</v>
      </c>
      <c r="D894" s="7">
        <v>28019.95</v>
      </c>
      <c r="E894" s="6">
        <v>27825.05</v>
      </c>
      <c r="F894" s="5">
        <v>27960.15</v>
      </c>
      <c r="G894" s="2">
        <v>27960.15</v>
      </c>
      <c r="H894" s="2">
        <v>57670</v>
      </c>
      <c r="I894" s="2">
        <v>645021.72</v>
      </c>
      <c r="J894" s="2">
        <v>2701560</v>
      </c>
      <c r="K894" s="2">
        <v>283640</v>
      </c>
      <c r="L894" s="2" t="s">
        <v>36</v>
      </c>
      <c r="M894" s="47">
        <f t="shared" si="80"/>
        <v>183.30000000000291</v>
      </c>
      <c r="N894" s="11">
        <f t="shared" si="83"/>
        <v>6.5990204072817081E-3</v>
      </c>
      <c r="O894" s="14">
        <f t="shared" si="84"/>
        <v>0.45064469023127796</v>
      </c>
      <c r="P894">
        <f t="shared" si="81"/>
        <v>194.90000000000146</v>
      </c>
      <c r="Q894" s="27">
        <f t="shared" si="85"/>
        <v>1</v>
      </c>
      <c r="R894" s="2" t="str">
        <f t="shared" si="82"/>
        <v/>
      </c>
      <c r="S894" t="str">
        <f>+IF(R894=11,(F893-D893)/F893-'Daily stats'!$I$12,IF(R894=22,(E893-F893)/F893-'Daily stats'!$I$12,""))</f>
        <v/>
      </c>
      <c r="T894" s="11">
        <f>IF(OR(Q893="",Q894=""),0,IF(S894&lt;&gt;"",S894,IF(AND(Q893=Q894,Q893&lt;&gt;0),ABS((F893-F894)/F893),IF(AND(Q893+Q894=0,Q893&lt;&gt;0),(-1*ABS(F894-F893))/F893-2*('Daily stats'!$I$12),IF(AND(Q893=-1,Q894=0),(F893-F894)/F893-2*('Daily stats'!$I$12),IF(AND(Q893=1,Q894=0),(F894-F893)/F893-2*('Daily stats'!$I$12),0))))))</f>
        <v>6.5990204072817081E-3</v>
      </c>
    </row>
    <row r="895" spans="1:20">
      <c r="A895" s="9">
        <v>43319</v>
      </c>
      <c r="B895" s="9">
        <v>43342</v>
      </c>
      <c r="C895" s="2">
        <v>27979</v>
      </c>
      <c r="D895" s="7">
        <v>28010.799999999999</v>
      </c>
      <c r="E895" s="6">
        <v>27873.7</v>
      </c>
      <c r="F895" s="5">
        <v>27947.9</v>
      </c>
      <c r="G895" s="2">
        <v>27947.9</v>
      </c>
      <c r="H895" s="2">
        <v>47980</v>
      </c>
      <c r="I895" s="2">
        <v>536056.26</v>
      </c>
      <c r="J895" s="2">
        <v>2781720</v>
      </c>
      <c r="K895" s="2">
        <v>80160</v>
      </c>
      <c r="L895" s="2" t="s">
        <v>36</v>
      </c>
      <c r="M895" s="47">
        <f t="shared" si="80"/>
        <v>-12.25</v>
      </c>
      <c r="N895" s="11">
        <f t="shared" si="83"/>
        <v>-4.3812354368628204E-4</v>
      </c>
      <c r="O895" s="14">
        <f t="shared" si="84"/>
        <v>0.45020656668759168</v>
      </c>
      <c r="P895">
        <f t="shared" si="81"/>
        <v>137.09999999999854</v>
      </c>
      <c r="Q895" s="27">
        <f t="shared" si="85"/>
        <v>-1</v>
      </c>
      <c r="R895" s="2" t="str">
        <f t="shared" si="82"/>
        <v/>
      </c>
      <c r="S895" t="str">
        <f>+IF(R895=11,(F894-D894)/F894-'Daily stats'!$I$12,IF(R895=22,(E894-F894)/F894-'Daily stats'!$I$12,""))</f>
        <v/>
      </c>
      <c r="T895" s="11">
        <f>IF(OR(Q894="",Q895=""),0,IF(S895&lt;&gt;"",S895,IF(AND(Q894=Q895,Q894&lt;&gt;0),ABS((F894-F895)/F894),IF(AND(Q894+Q895=0,Q894&lt;&gt;0),(-1*ABS(F895-F894))/F894-2*('Daily stats'!$I$12),IF(AND(Q894=-1,Q895=0),(F894-F895)/F894-2*('Daily stats'!$I$12),IF(AND(Q894=1,Q895=0),(F895-F894)/F894-2*('Daily stats'!$I$12),0))))))</f>
        <v>-1.4381235436862821E-3</v>
      </c>
    </row>
    <row r="896" spans="1:20">
      <c r="A896" s="9">
        <v>43320</v>
      </c>
      <c r="B896" s="9">
        <v>43342</v>
      </c>
      <c r="C896" s="2">
        <v>27975</v>
      </c>
      <c r="D896" s="7">
        <v>28159.95</v>
      </c>
      <c r="E896" s="6">
        <v>27914.65</v>
      </c>
      <c r="F896" s="5">
        <v>28127.45</v>
      </c>
      <c r="G896" s="2">
        <v>28127.45</v>
      </c>
      <c r="H896" s="2">
        <v>74792</v>
      </c>
      <c r="I896" s="2">
        <v>839728.61</v>
      </c>
      <c r="J896" s="2">
        <v>2722720</v>
      </c>
      <c r="K896" s="2">
        <v>-59000</v>
      </c>
      <c r="L896" s="2">
        <v>28062.45</v>
      </c>
      <c r="M896" s="47">
        <f t="shared" si="80"/>
        <v>179.54999999999927</v>
      </c>
      <c r="N896" s="11">
        <f t="shared" si="83"/>
        <v>6.4244540734723988E-3</v>
      </c>
      <c r="O896" s="14">
        <f t="shared" si="84"/>
        <v>0.4566310207610641</v>
      </c>
      <c r="P896">
        <f t="shared" si="81"/>
        <v>245.29999999999927</v>
      </c>
      <c r="Q896" s="27">
        <f t="shared" si="85"/>
        <v>1</v>
      </c>
      <c r="R896" s="2">
        <f t="shared" si="82"/>
        <v>11</v>
      </c>
      <c r="S896">
        <f>+IF(R896=11,(F895-D895)/F895-'Daily stats'!$I$12,IF(R896=22,(E895-F895)/F895-'Daily stats'!$I$12,""))</f>
        <v>-2.7506163253767837E-3</v>
      </c>
      <c r="T896" s="11">
        <f>IF(OR(Q895="",Q896=""),0,IF(S896&lt;&gt;"",S896,IF(AND(Q895=Q896,Q895&lt;&gt;0),ABS((F895-F896)/F895),IF(AND(Q895+Q896=0,Q895&lt;&gt;0),(-1*ABS(F896-F895))/F895-2*('Daily stats'!$I$12),IF(AND(Q895=-1,Q896=0),(F895-F896)/F895-2*('Daily stats'!$I$12),IF(AND(Q895=1,Q896=0),(F896-F895)/F895-2*('Daily stats'!$I$12),0))))))</f>
        <v>-2.7506163253767837E-3</v>
      </c>
    </row>
    <row r="897" spans="1:20">
      <c r="A897" s="9">
        <v>43321</v>
      </c>
      <c r="B897" s="9">
        <v>43342</v>
      </c>
      <c r="C897" s="2">
        <v>28224.85</v>
      </c>
      <c r="D897" s="7">
        <v>28386</v>
      </c>
      <c r="E897" s="6">
        <v>28177.85</v>
      </c>
      <c r="F897" s="5">
        <v>28351.7</v>
      </c>
      <c r="G897" s="2">
        <v>28351.7</v>
      </c>
      <c r="H897" s="2">
        <v>74735</v>
      </c>
      <c r="I897" s="2">
        <v>845799.13</v>
      </c>
      <c r="J897" s="2">
        <v>2899200</v>
      </c>
      <c r="K897" s="2">
        <v>176480</v>
      </c>
      <c r="L897" s="2" t="s">
        <v>36</v>
      </c>
      <c r="M897" s="47">
        <f t="shared" si="80"/>
        <v>224.25</v>
      </c>
      <c r="N897" s="11">
        <f t="shared" si="83"/>
        <v>7.972638827906546E-3</v>
      </c>
      <c r="O897" s="14">
        <f t="shared" si="84"/>
        <v>0.46460365958897065</v>
      </c>
      <c r="P897">
        <f t="shared" si="81"/>
        <v>208.15000000000146</v>
      </c>
      <c r="Q897" s="27">
        <f t="shared" si="85"/>
        <v>1</v>
      </c>
      <c r="R897" s="2" t="str">
        <f t="shared" si="82"/>
        <v/>
      </c>
      <c r="S897" t="str">
        <f>+IF(R897=11,(F896-D896)/F896-'Daily stats'!$I$12,IF(R897=22,(E896-F896)/F896-'Daily stats'!$I$12,""))</f>
        <v/>
      </c>
      <c r="T897" s="11">
        <f>IF(OR(Q896="",Q897=""),0,IF(S897&lt;&gt;"",S897,IF(AND(Q896=Q897,Q896&lt;&gt;0),ABS((F896-F897)/F896),IF(AND(Q896+Q897=0,Q896&lt;&gt;0),(-1*ABS(F897-F896))/F896-2*('Daily stats'!$I$12),IF(AND(Q896=-1,Q897=0),(F896-F897)/F896-2*('Daily stats'!$I$12),IF(AND(Q896=1,Q897=0),(F897-F896)/F896-2*('Daily stats'!$I$12),0))))))</f>
        <v>7.972638827906546E-3</v>
      </c>
    </row>
    <row r="898" spans="1:20">
      <c r="A898" s="9">
        <v>43322</v>
      </c>
      <c r="B898" s="9">
        <v>43342</v>
      </c>
      <c r="C898" s="2">
        <v>28342.95</v>
      </c>
      <c r="D898" s="7">
        <v>28380</v>
      </c>
      <c r="E898" s="6">
        <v>28150.05</v>
      </c>
      <c r="F898" s="5">
        <v>28166.55</v>
      </c>
      <c r="G898" s="2">
        <v>28166.55</v>
      </c>
      <c r="H898" s="2">
        <v>69417</v>
      </c>
      <c r="I898" s="2">
        <v>784439.06</v>
      </c>
      <c r="J898" s="2">
        <v>2742840</v>
      </c>
      <c r="K898" s="2">
        <v>-156360</v>
      </c>
      <c r="L898" s="2">
        <v>28124.25</v>
      </c>
      <c r="M898" s="47">
        <f t="shared" si="80"/>
        <v>-185.15000000000146</v>
      </c>
      <c r="N898" s="11">
        <f t="shared" si="83"/>
        <v>-6.5304725995267111E-3</v>
      </c>
      <c r="O898" s="14">
        <f t="shared" si="84"/>
        <v>0.45807318698944394</v>
      </c>
      <c r="P898">
        <f t="shared" si="81"/>
        <v>229.95000000000073</v>
      </c>
      <c r="Q898" s="27">
        <f t="shared" si="85"/>
        <v>-1</v>
      </c>
      <c r="R898" s="2">
        <f t="shared" si="82"/>
        <v>22</v>
      </c>
      <c r="S898">
        <f>+IF(R898=11,(F897-D897)/F897-'Daily stats'!$I$12,IF(R898=22,(E897-F897)/F897-'Daily stats'!$I$12,""))</f>
        <v>-6.6319074341221924E-3</v>
      </c>
      <c r="T898" s="11">
        <f>IF(OR(Q897="",Q898=""),0,IF(S898&lt;&gt;"",S898,IF(AND(Q897=Q898,Q897&lt;&gt;0),ABS((F897-F898)/F897),IF(AND(Q897+Q898=0,Q897&lt;&gt;0),(-1*ABS(F898-F897))/F897-2*('Daily stats'!$I$12),IF(AND(Q897=-1,Q898=0),(F897-F898)/F897-2*('Daily stats'!$I$12),IF(AND(Q897=1,Q898=0),(F898-F897)/F897-2*('Daily stats'!$I$12),0))))))</f>
        <v>-6.6319074341221924E-3</v>
      </c>
    </row>
    <row r="899" spans="1:20">
      <c r="A899" s="9">
        <v>43325</v>
      </c>
      <c r="B899" s="9">
        <v>43342</v>
      </c>
      <c r="C899" s="2">
        <v>27890</v>
      </c>
      <c r="D899" s="7">
        <v>27990.55</v>
      </c>
      <c r="E899" s="6">
        <v>27827</v>
      </c>
      <c r="F899" s="5">
        <v>27870.65</v>
      </c>
      <c r="G899" s="2">
        <v>27870.65</v>
      </c>
      <c r="H899" s="2">
        <v>77119</v>
      </c>
      <c r="I899" s="2">
        <v>860459.72</v>
      </c>
      <c r="J899" s="2">
        <v>2541480</v>
      </c>
      <c r="K899" s="2">
        <v>-201360</v>
      </c>
      <c r="L899" s="2" t="s">
        <v>36</v>
      </c>
      <c r="M899" s="47">
        <f t="shared" ref="M899:M962" si="86">+IF(B899=B898,F899-F898,"")</f>
        <v>-295.89999999999782</v>
      </c>
      <c r="N899" s="11">
        <f t="shared" si="83"/>
        <v>-1.0505368957149449E-2</v>
      </c>
      <c r="O899" s="14">
        <f t="shared" si="84"/>
        <v>0.44756781803229451</v>
      </c>
      <c r="P899">
        <f t="shared" ref="P899:P962" si="87">+D899-E899</f>
        <v>163.54999999999927</v>
      </c>
      <c r="Q899" s="27">
        <f t="shared" si="85"/>
        <v>-1</v>
      </c>
      <c r="R899" s="2" t="str">
        <f t="shared" ref="R899:R962" si="88">+IF(AND(Q898=1,E899&lt;E898),22,IF(AND(Q898=-1,D899&gt;D898),11,""))</f>
        <v/>
      </c>
      <c r="S899" t="str">
        <f>+IF(R899=11,(F898-D898)/F898-'Daily stats'!$I$12,IF(R899=22,(E898-F898)/F898-'Daily stats'!$I$12,""))</f>
        <v/>
      </c>
      <c r="T899" s="11">
        <f>IF(OR(Q898="",Q899=""),0,IF(S899&lt;&gt;"",S899,IF(AND(Q898=Q899,Q898&lt;&gt;0),ABS((F898-F899)/F898),IF(AND(Q898+Q899=0,Q898&lt;&gt;0),(-1*ABS(F899-F898))/F898-2*('Daily stats'!$I$12),IF(AND(Q898=-1,Q899=0),(F898-F899)/F898-2*('Daily stats'!$I$12),IF(AND(Q898=1,Q899=0),(F899-F898)/F898-2*('Daily stats'!$I$12),0))))))</f>
        <v>1.0505368957149449E-2</v>
      </c>
    </row>
    <row r="900" spans="1:20">
      <c r="A900" s="9">
        <v>43326</v>
      </c>
      <c r="B900" s="9">
        <v>43342</v>
      </c>
      <c r="C900" s="2">
        <v>27905</v>
      </c>
      <c r="D900" s="7">
        <v>28097.85</v>
      </c>
      <c r="E900" s="6">
        <v>27904.3</v>
      </c>
      <c r="F900" s="5">
        <v>28077.5</v>
      </c>
      <c r="G900" s="2">
        <v>28077.5</v>
      </c>
      <c r="H900" s="2">
        <v>62420</v>
      </c>
      <c r="I900" s="2">
        <v>700150.89</v>
      </c>
      <c r="J900" s="2">
        <v>2525000</v>
      </c>
      <c r="K900" s="2">
        <v>-16480</v>
      </c>
      <c r="L900" s="2">
        <v>28021.7</v>
      </c>
      <c r="M900" s="47">
        <f t="shared" si="86"/>
        <v>206.84999999999854</v>
      </c>
      <c r="N900" s="11">
        <f t="shared" ref="N900:N963" si="89">(F900-F899)/F899</f>
        <v>7.4217860006852562E-3</v>
      </c>
      <c r="O900" s="14">
        <f t="shared" ref="O900:O963" si="90">+O899+N900</f>
        <v>0.45498960403297978</v>
      </c>
      <c r="P900">
        <f t="shared" si="87"/>
        <v>193.54999999999927</v>
      </c>
      <c r="Q900" s="27">
        <f t="shared" si="85"/>
        <v>1</v>
      </c>
      <c r="R900" s="2">
        <f t="shared" si="88"/>
        <v>11</v>
      </c>
      <c r="S900">
        <f>+IF(R900=11,(F899-D899)/F899-'Daily stats'!$I$12,IF(R900=22,(E899-F899)/F899-'Daily stats'!$I$12,""))</f>
        <v>-4.8020166375738575E-3</v>
      </c>
      <c r="T900" s="11">
        <f>IF(OR(Q899="",Q900=""),0,IF(S900&lt;&gt;"",S900,IF(AND(Q899=Q900,Q899&lt;&gt;0),ABS((F899-F900)/F899),IF(AND(Q899+Q900=0,Q899&lt;&gt;0),(-1*ABS(F900-F899))/F899-2*('Daily stats'!$I$12),IF(AND(Q899=-1,Q900=0),(F899-F900)/F899-2*('Daily stats'!$I$12),IF(AND(Q899=1,Q900=0),(F900-F899)/F899-2*('Daily stats'!$I$12),0))))))</f>
        <v>-4.8020166375738575E-3</v>
      </c>
    </row>
    <row r="901" spans="1:20">
      <c r="A901" s="9">
        <v>43328</v>
      </c>
      <c r="B901" s="9">
        <v>43342</v>
      </c>
      <c r="C901" s="2">
        <v>27889.55</v>
      </c>
      <c r="D901" s="7">
        <v>28049.3</v>
      </c>
      <c r="E901" s="6">
        <v>27836.799999999999</v>
      </c>
      <c r="F901" s="5">
        <v>27907.200000000001</v>
      </c>
      <c r="G901" s="2">
        <v>27907.200000000001</v>
      </c>
      <c r="H901" s="2">
        <v>80124</v>
      </c>
      <c r="I901" s="2">
        <v>895236.57</v>
      </c>
      <c r="J901" s="2">
        <v>2389200</v>
      </c>
      <c r="K901" s="2">
        <v>-135800</v>
      </c>
      <c r="L901" s="2">
        <v>27826.55</v>
      </c>
      <c r="M901" s="47">
        <f t="shared" si="86"/>
        <v>-170.29999999999927</v>
      </c>
      <c r="N901" s="11">
        <f t="shared" si="89"/>
        <v>-6.0653548214762449E-3</v>
      </c>
      <c r="O901" s="14">
        <f t="shared" si="90"/>
        <v>0.44892424921150353</v>
      </c>
      <c r="P901">
        <f t="shared" si="87"/>
        <v>212.5</v>
      </c>
      <c r="Q901" s="27">
        <f t="shared" si="85"/>
        <v>-1</v>
      </c>
      <c r="R901" s="2">
        <f t="shared" si="88"/>
        <v>22</v>
      </c>
      <c r="S901">
        <f>+IF(R901=11,(F900-D900)/F900-'Daily stats'!$I$12,IF(R901=22,(E900-F900)/F900-'Daily stats'!$I$12,""))</f>
        <v>-6.6686403704033746E-3</v>
      </c>
      <c r="T901" s="11">
        <f>IF(OR(Q900="",Q901=""),0,IF(S901&lt;&gt;"",S901,IF(AND(Q900=Q901,Q900&lt;&gt;0),ABS((F900-F901)/F900),IF(AND(Q900+Q901=0,Q900&lt;&gt;0),(-1*ABS(F901-F900))/F900-2*('Daily stats'!$I$12),IF(AND(Q900=-1,Q901=0),(F900-F901)/F900-2*('Daily stats'!$I$12),IF(AND(Q900=1,Q901=0),(F901-F900)/F900-2*('Daily stats'!$I$12),0))))))</f>
        <v>-6.6686403704033746E-3</v>
      </c>
    </row>
    <row r="902" spans="1:20">
      <c r="A902" s="9">
        <v>43329</v>
      </c>
      <c r="B902" s="9">
        <v>43342</v>
      </c>
      <c r="C902" s="2">
        <v>28011.35</v>
      </c>
      <c r="D902" s="7">
        <v>28209.9</v>
      </c>
      <c r="E902" s="6">
        <v>28005.05</v>
      </c>
      <c r="F902" s="5">
        <v>28169.5</v>
      </c>
      <c r="G902" s="2">
        <v>28169.5</v>
      </c>
      <c r="H902" s="2">
        <v>66326</v>
      </c>
      <c r="I902" s="2">
        <v>746101.64</v>
      </c>
      <c r="J902" s="2">
        <v>2452880</v>
      </c>
      <c r="K902" s="2">
        <v>63680</v>
      </c>
      <c r="L902" s="2">
        <v>28128.55</v>
      </c>
      <c r="M902" s="47">
        <f t="shared" si="86"/>
        <v>262.29999999999927</v>
      </c>
      <c r="N902" s="11">
        <f t="shared" si="89"/>
        <v>9.3990081412681763E-3</v>
      </c>
      <c r="O902" s="14">
        <f t="shared" si="90"/>
        <v>0.45832325735277168</v>
      </c>
      <c r="P902">
        <f t="shared" si="87"/>
        <v>204.85000000000218</v>
      </c>
      <c r="Q902" s="27">
        <f t="shared" si="85"/>
        <v>1</v>
      </c>
      <c r="R902" s="2">
        <f t="shared" si="88"/>
        <v>11</v>
      </c>
      <c r="S902">
        <f>+IF(R902=11,(F901-D901)/F901-'Daily stats'!$I$12,IF(R902=22,(E901-F901)/F901-'Daily stats'!$I$12,""))</f>
        <v>-5.5918759316591609E-3</v>
      </c>
      <c r="T902" s="11">
        <f>IF(OR(Q901="",Q902=""),0,IF(S902&lt;&gt;"",S902,IF(AND(Q901=Q902,Q901&lt;&gt;0),ABS((F901-F902)/F901),IF(AND(Q901+Q902=0,Q901&lt;&gt;0),(-1*ABS(F902-F901))/F901-2*('Daily stats'!$I$12),IF(AND(Q901=-1,Q902=0),(F901-F902)/F901-2*('Daily stats'!$I$12),IF(AND(Q901=1,Q902=0),(F902-F901)/F901-2*('Daily stats'!$I$12),0))))))</f>
        <v>-5.5918759316591609E-3</v>
      </c>
    </row>
    <row r="903" spans="1:20">
      <c r="A903" s="9">
        <v>43332</v>
      </c>
      <c r="B903" s="9">
        <v>43342</v>
      </c>
      <c r="C903" s="2">
        <v>28290</v>
      </c>
      <c r="D903" s="7">
        <v>28377.599999999999</v>
      </c>
      <c r="E903" s="6">
        <v>28220.400000000001</v>
      </c>
      <c r="F903" s="5">
        <v>28331.45</v>
      </c>
      <c r="G903" s="2">
        <v>28331.45</v>
      </c>
      <c r="H903" s="2">
        <v>43763</v>
      </c>
      <c r="I903" s="2">
        <v>496069.44</v>
      </c>
      <c r="J903" s="2">
        <v>2464400</v>
      </c>
      <c r="K903" s="2">
        <v>11520</v>
      </c>
      <c r="L903" s="2" t="s">
        <v>36</v>
      </c>
      <c r="M903" s="47">
        <f t="shared" si="86"/>
        <v>161.95000000000073</v>
      </c>
      <c r="N903" s="11">
        <f t="shared" si="89"/>
        <v>5.7491258275795005E-3</v>
      </c>
      <c r="O903" s="14">
        <f t="shared" si="90"/>
        <v>0.46407238318035121</v>
      </c>
      <c r="P903">
        <f t="shared" si="87"/>
        <v>157.19999999999709</v>
      </c>
      <c r="Q903" s="27">
        <f t="shared" si="85"/>
        <v>1</v>
      </c>
      <c r="R903" s="2" t="str">
        <f t="shared" si="88"/>
        <v/>
      </c>
      <c r="S903" t="str">
        <f>+IF(R903=11,(F902-D902)/F902-'Daily stats'!$I$12,IF(R903=22,(E902-F902)/F902-'Daily stats'!$I$12,""))</f>
        <v/>
      </c>
      <c r="T903" s="11">
        <f>IF(OR(Q902="",Q903=""),0,IF(S903&lt;&gt;"",S903,IF(AND(Q902=Q903,Q902&lt;&gt;0),ABS((F902-F903)/F902),IF(AND(Q902+Q903=0,Q902&lt;&gt;0),(-1*ABS(F903-F902))/F902-2*('Daily stats'!$I$12),IF(AND(Q902=-1,Q903=0),(F902-F903)/F902-2*('Daily stats'!$I$12),IF(AND(Q902=1,Q903=0),(F903-F902)/F902-2*('Daily stats'!$I$12),0))))))</f>
        <v>5.7491258275795005E-3</v>
      </c>
    </row>
    <row r="904" spans="1:20">
      <c r="A904" s="9">
        <v>43333</v>
      </c>
      <c r="B904" s="9">
        <v>43342</v>
      </c>
      <c r="C904" s="2">
        <v>28340.2</v>
      </c>
      <c r="D904" s="7">
        <v>28360.65</v>
      </c>
      <c r="E904" s="6">
        <v>28189.5</v>
      </c>
      <c r="F904" s="5">
        <v>28279.35</v>
      </c>
      <c r="G904" s="2">
        <v>28279.35</v>
      </c>
      <c r="H904" s="2">
        <v>50728</v>
      </c>
      <c r="I904" s="2">
        <v>573401.21</v>
      </c>
      <c r="J904" s="2">
        <v>2370680</v>
      </c>
      <c r="K904" s="2">
        <v>-93720</v>
      </c>
      <c r="L904" s="2">
        <v>28257.9</v>
      </c>
      <c r="M904" s="47">
        <f t="shared" si="86"/>
        <v>-52.100000000002183</v>
      </c>
      <c r="N904" s="11">
        <f t="shared" si="89"/>
        <v>-1.8389457652185886E-3</v>
      </c>
      <c r="O904" s="14">
        <f t="shared" si="90"/>
        <v>0.46223343741513262</v>
      </c>
      <c r="P904">
        <f t="shared" si="87"/>
        <v>171.15000000000146</v>
      </c>
      <c r="Q904" s="27">
        <f t="shared" si="85"/>
        <v>-1</v>
      </c>
      <c r="R904" s="2">
        <f t="shared" si="88"/>
        <v>22</v>
      </c>
      <c r="S904">
        <f>+IF(R904=11,(F903-D903)/F903-'Daily stats'!$I$12,IF(R904=22,(E903-F903)/F903-'Daily stats'!$I$12,""))</f>
        <v>-4.4196723076298343E-3</v>
      </c>
      <c r="T904" s="11">
        <f>IF(OR(Q903="",Q904=""),0,IF(S904&lt;&gt;"",S904,IF(AND(Q903=Q904,Q903&lt;&gt;0),ABS((F903-F904)/F903),IF(AND(Q903+Q904=0,Q903&lt;&gt;0),(-1*ABS(F904-F903))/F903-2*('Daily stats'!$I$12),IF(AND(Q903=-1,Q904=0),(F903-F904)/F903-2*('Daily stats'!$I$12),IF(AND(Q903=1,Q904=0),(F904-F903)/F903-2*('Daily stats'!$I$12),0))))))</f>
        <v>-4.4196723076298343E-3</v>
      </c>
    </row>
    <row r="905" spans="1:20">
      <c r="A905" s="9">
        <v>43335</v>
      </c>
      <c r="B905" s="9">
        <v>43342</v>
      </c>
      <c r="C905" s="2">
        <v>28336.400000000001</v>
      </c>
      <c r="D905" s="7">
        <v>28336.400000000001</v>
      </c>
      <c r="E905" s="6">
        <v>28016</v>
      </c>
      <c r="F905" s="5">
        <v>28099.05</v>
      </c>
      <c r="G905" s="2">
        <v>28099.05</v>
      </c>
      <c r="H905" s="2">
        <v>80534</v>
      </c>
      <c r="I905" s="2">
        <v>905932.29</v>
      </c>
      <c r="J905" s="2">
        <v>2030640</v>
      </c>
      <c r="K905" s="2">
        <v>-340040</v>
      </c>
      <c r="L905" s="2" t="s">
        <v>36</v>
      </c>
      <c r="M905" s="47">
        <f t="shared" si="86"/>
        <v>-180.29999999999927</v>
      </c>
      <c r="N905" s="11">
        <f t="shared" si="89"/>
        <v>-6.3756769515564988E-3</v>
      </c>
      <c r="O905" s="14">
        <f t="shared" si="90"/>
        <v>0.45585776046357612</v>
      </c>
      <c r="P905">
        <f t="shared" si="87"/>
        <v>320.40000000000146</v>
      </c>
      <c r="Q905" s="27">
        <f t="shared" si="85"/>
        <v>-1</v>
      </c>
      <c r="R905" s="2" t="str">
        <f t="shared" si="88"/>
        <v/>
      </c>
      <c r="S905" t="str">
        <f>+IF(R905=11,(F904-D904)/F904-'Daily stats'!$I$12,IF(R905=22,(E904-F904)/F904-'Daily stats'!$I$12,""))</f>
        <v/>
      </c>
      <c r="T905" s="11">
        <f>IF(OR(Q904="",Q905=""),0,IF(S905&lt;&gt;"",S905,IF(AND(Q904=Q905,Q904&lt;&gt;0),ABS((F904-F905)/F904),IF(AND(Q904+Q905=0,Q904&lt;&gt;0),(-1*ABS(F905-F904))/F904-2*('Daily stats'!$I$12),IF(AND(Q904=-1,Q905=0),(F904-F905)/F904-2*('Daily stats'!$I$12),IF(AND(Q904=1,Q905=0),(F905-F904)/F904-2*('Daily stats'!$I$12),0))))))</f>
        <v>6.3756769515564988E-3</v>
      </c>
    </row>
    <row r="906" spans="1:20">
      <c r="A906" s="9">
        <v>43336</v>
      </c>
      <c r="B906" s="9">
        <v>43342</v>
      </c>
      <c r="C906" s="2">
        <v>28010.400000000001</v>
      </c>
      <c r="D906" s="7">
        <v>28176</v>
      </c>
      <c r="E906" s="6">
        <v>27861.25</v>
      </c>
      <c r="F906" s="5">
        <v>27908.799999999999</v>
      </c>
      <c r="G906" s="2">
        <v>27908.799999999999</v>
      </c>
      <c r="H906" s="2">
        <v>69091</v>
      </c>
      <c r="I906" s="2">
        <v>773336.81</v>
      </c>
      <c r="J906" s="2">
        <v>2012760</v>
      </c>
      <c r="K906" s="2">
        <v>-17880</v>
      </c>
      <c r="L906" s="2" t="s">
        <v>36</v>
      </c>
      <c r="M906" s="47">
        <f t="shared" si="86"/>
        <v>-190.25</v>
      </c>
      <c r="N906" s="11">
        <f t="shared" si="89"/>
        <v>-6.7706915358348415E-3</v>
      </c>
      <c r="O906" s="14">
        <f t="shared" si="90"/>
        <v>0.44908706892774131</v>
      </c>
      <c r="P906">
        <f t="shared" si="87"/>
        <v>314.75</v>
      </c>
      <c r="Q906" s="27">
        <f t="shared" si="85"/>
        <v>-1</v>
      </c>
      <c r="R906" s="2" t="str">
        <f t="shared" si="88"/>
        <v/>
      </c>
      <c r="S906" t="str">
        <f>+IF(R906=11,(F905-D905)/F905-'Daily stats'!$I$12,IF(R906=22,(E905-F905)/F905-'Daily stats'!$I$12,""))</f>
        <v/>
      </c>
      <c r="T906" s="11">
        <f>IF(OR(Q905="",Q906=""),0,IF(S906&lt;&gt;"",S906,IF(AND(Q905=Q906,Q905&lt;&gt;0),ABS((F905-F906)/F905),IF(AND(Q905+Q906=0,Q905&lt;&gt;0),(-1*ABS(F906-F905))/F905-2*('Daily stats'!$I$12),IF(AND(Q905=-1,Q906=0),(F905-F906)/F905-2*('Daily stats'!$I$12),IF(AND(Q905=1,Q906=0),(F906-F905)/F905-2*('Daily stats'!$I$12),0))))))</f>
        <v>6.7706915358348415E-3</v>
      </c>
    </row>
    <row r="907" spans="1:20">
      <c r="A907" s="9">
        <v>43339</v>
      </c>
      <c r="B907" s="9">
        <v>43342</v>
      </c>
      <c r="C907" s="2">
        <v>28034.75</v>
      </c>
      <c r="D907" s="7">
        <v>28290.9</v>
      </c>
      <c r="E907" s="6">
        <v>28025.25</v>
      </c>
      <c r="F907" s="5">
        <v>28268.95</v>
      </c>
      <c r="G907" s="2">
        <v>28268.95</v>
      </c>
      <c r="H907" s="2">
        <v>68166</v>
      </c>
      <c r="I907" s="2">
        <v>769593.73</v>
      </c>
      <c r="J907" s="2">
        <v>1794280</v>
      </c>
      <c r="K907" s="2">
        <v>-218480</v>
      </c>
      <c r="L907" s="2" t="s">
        <v>36</v>
      </c>
      <c r="M907" s="47">
        <f t="shared" si="86"/>
        <v>360.15000000000146</v>
      </c>
      <c r="N907" s="11">
        <f t="shared" si="89"/>
        <v>1.2904531903915663E-2</v>
      </c>
      <c r="O907" s="14">
        <f t="shared" si="90"/>
        <v>0.46199160083165697</v>
      </c>
      <c r="P907">
        <f t="shared" si="87"/>
        <v>265.65000000000146</v>
      </c>
      <c r="Q907" s="27">
        <f t="shared" si="85"/>
        <v>1</v>
      </c>
      <c r="R907" s="2">
        <f t="shared" si="88"/>
        <v>11</v>
      </c>
      <c r="S907">
        <f>+IF(R907=11,(F906-D906)/F906-'Daily stats'!$I$12,IF(R907=22,(E906-F906)/F906-'Daily stats'!$I$12,""))</f>
        <v>-1.0074041162644067E-2</v>
      </c>
      <c r="T907" s="11">
        <f>IF(OR(Q906="",Q907=""),0,IF(S907&lt;&gt;"",S907,IF(AND(Q906=Q907,Q906&lt;&gt;0),ABS((F906-F907)/F906),IF(AND(Q906+Q907=0,Q906&lt;&gt;0),(-1*ABS(F907-F906))/F906-2*('Daily stats'!$I$12),IF(AND(Q906=-1,Q907=0),(F906-F907)/F906-2*('Daily stats'!$I$12),IF(AND(Q906=1,Q907=0),(F907-F906)/F906-2*('Daily stats'!$I$12),0))))))</f>
        <v>-1.0074041162644067E-2</v>
      </c>
    </row>
    <row r="908" spans="1:20">
      <c r="A908" s="9">
        <v>43340</v>
      </c>
      <c r="B908" s="9">
        <v>43342</v>
      </c>
      <c r="C908" s="2">
        <v>28360.55</v>
      </c>
      <c r="D908" s="7">
        <v>28408.799999999999</v>
      </c>
      <c r="E908" s="6">
        <v>28160</v>
      </c>
      <c r="F908" s="5">
        <v>28312.25</v>
      </c>
      <c r="G908" s="2">
        <v>28312.25</v>
      </c>
      <c r="H908" s="2">
        <v>75208</v>
      </c>
      <c r="I908" s="2">
        <v>850011.96</v>
      </c>
      <c r="J908" s="2">
        <v>1503400</v>
      </c>
      <c r="K908" s="2">
        <v>-290880</v>
      </c>
      <c r="L908" s="2">
        <v>28269.65</v>
      </c>
      <c r="M908" s="47">
        <f t="shared" si="86"/>
        <v>43.299999999999272</v>
      </c>
      <c r="N908" s="11">
        <f t="shared" si="89"/>
        <v>1.5317158932326553E-3</v>
      </c>
      <c r="O908" s="14">
        <f t="shared" si="90"/>
        <v>0.46352331672488961</v>
      </c>
      <c r="P908">
        <f t="shared" si="87"/>
        <v>248.79999999999927</v>
      </c>
      <c r="Q908" s="27">
        <f t="shared" si="85"/>
        <v>1</v>
      </c>
      <c r="R908" s="2" t="str">
        <f t="shared" si="88"/>
        <v/>
      </c>
      <c r="S908" t="str">
        <f>+IF(R908=11,(F907-D907)/F907-'Daily stats'!$I$12,IF(R908=22,(E907-F907)/F907-'Daily stats'!$I$12,""))</f>
        <v/>
      </c>
      <c r="T908" s="11">
        <f>IF(OR(Q907="",Q908=""),0,IF(S908&lt;&gt;"",S908,IF(AND(Q907=Q908,Q907&lt;&gt;0),ABS((F907-F908)/F907),IF(AND(Q907+Q908=0,Q907&lt;&gt;0),(-1*ABS(F908-F907))/F907-2*('Daily stats'!$I$12),IF(AND(Q907=-1,Q908=0),(F907-F908)/F907-2*('Daily stats'!$I$12),IF(AND(Q907=1,Q908=0),(F908-F907)/F907-2*('Daily stats'!$I$12),0))))))</f>
        <v>1.5317158932326553E-3</v>
      </c>
    </row>
    <row r="909" spans="1:20">
      <c r="A909" s="9">
        <v>43341</v>
      </c>
      <c r="B909" s="9">
        <v>43342</v>
      </c>
      <c r="C909" s="2">
        <v>28249.95</v>
      </c>
      <c r="D909" s="7">
        <v>28397.7</v>
      </c>
      <c r="E909" s="6">
        <v>28190.3</v>
      </c>
      <c r="F909" s="5">
        <v>28250.55</v>
      </c>
      <c r="G909" s="2">
        <v>28250.55</v>
      </c>
      <c r="H909" s="2">
        <v>66000</v>
      </c>
      <c r="I909" s="2">
        <v>747187.95</v>
      </c>
      <c r="J909" s="2">
        <v>1320800</v>
      </c>
      <c r="K909" s="2">
        <v>-182600</v>
      </c>
      <c r="L909" s="2">
        <v>28224.1</v>
      </c>
      <c r="M909" s="47">
        <f t="shared" si="86"/>
        <v>-61.700000000000728</v>
      </c>
      <c r="N909" s="11">
        <f t="shared" si="89"/>
        <v>-2.1792686911142958E-3</v>
      </c>
      <c r="O909" s="14">
        <f t="shared" si="90"/>
        <v>0.46134404803377532</v>
      </c>
      <c r="P909">
        <f t="shared" si="87"/>
        <v>207.40000000000146</v>
      </c>
      <c r="Q909" s="27">
        <f t="shared" ref="Q909:Q972" si="91">+IF(M909="","",IF(B909&lt;&gt;B910,0,IF(M909&lt;&gt;"",IF(F909&gt;F908,1,IF(F909&lt;F908,-1,0)))))</f>
        <v>-1</v>
      </c>
      <c r="R909" s="2" t="str">
        <f t="shared" si="88"/>
        <v/>
      </c>
      <c r="S909" t="str">
        <f>+IF(R909=11,(F908-D908)/F908-'Daily stats'!$I$12,IF(R909=22,(E908-F908)/F908-'Daily stats'!$I$12,""))</f>
        <v/>
      </c>
      <c r="T909" s="11">
        <f>IF(OR(Q908="",Q909=""),0,IF(S909&lt;&gt;"",S909,IF(AND(Q908=Q909,Q908&lt;&gt;0),ABS((F908-F909)/F908),IF(AND(Q908+Q909=0,Q908&lt;&gt;0),(-1*ABS(F909-F908))/F908-2*('Daily stats'!$I$12),IF(AND(Q908=-1,Q909=0),(F908-F909)/F908-2*('Daily stats'!$I$12),IF(AND(Q908=1,Q909=0),(F909-F908)/F908-2*('Daily stats'!$I$12),0))))))</f>
        <v>-3.1792686911142959E-3</v>
      </c>
    </row>
    <row r="910" spans="1:20">
      <c r="A910" s="9">
        <v>43342</v>
      </c>
      <c r="B910" s="9">
        <v>43342</v>
      </c>
      <c r="C910" s="2">
        <v>28233.3</v>
      </c>
      <c r="D910" s="7">
        <v>28233.3</v>
      </c>
      <c r="E910" s="6">
        <v>27966.45</v>
      </c>
      <c r="F910" s="5">
        <v>28094.15</v>
      </c>
      <c r="G910" s="2">
        <v>28103.25</v>
      </c>
      <c r="H910" s="2">
        <v>81487</v>
      </c>
      <c r="I910" s="2">
        <v>914658.71</v>
      </c>
      <c r="J910" s="2">
        <v>862440</v>
      </c>
      <c r="K910" s="2">
        <v>-458360</v>
      </c>
      <c r="L910" s="2" t="s">
        <v>36</v>
      </c>
      <c r="M910" s="47">
        <f t="shared" si="86"/>
        <v>-156.39999999999782</v>
      </c>
      <c r="N910" s="11">
        <f t="shared" si="89"/>
        <v>-5.5361754018947535E-3</v>
      </c>
      <c r="O910" s="14">
        <f t="shared" si="90"/>
        <v>0.45580787263188055</v>
      </c>
      <c r="P910">
        <f t="shared" si="87"/>
        <v>266.84999999999854</v>
      </c>
      <c r="Q910" s="27">
        <f t="shared" si="91"/>
        <v>0</v>
      </c>
      <c r="R910" s="2" t="str">
        <f t="shared" si="88"/>
        <v/>
      </c>
      <c r="S910" t="str">
        <f>+IF(R910=11,(F909-D909)/F909-'Daily stats'!$I$12,IF(R910=22,(E909-F909)/F909-'Daily stats'!$I$12,""))</f>
        <v/>
      </c>
      <c r="T910" s="11">
        <f>IF(OR(Q909="",Q910=""),0,IF(S910&lt;&gt;"",S910,IF(AND(Q909=Q910,Q909&lt;&gt;0),ABS((F909-F910)/F909),IF(AND(Q909+Q910=0,Q909&lt;&gt;0),(-1*ABS(F910-F909))/F909-2*('Daily stats'!$I$12),IF(AND(Q909=-1,Q910=0),(F909-F910)/F909-2*('Daily stats'!$I$12),IF(AND(Q909=1,Q910=0),(F910-F909)/F909-2*('Daily stats'!$I$12),0))))))</f>
        <v>4.5361754018947535E-3</v>
      </c>
    </row>
    <row r="911" spans="1:20">
      <c r="A911" s="9">
        <v>43343</v>
      </c>
      <c r="B911" s="9">
        <v>43370</v>
      </c>
      <c r="C911" s="2">
        <v>28160</v>
      </c>
      <c r="D911" s="7">
        <v>28309.15</v>
      </c>
      <c r="E911" s="6">
        <v>28107.95</v>
      </c>
      <c r="F911" s="5">
        <v>28216.7</v>
      </c>
      <c r="G911" s="2">
        <v>28216.7</v>
      </c>
      <c r="H911" s="2">
        <v>72565</v>
      </c>
      <c r="I911" s="2">
        <v>818563.3</v>
      </c>
      <c r="J911" s="2">
        <v>1599720</v>
      </c>
      <c r="K911" s="2">
        <v>-47000</v>
      </c>
      <c r="L911" s="2">
        <v>28061.75</v>
      </c>
      <c r="M911" s="47" t="str">
        <f t="shared" si="86"/>
        <v/>
      </c>
      <c r="N911" s="11">
        <f t="shared" si="89"/>
        <v>4.3621180922006637E-3</v>
      </c>
      <c r="O911" s="14">
        <f t="shared" si="90"/>
        <v>0.46016999072408121</v>
      </c>
      <c r="P911">
        <f t="shared" si="87"/>
        <v>201.20000000000073</v>
      </c>
      <c r="Q911" s="27" t="str">
        <f t="shared" si="91"/>
        <v/>
      </c>
      <c r="R911" s="2" t="str">
        <f t="shared" si="88"/>
        <v/>
      </c>
      <c r="S911" t="str">
        <f>+IF(R911=11,(F910-D910)/F910-'Daily stats'!$I$12,IF(R911=22,(E910-F910)/F910-'Daily stats'!$I$12,""))</f>
        <v/>
      </c>
      <c r="T911" s="11">
        <f>IF(OR(Q910="",Q911=""),0,IF(S911&lt;&gt;"",S911,IF(AND(Q910=Q911,Q910&lt;&gt;0),ABS((F910-F911)/F910),IF(AND(Q910+Q911=0,Q910&lt;&gt;0),(-1*ABS(F911-F910))/F910-2*('Daily stats'!$I$12),IF(AND(Q910=-1,Q911=0),(F910-F911)/F910-2*('Daily stats'!$I$12),IF(AND(Q910=1,Q911=0),(F911-F910)/F910-2*('Daily stats'!$I$12),0))))))</f>
        <v>0</v>
      </c>
    </row>
    <row r="912" spans="1:20">
      <c r="A912" s="9">
        <v>43346</v>
      </c>
      <c r="B912" s="9">
        <v>43370</v>
      </c>
      <c r="C912" s="2">
        <v>28285.15</v>
      </c>
      <c r="D912" s="7">
        <v>28299.95</v>
      </c>
      <c r="E912" s="6">
        <v>27961.55</v>
      </c>
      <c r="F912" s="5">
        <v>28014.55</v>
      </c>
      <c r="G912" s="2">
        <v>28014.55</v>
      </c>
      <c r="H912" s="2">
        <v>64073</v>
      </c>
      <c r="I912" s="2">
        <v>720865.57</v>
      </c>
      <c r="J912" s="2">
        <v>1670040</v>
      </c>
      <c r="K912" s="2">
        <v>70320</v>
      </c>
      <c r="L912" s="2" t="s">
        <v>36</v>
      </c>
      <c r="M912" s="47">
        <f t="shared" si="86"/>
        <v>-202.15000000000146</v>
      </c>
      <c r="N912" s="11">
        <f t="shared" si="89"/>
        <v>-7.1641970889580091E-3</v>
      </c>
      <c r="O912" s="14">
        <f t="shared" si="90"/>
        <v>0.45300579363512322</v>
      </c>
      <c r="P912">
        <f t="shared" si="87"/>
        <v>338.40000000000146</v>
      </c>
      <c r="Q912" s="27">
        <f t="shared" si="91"/>
        <v>-1</v>
      </c>
      <c r="R912" s="2" t="str">
        <f t="shared" si="88"/>
        <v/>
      </c>
      <c r="S912" t="str">
        <f>+IF(R912=11,(F911-D911)/F911-'Daily stats'!$I$12,IF(R912=22,(E911-F911)/F911-'Daily stats'!$I$12,""))</f>
        <v/>
      </c>
      <c r="T912" s="11">
        <f>IF(OR(Q911="",Q912=""),0,IF(S912&lt;&gt;"",S912,IF(AND(Q911=Q912,Q911&lt;&gt;0),ABS((F911-F912)/F911),IF(AND(Q911+Q912=0,Q911&lt;&gt;0),(-1*ABS(F912-F911))/F911-2*('Daily stats'!$I$12),IF(AND(Q911=-1,Q912=0),(F911-F912)/F911-2*('Daily stats'!$I$12),IF(AND(Q911=1,Q912=0),(F912-F911)/F911-2*('Daily stats'!$I$12),0))))))</f>
        <v>0</v>
      </c>
    </row>
    <row r="913" spans="1:20">
      <c r="A913" s="9">
        <v>43347</v>
      </c>
      <c r="B913" s="9">
        <v>43370</v>
      </c>
      <c r="C913" s="2">
        <v>27969</v>
      </c>
      <c r="D913" s="7">
        <v>28039</v>
      </c>
      <c r="E913" s="6">
        <v>27550.1</v>
      </c>
      <c r="F913" s="5">
        <v>27615.45</v>
      </c>
      <c r="G913" s="2">
        <v>27615.45</v>
      </c>
      <c r="H913" s="2">
        <v>102943</v>
      </c>
      <c r="I913" s="2">
        <v>1142786.8500000001</v>
      </c>
      <c r="J913" s="2">
        <v>1727600</v>
      </c>
      <c r="K913" s="2">
        <v>57560</v>
      </c>
      <c r="L913" s="2">
        <v>27430.75</v>
      </c>
      <c r="M913" s="47">
        <f t="shared" si="86"/>
        <v>-399.09999999999854</v>
      </c>
      <c r="N913" s="11">
        <f t="shared" si="89"/>
        <v>-1.4246168508864092E-2</v>
      </c>
      <c r="O913" s="14">
        <f t="shared" si="90"/>
        <v>0.43875962512625916</v>
      </c>
      <c r="P913">
        <f t="shared" si="87"/>
        <v>488.90000000000146</v>
      </c>
      <c r="Q913" s="27">
        <f t="shared" si="91"/>
        <v>-1</v>
      </c>
      <c r="R913" s="2" t="str">
        <f t="shared" si="88"/>
        <v/>
      </c>
      <c r="S913" t="str">
        <f>+IF(R913=11,(F912-D912)/F912-'Daily stats'!$I$12,IF(R913=22,(E912-F912)/F912-'Daily stats'!$I$12,""))</f>
        <v/>
      </c>
      <c r="T913" s="11">
        <f>IF(OR(Q912="",Q913=""),0,IF(S913&lt;&gt;"",S913,IF(AND(Q912=Q913,Q912&lt;&gt;0),ABS((F912-F913)/F912),IF(AND(Q912+Q913=0,Q912&lt;&gt;0),(-1*ABS(F913-F912))/F912-2*('Daily stats'!$I$12),IF(AND(Q912=-1,Q913=0),(F912-F913)/F912-2*('Daily stats'!$I$12),IF(AND(Q912=1,Q913=0),(F913-F912)/F912-2*('Daily stats'!$I$12),0))))))</f>
        <v>1.4246168508864092E-2</v>
      </c>
    </row>
    <row r="914" spans="1:20">
      <c r="A914" s="9">
        <v>43348</v>
      </c>
      <c r="B914" s="9">
        <v>43370</v>
      </c>
      <c r="C914" s="2">
        <v>27594.95</v>
      </c>
      <c r="D914" s="7">
        <v>27649.75</v>
      </c>
      <c r="E914" s="6">
        <v>27307.3</v>
      </c>
      <c r="F914" s="5">
        <v>27534.7</v>
      </c>
      <c r="G914" s="2">
        <v>27534.7</v>
      </c>
      <c r="H914" s="2">
        <v>105613</v>
      </c>
      <c r="I914" s="2">
        <v>1160488</v>
      </c>
      <c r="J914" s="2">
        <v>1607480</v>
      </c>
      <c r="K914" s="2">
        <v>-120120</v>
      </c>
      <c r="L914" s="2">
        <v>27376.05</v>
      </c>
      <c r="M914" s="47">
        <f t="shared" si="86"/>
        <v>-80.75</v>
      </c>
      <c r="N914" s="11">
        <f t="shared" si="89"/>
        <v>-2.9240877841932686E-3</v>
      </c>
      <c r="O914" s="14">
        <f t="shared" si="90"/>
        <v>0.43583553734206587</v>
      </c>
      <c r="P914">
        <f t="shared" si="87"/>
        <v>342.45000000000073</v>
      </c>
      <c r="Q914" s="27">
        <f t="shared" si="91"/>
        <v>-1</v>
      </c>
      <c r="R914" s="2" t="str">
        <f t="shared" si="88"/>
        <v/>
      </c>
      <c r="S914" t="str">
        <f>+IF(R914=11,(F913-D913)/F913-'Daily stats'!$I$12,IF(R914=22,(E913-F913)/F913-'Daily stats'!$I$12,""))</f>
        <v/>
      </c>
      <c r="T914" s="11">
        <f>IF(OR(Q913="",Q914=""),0,IF(S914&lt;&gt;"",S914,IF(AND(Q913=Q914,Q913&lt;&gt;0),ABS((F913-F914)/F913),IF(AND(Q913+Q914=0,Q913&lt;&gt;0),(-1*ABS(F914-F913))/F913-2*('Daily stats'!$I$12),IF(AND(Q913=-1,Q914=0),(F913-F914)/F913-2*('Daily stats'!$I$12),IF(AND(Q913=1,Q914=0),(F914-F913)/F913-2*('Daily stats'!$I$12),0))))))</f>
        <v>2.9240877841932686E-3</v>
      </c>
    </row>
    <row r="915" spans="1:20">
      <c r="A915" s="9">
        <v>43349</v>
      </c>
      <c r="B915" s="9">
        <v>43370</v>
      </c>
      <c r="C915" s="2">
        <v>27555.05</v>
      </c>
      <c r="D915" s="7">
        <v>27669.85</v>
      </c>
      <c r="E915" s="6">
        <v>27384.95</v>
      </c>
      <c r="F915" s="5">
        <v>27578.15</v>
      </c>
      <c r="G915" s="2">
        <v>27578.15</v>
      </c>
      <c r="H915" s="2">
        <v>111678</v>
      </c>
      <c r="I915" s="2">
        <v>1230181.8600000001</v>
      </c>
      <c r="J915" s="2">
        <v>1478960</v>
      </c>
      <c r="K915" s="2">
        <v>-128520</v>
      </c>
      <c r="L915" s="2">
        <v>27468.7</v>
      </c>
      <c r="M915" s="47">
        <f t="shared" si="86"/>
        <v>43.450000000000728</v>
      </c>
      <c r="N915" s="11">
        <f t="shared" si="89"/>
        <v>1.5780088397549538E-3</v>
      </c>
      <c r="O915" s="14">
        <f t="shared" si="90"/>
        <v>0.43741354618182082</v>
      </c>
      <c r="P915">
        <f t="shared" si="87"/>
        <v>284.89999999999782</v>
      </c>
      <c r="Q915" s="27">
        <f t="shared" si="91"/>
        <v>1</v>
      </c>
      <c r="R915" s="2">
        <f t="shared" si="88"/>
        <v>11</v>
      </c>
      <c r="S915">
        <f>+IF(R915=11,(F914-D914)/F914-'Daily stats'!$I$12,IF(R915=22,(E914-F914)/F914-'Daily stats'!$I$12,""))</f>
        <v>-4.6783640279356321E-3</v>
      </c>
      <c r="T915" s="11">
        <f>IF(OR(Q914="",Q915=""),0,IF(S915&lt;&gt;"",S915,IF(AND(Q914=Q915,Q914&lt;&gt;0),ABS((F914-F915)/F914),IF(AND(Q914+Q915=0,Q914&lt;&gt;0),(-1*ABS(F915-F914))/F914-2*('Daily stats'!$I$12),IF(AND(Q914=-1,Q915=0),(F914-F915)/F914-2*('Daily stats'!$I$12),IF(AND(Q914=1,Q915=0),(F915-F914)/F914-2*('Daily stats'!$I$12),0))))))</f>
        <v>-4.6783640279356321E-3</v>
      </c>
    </row>
    <row r="916" spans="1:20">
      <c r="A916" s="9">
        <v>43350</v>
      </c>
      <c r="B916" s="9">
        <v>43370</v>
      </c>
      <c r="C916" s="2">
        <v>27560.05</v>
      </c>
      <c r="D916" s="7">
        <v>27636</v>
      </c>
      <c r="E916" s="6">
        <v>27338.3</v>
      </c>
      <c r="F916" s="5">
        <v>27593.05</v>
      </c>
      <c r="G916" s="2">
        <v>27593.05</v>
      </c>
      <c r="H916" s="2">
        <v>84125</v>
      </c>
      <c r="I916" s="2">
        <v>925126.05</v>
      </c>
      <c r="J916" s="2">
        <v>1476920</v>
      </c>
      <c r="K916" s="2">
        <v>-2040</v>
      </c>
      <c r="L916" s="2" t="s">
        <v>36</v>
      </c>
      <c r="M916" s="47">
        <f t="shared" si="86"/>
        <v>14.899999999997817</v>
      </c>
      <c r="N916" s="11">
        <f t="shared" si="89"/>
        <v>5.4028279634412812E-4</v>
      </c>
      <c r="O916" s="14">
        <f t="shared" si="90"/>
        <v>0.43795382897816493</v>
      </c>
      <c r="P916">
        <f t="shared" si="87"/>
        <v>297.70000000000073</v>
      </c>
      <c r="Q916" s="27">
        <f t="shared" si="91"/>
        <v>1</v>
      </c>
      <c r="R916" s="2">
        <f t="shared" si="88"/>
        <v>22</v>
      </c>
      <c r="S916">
        <f>+IF(R916=11,(F915-D915)/F915-'Daily stats'!$I$12,IF(R916=22,(E915-F915)/F915-'Daily stats'!$I$12,""))</f>
        <v>-7.5055460572953855E-3</v>
      </c>
      <c r="T916" s="11">
        <f>IF(OR(Q915="",Q916=""),0,IF(S916&lt;&gt;"",S916,IF(AND(Q915=Q916,Q915&lt;&gt;0),ABS((F915-F916)/F915),IF(AND(Q915+Q916=0,Q915&lt;&gt;0),(-1*ABS(F916-F915))/F915-2*('Daily stats'!$I$12),IF(AND(Q915=-1,Q916=0),(F915-F916)/F915-2*('Daily stats'!$I$12),IF(AND(Q915=1,Q916=0),(F916-F915)/F915-2*('Daily stats'!$I$12),0))))))</f>
        <v>-7.5055460572953855E-3</v>
      </c>
    </row>
    <row r="917" spans="1:20">
      <c r="A917" s="9">
        <v>43353</v>
      </c>
      <c r="B917" s="9">
        <v>43370</v>
      </c>
      <c r="C917" s="2">
        <v>27485</v>
      </c>
      <c r="D917" s="7">
        <v>27494.400000000001</v>
      </c>
      <c r="E917" s="6">
        <v>27270</v>
      </c>
      <c r="F917" s="5">
        <v>27338.2</v>
      </c>
      <c r="G917" s="2">
        <v>27338.2</v>
      </c>
      <c r="H917" s="2">
        <v>91272</v>
      </c>
      <c r="I917" s="2">
        <v>998934.51</v>
      </c>
      <c r="J917" s="2">
        <v>1649400</v>
      </c>
      <c r="K917" s="2">
        <v>172480</v>
      </c>
      <c r="L917" s="2">
        <v>27201.75</v>
      </c>
      <c r="M917" s="47">
        <f t="shared" si="86"/>
        <v>-254.84999999999854</v>
      </c>
      <c r="N917" s="11">
        <f t="shared" si="89"/>
        <v>-9.2360213894440279E-3</v>
      </c>
      <c r="O917" s="14">
        <f t="shared" si="90"/>
        <v>0.42871780758872091</v>
      </c>
      <c r="P917">
        <f t="shared" si="87"/>
        <v>224.40000000000146</v>
      </c>
      <c r="Q917" s="27">
        <f t="shared" si="91"/>
        <v>-1</v>
      </c>
      <c r="R917" s="2">
        <f t="shared" si="88"/>
        <v>22</v>
      </c>
      <c r="S917">
        <f>+IF(R917=11,(F916-D916)/F916-'Daily stats'!$I$12,IF(R917=22,(E916-F916)/F916-'Daily stats'!$I$12,""))</f>
        <v>-9.7323972884476358E-3</v>
      </c>
      <c r="T917" s="11">
        <f>IF(OR(Q916="",Q917=""),0,IF(S917&lt;&gt;"",S917,IF(AND(Q916=Q917,Q916&lt;&gt;0),ABS((F916-F917)/F916),IF(AND(Q916+Q917=0,Q916&lt;&gt;0),(-1*ABS(F917-F916))/F916-2*('Daily stats'!$I$12),IF(AND(Q916=-1,Q917=0),(F916-F917)/F916-2*('Daily stats'!$I$12),IF(AND(Q916=1,Q917=0),(F917-F916)/F916-2*('Daily stats'!$I$12),0))))))</f>
        <v>-9.7323972884476358E-3</v>
      </c>
    </row>
    <row r="918" spans="1:20">
      <c r="A918" s="9">
        <v>43354</v>
      </c>
      <c r="B918" s="9">
        <v>43370</v>
      </c>
      <c r="C918" s="2">
        <v>27365.55</v>
      </c>
      <c r="D918" s="7">
        <v>27444.05</v>
      </c>
      <c r="E918" s="6">
        <v>26914.7</v>
      </c>
      <c r="F918" s="5">
        <v>26950.6</v>
      </c>
      <c r="G918" s="2">
        <v>26950.6</v>
      </c>
      <c r="H918" s="2">
        <v>108643</v>
      </c>
      <c r="I918" s="2">
        <v>1182934.3400000001</v>
      </c>
      <c r="J918" s="2">
        <v>1798200</v>
      </c>
      <c r="K918" s="2">
        <v>148800</v>
      </c>
      <c r="L918" s="2">
        <v>26807.5</v>
      </c>
      <c r="M918" s="47">
        <f t="shared" si="86"/>
        <v>-387.60000000000218</v>
      </c>
      <c r="N918" s="11">
        <f t="shared" si="89"/>
        <v>-1.4177963435778587E-2</v>
      </c>
      <c r="O918" s="14">
        <f t="shared" si="90"/>
        <v>0.41453984415294232</v>
      </c>
      <c r="P918">
        <f t="shared" si="87"/>
        <v>529.34999999999854</v>
      </c>
      <c r="Q918" s="27">
        <f t="shared" si="91"/>
        <v>-1</v>
      </c>
      <c r="R918" s="2" t="str">
        <f t="shared" si="88"/>
        <v/>
      </c>
      <c r="S918" t="str">
        <f>+IF(R918=11,(F917-D917)/F917-'Daily stats'!$I$12,IF(R918=22,(E917-F917)/F917-'Daily stats'!$I$12,""))</f>
        <v/>
      </c>
      <c r="T918" s="11">
        <f>IF(OR(Q917="",Q918=""),0,IF(S918&lt;&gt;"",S918,IF(AND(Q917=Q918,Q917&lt;&gt;0),ABS((F917-F918)/F917),IF(AND(Q917+Q918=0,Q917&lt;&gt;0),(-1*ABS(F918-F917))/F917-2*('Daily stats'!$I$12),IF(AND(Q917=-1,Q918=0),(F917-F918)/F917-2*('Daily stats'!$I$12),IF(AND(Q917=1,Q918=0),(F918-F917)/F917-2*('Daily stats'!$I$12),0))))))</f>
        <v>1.4177963435778587E-2</v>
      </c>
    </row>
    <row r="919" spans="1:20">
      <c r="A919" s="9">
        <v>43355</v>
      </c>
      <c r="B919" s="9">
        <v>43370</v>
      </c>
      <c r="C919" s="2">
        <v>26980.05</v>
      </c>
      <c r="D919" s="7">
        <v>27028.45</v>
      </c>
      <c r="E919" s="6">
        <v>26706.05</v>
      </c>
      <c r="F919" s="5">
        <v>26978.799999999999</v>
      </c>
      <c r="G919" s="2">
        <v>26978.799999999999</v>
      </c>
      <c r="H919" s="2">
        <v>127561</v>
      </c>
      <c r="I919" s="2">
        <v>1370748.92</v>
      </c>
      <c r="J919" s="2">
        <v>1806360</v>
      </c>
      <c r="K919" s="2">
        <v>8160</v>
      </c>
      <c r="L919" s="2">
        <v>26819.200000000001</v>
      </c>
      <c r="M919" s="47">
        <f t="shared" si="86"/>
        <v>28.200000000000728</v>
      </c>
      <c r="N919" s="11">
        <f t="shared" si="89"/>
        <v>1.046358893679574E-3</v>
      </c>
      <c r="O919" s="14">
        <f t="shared" si="90"/>
        <v>0.41558620304662192</v>
      </c>
      <c r="P919">
        <f t="shared" si="87"/>
        <v>322.40000000000146</v>
      </c>
      <c r="Q919" s="27">
        <f t="shared" si="91"/>
        <v>1</v>
      </c>
      <c r="R919" s="2" t="str">
        <f t="shared" si="88"/>
        <v/>
      </c>
      <c r="S919" t="str">
        <f>+IF(R919=11,(F918-D918)/F918-'Daily stats'!$I$12,IF(R919=22,(E918-F918)/F918-'Daily stats'!$I$12,""))</f>
        <v/>
      </c>
      <c r="T919" s="11">
        <f>IF(OR(Q918="",Q919=""),0,IF(S919&lt;&gt;"",S919,IF(AND(Q918=Q919,Q918&lt;&gt;0),ABS((F918-F919)/F918),IF(AND(Q918+Q919=0,Q918&lt;&gt;0),(-1*ABS(F919-F918))/F918-2*('Daily stats'!$I$12),IF(AND(Q918=-1,Q919=0),(F918-F919)/F918-2*('Daily stats'!$I$12),IF(AND(Q918=1,Q919=0),(F919-F918)/F918-2*('Daily stats'!$I$12),0))))))</f>
        <v>-2.0463588936795738E-3</v>
      </c>
    </row>
    <row r="920" spans="1:20">
      <c r="A920" s="9">
        <v>43357</v>
      </c>
      <c r="B920" s="9">
        <v>43370</v>
      </c>
      <c r="C920" s="2">
        <v>27202</v>
      </c>
      <c r="D920" s="7">
        <v>27290</v>
      </c>
      <c r="E920" s="6">
        <v>27063.200000000001</v>
      </c>
      <c r="F920" s="5">
        <v>27238.65</v>
      </c>
      <c r="G920" s="2">
        <v>27238.65</v>
      </c>
      <c r="H920" s="2">
        <v>72660</v>
      </c>
      <c r="I920" s="2">
        <v>790109.46</v>
      </c>
      <c r="J920" s="2">
        <v>1497760</v>
      </c>
      <c r="K920" s="2">
        <v>-308600</v>
      </c>
      <c r="L920" s="2" t="s">
        <v>36</v>
      </c>
      <c r="M920" s="47">
        <f t="shared" si="86"/>
        <v>259.85000000000218</v>
      </c>
      <c r="N920" s="11">
        <f t="shared" si="89"/>
        <v>9.6316366925142029E-3</v>
      </c>
      <c r="O920" s="14">
        <f t="shared" si="90"/>
        <v>0.42521783973913613</v>
      </c>
      <c r="P920">
        <f t="shared" si="87"/>
        <v>226.79999999999927</v>
      </c>
      <c r="Q920" s="27">
        <f t="shared" si="91"/>
        <v>1</v>
      </c>
      <c r="R920" s="2" t="str">
        <f t="shared" si="88"/>
        <v/>
      </c>
      <c r="S920" t="str">
        <f>+IF(R920=11,(F919-D919)/F919-'Daily stats'!$I$12,IF(R920=22,(E919-F919)/F919-'Daily stats'!$I$12,""))</f>
        <v/>
      </c>
      <c r="T920" s="11">
        <f>IF(OR(Q919="",Q920=""),0,IF(S920&lt;&gt;"",S920,IF(AND(Q919=Q920,Q919&lt;&gt;0),ABS((F919-F920)/F919),IF(AND(Q919+Q920=0,Q919&lt;&gt;0),(-1*ABS(F920-F919))/F919-2*('Daily stats'!$I$12),IF(AND(Q919=-1,Q920=0),(F919-F920)/F919-2*('Daily stats'!$I$12),IF(AND(Q919=1,Q920=0),(F920-F919)/F919-2*('Daily stats'!$I$12),0))))))</f>
        <v>9.6316366925142029E-3</v>
      </c>
    </row>
    <row r="921" spans="1:20">
      <c r="A921" s="9">
        <v>43360</v>
      </c>
      <c r="B921" s="9">
        <v>43370</v>
      </c>
      <c r="C921" s="2">
        <v>27049.75</v>
      </c>
      <c r="D921" s="7">
        <v>27050</v>
      </c>
      <c r="E921" s="6">
        <v>26809</v>
      </c>
      <c r="F921" s="5">
        <v>26906.7</v>
      </c>
      <c r="G921" s="2">
        <v>26906.7</v>
      </c>
      <c r="H921" s="2">
        <v>84747</v>
      </c>
      <c r="I921" s="2">
        <v>912145.96</v>
      </c>
      <c r="J921" s="2">
        <v>1565760</v>
      </c>
      <c r="K921" s="2">
        <v>68000</v>
      </c>
      <c r="L921" s="2">
        <v>26820.3</v>
      </c>
      <c r="M921" s="47">
        <f t="shared" si="86"/>
        <v>-331.95000000000073</v>
      </c>
      <c r="N921" s="11">
        <f t="shared" si="89"/>
        <v>-1.2186727315781095E-2</v>
      </c>
      <c r="O921" s="14">
        <f t="shared" si="90"/>
        <v>0.41303111242335505</v>
      </c>
      <c r="P921">
        <f t="shared" si="87"/>
        <v>241</v>
      </c>
      <c r="Q921" s="27">
        <f t="shared" si="91"/>
        <v>-1</v>
      </c>
      <c r="R921" s="2">
        <f t="shared" si="88"/>
        <v>22</v>
      </c>
      <c r="S921">
        <f>+IF(R921=11,(F920-D920)/F920-'Daily stats'!$I$12,IF(R921=22,(E920-F920)/F920-'Daily stats'!$I$12,""))</f>
        <v>-6.9412149647651664E-3</v>
      </c>
      <c r="T921" s="11">
        <f>IF(OR(Q920="",Q921=""),0,IF(S921&lt;&gt;"",S921,IF(AND(Q920=Q921,Q920&lt;&gt;0),ABS((F920-F921)/F920),IF(AND(Q920+Q921=0,Q920&lt;&gt;0),(-1*ABS(F921-F920))/F920-2*('Daily stats'!$I$12),IF(AND(Q920=-1,Q921=0),(F920-F921)/F920-2*('Daily stats'!$I$12),IF(AND(Q920=1,Q921=0),(F921-F920)/F920-2*('Daily stats'!$I$12),0))))))</f>
        <v>-6.9412149647651664E-3</v>
      </c>
    </row>
    <row r="922" spans="1:20">
      <c r="A922" s="9">
        <v>43361</v>
      </c>
      <c r="B922" s="9">
        <v>43370</v>
      </c>
      <c r="C922" s="2">
        <v>26819.9</v>
      </c>
      <c r="D922" s="7">
        <v>26998</v>
      </c>
      <c r="E922" s="6">
        <v>26514</v>
      </c>
      <c r="F922" s="5">
        <v>26553.1</v>
      </c>
      <c r="G922" s="2">
        <v>26553.1</v>
      </c>
      <c r="H922" s="2">
        <v>114202</v>
      </c>
      <c r="I922" s="2">
        <v>1221655.48</v>
      </c>
      <c r="J922" s="2">
        <v>1956640</v>
      </c>
      <c r="K922" s="2">
        <v>390880</v>
      </c>
      <c r="L922" s="2">
        <v>26441.45</v>
      </c>
      <c r="M922" s="47">
        <f t="shared" si="86"/>
        <v>-353.60000000000218</v>
      </c>
      <c r="N922" s="11">
        <f t="shared" si="89"/>
        <v>-1.3141708199073175E-2</v>
      </c>
      <c r="O922" s="14">
        <f t="shared" si="90"/>
        <v>0.39988940422428187</v>
      </c>
      <c r="P922">
        <f t="shared" si="87"/>
        <v>484</v>
      </c>
      <c r="Q922" s="27">
        <f t="shared" si="91"/>
        <v>-1</v>
      </c>
      <c r="R922" s="2" t="str">
        <f t="shared" si="88"/>
        <v/>
      </c>
      <c r="S922" t="str">
        <f>+IF(R922=11,(F921-D921)/F921-'Daily stats'!$I$12,IF(R922=22,(E921-F921)/F921-'Daily stats'!$I$12,""))</f>
        <v/>
      </c>
      <c r="T922" s="11">
        <f>IF(OR(Q921="",Q922=""),0,IF(S922&lt;&gt;"",S922,IF(AND(Q921=Q922,Q921&lt;&gt;0),ABS((F921-F922)/F921),IF(AND(Q921+Q922=0,Q921&lt;&gt;0),(-1*ABS(F922-F921))/F921-2*('Daily stats'!$I$12),IF(AND(Q921=-1,Q922=0),(F921-F922)/F921-2*('Daily stats'!$I$12),IF(AND(Q921=1,Q922=0),(F922-F921)/F921-2*('Daily stats'!$I$12),0))))))</f>
        <v>1.3141708199073175E-2</v>
      </c>
    </row>
    <row r="923" spans="1:20">
      <c r="A923" s="9">
        <v>43362</v>
      </c>
      <c r="B923" s="9">
        <v>43370</v>
      </c>
      <c r="C923" s="2">
        <v>26585.05</v>
      </c>
      <c r="D923" s="7">
        <v>26670</v>
      </c>
      <c r="E923" s="6">
        <v>26333.35</v>
      </c>
      <c r="F923" s="5">
        <v>26380.2</v>
      </c>
      <c r="G923" s="2">
        <v>26380.2</v>
      </c>
      <c r="H923" s="2">
        <v>107544</v>
      </c>
      <c r="I923" s="2">
        <v>1140529.03</v>
      </c>
      <c r="J923" s="2">
        <v>2041200</v>
      </c>
      <c r="K923" s="2">
        <v>84560</v>
      </c>
      <c r="L923" s="2" t="s">
        <v>36</v>
      </c>
      <c r="M923" s="47">
        <f t="shared" si="86"/>
        <v>-172.89999999999782</v>
      </c>
      <c r="N923" s="11">
        <f t="shared" si="89"/>
        <v>-6.511480768723721E-3</v>
      </c>
      <c r="O923" s="14">
        <f t="shared" si="90"/>
        <v>0.39337792345555816</v>
      </c>
      <c r="P923">
        <f t="shared" si="87"/>
        <v>336.65000000000146</v>
      </c>
      <c r="Q923" s="27">
        <f t="shared" si="91"/>
        <v>-1</v>
      </c>
      <c r="R923" s="2" t="str">
        <f t="shared" si="88"/>
        <v/>
      </c>
      <c r="S923" t="str">
        <f>+IF(R923=11,(F922-D922)/F922-'Daily stats'!$I$12,IF(R923=22,(E922-F922)/F922-'Daily stats'!$I$12,""))</f>
        <v/>
      </c>
      <c r="T923" s="11">
        <f>IF(OR(Q922="",Q923=""),0,IF(S923&lt;&gt;"",S923,IF(AND(Q922=Q923,Q922&lt;&gt;0),ABS((F922-F923)/F922),IF(AND(Q922+Q923=0,Q922&lt;&gt;0),(-1*ABS(F923-F922))/F922-2*('Daily stats'!$I$12),IF(AND(Q922=-1,Q923=0),(F922-F923)/F922-2*('Daily stats'!$I$12),IF(AND(Q922=1,Q923=0),(F923-F922)/F922-2*('Daily stats'!$I$12),0))))))</f>
        <v>6.511480768723721E-3</v>
      </c>
    </row>
    <row r="924" spans="1:20">
      <c r="A924" s="9">
        <v>43364</v>
      </c>
      <c r="B924" s="9">
        <v>43370</v>
      </c>
      <c r="C924" s="2">
        <v>26442.95</v>
      </c>
      <c r="D924" s="7">
        <v>26710.400000000001</v>
      </c>
      <c r="E924" s="6">
        <v>25228.05</v>
      </c>
      <c r="F924" s="5">
        <v>25660</v>
      </c>
      <c r="G924" s="2">
        <v>25660</v>
      </c>
      <c r="H924" s="2">
        <v>187449</v>
      </c>
      <c r="I924" s="2">
        <v>1948881.53</v>
      </c>
      <c r="J924" s="2">
        <v>2177760</v>
      </c>
      <c r="K924" s="2">
        <v>136560</v>
      </c>
      <c r="L924" s="2" t="s">
        <v>36</v>
      </c>
      <c r="M924" s="47">
        <f t="shared" si="86"/>
        <v>-720.20000000000073</v>
      </c>
      <c r="N924" s="11">
        <f t="shared" si="89"/>
        <v>-2.7300778614263756E-2</v>
      </c>
      <c r="O924" s="14">
        <f t="shared" si="90"/>
        <v>0.36607714484129439</v>
      </c>
      <c r="P924">
        <f t="shared" si="87"/>
        <v>1482.3500000000022</v>
      </c>
      <c r="Q924" s="27">
        <f t="shared" si="91"/>
        <v>-1</v>
      </c>
      <c r="R924" s="2">
        <f t="shared" si="88"/>
        <v>11</v>
      </c>
      <c r="S924">
        <f>+IF(R924=11,(F923-D923)/F923-'Daily stats'!$I$12,IF(R924=22,(E923-F923)/F923-'Daily stats'!$I$12,""))</f>
        <v>-1.1485511861168576E-2</v>
      </c>
      <c r="T924" s="11">
        <f>IF(OR(Q923="",Q924=""),0,IF(S924&lt;&gt;"",S924,IF(AND(Q923=Q924,Q923&lt;&gt;0),ABS((F923-F924)/F923),IF(AND(Q923+Q924=0,Q923&lt;&gt;0),(-1*ABS(F924-F923))/F923-2*('Daily stats'!$I$12),IF(AND(Q923=-1,Q924=0),(F923-F924)/F923-2*('Daily stats'!$I$12),IF(AND(Q923=1,Q924=0),(F924-F923)/F923-2*('Daily stats'!$I$12),0))))))</f>
        <v>-1.1485511861168576E-2</v>
      </c>
    </row>
    <row r="925" spans="1:20">
      <c r="A925" s="9">
        <v>43367</v>
      </c>
      <c r="B925" s="9">
        <v>43370</v>
      </c>
      <c r="C925" s="2">
        <v>25749.9</v>
      </c>
      <c r="D925" s="7">
        <v>25749.95</v>
      </c>
      <c r="E925" s="6">
        <v>24941</v>
      </c>
      <c r="F925" s="5">
        <v>25016.799999999999</v>
      </c>
      <c r="G925" s="2">
        <v>25016.799999999999</v>
      </c>
      <c r="H925" s="2">
        <v>143130</v>
      </c>
      <c r="I925" s="2">
        <v>1444633.32</v>
      </c>
      <c r="J925" s="2">
        <v>2000960</v>
      </c>
      <c r="K925" s="2">
        <v>-176800</v>
      </c>
      <c r="L925" s="2" t="s">
        <v>36</v>
      </c>
      <c r="M925" s="47">
        <f t="shared" si="86"/>
        <v>-643.20000000000073</v>
      </c>
      <c r="N925" s="11">
        <f t="shared" si="89"/>
        <v>-2.5066250974279062E-2</v>
      </c>
      <c r="O925" s="14">
        <f t="shared" si="90"/>
        <v>0.34101089386701533</v>
      </c>
      <c r="P925">
        <f t="shared" si="87"/>
        <v>808.95000000000073</v>
      </c>
      <c r="Q925" s="27">
        <f t="shared" si="91"/>
        <v>-1</v>
      </c>
      <c r="R925" s="2" t="str">
        <f t="shared" si="88"/>
        <v/>
      </c>
      <c r="S925" t="str">
        <f>+IF(R925=11,(F924-D924)/F924-'Daily stats'!$I$12,IF(R925=22,(E924-F924)/F924-'Daily stats'!$I$12,""))</f>
        <v/>
      </c>
      <c r="T925" s="11">
        <f>IF(OR(Q924="",Q925=""),0,IF(S925&lt;&gt;"",S925,IF(AND(Q924=Q925,Q924&lt;&gt;0),ABS((F924-F925)/F924),IF(AND(Q924+Q925=0,Q924&lt;&gt;0),(-1*ABS(F925-F924))/F924-2*('Daily stats'!$I$12),IF(AND(Q924=-1,Q925=0),(F924-F925)/F924-2*('Daily stats'!$I$12),IF(AND(Q924=1,Q925=0),(F925-F924)/F924-2*('Daily stats'!$I$12),0))))))</f>
        <v>2.5066250974279062E-2</v>
      </c>
    </row>
    <row r="926" spans="1:20">
      <c r="A926" s="9">
        <v>43368</v>
      </c>
      <c r="B926" s="9">
        <v>43370</v>
      </c>
      <c r="C926" s="2">
        <v>24952.400000000001</v>
      </c>
      <c r="D926" s="7">
        <v>25429.95</v>
      </c>
      <c r="E926" s="6">
        <v>24706.75</v>
      </c>
      <c r="F926" s="5">
        <v>25343.45</v>
      </c>
      <c r="G926" s="2">
        <v>25343.45</v>
      </c>
      <c r="H926" s="2">
        <v>218323</v>
      </c>
      <c r="I926" s="2">
        <v>2186151.46</v>
      </c>
      <c r="J926" s="2">
        <v>1536080</v>
      </c>
      <c r="K926" s="2">
        <v>-464880</v>
      </c>
      <c r="L926" s="2" t="s">
        <v>36</v>
      </c>
      <c r="M926" s="47">
        <f t="shared" si="86"/>
        <v>326.65000000000146</v>
      </c>
      <c r="N926" s="11">
        <f t="shared" si="89"/>
        <v>1.30572255444342E-2</v>
      </c>
      <c r="O926" s="14">
        <f t="shared" si="90"/>
        <v>0.35406811941144956</v>
      </c>
      <c r="P926">
        <f t="shared" si="87"/>
        <v>723.20000000000073</v>
      </c>
      <c r="Q926" s="27">
        <f t="shared" si="91"/>
        <v>1</v>
      </c>
      <c r="R926" s="2" t="str">
        <f t="shared" si="88"/>
        <v/>
      </c>
      <c r="S926" t="str">
        <f>+IF(R926=11,(F925-D925)/F925-'Daily stats'!$I$12,IF(R926=22,(E925-F925)/F925-'Daily stats'!$I$12,""))</f>
        <v/>
      </c>
      <c r="T926" s="11">
        <f>IF(OR(Q925="",Q926=""),0,IF(S926&lt;&gt;"",S926,IF(AND(Q925=Q926,Q925&lt;&gt;0),ABS((F925-F926)/F925),IF(AND(Q925+Q926=0,Q925&lt;&gt;0),(-1*ABS(F926-F925))/F925-2*('Daily stats'!$I$12),IF(AND(Q925=-1,Q926=0),(F925-F926)/F925-2*('Daily stats'!$I$12),IF(AND(Q925=1,Q926=0),(F926-F925)/F925-2*('Daily stats'!$I$12),0))))))</f>
        <v>-1.4057225544434199E-2</v>
      </c>
    </row>
    <row r="927" spans="1:20">
      <c r="A927" s="9">
        <v>43369</v>
      </c>
      <c r="B927" s="9">
        <v>43370</v>
      </c>
      <c r="C927" s="2">
        <v>25619.95</v>
      </c>
      <c r="D927" s="7">
        <v>25619.95</v>
      </c>
      <c r="E927" s="6">
        <v>25200.45</v>
      </c>
      <c r="F927" s="5">
        <v>25367.4</v>
      </c>
      <c r="G927" s="2">
        <v>25367.4</v>
      </c>
      <c r="H927" s="2">
        <v>118278</v>
      </c>
      <c r="I927" s="2">
        <v>1200779.6299999999</v>
      </c>
      <c r="J927" s="2">
        <v>1221600</v>
      </c>
      <c r="K927" s="2">
        <v>-314480</v>
      </c>
      <c r="L927" s="2">
        <v>25376.3</v>
      </c>
      <c r="M927" s="47">
        <f t="shared" si="86"/>
        <v>23.950000000000728</v>
      </c>
      <c r="N927" s="11">
        <f t="shared" si="89"/>
        <v>9.4501735162342648E-4</v>
      </c>
      <c r="O927" s="14">
        <f t="shared" si="90"/>
        <v>0.355013136763073</v>
      </c>
      <c r="P927">
        <f t="shared" si="87"/>
        <v>419.5</v>
      </c>
      <c r="Q927" s="27">
        <f t="shared" si="91"/>
        <v>1</v>
      </c>
      <c r="R927" s="2" t="str">
        <f t="shared" si="88"/>
        <v/>
      </c>
      <c r="S927" t="str">
        <f>+IF(R927=11,(F926-D926)/F926-'Daily stats'!$I$12,IF(R927=22,(E926-F926)/F926-'Daily stats'!$I$12,""))</f>
        <v/>
      </c>
      <c r="T927" s="11">
        <f>IF(OR(Q926="",Q927=""),0,IF(S927&lt;&gt;"",S927,IF(AND(Q926=Q927,Q926&lt;&gt;0),ABS((F926-F927)/F926),IF(AND(Q926+Q927=0,Q926&lt;&gt;0),(-1*ABS(F927-F926))/F926-2*('Daily stats'!$I$12),IF(AND(Q926=-1,Q927=0),(F926-F927)/F926-2*('Daily stats'!$I$12),IF(AND(Q926=1,Q927=0),(F927-F926)/F926-2*('Daily stats'!$I$12),0))))))</f>
        <v>9.4501735162342648E-4</v>
      </c>
    </row>
    <row r="928" spans="1:20">
      <c r="A928" s="9">
        <v>43370</v>
      </c>
      <c r="B928" s="9">
        <v>43370</v>
      </c>
      <c r="C928" s="2">
        <v>25155.55</v>
      </c>
      <c r="D928" s="7">
        <v>25444</v>
      </c>
      <c r="E928" s="6">
        <v>25000</v>
      </c>
      <c r="F928" s="5">
        <v>25029.85</v>
      </c>
      <c r="G928" s="2">
        <v>25042.15</v>
      </c>
      <c r="H928" s="2">
        <v>104331</v>
      </c>
      <c r="I928" s="2">
        <v>1049913.32</v>
      </c>
      <c r="J928" s="2">
        <v>719560</v>
      </c>
      <c r="K928" s="2">
        <v>-502040</v>
      </c>
      <c r="L928" s="2" t="s">
        <v>36</v>
      </c>
      <c r="M928" s="47">
        <f t="shared" si="86"/>
        <v>-337.55000000000291</v>
      </c>
      <c r="N928" s="11">
        <f t="shared" si="89"/>
        <v>-1.3306448433816745E-2</v>
      </c>
      <c r="O928" s="14">
        <f t="shared" si="90"/>
        <v>0.34170668832925627</v>
      </c>
      <c r="P928">
        <f t="shared" si="87"/>
        <v>444</v>
      </c>
      <c r="Q928" s="27">
        <f t="shared" si="91"/>
        <v>0</v>
      </c>
      <c r="R928" s="2">
        <f t="shared" si="88"/>
        <v>22</v>
      </c>
      <c r="S928">
        <f>+IF(R928=11,(F927-D927)/F927-'Daily stats'!$I$12,IF(R928=22,(E927-F927)/F927-'Daily stats'!$I$12,""))</f>
        <v>-7.081281487263209E-3</v>
      </c>
      <c r="T928" s="11">
        <f>IF(OR(Q927="",Q928=""),0,IF(S928&lt;&gt;"",S928,IF(AND(Q927=Q928,Q927&lt;&gt;0),ABS((F927-F928)/F927),IF(AND(Q927+Q928=0,Q927&lt;&gt;0),(-1*ABS(F928-F927))/F927-2*('Daily stats'!$I$12),IF(AND(Q927=-1,Q928=0),(F927-F928)/F927-2*('Daily stats'!$I$12),IF(AND(Q927=1,Q928=0),(F928-F927)/F927-2*('Daily stats'!$I$12),0))))))</f>
        <v>-7.081281487263209E-3</v>
      </c>
    </row>
    <row r="929" spans="1:20">
      <c r="A929" s="9">
        <v>43371</v>
      </c>
      <c r="B929" s="9">
        <v>43398</v>
      </c>
      <c r="C929" s="2">
        <v>25325.200000000001</v>
      </c>
      <c r="D929" s="7">
        <v>25530.55</v>
      </c>
      <c r="E929" s="6">
        <v>25050.15</v>
      </c>
      <c r="F929" s="5">
        <v>25214.7</v>
      </c>
      <c r="G929" s="2">
        <v>25214.7</v>
      </c>
      <c r="H929" s="2">
        <v>150183</v>
      </c>
      <c r="I929" s="2">
        <v>1517997.45</v>
      </c>
      <c r="J929" s="2">
        <v>1572840</v>
      </c>
      <c r="K929" s="2">
        <v>231680</v>
      </c>
      <c r="L929" s="2" t="s">
        <v>36</v>
      </c>
      <c r="M929" s="47" t="str">
        <f t="shared" si="86"/>
        <v/>
      </c>
      <c r="N929" s="11">
        <f t="shared" si="89"/>
        <v>7.3851820925815454E-3</v>
      </c>
      <c r="O929" s="14">
        <f t="shared" si="90"/>
        <v>0.34909187042183781</v>
      </c>
      <c r="P929">
        <f t="shared" si="87"/>
        <v>480.39999999999782</v>
      </c>
      <c r="Q929" s="27" t="str">
        <f t="shared" si="91"/>
        <v/>
      </c>
      <c r="R929" s="2" t="str">
        <f t="shared" si="88"/>
        <v/>
      </c>
      <c r="S929" t="str">
        <f>+IF(R929=11,(F928-D928)/F928-'Daily stats'!$I$12,IF(R929=22,(E928-F928)/F928-'Daily stats'!$I$12,""))</f>
        <v/>
      </c>
      <c r="T929" s="11">
        <f>IF(OR(Q928="",Q929=""),0,IF(S929&lt;&gt;"",S929,IF(AND(Q928=Q929,Q928&lt;&gt;0),ABS((F928-F929)/F928),IF(AND(Q928+Q929=0,Q928&lt;&gt;0),(-1*ABS(F929-F928))/F928-2*('Daily stats'!$I$12),IF(AND(Q928=-1,Q929=0),(F928-F929)/F928-2*('Daily stats'!$I$12),IF(AND(Q928=1,Q929=0),(F929-F928)/F928-2*('Daily stats'!$I$12),0))))))</f>
        <v>0</v>
      </c>
    </row>
    <row r="930" spans="1:20">
      <c r="A930" s="9">
        <v>43374</v>
      </c>
      <c r="B930" s="9">
        <v>43398</v>
      </c>
      <c r="C930" s="2">
        <v>25085</v>
      </c>
      <c r="D930" s="7">
        <v>25560.15</v>
      </c>
      <c r="E930" s="6">
        <v>24861.35</v>
      </c>
      <c r="F930" s="5">
        <v>25508.85</v>
      </c>
      <c r="G930" s="2">
        <v>25508.85</v>
      </c>
      <c r="H930" s="2">
        <v>143184</v>
      </c>
      <c r="I930" s="2">
        <v>1440976.86</v>
      </c>
      <c r="J930" s="2">
        <v>1853000</v>
      </c>
      <c r="K930" s="2">
        <v>280160</v>
      </c>
      <c r="L930" s="2" t="s">
        <v>36</v>
      </c>
      <c r="M930" s="47">
        <f t="shared" si="86"/>
        <v>294.14999999999782</v>
      </c>
      <c r="N930" s="11">
        <f t="shared" si="89"/>
        <v>1.1665813989458443E-2</v>
      </c>
      <c r="O930" s="14">
        <f t="shared" si="90"/>
        <v>0.36075768441129624</v>
      </c>
      <c r="P930">
        <f t="shared" si="87"/>
        <v>698.80000000000291</v>
      </c>
      <c r="Q930" s="27">
        <f t="shared" si="91"/>
        <v>1</v>
      </c>
      <c r="R930" s="2" t="str">
        <f t="shared" si="88"/>
        <v/>
      </c>
      <c r="S930" t="str">
        <f>+IF(R930=11,(F929-D929)/F929-'Daily stats'!$I$12,IF(R930=22,(E929-F929)/F929-'Daily stats'!$I$12,""))</f>
        <v/>
      </c>
      <c r="T930" s="11">
        <f>IF(OR(Q929="",Q930=""),0,IF(S930&lt;&gt;"",S930,IF(AND(Q929=Q930,Q929&lt;&gt;0),ABS((F929-F930)/F929),IF(AND(Q929+Q930=0,Q929&lt;&gt;0),(-1*ABS(F930-F929))/F929-2*('Daily stats'!$I$12),IF(AND(Q929=-1,Q930=0),(F929-F930)/F929-2*('Daily stats'!$I$12),IF(AND(Q929=1,Q930=0),(F930-F929)/F929-2*('Daily stats'!$I$12),0))))))</f>
        <v>0</v>
      </c>
    </row>
    <row r="931" spans="1:20">
      <c r="A931" s="9">
        <v>43376</v>
      </c>
      <c r="B931" s="9">
        <v>43398</v>
      </c>
      <c r="C931" s="2">
        <v>25400</v>
      </c>
      <c r="D931" s="7">
        <v>25577</v>
      </c>
      <c r="E931" s="6">
        <v>25109.85</v>
      </c>
      <c r="F931" s="5">
        <v>25163.65</v>
      </c>
      <c r="G931" s="2">
        <v>25163.65</v>
      </c>
      <c r="H931" s="2">
        <v>133308</v>
      </c>
      <c r="I931" s="2">
        <v>1351337.28</v>
      </c>
      <c r="J931" s="2">
        <v>1890480</v>
      </c>
      <c r="K931" s="2">
        <v>37480</v>
      </c>
      <c r="L931" s="2">
        <v>25069.9</v>
      </c>
      <c r="M931" s="47">
        <f t="shared" si="86"/>
        <v>-345.19999999999709</v>
      </c>
      <c r="N931" s="11">
        <f t="shared" si="89"/>
        <v>-1.3532558308194886E-2</v>
      </c>
      <c r="O931" s="14">
        <f t="shared" si="90"/>
        <v>0.34722512610310136</v>
      </c>
      <c r="P931">
        <f t="shared" si="87"/>
        <v>467.15000000000146</v>
      </c>
      <c r="Q931" s="27">
        <f t="shared" si="91"/>
        <v>-1</v>
      </c>
      <c r="R931" s="2" t="str">
        <f t="shared" si="88"/>
        <v/>
      </c>
      <c r="S931" t="str">
        <f>+IF(R931=11,(F930-D930)/F930-'Daily stats'!$I$12,IF(R931=22,(E930-F930)/F930-'Daily stats'!$I$12,""))</f>
        <v/>
      </c>
      <c r="T931" s="11">
        <f>IF(OR(Q930="",Q931=""),0,IF(S931&lt;&gt;"",S931,IF(AND(Q930=Q931,Q930&lt;&gt;0),ABS((F930-F931)/F930),IF(AND(Q930+Q931=0,Q930&lt;&gt;0),(-1*ABS(F931-F930))/F930-2*('Daily stats'!$I$12),IF(AND(Q930=-1,Q931=0),(F930-F931)/F930-2*('Daily stats'!$I$12),IF(AND(Q930=1,Q931=0),(F931-F930)/F930-2*('Daily stats'!$I$12),0))))))</f>
        <v>-1.4532558308194887E-2</v>
      </c>
    </row>
    <row r="932" spans="1:20">
      <c r="A932" s="9">
        <v>43377</v>
      </c>
      <c r="B932" s="9">
        <v>43398</v>
      </c>
      <c r="C932" s="2">
        <v>24780</v>
      </c>
      <c r="D932" s="7">
        <v>24967</v>
      </c>
      <c r="E932" s="6">
        <v>24620.05</v>
      </c>
      <c r="F932" s="5">
        <v>24862.2</v>
      </c>
      <c r="G932" s="2">
        <v>24862.2</v>
      </c>
      <c r="H932" s="2">
        <v>162327</v>
      </c>
      <c r="I932" s="2">
        <v>1611950.04</v>
      </c>
      <c r="J932" s="2">
        <v>1635880</v>
      </c>
      <c r="K932" s="2">
        <v>-254600</v>
      </c>
      <c r="L932" s="2" t="s">
        <v>36</v>
      </c>
      <c r="M932" s="47">
        <f t="shared" si="86"/>
        <v>-301.45000000000073</v>
      </c>
      <c r="N932" s="11">
        <f t="shared" si="89"/>
        <v>-1.1979581658463724E-2</v>
      </c>
      <c r="O932" s="14">
        <f t="shared" si="90"/>
        <v>0.33524554444463761</v>
      </c>
      <c r="P932">
        <f t="shared" si="87"/>
        <v>346.95000000000073</v>
      </c>
      <c r="Q932" s="27">
        <f t="shared" si="91"/>
        <v>-1</v>
      </c>
      <c r="R932" s="2" t="str">
        <f t="shared" si="88"/>
        <v/>
      </c>
      <c r="S932" t="str">
        <f>+IF(R932=11,(F931-D931)/F931-'Daily stats'!$I$12,IF(R932=22,(E931-F931)/F931-'Daily stats'!$I$12,""))</f>
        <v/>
      </c>
      <c r="T932" s="11">
        <f>IF(OR(Q931="",Q932=""),0,IF(S932&lt;&gt;"",S932,IF(AND(Q931=Q932,Q931&lt;&gt;0),ABS((F931-F932)/F931),IF(AND(Q931+Q932=0,Q931&lt;&gt;0),(-1*ABS(F932-F931))/F931-2*('Daily stats'!$I$12),IF(AND(Q931=-1,Q932=0),(F931-F932)/F931-2*('Daily stats'!$I$12),IF(AND(Q931=1,Q932=0),(F932-F931)/F931-2*('Daily stats'!$I$12),0))))))</f>
        <v>1.1979581658463724E-2</v>
      </c>
    </row>
    <row r="933" spans="1:20">
      <c r="A933" s="9">
        <v>43378</v>
      </c>
      <c r="B933" s="9">
        <v>43398</v>
      </c>
      <c r="C933" s="2">
        <v>24700</v>
      </c>
      <c r="D933" s="7">
        <v>25150</v>
      </c>
      <c r="E933" s="6">
        <v>24272.400000000001</v>
      </c>
      <c r="F933" s="5">
        <v>24519.7</v>
      </c>
      <c r="G933" s="2">
        <v>24519.7</v>
      </c>
      <c r="H933" s="2">
        <v>162451</v>
      </c>
      <c r="I933" s="2">
        <v>1612189.46</v>
      </c>
      <c r="J933" s="2">
        <v>1505640</v>
      </c>
      <c r="K933" s="2">
        <v>-130240</v>
      </c>
      <c r="L933" s="2" t="s">
        <v>36</v>
      </c>
      <c r="M933" s="47">
        <f t="shared" si="86"/>
        <v>-342.5</v>
      </c>
      <c r="N933" s="11">
        <f t="shared" si="89"/>
        <v>-1.377593294237839E-2</v>
      </c>
      <c r="O933" s="14">
        <f t="shared" si="90"/>
        <v>0.32146961150225922</v>
      </c>
      <c r="P933">
        <f t="shared" si="87"/>
        <v>877.59999999999854</v>
      </c>
      <c r="Q933" s="27">
        <f t="shared" si="91"/>
        <v>-1</v>
      </c>
      <c r="R933" s="2">
        <f t="shared" si="88"/>
        <v>11</v>
      </c>
      <c r="S933">
        <f>+IF(R933=11,(F932-D932)/F932-'Daily stats'!$I$12,IF(R933=22,(E932-F932)/F932-'Daily stats'!$I$12,""))</f>
        <v>-4.715234371857651E-3</v>
      </c>
      <c r="T933" s="11">
        <f>IF(OR(Q932="",Q933=""),0,IF(S933&lt;&gt;"",S933,IF(AND(Q932=Q933,Q932&lt;&gt;0),ABS((F932-F933)/F932),IF(AND(Q932+Q933=0,Q932&lt;&gt;0),(-1*ABS(F933-F932))/F932-2*('Daily stats'!$I$12),IF(AND(Q932=-1,Q933=0),(F932-F933)/F932-2*('Daily stats'!$I$12),IF(AND(Q932=1,Q933=0),(F933-F932)/F932-2*('Daily stats'!$I$12),0))))))</f>
        <v>-4.715234371857651E-3</v>
      </c>
    </row>
    <row r="934" spans="1:20">
      <c r="A934" s="9">
        <v>43381</v>
      </c>
      <c r="B934" s="9">
        <v>43398</v>
      </c>
      <c r="C934" s="2">
        <v>24444.7</v>
      </c>
      <c r="D934" s="7">
        <v>24816.799999999999</v>
      </c>
      <c r="E934" s="6">
        <v>24285</v>
      </c>
      <c r="F934" s="5">
        <v>24712.65</v>
      </c>
      <c r="G934" s="2">
        <v>24712.65</v>
      </c>
      <c r="H934" s="2">
        <v>134919</v>
      </c>
      <c r="I934" s="2">
        <v>1325245.25</v>
      </c>
      <c r="J934" s="2">
        <v>1443200</v>
      </c>
      <c r="K934" s="2">
        <v>-62440</v>
      </c>
      <c r="L934" s="2" t="s">
        <v>36</v>
      </c>
      <c r="M934" s="47">
        <f t="shared" si="86"/>
        <v>192.95000000000073</v>
      </c>
      <c r="N934" s="11">
        <f t="shared" si="89"/>
        <v>7.8691827387774201E-3</v>
      </c>
      <c r="O934" s="14">
        <f t="shared" si="90"/>
        <v>0.32933879424103663</v>
      </c>
      <c r="P934">
        <f t="shared" si="87"/>
        <v>531.79999999999927</v>
      </c>
      <c r="Q934" s="27">
        <f t="shared" si="91"/>
        <v>1</v>
      </c>
      <c r="R934" s="2" t="str">
        <f t="shared" si="88"/>
        <v/>
      </c>
      <c r="S934" t="str">
        <f>+IF(R934=11,(F933-D933)/F933-'Daily stats'!$I$12,IF(R934=22,(E933-F933)/F933-'Daily stats'!$I$12,""))</f>
        <v/>
      </c>
      <c r="T934" s="11">
        <f>IF(OR(Q933="",Q934=""),0,IF(S934&lt;&gt;"",S934,IF(AND(Q933=Q934,Q933&lt;&gt;0),ABS((F933-F934)/F933),IF(AND(Q933+Q934=0,Q933&lt;&gt;0),(-1*ABS(F934-F933))/F933-2*('Daily stats'!$I$12),IF(AND(Q933=-1,Q934=0),(F933-F934)/F933-2*('Daily stats'!$I$12),IF(AND(Q933=1,Q934=0),(F934-F933)/F933-2*('Daily stats'!$I$12),0))))))</f>
        <v>-8.8691827387774209E-3</v>
      </c>
    </row>
    <row r="935" spans="1:20">
      <c r="A935" s="9">
        <v>43382</v>
      </c>
      <c r="B935" s="9">
        <v>43398</v>
      </c>
      <c r="C935" s="2">
        <v>24762.400000000001</v>
      </c>
      <c r="D935" s="7">
        <v>24842</v>
      </c>
      <c r="E935" s="6">
        <v>24510</v>
      </c>
      <c r="F935" s="5">
        <v>24563.5</v>
      </c>
      <c r="G935" s="2">
        <v>24563.5</v>
      </c>
      <c r="H935" s="2">
        <v>101538</v>
      </c>
      <c r="I935" s="2">
        <v>1001813.18</v>
      </c>
      <c r="J935" s="2">
        <v>1339120</v>
      </c>
      <c r="K935" s="2">
        <v>-104080</v>
      </c>
      <c r="L935" s="2" t="s">
        <v>36</v>
      </c>
      <c r="M935" s="47">
        <f t="shared" si="86"/>
        <v>-149.15000000000146</v>
      </c>
      <c r="N935" s="11">
        <f t="shared" si="89"/>
        <v>-6.0353705490913132E-3</v>
      </c>
      <c r="O935" s="14">
        <f t="shared" si="90"/>
        <v>0.32330342369194531</v>
      </c>
      <c r="P935">
        <f t="shared" si="87"/>
        <v>332</v>
      </c>
      <c r="Q935" s="27">
        <f t="shared" si="91"/>
        <v>-1</v>
      </c>
      <c r="R935" s="2" t="str">
        <f t="shared" si="88"/>
        <v/>
      </c>
      <c r="S935" t="str">
        <f>+IF(R935=11,(F934-D934)/F934-'Daily stats'!$I$12,IF(R935=22,(E934-F934)/F934-'Daily stats'!$I$12,""))</f>
        <v/>
      </c>
      <c r="T935" s="11">
        <f>IF(OR(Q934="",Q935=""),0,IF(S935&lt;&gt;"",S935,IF(AND(Q934=Q935,Q934&lt;&gt;0),ABS((F934-F935)/F934),IF(AND(Q934+Q935=0,Q934&lt;&gt;0),(-1*ABS(F935-F934))/F934-2*('Daily stats'!$I$12),IF(AND(Q934=-1,Q935=0),(F934-F935)/F934-2*('Daily stats'!$I$12),IF(AND(Q934=1,Q935=0),(F935-F934)/F934-2*('Daily stats'!$I$12),0))))))</f>
        <v>-7.0353705490913132E-3</v>
      </c>
    </row>
    <row r="936" spans="1:20">
      <c r="A936" s="9">
        <v>43383</v>
      </c>
      <c r="B936" s="9">
        <v>43398</v>
      </c>
      <c r="C936" s="2">
        <v>24609.95</v>
      </c>
      <c r="D936" s="7">
        <v>25361.25</v>
      </c>
      <c r="E936" s="6">
        <v>24586</v>
      </c>
      <c r="F936" s="5">
        <v>25305.5</v>
      </c>
      <c r="G936" s="2">
        <v>25305.5</v>
      </c>
      <c r="H936" s="2">
        <v>154108</v>
      </c>
      <c r="I936" s="2">
        <v>1545951.78</v>
      </c>
      <c r="J936" s="2">
        <v>1729480</v>
      </c>
      <c r="K936" s="2">
        <v>390360</v>
      </c>
      <c r="L936" s="2">
        <v>25321.7</v>
      </c>
      <c r="M936" s="47">
        <f t="shared" si="86"/>
        <v>742</v>
      </c>
      <c r="N936" s="11">
        <f t="shared" si="89"/>
        <v>3.0207421580800781E-2</v>
      </c>
      <c r="O936" s="14">
        <f t="shared" si="90"/>
        <v>0.35351084527274612</v>
      </c>
      <c r="P936">
        <f t="shared" si="87"/>
        <v>775.25</v>
      </c>
      <c r="Q936" s="27">
        <f t="shared" si="91"/>
        <v>1</v>
      </c>
      <c r="R936" s="2">
        <f t="shared" si="88"/>
        <v>11</v>
      </c>
      <c r="S936">
        <f>+IF(R936=11,(F935-D935)/F935-'Daily stats'!$I$12,IF(R936=22,(E935-F935)/F935-'Daily stats'!$I$12,""))</f>
        <v>-1.1837960795489242E-2</v>
      </c>
      <c r="T936" s="11">
        <f>IF(OR(Q935="",Q936=""),0,IF(S936&lt;&gt;"",S936,IF(AND(Q935=Q936,Q935&lt;&gt;0),ABS((F935-F936)/F935),IF(AND(Q935+Q936=0,Q935&lt;&gt;0),(-1*ABS(F936-F935))/F935-2*('Daily stats'!$I$12),IF(AND(Q935=-1,Q936=0),(F935-F936)/F935-2*('Daily stats'!$I$12),IF(AND(Q935=1,Q936=0),(F936-F935)/F935-2*('Daily stats'!$I$12),0))))))</f>
        <v>-1.1837960795489242E-2</v>
      </c>
    </row>
    <row r="937" spans="1:20">
      <c r="A937" s="9">
        <v>43384</v>
      </c>
      <c r="B937" s="9">
        <v>43398</v>
      </c>
      <c r="C937" s="2">
        <v>24600.35</v>
      </c>
      <c r="D937" s="7">
        <v>24997.200000000001</v>
      </c>
      <c r="E937" s="6">
        <v>24510</v>
      </c>
      <c r="F937" s="5">
        <v>24827.4</v>
      </c>
      <c r="G937" s="2">
        <v>24827.4</v>
      </c>
      <c r="H937" s="2">
        <v>161711</v>
      </c>
      <c r="I937" s="2">
        <v>1601217.59</v>
      </c>
      <c r="J937" s="2">
        <v>1382040</v>
      </c>
      <c r="K937" s="2">
        <v>-347440</v>
      </c>
      <c r="L937" s="2" t="s">
        <v>36</v>
      </c>
      <c r="M937" s="47">
        <f t="shared" si="86"/>
        <v>-478.09999999999854</v>
      </c>
      <c r="N937" s="11">
        <f t="shared" si="89"/>
        <v>-1.8893126000276563E-2</v>
      </c>
      <c r="O937" s="14">
        <f t="shared" si="90"/>
        <v>0.33461771927246958</v>
      </c>
      <c r="P937">
        <f t="shared" si="87"/>
        <v>487.20000000000073</v>
      </c>
      <c r="Q937" s="27">
        <f t="shared" si="91"/>
        <v>-1</v>
      </c>
      <c r="R937" s="2">
        <f t="shared" si="88"/>
        <v>22</v>
      </c>
      <c r="S937">
        <f>+IF(R937=11,(F936-D936)/F936-'Daily stats'!$I$12,IF(R937=22,(E936-F936)/F936-'Daily stats'!$I$12,""))</f>
        <v>-2.8932554187824783E-2</v>
      </c>
      <c r="T937" s="11">
        <f>IF(OR(Q936="",Q937=""),0,IF(S937&lt;&gt;"",S937,IF(AND(Q936=Q937,Q936&lt;&gt;0),ABS((F936-F937)/F936),IF(AND(Q936+Q937=0,Q936&lt;&gt;0),(-1*ABS(F937-F936))/F936-2*('Daily stats'!$I$12),IF(AND(Q936=-1,Q937=0),(F936-F937)/F936-2*('Daily stats'!$I$12),IF(AND(Q936=1,Q937=0),(F937-F936)/F936-2*('Daily stats'!$I$12),0))))))</f>
        <v>-2.8932554187824783E-2</v>
      </c>
    </row>
    <row r="938" spans="1:20">
      <c r="A938" s="9">
        <v>43385</v>
      </c>
      <c r="B938" s="9">
        <v>43398</v>
      </c>
      <c r="C938" s="2">
        <v>25037</v>
      </c>
      <c r="D938" s="7">
        <v>25514.55</v>
      </c>
      <c r="E938" s="6">
        <v>25000.05</v>
      </c>
      <c r="F938" s="5">
        <v>25406.95</v>
      </c>
      <c r="G938" s="2">
        <v>25406.95</v>
      </c>
      <c r="H938" s="2">
        <v>110231</v>
      </c>
      <c r="I938" s="2">
        <v>1118838.06</v>
      </c>
      <c r="J938" s="2">
        <v>1437000</v>
      </c>
      <c r="K938" s="2">
        <v>54960</v>
      </c>
      <c r="L938" s="2">
        <v>25395.85</v>
      </c>
      <c r="M938" s="47">
        <f t="shared" si="86"/>
        <v>579.54999999999927</v>
      </c>
      <c r="N938" s="11">
        <f t="shared" si="89"/>
        <v>2.3343161184819966E-2</v>
      </c>
      <c r="O938" s="14">
        <f t="shared" si="90"/>
        <v>0.35796088045728958</v>
      </c>
      <c r="P938">
        <f t="shared" si="87"/>
        <v>514.5</v>
      </c>
      <c r="Q938" s="27">
        <f t="shared" si="91"/>
        <v>1</v>
      </c>
      <c r="R938" s="2">
        <f t="shared" si="88"/>
        <v>11</v>
      </c>
      <c r="S938">
        <f>+IF(R938=11,(F937-D937)/F937-'Daily stats'!$I$12,IF(R938=22,(E937-F937)/F937-'Daily stats'!$I$12,""))</f>
        <v>-7.3392179608013433E-3</v>
      </c>
      <c r="T938" s="11">
        <f>IF(OR(Q937="",Q938=""),0,IF(S938&lt;&gt;"",S938,IF(AND(Q937=Q938,Q937&lt;&gt;0),ABS((F937-F938)/F937),IF(AND(Q937+Q938=0,Q937&lt;&gt;0),(-1*ABS(F938-F937))/F937-2*('Daily stats'!$I$12),IF(AND(Q937=-1,Q938=0),(F937-F938)/F937-2*('Daily stats'!$I$12),IF(AND(Q937=1,Q938=0),(F938-F937)/F937-2*('Daily stats'!$I$12),0))))))</f>
        <v>-7.3392179608013433E-3</v>
      </c>
    </row>
    <row r="939" spans="1:20">
      <c r="A939" s="9">
        <v>43388</v>
      </c>
      <c r="B939" s="9">
        <v>43398</v>
      </c>
      <c r="C939" s="2">
        <v>25399</v>
      </c>
      <c r="D939" s="7">
        <v>25446</v>
      </c>
      <c r="E939" s="6">
        <v>25130.55</v>
      </c>
      <c r="F939" s="5">
        <v>25366.25</v>
      </c>
      <c r="G939" s="2">
        <v>25366.25</v>
      </c>
      <c r="H939" s="2">
        <v>97149</v>
      </c>
      <c r="I939" s="2">
        <v>982072.71</v>
      </c>
      <c r="J939" s="2">
        <v>1453640</v>
      </c>
      <c r="K939" s="2">
        <v>16640</v>
      </c>
      <c r="L939" s="2" t="s">
        <v>36</v>
      </c>
      <c r="M939" s="47">
        <f t="shared" si="86"/>
        <v>-40.700000000000728</v>
      </c>
      <c r="N939" s="11">
        <f t="shared" si="89"/>
        <v>-1.6019238830320337E-3</v>
      </c>
      <c r="O939" s="14">
        <f t="shared" si="90"/>
        <v>0.35635895657425753</v>
      </c>
      <c r="P939">
        <f t="shared" si="87"/>
        <v>315.45000000000073</v>
      </c>
      <c r="Q939" s="27">
        <f t="shared" si="91"/>
        <v>-1</v>
      </c>
      <c r="R939" s="2" t="str">
        <f t="shared" si="88"/>
        <v/>
      </c>
      <c r="S939" t="str">
        <f>+IF(R939=11,(F938-D938)/F938-'Daily stats'!$I$12,IF(R939=22,(E938-F938)/F938-'Daily stats'!$I$12,""))</f>
        <v/>
      </c>
      <c r="T939" s="11">
        <f>IF(OR(Q938="",Q939=""),0,IF(S939&lt;&gt;"",S939,IF(AND(Q938=Q939,Q938&lt;&gt;0),ABS((F938-F939)/F938),IF(AND(Q938+Q939=0,Q938&lt;&gt;0),(-1*ABS(F939-F938))/F938-2*('Daily stats'!$I$12),IF(AND(Q938=-1,Q939=0),(F938-F939)/F938-2*('Daily stats'!$I$12),IF(AND(Q938=1,Q939=0),(F939-F938)/F938-2*('Daily stats'!$I$12),0))))))</f>
        <v>-2.6019238830320337E-3</v>
      </c>
    </row>
    <row r="940" spans="1:20">
      <c r="A940" s="9">
        <v>43389</v>
      </c>
      <c r="B940" s="9">
        <v>43398</v>
      </c>
      <c r="C940" s="2">
        <v>25356.25</v>
      </c>
      <c r="D940" s="7">
        <v>25704.75</v>
      </c>
      <c r="E940" s="6">
        <v>25317.65</v>
      </c>
      <c r="F940" s="5">
        <v>25622.5</v>
      </c>
      <c r="G940" s="2">
        <v>25622.5</v>
      </c>
      <c r="H940" s="2">
        <v>92359</v>
      </c>
      <c r="I940" s="2">
        <v>945947.51</v>
      </c>
      <c r="J940" s="2">
        <v>1428560</v>
      </c>
      <c r="K940" s="2">
        <v>-25080</v>
      </c>
      <c r="L940" s="2">
        <v>25589.65</v>
      </c>
      <c r="M940" s="47">
        <f t="shared" si="86"/>
        <v>256.25</v>
      </c>
      <c r="N940" s="11">
        <f t="shared" si="89"/>
        <v>1.0102005617700685E-2</v>
      </c>
      <c r="O940" s="14">
        <f t="shared" si="90"/>
        <v>0.36646096219195823</v>
      </c>
      <c r="P940">
        <f t="shared" si="87"/>
        <v>387.09999999999854</v>
      </c>
      <c r="Q940" s="27">
        <f t="shared" si="91"/>
        <v>1</v>
      </c>
      <c r="R940" s="2">
        <f t="shared" si="88"/>
        <v>11</v>
      </c>
      <c r="S940">
        <f>+IF(R940=11,(F939-D939)/F939-'Daily stats'!$I$12,IF(R940=22,(E939-F939)/F939-'Daily stats'!$I$12,""))</f>
        <v>-3.6439412605331887E-3</v>
      </c>
      <c r="T940" s="11">
        <f>IF(OR(Q939="",Q940=""),0,IF(S940&lt;&gt;"",S940,IF(AND(Q939=Q940,Q939&lt;&gt;0),ABS((F939-F940)/F939),IF(AND(Q939+Q940=0,Q939&lt;&gt;0),(-1*ABS(F940-F939))/F939-2*('Daily stats'!$I$12),IF(AND(Q939=-1,Q940=0),(F939-F940)/F939-2*('Daily stats'!$I$12),IF(AND(Q939=1,Q940=0),(F940-F939)/F939-2*('Daily stats'!$I$12),0))))))</f>
        <v>-3.6439412605331887E-3</v>
      </c>
    </row>
    <row r="941" spans="1:20">
      <c r="A941" s="9">
        <v>43390</v>
      </c>
      <c r="B941" s="9">
        <v>43398</v>
      </c>
      <c r="C941" s="2">
        <v>25875</v>
      </c>
      <c r="D941" s="7">
        <v>25892.9</v>
      </c>
      <c r="E941" s="6">
        <v>25080.400000000001</v>
      </c>
      <c r="F941" s="5">
        <v>25177.5</v>
      </c>
      <c r="G941" s="2">
        <v>25177.5</v>
      </c>
      <c r="H941" s="2">
        <v>128479</v>
      </c>
      <c r="I941" s="2">
        <v>1312147.5</v>
      </c>
      <c r="J941" s="2">
        <v>1247080</v>
      </c>
      <c r="K941" s="2">
        <v>-181480</v>
      </c>
      <c r="L941" s="2" t="s">
        <v>36</v>
      </c>
      <c r="M941" s="47">
        <f t="shared" si="86"/>
        <v>-445</v>
      </c>
      <c r="N941" s="11">
        <f t="shared" si="89"/>
        <v>-1.7367548053468632E-2</v>
      </c>
      <c r="O941" s="14">
        <f t="shared" si="90"/>
        <v>0.3490934141384896</v>
      </c>
      <c r="P941">
        <f t="shared" si="87"/>
        <v>812.5</v>
      </c>
      <c r="Q941" s="27">
        <f t="shared" si="91"/>
        <v>-1</v>
      </c>
      <c r="R941" s="2">
        <f t="shared" si="88"/>
        <v>22</v>
      </c>
      <c r="S941">
        <f>+IF(R941=11,(F940-D940)/F940-'Daily stats'!$I$12,IF(R941=22,(E940-F940)/F940-'Daily stats'!$I$12,""))</f>
        <v>-1.2397746121572781E-2</v>
      </c>
      <c r="T941" s="11">
        <f>IF(OR(Q940="",Q941=""),0,IF(S941&lt;&gt;"",S941,IF(AND(Q940=Q941,Q940&lt;&gt;0),ABS((F940-F941)/F940),IF(AND(Q940+Q941=0,Q940&lt;&gt;0),(-1*ABS(F941-F940))/F940-2*('Daily stats'!$I$12),IF(AND(Q940=-1,Q941=0),(F940-F941)/F940-2*('Daily stats'!$I$12),IF(AND(Q940=1,Q941=0),(F941-F940)/F940-2*('Daily stats'!$I$12),0))))))</f>
        <v>-1.2397746121572781E-2</v>
      </c>
    </row>
    <row r="942" spans="1:20">
      <c r="A942" s="9">
        <v>43392</v>
      </c>
      <c r="B942" s="9">
        <v>43398</v>
      </c>
      <c r="C942" s="2">
        <v>24960.25</v>
      </c>
      <c r="D942" s="7">
        <v>25319.7</v>
      </c>
      <c r="E942" s="6">
        <v>24860.1</v>
      </c>
      <c r="F942" s="5">
        <v>25076.75</v>
      </c>
      <c r="G942" s="2">
        <v>25076.75</v>
      </c>
      <c r="H942" s="2">
        <v>121421</v>
      </c>
      <c r="I942" s="2">
        <v>1218139.22</v>
      </c>
      <c r="J942" s="2">
        <v>1441240</v>
      </c>
      <c r="K942" s="2">
        <v>194160</v>
      </c>
      <c r="L942" s="2" t="s">
        <v>36</v>
      </c>
      <c r="M942" s="47">
        <f t="shared" si="86"/>
        <v>-100.75</v>
      </c>
      <c r="N942" s="11">
        <f t="shared" si="89"/>
        <v>-4.0015887200873798E-3</v>
      </c>
      <c r="O942" s="14">
        <f t="shared" si="90"/>
        <v>0.34509182541840222</v>
      </c>
      <c r="P942">
        <f t="shared" si="87"/>
        <v>459.60000000000218</v>
      </c>
      <c r="Q942" s="27">
        <f t="shared" si="91"/>
        <v>-1</v>
      </c>
      <c r="R942" s="2" t="str">
        <f t="shared" si="88"/>
        <v/>
      </c>
      <c r="S942" t="str">
        <f>+IF(R942=11,(F941-D941)/F941-'Daily stats'!$I$12,IF(R942=22,(E941-F941)/F941-'Daily stats'!$I$12,""))</f>
        <v/>
      </c>
      <c r="T942" s="11">
        <f>IF(OR(Q941="",Q942=""),0,IF(S942&lt;&gt;"",S942,IF(AND(Q941=Q942,Q941&lt;&gt;0),ABS((F941-F942)/F941),IF(AND(Q941+Q942=0,Q941&lt;&gt;0),(-1*ABS(F942-F941))/F941-2*('Daily stats'!$I$12),IF(AND(Q941=-1,Q942=0),(F941-F942)/F941-2*('Daily stats'!$I$12),IF(AND(Q941=1,Q942=0),(F942-F941)/F941-2*('Daily stats'!$I$12),0))))))</f>
        <v>4.0015887200873798E-3</v>
      </c>
    </row>
    <row r="943" spans="1:20">
      <c r="A943" s="9">
        <v>43395</v>
      </c>
      <c r="B943" s="9">
        <v>43398</v>
      </c>
      <c r="C943" s="2">
        <v>25475</v>
      </c>
      <c r="D943" s="7">
        <v>25495.3</v>
      </c>
      <c r="E943" s="6">
        <v>24966.7</v>
      </c>
      <c r="F943" s="5">
        <v>25031.25</v>
      </c>
      <c r="G943" s="2">
        <v>25031.25</v>
      </c>
      <c r="H943" s="2">
        <v>116483</v>
      </c>
      <c r="I943" s="2">
        <v>1175165.21</v>
      </c>
      <c r="J943" s="2">
        <v>1283880</v>
      </c>
      <c r="K943" s="2">
        <v>-157360</v>
      </c>
      <c r="L943" s="2" t="s">
        <v>36</v>
      </c>
      <c r="M943" s="47">
        <f t="shared" si="86"/>
        <v>-45.5</v>
      </c>
      <c r="N943" s="11">
        <f t="shared" si="89"/>
        <v>-1.8144297008184872E-3</v>
      </c>
      <c r="O943" s="14">
        <f t="shared" si="90"/>
        <v>0.34327739571758376</v>
      </c>
      <c r="P943">
        <f t="shared" si="87"/>
        <v>528.59999999999854</v>
      </c>
      <c r="Q943" s="27">
        <f t="shared" si="91"/>
        <v>-1</v>
      </c>
      <c r="R943" s="2">
        <f t="shared" si="88"/>
        <v>11</v>
      </c>
      <c r="S943">
        <f>+IF(R943=11,(F942-D942)/F942-'Daily stats'!$I$12,IF(R943=22,(E942-F942)/F942-'Daily stats'!$I$12,""))</f>
        <v>-1.0188257050853909E-2</v>
      </c>
      <c r="T943" s="11">
        <f>IF(OR(Q942="",Q943=""),0,IF(S943&lt;&gt;"",S943,IF(AND(Q942=Q943,Q942&lt;&gt;0),ABS((F942-F943)/F942),IF(AND(Q942+Q943=0,Q942&lt;&gt;0),(-1*ABS(F943-F942))/F942-2*('Daily stats'!$I$12),IF(AND(Q942=-1,Q943=0),(F942-F943)/F942-2*('Daily stats'!$I$12),IF(AND(Q942=1,Q943=0),(F943-F942)/F942-2*('Daily stats'!$I$12),0))))))</f>
        <v>-1.0188257050853909E-2</v>
      </c>
    </row>
    <row r="944" spans="1:20">
      <c r="A944" s="9">
        <v>43396</v>
      </c>
      <c r="B944" s="9">
        <v>43398</v>
      </c>
      <c r="C944" s="2">
        <v>24799.8</v>
      </c>
      <c r="D944" s="7">
        <v>25069.9</v>
      </c>
      <c r="E944" s="6">
        <v>24770</v>
      </c>
      <c r="F944" s="5">
        <v>24978.5</v>
      </c>
      <c r="G944" s="2">
        <v>24978.5</v>
      </c>
      <c r="H944" s="2">
        <v>106184</v>
      </c>
      <c r="I944" s="2">
        <v>1059042.77</v>
      </c>
      <c r="J944" s="2">
        <v>1231520</v>
      </c>
      <c r="K944" s="2">
        <v>-52360</v>
      </c>
      <c r="L944" s="2">
        <v>24972.45</v>
      </c>
      <c r="M944" s="47">
        <f t="shared" si="86"/>
        <v>-52.75</v>
      </c>
      <c r="N944" s="11">
        <f t="shared" si="89"/>
        <v>-2.107365792759051E-3</v>
      </c>
      <c r="O944" s="14">
        <f t="shared" si="90"/>
        <v>0.3411700299248247</v>
      </c>
      <c r="P944">
        <f t="shared" si="87"/>
        <v>299.90000000000146</v>
      </c>
      <c r="Q944" s="27">
        <f t="shared" si="91"/>
        <v>-1</v>
      </c>
      <c r="R944" s="2" t="str">
        <f t="shared" si="88"/>
        <v/>
      </c>
      <c r="S944" t="str">
        <f>+IF(R944=11,(F943-D943)/F943-'Daily stats'!$I$12,IF(R944=22,(E943-F943)/F943-'Daily stats'!$I$12,""))</f>
        <v/>
      </c>
      <c r="T944" s="11">
        <f>IF(OR(Q943="",Q944=""),0,IF(S944&lt;&gt;"",S944,IF(AND(Q943=Q944,Q943&lt;&gt;0),ABS((F943-F944)/F943),IF(AND(Q943+Q944=0,Q943&lt;&gt;0),(-1*ABS(F944-F943))/F943-2*('Daily stats'!$I$12),IF(AND(Q943=-1,Q944=0),(F943-F944)/F943-2*('Daily stats'!$I$12),IF(AND(Q943=1,Q944=0),(F944-F943)/F943-2*('Daily stats'!$I$12),0))))))</f>
        <v>2.107365792759051E-3</v>
      </c>
    </row>
    <row r="945" spans="1:20">
      <c r="A945" s="9">
        <v>43397</v>
      </c>
      <c r="B945" s="9">
        <v>43398</v>
      </c>
      <c r="C945" s="2">
        <v>25350.05</v>
      </c>
      <c r="D945" s="7">
        <v>25350.05</v>
      </c>
      <c r="E945" s="6">
        <v>24840</v>
      </c>
      <c r="F945" s="5">
        <v>25095.85</v>
      </c>
      <c r="G945" s="2">
        <v>25095.85</v>
      </c>
      <c r="H945" s="2">
        <v>126091</v>
      </c>
      <c r="I945" s="2">
        <v>1265884.6200000001</v>
      </c>
      <c r="J945" s="2">
        <v>882120</v>
      </c>
      <c r="K945" s="2">
        <v>-349400</v>
      </c>
      <c r="L945" s="2">
        <v>25064.2</v>
      </c>
      <c r="M945" s="47">
        <f t="shared" si="86"/>
        <v>117.34999999999854</v>
      </c>
      <c r="N945" s="11">
        <f t="shared" si="89"/>
        <v>4.6980403146705584E-3</v>
      </c>
      <c r="O945" s="14">
        <f t="shared" si="90"/>
        <v>0.34586807023949528</v>
      </c>
      <c r="P945">
        <f t="shared" si="87"/>
        <v>510.04999999999927</v>
      </c>
      <c r="Q945" s="27">
        <f t="shared" si="91"/>
        <v>1</v>
      </c>
      <c r="R945" s="2">
        <f t="shared" si="88"/>
        <v>11</v>
      </c>
      <c r="S945">
        <f>+IF(R945=11,(F944-D944)/F944-'Daily stats'!$I$12,IF(R945=22,(E944-F944)/F944-'Daily stats'!$I$12,""))</f>
        <v>-4.1591468663050805E-3</v>
      </c>
      <c r="T945" s="11">
        <f>IF(OR(Q944="",Q945=""),0,IF(S945&lt;&gt;"",S945,IF(AND(Q944=Q945,Q944&lt;&gt;0),ABS((F944-F945)/F944),IF(AND(Q944+Q945=0,Q944&lt;&gt;0),(-1*ABS(F945-F944))/F944-2*('Daily stats'!$I$12),IF(AND(Q944=-1,Q945=0),(F944-F945)/F944-2*('Daily stats'!$I$12),IF(AND(Q944=1,Q945=0),(F945-F944)/F944-2*('Daily stats'!$I$12),0))))))</f>
        <v>-4.1591468663050805E-3</v>
      </c>
    </row>
    <row r="946" spans="1:20">
      <c r="A946" s="9">
        <v>43398</v>
      </c>
      <c r="B946" s="9">
        <v>43398</v>
      </c>
      <c r="C946" s="2">
        <v>24860</v>
      </c>
      <c r="D946" s="7">
        <v>25011.200000000001</v>
      </c>
      <c r="E946" s="6">
        <v>24686</v>
      </c>
      <c r="F946" s="5">
        <v>24802.05</v>
      </c>
      <c r="G946" s="2">
        <v>24817.45</v>
      </c>
      <c r="H946" s="2">
        <v>103436</v>
      </c>
      <c r="I946" s="2">
        <v>1026936.65</v>
      </c>
      <c r="J946" s="2">
        <v>459920</v>
      </c>
      <c r="K946" s="2">
        <v>-422200</v>
      </c>
      <c r="L946" s="2" t="s">
        <v>36</v>
      </c>
      <c r="M946" s="47">
        <f t="shared" si="86"/>
        <v>-293.79999999999927</v>
      </c>
      <c r="N946" s="11">
        <f t="shared" si="89"/>
        <v>-1.1707114921391357E-2</v>
      </c>
      <c r="O946" s="14">
        <f t="shared" si="90"/>
        <v>0.33416095531810391</v>
      </c>
      <c r="P946">
        <f t="shared" si="87"/>
        <v>325.20000000000073</v>
      </c>
      <c r="Q946" s="27">
        <f t="shared" si="91"/>
        <v>0</v>
      </c>
      <c r="R946" s="2">
        <f t="shared" si="88"/>
        <v>22</v>
      </c>
      <c r="S946">
        <f>+IF(R946=11,(F945-D945)/F945-'Daily stats'!$I$12,IF(R946=22,(E945-F945)/F945-'Daily stats'!$I$12,""))</f>
        <v>-1.0694912704690161E-2</v>
      </c>
      <c r="T946" s="11">
        <f>IF(OR(Q945="",Q946=""),0,IF(S946&lt;&gt;"",S946,IF(AND(Q945=Q946,Q945&lt;&gt;0),ABS((F945-F946)/F945),IF(AND(Q945+Q946=0,Q945&lt;&gt;0),(-1*ABS(F946-F945))/F945-2*('Daily stats'!$I$12),IF(AND(Q945=-1,Q946=0),(F945-F946)/F945-2*('Daily stats'!$I$12),IF(AND(Q945=1,Q946=0),(F946-F945)/F945-2*('Daily stats'!$I$12),0))))))</f>
        <v>-1.0694912704690161E-2</v>
      </c>
    </row>
    <row r="947" spans="1:20">
      <c r="A947" s="9">
        <v>43399</v>
      </c>
      <c r="B947" s="9">
        <v>43433</v>
      </c>
      <c r="C947" s="2">
        <v>24875</v>
      </c>
      <c r="D947" s="7">
        <v>24906.2</v>
      </c>
      <c r="E947" s="6">
        <v>24444</v>
      </c>
      <c r="F947" s="5">
        <v>24502.45</v>
      </c>
      <c r="G947" s="2">
        <v>24502.45</v>
      </c>
      <c r="H947" s="2">
        <v>204204</v>
      </c>
      <c r="I947" s="2">
        <v>1008645.2</v>
      </c>
      <c r="J947" s="2">
        <v>1764820</v>
      </c>
      <c r="K947" s="2">
        <v>103140</v>
      </c>
      <c r="L947" s="2">
        <v>24421.05</v>
      </c>
      <c r="M947" s="47" t="str">
        <f t="shared" si="86"/>
        <v/>
      </c>
      <c r="N947" s="11">
        <f t="shared" si="89"/>
        <v>-1.2079646642112186E-2</v>
      </c>
      <c r="O947" s="14">
        <f t="shared" si="90"/>
        <v>0.32208130867599172</v>
      </c>
      <c r="P947">
        <f t="shared" si="87"/>
        <v>462.20000000000073</v>
      </c>
      <c r="Q947" s="27" t="str">
        <f t="shared" si="91"/>
        <v/>
      </c>
      <c r="R947" s="2" t="str">
        <f t="shared" si="88"/>
        <v/>
      </c>
      <c r="S947" t="str">
        <f>+IF(R947=11,(F946-D946)/F946-'Daily stats'!$I$12,IF(R947=22,(E946-F946)/F946-'Daily stats'!$I$12,""))</f>
        <v/>
      </c>
      <c r="T947" s="11">
        <f>IF(OR(Q946="",Q947=""),0,IF(S947&lt;&gt;"",S947,IF(AND(Q946=Q947,Q946&lt;&gt;0),ABS((F946-F947)/F946),IF(AND(Q946+Q947=0,Q946&lt;&gt;0),(-1*ABS(F947-F946))/F946-2*('Daily stats'!$I$12),IF(AND(Q946=-1,Q947=0),(F946-F947)/F946-2*('Daily stats'!$I$12),IF(AND(Q946=1,Q947=0),(F947-F946)/F946-2*('Daily stats'!$I$12),0))))))</f>
        <v>0</v>
      </c>
    </row>
    <row r="948" spans="1:20">
      <c r="A948" s="9">
        <v>43402</v>
      </c>
      <c r="B948" s="9">
        <v>43433</v>
      </c>
      <c r="C948" s="2">
        <v>24683.65</v>
      </c>
      <c r="D948" s="7">
        <v>25089</v>
      </c>
      <c r="E948" s="6">
        <v>24471.25</v>
      </c>
      <c r="F948" s="5">
        <v>25043.200000000001</v>
      </c>
      <c r="G948" s="2">
        <v>25043.200000000001</v>
      </c>
      <c r="H948" s="2">
        <v>209806</v>
      </c>
      <c r="I948" s="2">
        <v>1039975.2</v>
      </c>
      <c r="J948" s="2">
        <v>1665580</v>
      </c>
      <c r="K948" s="2">
        <v>-99240</v>
      </c>
      <c r="L948" s="2">
        <v>24959.7</v>
      </c>
      <c r="M948" s="47">
        <f t="shared" si="86"/>
        <v>540.75</v>
      </c>
      <c r="N948" s="11">
        <f t="shared" si="89"/>
        <v>2.2069221649263643E-2</v>
      </c>
      <c r="O948" s="14">
        <f t="shared" si="90"/>
        <v>0.34415053032525533</v>
      </c>
      <c r="P948">
        <f t="shared" si="87"/>
        <v>617.75</v>
      </c>
      <c r="Q948" s="27">
        <f t="shared" si="91"/>
        <v>1</v>
      </c>
      <c r="R948" s="2" t="str">
        <f t="shared" si="88"/>
        <v/>
      </c>
      <c r="S948" t="str">
        <f>+IF(R948=11,(F947-D947)/F947-'Daily stats'!$I$12,IF(R948=22,(E947-F947)/F947-'Daily stats'!$I$12,""))</f>
        <v/>
      </c>
      <c r="T948" s="11">
        <f>IF(OR(Q947="",Q948=""),0,IF(S948&lt;&gt;"",S948,IF(AND(Q947=Q948,Q947&lt;&gt;0),ABS((F947-F948)/F947),IF(AND(Q947+Q948=0,Q947&lt;&gt;0),(-1*ABS(F948-F947))/F947-2*('Daily stats'!$I$12),IF(AND(Q947=-1,Q948=0),(F947-F948)/F947-2*('Daily stats'!$I$12),IF(AND(Q947=1,Q948=0),(F948-F947)/F947-2*('Daily stats'!$I$12),0))))))</f>
        <v>0</v>
      </c>
    </row>
    <row r="949" spans="1:20">
      <c r="A949" s="9">
        <v>43403</v>
      </c>
      <c r="B949" s="9">
        <v>43433</v>
      </c>
      <c r="C949" s="2">
        <v>25050.35</v>
      </c>
      <c r="D949" s="7">
        <v>25214</v>
      </c>
      <c r="E949" s="6">
        <v>24767.35</v>
      </c>
      <c r="F949" s="5">
        <v>24912.9</v>
      </c>
      <c r="G949" s="2">
        <v>24912.9</v>
      </c>
      <c r="H949" s="2">
        <v>197603</v>
      </c>
      <c r="I949" s="2">
        <v>988340.32</v>
      </c>
      <c r="J949" s="2">
        <v>1577120</v>
      </c>
      <c r="K949" s="2">
        <v>-88460</v>
      </c>
      <c r="L949" s="2" t="s">
        <v>36</v>
      </c>
      <c r="M949" s="47">
        <f t="shared" si="86"/>
        <v>-130.29999999999927</v>
      </c>
      <c r="N949" s="11">
        <f t="shared" si="89"/>
        <v>-5.2030092001021941E-3</v>
      </c>
      <c r="O949" s="14">
        <f t="shared" si="90"/>
        <v>0.33894752112515314</v>
      </c>
      <c r="P949">
        <f t="shared" si="87"/>
        <v>446.65000000000146</v>
      </c>
      <c r="Q949" s="27">
        <f t="shared" si="91"/>
        <v>-1</v>
      </c>
      <c r="R949" s="2" t="str">
        <f t="shared" si="88"/>
        <v/>
      </c>
      <c r="S949" t="str">
        <f>+IF(R949=11,(F948-D948)/F948-'Daily stats'!$I$12,IF(R949=22,(E948-F948)/F948-'Daily stats'!$I$12,""))</f>
        <v/>
      </c>
      <c r="T949" s="11">
        <f>IF(OR(Q948="",Q949=""),0,IF(S949&lt;&gt;"",S949,IF(AND(Q948=Q949,Q948&lt;&gt;0),ABS((F948-F949)/F948),IF(AND(Q948+Q949=0,Q948&lt;&gt;0),(-1*ABS(F949-F948))/F948-2*('Daily stats'!$I$12),IF(AND(Q948=-1,Q949=0),(F948-F949)/F948-2*('Daily stats'!$I$12),IF(AND(Q948=1,Q949=0),(F949-F948)/F948-2*('Daily stats'!$I$12),0))))))</f>
        <v>-6.2030092001021941E-3</v>
      </c>
    </row>
    <row r="950" spans="1:20">
      <c r="A950" s="9">
        <v>43404</v>
      </c>
      <c r="B950" s="9">
        <v>43433</v>
      </c>
      <c r="C950" s="2">
        <v>24874.95</v>
      </c>
      <c r="D950" s="7">
        <v>25258.05</v>
      </c>
      <c r="E950" s="6">
        <v>24625</v>
      </c>
      <c r="F950" s="5">
        <v>25208.400000000001</v>
      </c>
      <c r="G950" s="2">
        <v>25208.400000000001</v>
      </c>
      <c r="H950" s="2">
        <v>253328</v>
      </c>
      <c r="I950" s="2">
        <v>1262653.6499999999</v>
      </c>
      <c r="J950" s="2">
        <v>1604380</v>
      </c>
      <c r="K950" s="2">
        <v>27260</v>
      </c>
      <c r="L950" s="2">
        <v>25153.25</v>
      </c>
      <c r="M950" s="47">
        <f t="shared" si="86"/>
        <v>295.5</v>
      </c>
      <c r="N950" s="11">
        <f t="shared" si="89"/>
        <v>1.1861324855797599E-2</v>
      </c>
      <c r="O950" s="14">
        <f t="shared" si="90"/>
        <v>0.35080884598095075</v>
      </c>
      <c r="P950">
        <f t="shared" si="87"/>
        <v>633.04999999999927</v>
      </c>
      <c r="Q950" s="27">
        <f t="shared" si="91"/>
        <v>1</v>
      </c>
      <c r="R950" s="2">
        <f t="shared" si="88"/>
        <v>11</v>
      </c>
      <c r="S950">
        <f>+IF(R950=11,(F949-D949)/F949-'Daily stats'!$I$12,IF(R950=22,(E949-F949)/F949-'Daily stats'!$I$12,""))</f>
        <v>-1.2586108000272891E-2</v>
      </c>
      <c r="T950" s="11">
        <f>IF(OR(Q949="",Q950=""),0,IF(S950&lt;&gt;"",S950,IF(AND(Q949=Q950,Q949&lt;&gt;0),ABS((F949-F950)/F949),IF(AND(Q949+Q950=0,Q949&lt;&gt;0),(-1*ABS(F950-F949))/F949-2*('Daily stats'!$I$12),IF(AND(Q949=-1,Q950=0),(F949-F950)/F949-2*('Daily stats'!$I$12),IF(AND(Q949=1,Q950=0),(F950-F949)/F949-2*('Daily stats'!$I$12),0))))))</f>
        <v>-1.2586108000272891E-2</v>
      </c>
    </row>
    <row r="951" spans="1:20">
      <c r="A951" s="9">
        <v>43405</v>
      </c>
      <c r="B951" s="9">
        <v>43433</v>
      </c>
      <c r="C951" s="2">
        <v>25249.95</v>
      </c>
      <c r="D951" s="7">
        <v>25450</v>
      </c>
      <c r="E951" s="6">
        <v>25178.95</v>
      </c>
      <c r="F951" s="5">
        <v>25377.7</v>
      </c>
      <c r="G951" s="2">
        <v>25377.7</v>
      </c>
      <c r="H951" s="2">
        <v>196754</v>
      </c>
      <c r="I951" s="2">
        <v>995975.49</v>
      </c>
      <c r="J951" s="2">
        <v>1490780</v>
      </c>
      <c r="K951" s="2">
        <v>-113600</v>
      </c>
      <c r="L951" s="2" t="s">
        <v>36</v>
      </c>
      <c r="M951" s="47">
        <f t="shared" si="86"/>
        <v>169.29999999999927</v>
      </c>
      <c r="N951" s="11">
        <f t="shared" si="89"/>
        <v>6.7160152964884428E-3</v>
      </c>
      <c r="O951" s="14">
        <f t="shared" si="90"/>
        <v>0.35752486127743921</v>
      </c>
      <c r="P951">
        <f t="shared" si="87"/>
        <v>271.04999999999927</v>
      </c>
      <c r="Q951" s="27">
        <f t="shared" si="91"/>
        <v>1</v>
      </c>
      <c r="R951" s="2" t="str">
        <f t="shared" si="88"/>
        <v/>
      </c>
      <c r="S951" t="str">
        <f>+IF(R951=11,(F950-D950)/F950-'Daily stats'!$I$12,IF(R951=22,(E950-F950)/F950-'Daily stats'!$I$12,""))</f>
        <v/>
      </c>
      <c r="T951" s="11">
        <f>IF(OR(Q950="",Q951=""),0,IF(S951&lt;&gt;"",S951,IF(AND(Q950=Q951,Q950&lt;&gt;0),ABS((F950-F951)/F950),IF(AND(Q950+Q951=0,Q950&lt;&gt;0),(-1*ABS(F951-F950))/F950-2*('Daily stats'!$I$12),IF(AND(Q950=-1,Q951=0),(F950-F951)/F950-2*('Daily stats'!$I$12),IF(AND(Q950=1,Q951=0),(F951-F950)/F950-2*('Daily stats'!$I$12),0))))))</f>
        <v>6.7160152964884428E-3</v>
      </c>
    </row>
    <row r="952" spans="1:20">
      <c r="A952" s="9">
        <v>43406</v>
      </c>
      <c r="B952" s="9">
        <v>43433</v>
      </c>
      <c r="C952" s="2">
        <v>25548</v>
      </c>
      <c r="D952" s="7">
        <v>25898</v>
      </c>
      <c r="E952" s="6">
        <v>25515.4</v>
      </c>
      <c r="F952" s="5">
        <v>25750.400000000001</v>
      </c>
      <c r="G952" s="2">
        <v>25750.400000000001</v>
      </c>
      <c r="H952" s="2">
        <v>202707</v>
      </c>
      <c r="I952" s="2">
        <v>1043589.95</v>
      </c>
      <c r="J952" s="2">
        <v>1674240</v>
      </c>
      <c r="K952" s="2">
        <v>183460</v>
      </c>
      <c r="L952" s="2">
        <v>25701.65</v>
      </c>
      <c r="M952" s="47">
        <f t="shared" si="86"/>
        <v>372.70000000000073</v>
      </c>
      <c r="N952" s="11">
        <f t="shared" si="89"/>
        <v>1.4686122067799711E-2</v>
      </c>
      <c r="O952" s="14">
        <f t="shared" si="90"/>
        <v>0.37221098334523894</v>
      </c>
      <c r="P952">
        <f t="shared" si="87"/>
        <v>382.59999999999854</v>
      </c>
      <c r="Q952" s="27">
        <f t="shared" si="91"/>
        <v>1</v>
      </c>
      <c r="R952" s="2" t="str">
        <f t="shared" si="88"/>
        <v/>
      </c>
      <c r="S952" t="str">
        <f>+IF(R952=11,(F951-D951)/F951-'Daily stats'!$I$12,IF(R952=22,(E951-F951)/F951-'Daily stats'!$I$12,""))</f>
        <v/>
      </c>
      <c r="T952" s="11">
        <f>IF(OR(Q951="",Q952=""),0,IF(S952&lt;&gt;"",S952,IF(AND(Q951=Q952,Q951&lt;&gt;0),ABS((F951-F952)/F951),IF(AND(Q951+Q952=0,Q951&lt;&gt;0),(-1*ABS(F952-F951))/F951-2*('Daily stats'!$I$12),IF(AND(Q951=-1,Q952=0),(F951-F952)/F951-2*('Daily stats'!$I$12),IF(AND(Q951=1,Q952=0),(F952-F951)/F951-2*('Daily stats'!$I$12),0))))))</f>
        <v>1.4686122067799711E-2</v>
      </c>
    </row>
    <row r="953" spans="1:20">
      <c r="A953" s="9">
        <v>43409</v>
      </c>
      <c r="B953" s="9">
        <v>43433</v>
      </c>
      <c r="C953" s="2">
        <v>25700.2</v>
      </c>
      <c r="D953" s="7">
        <v>25873</v>
      </c>
      <c r="E953" s="6">
        <v>25573</v>
      </c>
      <c r="F953" s="5">
        <v>25805.8</v>
      </c>
      <c r="G953" s="2">
        <v>25805.8</v>
      </c>
      <c r="H953" s="2">
        <v>145717</v>
      </c>
      <c r="I953" s="2">
        <v>749351.07</v>
      </c>
      <c r="J953" s="2">
        <v>1682460</v>
      </c>
      <c r="K953" s="2">
        <v>8220</v>
      </c>
      <c r="L953" s="2">
        <v>25732.2</v>
      </c>
      <c r="M953" s="47">
        <f t="shared" si="86"/>
        <v>55.399999999997817</v>
      </c>
      <c r="N953" s="11">
        <f t="shared" si="89"/>
        <v>2.1514228905181207E-3</v>
      </c>
      <c r="O953" s="14">
        <f t="shared" si="90"/>
        <v>0.37436240623575706</v>
      </c>
      <c r="P953">
        <f t="shared" si="87"/>
        <v>300</v>
      </c>
      <c r="Q953" s="27">
        <f t="shared" si="91"/>
        <v>1</v>
      </c>
      <c r="R953" s="2" t="str">
        <f t="shared" si="88"/>
        <v/>
      </c>
      <c r="S953" t="str">
        <f>+IF(R953=11,(F952-D952)/F952-'Daily stats'!$I$12,IF(R953=22,(E952-F952)/F952-'Daily stats'!$I$12,""))</f>
        <v/>
      </c>
      <c r="T953" s="11">
        <f>IF(OR(Q952="",Q953=""),0,IF(S953&lt;&gt;"",S953,IF(AND(Q952=Q953,Q952&lt;&gt;0),ABS((F952-F953)/F952),IF(AND(Q952+Q953=0,Q952&lt;&gt;0),(-1*ABS(F953-F952))/F952-2*('Daily stats'!$I$12),IF(AND(Q952=-1,Q953=0),(F952-F953)/F952-2*('Daily stats'!$I$12),IF(AND(Q952=1,Q953=0),(F953-F952)/F952-2*('Daily stats'!$I$12),0))))))</f>
        <v>2.1514228905181207E-3</v>
      </c>
    </row>
    <row r="954" spans="1:20">
      <c r="A954" s="9">
        <v>43410</v>
      </c>
      <c r="B954" s="9">
        <v>43433</v>
      </c>
      <c r="C954" s="2">
        <v>25824.7</v>
      </c>
      <c r="D954" s="7">
        <v>25939.65</v>
      </c>
      <c r="E954" s="6">
        <v>25616.9</v>
      </c>
      <c r="F954" s="5">
        <v>25683.200000000001</v>
      </c>
      <c r="G954" s="2">
        <v>25683.200000000001</v>
      </c>
      <c r="H954" s="2">
        <v>166259</v>
      </c>
      <c r="I954" s="2">
        <v>857744.76</v>
      </c>
      <c r="J954" s="2">
        <v>1381000</v>
      </c>
      <c r="K954" s="2">
        <v>-301460</v>
      </c>
      <c r="L954" s="2">
        <v>25598</v>
      </c>
      <c r="M954" s="47">
        <f t="shared" si="86"/>
        <v>-122.59999999999854</v>
      </c>
      <c r="N954" s="11">
        <f t="shared" si="89"/>
        <v>-4.75086995946642E-3</v>
      </c>
      <c r="O954" s="14">
        <f t="shared" si="90"/>
        <v>0.36961153627629062</v>
      </c>
      <c r="P954">
        <f t="shared" si="87"/>
        <v>322.75</v>
      </c>
      <c r="Q954" s="27">
        <f t="shared" si="91"/>
        <v>-1</v>
      </c>
      <c r="R954" s="2" t="str">
        <f t="shared" si="88"/>
        <v/>
      </c>
      <c r="S954" t="str">
        <f>+IF(R954=11,(F953-D953)/F953-'Daily stats'!$I$12,IF(R954=22,(E953-F953)/F953-'Daily stats'!$I$12,""))</f>
        <v/>
      </c>
      <c r="T954" s="11">
        <f>IF(OR(Q953="",Q954=""),0,IF(S954&lt;&gt;"",S954,IF(AND(Q953=Q954,Q953&lt;&gt;0),ABS((F953-F954)/F953),IF(AND(Q953+Q954=0,Q953&lt;&gt;0),(-1*ABS(F954-F953))/F953-2*('Daily stats'!$I$12),IF(AND(Q953=-1,Q954=0),(F953-F954)/F953-2*('Daily stats'!$I$12),IF(AND(Q953=1,Q954=0),(F954-F953)/F953-2*('Daily stats'!$I$12),0))))))</f>
        <v>-5.75086995946642E-3</v>
      </c>
    </row>
    <row r="955" spans="1:20">
      <c r="A955" s="9">
        <v>43411</v>
      </c>
      <c r="B955" s="9">
        <v>43433</v>
      </c>
      <c r="C955" s="2">
        <v>25880</v>
      </c>
      <c r="D955" s="7">
        <v>25880</v>
      </c>
      <c r="E955" s="6">
        <v>25732.2</v>
      </c>
      <c r="F955" s="5">
        <v>25762.2</v>
      </c>
      <c r="G955" s="2">
        <v>25762.2</v>
      </c>
      <c r="H955" s="2">
        <v>23750</v>
      </c>
      <c r="I955" s="2">
        <v>122382.92</v>
      </c>
      <c r="J955" s="2">
        <v>1397860</v>
      </c>
      <c r="K955" s="2">
        <v>16860</v>
      </c>
      <c r="L955" s="2" t="s">
        <v>36</v>
      </c>
      <c r="M955" s="47">
        <f t="shared" si="86"/>
        <v>79</v>
      </c>
      <c r="N955" s="11">
        <f t="shared" si="89"/>
        <v>3.0759406927485669E-3</v>
      </c>
      <c r="O955" s="14">
        <f t="shared" si="90"/>
        <v>0.3726874769690392</v>
      </c>
      <c r="P955">
        <f t="shared" si="87"/>
        <v>147.79999999999927</v>
      </c>
      <c r="Q955" s="27">
        <f t="shared" si="91"/>
        <v>1</v>
      </c>
      <c r="R955" s="2" t="str">
        <f t="shared" si="88"/>
        <v/>
      </c>
      <c r="S955" t="str">
        <f>+IF(R955=11,(F954-D954)/F954-'Daily stats'!$I$12,IF(R955=22,(E954-F954)/F954-'Daily stats'!$I$12,""))</f>
        <v/>
      </c>
      <c r="T955" s="11">
        <f>IF(OR(Q954="",Q955=""),0,IF(S955&lt;&gt;"",S955,IF(AND(Q954=Q955,Q954&lt;&gt;0),ABS((F954-F955)/F954),IF(AND(Q954+Q955=0,Q954&lt;&gt;0),(-1*ABS(F955-F954))/F954-2*('Daily stats'!$I$12),IF(AND(Q954=-1,Q955=0),(F954-F955)/F954-2*('Daily stats'!$I$12),IF(AND(Q954=1,Q955=0),(F955-F954)/F954-2*('Daily stats'!$I$12),0))))))</f>
        <v>-4.075940692748567E-3</v>
      </c>
    </row>
    <row r="956" spans="1:20">
      <c r="A956" s="9">
        <v>43413</v>
      </c>
      <c r="B956" s="9">
        <v>43433</v>
      </c>
      <c r="C956" s="2">
        <v>25730</v>
      </c>
      <c r="D956" s="7">
        <v>25880</v>
      </c>
      <c r="E956" s="6">
        <v>25630.1</v>
      </c>
      <c r="F956" s="5">
        <v>25848.799999999999</v>
      </c>
      <c r="G956" s="2">
        <v>25848.799999999999</v>
      </c>
      <c r="H956" s="2">
        <v>107918</v>
      </c>
      <c r="I956" s="2">
        <v>556712.93999999994</v>
      </c>
      <c r="J956" s="2">
        <v>1504580</v>
      </c>
      <c r="K956" s="2">
        <v>106720</v>
      </c>
      <c r="L956" s="2" t="s">
        <v>36</v>
      </c>
      <c r="M956" s="47">
        <f t="shared" si="86"/>
        <v>86.599999999998545</v>
      </c>
      <c r="N956" s="11">
        <f t="shared" si="89"/>
        <v>3.3615141563996297E-3</v>
      </c>
      <c r="O956" s="14">
        <f t="shared" si="90"/>
        <v>0.37604899112543883</v>
      </c>
      <c r="P956">
        <f t="shared" si="87"/>
        <v>249.90000000000146</v>
      </c>
      <c r="Q956" s="27">
        <f t="shared" si="91"/>
        <v>1</v>
      </c>
      <c r="R956" s="2">
        <f t="shared" si="88"/>
        <v>22</v>
      </c>
      <c r="S956">
        <f>+IF(R956=11,(F955-D955)/F955-'Daily stats'!$I$12,IF(R956=22,(E955-F955)/F955-'Daily stats'!$I$12,""))</f>
        <v>-1.6644968209236788E-3</v>
      </c>
      <c r="T956" s="11">
        <f>IF(OR(Q955="",Q956=""),0,IF(S956&lt;&gt;"",S956,IF(AND(Q955=Q956,Q955&lt;&gt;0),ABS((F955-F956)/F955),IF(AND(Q955+Q956=0,Q955&lt;&gt;0),(-1*ABS(F956-F955))/F955-2*('Daily stats'!$I$12),IF(AND(Q955=-1,Q956=0),(F955-F956)/F955-2*('Daily stats'!$I$12),IF(AND(Q955=1,Q956=0),(F956-F955)/F955-2*('Daily stats'!$I$12),0))))))</f>
        <v>-1.6644968209236788E-3</v>
      </c>
    </row>
    <row r="957" spans="1:20">
      <c r="A957" s="9">
        <v>43416</v>
      </c>
      <c r="B957" s="9">
        <v>43433</v>
      </c>
      <c r="C957" s="2">
        <v>25850.25</v>
      </c>
      <c r="D957" s="7">
        <v>25980</v>
      </c>
      <c r="E957" s="6">
        <v>25567.55</v>
      </c>
      <c r="F957" s="5">
        <v>25599.5</v>
      </c>
      <c r="G957" s="2">
        <v>25599.5</v>
      </c>
      <c r="H957" s="2">
        <v>146491</v>
      </c>
      <c r="I957" s="2">
        <v>754387.18</v>
      </c>
      <c r="J957" s="2">
        <v>1294820</v>
      </c>
      <c r="K957" s="2">
        <v>-209760</v>
      </c>
      <c r="L957" s="2" t="s">
        <v>36</v>
      </c>
      <c r="M957" s="47">
        <f t="shared" si="86"/>
        <v>-249.29999999999927</v>
      </c>
      <c r="N957" s="11">
        <f t="shared" si="89"/>
        <v>-9.6445482962458327E-3</v>
      </c>
      <c r="O957" s="14">
        <f t="shared" si="90"/>
        <v>0.36640444282919299</v>
      </c>
      <c r="P957">
        <f t="shared" si="87"/>
        <v>412.45000000000073</v>
      </c>
      <c r="Q957" s="27">
        <f t="shared" si="91"/>
        <v>-1</v>
      </c>
      <c r="R957" s="2">
        <f t="shared" si="88"/>
        <v>22</v>
      </c>
      <c r="S957">
        <f>+IF(R957=11,(F956-D956)/F956-'Daily stats'!$I$12,IF(R957=22,(E956-F956)/F956-'Daily stats'!$I$12,""))</f>
        <v>-8.96074092414351E-3</v>
      </c>
      <c r="T957" s="11">
        <f>IF(OR(Q956="",Q957=""),0,IF(S957&lt;&gt;"",S957,IF(AND(Q956=Q957,Q956&lt;&gt;0),ABS((F956-F957)/F956),IF(AND(Q956+Q957=0,Q956&lt;&gt;0),(-1*ABS(F957-F956))/F956-2*('Daily stats'!$I$12),IF(AND(Q956=-1,Q957=0),(F956-F957)/F956-2*('Daily stats'!$I$12),IF(AND(Q956=1,Q957=0),(F957-F956)/F956-2*('Daily stats'!$I$12),0))))))</f>
        <v>-8.96074092414351E-3</v>
      </c>
    </row>
    <row r="958" spans="1:20">
      <c r="A958" s="9">
        <v>43417</v>
      </c>
      <c r="B958" s="9">
        <v>43433</v>
      </c>
      <c r="C958" s="2">
        <v>25479.95</v>
      </c>
      <c r="D958" s="7">
        <v>25855.1</v>
      </c>
      <c r="E958" s="6">
        <v>25429.15</v>
      </c>
      <c r="F958" s="5">
        <v>25830.75</v>
      </c>
      <c r="G958" s="2">
        <v>25830.75</v>
      </c>
      <c r="H958" s="2">
        <v>187466</v>
      </c>
      <c r="I958" s="2">
        <v>961163.82</v>
      </c>
      <c r="J958" s="2">
        <v>1335120</v>
      </c>
      <c r="K958" s="2">
        <v>40300</v>
      </c>
      <c r="L958" s="2">
        <v>25768.6</v>
      </c>
      <c r="M958" s="47">
        <f t="shared" si="86"/>
        <v>231.25</v>
      </c>
      <c r="N958" s="11">
        <f t="shared" si="89"/>
        <v>9.0333795581944952E-3</v>
      </c>
      <c r="O958" s="14">
        <f t="shared" si="90"/>
        <v>0.37543782238738749</v>
      </c>
      <c r="P958">
        <f t="shared" si="87"/>
        <v>425.94999999999709</v>
      </c>
      <c r="Q958" s="27">
        <f t="shared" si="91"/>
        <v>1</v>
      </c>
      <c r="R958" s="2" t="str">
        <f t="shared" si="88"/>
        <v/>
      </c>
      <c r="S958" t="str">
        <f>+IF(R958=11,(F957-D957)/F957-'Daily stats'!$I$12,IF(R958=22,(E957-F957)/F957-'Daily stats'!$I$12,""))</f>
        <v/>
      </c>
      <c r="T958" s="11">
        <f>IF(OR(Q957="",Q958=""),0,IF(S958&lt;&gt;"",S958,IF(AND(Q957=Q958,Q957&lt;&gt;0),ABS((F957-F958)/F957),IF(AND(Q957+Q958=0,Q957&lt;&gt;0),(-1*ABS(F958-F957))/F957-2*('Daily stats'!$I$12),IF(AND(Q957=-1,Q958=0),(F957-F958)/F957-2*('Daily stats'!$I$12),IF(AND(Q957=1,Q958=0),(F958-F957)/F957-2*('Daily stats'!$I$12),0))))))</f>
        <v>-1.0033379558194496E-2</v>
      </c>
    </row>
    <row r="959" spans="1:20">
      <c r="A959" s="9">
        <v>43418</v>
      </c>
      <c r="B959" s="9">
        <v>43433</v>
      </c>
      <c r="C959" s="2">
        <v>25984.5</v>
      </c>
      <c r="D959" s="7">
        <v>26080</v>
      </c>
      <c r="E959" s="6">
        <v>25811.200000000001</v>
      </c>
      <c r="F959" s="5">
        <v>25981.45</v>
      </c>
      <c r="G959" s="2">
        <v>25981.45</v>
      </c>
      <c r="H959" s="2">
        <v>223494</v>
      </c>
      <c r="I959" s="2">
        <v>1160705.8600000001</v>
      </c>
      <c r="J959" s="2">
        <v>1410560</v>
      </c>
      <c r="K959" s="2">
        <v>75440</v>
      </c>
      <c r="L959" s="2">
        <v>25930.15</v>
      </c>
      <c r="M959" s="47">
        <f t="shared" si="86"/>
        <v>150.70000000000073</v>
      </c>
      <c r="N959" s="11">
        <f t="shared" si="89"/>
        <v>5.8341318002768303E-3</v>
      </c>
      <c r="O959" s="14">
        <f t="shared" si="90"/>
        <v>0.3812719541876643</v>
      </c>
      <c r="P959">
        <f t="shared" si="87"/>
        <v>268.79999999999927</v>
      </c>
      <c r="Q959" s="27">
        <f t="shared" si="91"/>
        <v>1</v>
      </c>
      <c r="R959" s="2" t="str">
        <f t="shared" si="88"/>
        <v/>
      </c>
      <c r="S959" t="str">
        <f>+IF(R959=11,(F958-D958)/F958-'Daily stats'!$I$12,IF(R959=22,(E958-F958)/F958-'Daily stats'!$I$12,""))</f>
        <v/>
      </c>
      <c r="T959" s="11">
        <f>IF(OR(Q958="",Q959=""),0,IF(S959&lt;&gt;"",S959,IF(AND(Q958=Q959,Q958&lt;&gt;0),ABS((F958-F959)/F958),IF(AND(Q958+Q959=0,Q958&lt;&gt;0),(-1*ABS(F959-F958))/F958-2*('Daily stats'!$I$12),IF(AND(Q958=-1,Q959=0),(F958-F959)/F958-2*('Daily stats'!$I$12),IF(AND(Q958=1,Q959=0),(F959-F958)/F958-2*('Daily stats'!$I$12),0))))))</f>
        <v>5.8341318002768303E-3</v>
      </c>
    </row>
    <row r="960" spans="1:20">
      <c r="A960" s="9">
        <v>43419</v>
      </c>
      <c r="B960" s="9">
        <v>43433</v>
      </c>
      <c r="C960" s="2">
        <v>25960</v>
      </c>
      <c r="D960" s="7">
        <v>26255.95</v>
      </c>
      <c r="E960" s="6">
        <v>25905.5</v>
      </c>
      <c r="F960" s="5">
        <v>26195.8</v>
      </c>
      <c r="G960" s="2">
        <v>26195.8</v>
      </c>
      <c r="H960" s="2">
        <v>179195</v>
      </c>
      <c r="I960" s="2">
        <v>935465.44</v>
      </c>
      <c r="J960" s="2">
        <v>1565820</v>
      </c>
      <c r="K960" s="2">
        <v>155260</v>
      </c>
      <c r="L960" s="2">
        <v>26154.75</v>
      </c>
      <c r="M960" s="47">
        <f t="shared" si="86"/>
        <v>214.34999999999854</v>
      </c>
      <c r="N960" s="11">
        <f t="shared" si="89"/>
        <v>8.2501169103340478E-3</v>
      </c>
      <c r="O960" s="14">
        <f t="shared" si="90"/>
        <v>0.38952207109799836</v>
      </c>
      <c r="P960">
        <f t="shared" si="87"/>
        <v>350.45000000000073</v>
      </c>
      <c r="Q960" s="27">
        <f t="shared" si="91"/>
        <v>1</v>
      </c>
      <c r="R960" s="2" t="str">
        <f t="shared" si="88"/>
        <v/>
      </c>
      <c r="S960" t="str">
        <f>+IF(R960=11,(F959-D959)/F959-'Daily stats'!$I$12,IF(R960=22,(E959-F959)/F959-'Daily stats'!$I$12,""))</f>
        <v/>
      </c>
      <c r="T960" s="11">
        <f>IF(OR(Q959="",Q960=""),0,IF(S960&lt;&gt;"",S960,IF(AND(Q959=Q960,Q959&lt;&gt;0),ABS((F959-F960)/F959),IF(AND(Q959+Q960=0,Q959&lt;&gt;0),(-1*ABS(F960-F959))/F959-2*('Daily stats'!$I$12),IF(AND(Q959=-1,Q960=0),(F959-F960)/F959-2*('Daily stats'!$I$12),IF(AND(Q959=1,Q960=0),(F960-F959)/F959-2*('Daily stats'!$I$12),0))))))</f>
        <v>8.2501169103340478E-3</v>
      </c>
    </row>
    <row r="961" spans="1:20">
      <c r="A961" s="9">
        <v>43420</v>
      </c>
      <c r="B961" s="9">
        <v>43433</v>
      </c>
      <c r="C961" s="2">
        <v>26202.15</v>
      </c>
      <c r="D961" s="7">
        <v>26333.7</v>
      </c>
      <c r="E961" s="6">
        <v>26145</v>
      </c>
      <c r="F961" s="5">
        <v>26253.9</v>
      </c>
      <c r="G961" s="2">
        <v>26253.9</v>
      </c>
      <c r="H961" s="2">
        <v>155658</v>
      </c>
      <c r="I961" s="2">
        <v>816942.16</v>
      </c>
      <c r="J961" s="2">
        <v>1527660</v>
      </c>
      <c r="K961" s="2">
        <v>-38160</v>
      </c>
      <c r="L961" s="2">
        <v>26245.55</v>
      </c>
      <c r="M961" s="47">
        <f t="shared" si="86"/>
        <v>58.100000000002183</v>
      </c>
      <c r="N961" s="11">
        <f t="shared" si="89"/>
        <v>2.2179127951809903E-3</v>
      </c>
      <c r="O961" s="14">
        <f t="shared" si="90"/>
        <v>0.39173998389317932</v>
      </c>
      <c r="P961">
        <f t="shared" si="87"/>
        <v>188.70000000000073</v>
      </c>
      <c r="Q961" s="27">
        <f t="shared" si="91"/>
        <v>1</v>
      </c>
      <c r="R961" s="2" t="str">
        <f t="shared" si="88"/>
        <v/>
      </c>
      <c r="S961" t="str">
        <f>+IF(R961=11,(F960-D960)/F960-'Daily stats'!$I$12,IF(R961=22,(E960-F960)/F960-'Daily stats'!$I$12,""))</f>
        <v/>
      </c>
      <c r="T961" s="11">
        <f>IF(OR(Q960="",Q961=""),0,IF(S961&lt;&gt;"",S961,IF(AND(Q960=Q961,Q960&lt;&gt;0),ABS((F960-F961)/F960),IF(AND(Q960+Q961=0,Q960&lt;&gt;0),(-1*ABS(F961-F960))/F960-2*('Daily stats'!$I$12),IF(AND(Q960=-1,Q961=0),(F960-F961)/F960-2*('Daily stats'!$I$12),IF(AND(Q960=1,Q961=0),(F961-F960)/F960-2*('Daily stats'!$I$12),0))))))</f>
        <v>2.2179127951809903E-3</v>
      </c>
    </row>
    <row r="962" spans="1:20">
      <c r="A962" s="9">
        <v>43423</v>
      </c>
      <c r="B962" s="9">
        <v>43433</v>
      </c>
      <c r="C962" s="2">
        <v>26355.1</v>
      </c>
      <c r="D962" s="7">
        <v>26395</v>
      </c>
      <c r="E962" s="6">
        <v>26207.7</v>
      </c>
      <c r="F962" s="5">
        <v>26319</v>
      </c>
      <c r="G962" s="2">
        <v>26319</v>
      </c>
      <c r="H962" s="2">
        <v>128199</v>
      </c>
      <c r="I962" s="2">
        <v>674196.86</v>
      </c>
      <c r="J962" s="2">
        <v>1558300</v>
      </c>
      <c r="K962" s="2">
        <v>30640</v>
      </c>
      <c r="L962" s="2" t="s">
        <v>36</v>
      </c>
      <c r="M962" s="47">
        <f t="shared" si="86"/>
        <v>65.099999999998545</v>
      </c>
      <c r="N962" s="11">
        <f t="shared" si="89"/>
        <v>2.4796315975911597E-3</v>
      </c>
      <c r="O962" s="14">
        <f t="shared" si="90"/>
        <v>0.3942196154907705</v>
      </c>
      <c r="P962">
        <f t="shared" si="87"/>
        <v>187.29999999999927</v>
      </c>
      <c r="Q962" s="27">
        <f t="shared" si="91"/>
        <v>1</v>
      </c>
      <c r="R962" s="2" t="str">
        <f t="shared" si="88"/>
        <v/>
      </c>
      <c r="S962" t="str">
        <f>+IF(R962=11,(F961-D961)/F961-'Daily stats'!$I$12,IF(R962=22,(E961-F961)/F961-'Daily stats'!$I$12,""))</f>
        <v/>
      </c>
      <c r="T962" s="11">
        <f>IF(OR(Q961="",Q962=""),0,IF(S962&lt;&gt;"",S962,IF(AND(Q961=Q962,Q961&lt;&gt;0),ABS((F961-F962)/F961),IF(AND(Q961+Q962=0,Q961&lt;&gt;0),(-1*ABS(F962-F961))/F961-2*('Daily stats'!$I$12),IF(AND(Q961=-1,Q962=0),(F961-F962)/F961-2*('Daily stats'!$I$12),IF(AND(Q961=1,Q962=0),(F962-F961)/F961-2*('Daily stats'!$I$12),0))))))</f>
        <v>2.4796315975911597E-3</v>
      </c>
    </row>
    <row r="963" spans="1:20">
      <c r="A963" s="9">
        <v>43424</v>
      </c>
      <c r="B963" s="9">
        <v>43433</v>
      </c>
      <c r="C963" s="2">
        <v>26240</v>
      </c>
      <c r="D963" s="7">
        <v>26262.799999999999</v>
      </c>
      <c r="E963" s="6">
        <v>26080.75</v>
      </c>
      <c r="F963" s="5">
        <v>26157.9</v>
      </c>
      <c r="G963" s="2">
        <v>26157.9</v>
      </c>
      <c r="H963" s="2">
        <v>143267</v>
      </c>
      <c r="I963" s="2">
        <v>750172.02</v>
      </c>
      <c r="J963" s="2">
        <v>1548420</v>
      </c>
      <c r="K963" s="2">
        <v>-9880</v>
      </c>
      <c r="L963" s="2">
        <v>26113.35</v>
      </c>
      <c r="M963" s="47">
        <f t="shared" ref="M963:M1026" si="92">+IF(B963=B962,F963-F962,"")</f>
        <v>-161.09999999999854</v>
      </c>
      <c r="N963" s="11">
        <f t="shared" si="89"/>
        <v>-6.1210532315057013E-3</v>
      </c>
      <c r="O963" s="14">
        <f t="shared" si="90"/>
        <v>0.38809856225926481</v>
      </c>
      <c r="P963">
        <f t="shared" ref="P963:P1026" si="93">+D963-E963</f>
        <v>182.04999999999927</v>
      </c>
      <c r="Q963" s="27">
        <f t="shared" si="91"/>
        <v>-1</v>
      </c>
      <c r="R963" s="2">
        <f t="shared" ref="R963:R1026" si="94">+IF(AND(Q962=1,E963&lt;E962),22,IF(AND(Q962=-1,D963&gt;D962),11,""))</f>
        <v>22</v>
      </c>
      <c r="S963">
        <f>+IF(R963=11,(F962-D962)/F962-'Daily stats'!$I$12,IF(R963=22,(E962-F962)/F962-'Daily stats'!$I$12,""))</f>
        <v>-4.7288840761426833E-3</v>
      </c>
      <c r="T963" s="11">
        <f>IF(OR(Q962="",Q963=""),0,IF(S963&lt;&gt;"",S963,IF(AND(Q962=Q963,Q962&lt;&gt;0),ABS((F962-F963)/F962),IF(AND(Q962+Q963=0,Q962&lt;&gt;0),(-1*ABS(F963-F962))/F962-2*('Daily stats'!$I$12),IF(AND(Q962=-1,Q963=0),(F962-F963)/F962-2*('Daily stats'!$I$12),IF(AND(Q962=1,Q963=0),(F963-F962)/F962-2*('Daily stats'!$I$12),0))))))</f>
        <v>-4.7288840761426833E-3</v>
      </c>
    </row>
    <row r="964" spans="1:20">
      <c r="A964" s="9">
        <v>43425</v>
      </c>
      <c r="B964" s="9">
        <v>43433</v>
      </c>
      <c r="C964" s="2">
        <v>26050</v>
      </c>
      <c r="D964" s="7">
        <v>26409.7</v>
      </c>
      <c r="E964" s="6">
        <v>26050</v>
      </c>
      <c r="F964" s="5">
        <v>26332.3</v>
      </c>
      <c r="G964" s="2">
        <v>26332.3</v>
      </c>
      <c r="H964" s="2">
        <v>167148</v>
      </c>
      <c r="I964" s="2">
        <v>877990.44</v>
      </c>
      <c r="J964" s="2">
        <v>1663680</v>
      </c>
      <c r="K964" s="2">
        <v>115260</v>
      </c>
      <c r="L964" s="2">
        <v>26262.05</v>
      </c>
      <c r="M964" s="47">
        <f t="shared" si="92"/>
        <v>174.39999999999782</v>
      </c>
      <c r="N964" s="11">
        <f t="shared" ref="N964:N1027" si="95">(F964-F963)/F963</f>
        <v>6.6672018778265001E-3</v>
      </c>
      <c r="O964" s="14">
        <f t="shared" ref="O964:O1027" si="96">+O963+N964</f>
        <v>0.3947657641370913</v>
      </c>
      <c r="P964">
        <f t="shared" si="93"/>
        <v>359.70000000000073</v>
      </c>
      <c r="Q964" s="27">
        <f t="shared" si="91"/>
        <v>1</v>
      </c>
      <c r="R964" s="2">
        <f t="shared" si="94"/>
        <v>11</v>
      </c>
      <c r="S964">
        <f>+IF(R964=11,(F963-D963)/F963-'Daily stats'!$I$12,IF(R964=22,(E963-F963)/F963-'Daily stats'!$I$12,""))</f>
        <v>-4.510260762522901E-3</v>
      </c>
      <c r="T964" s="11">
        <f>IF(OR(Q963="",Q964=""),0,IF(S964&lt;&gt;"",S964,IF(AND(Q963=Q964,Q963&lt;&gt;0),ABS((F963-F964)/F963),IF(AND(Q963+Q964=0,Q963&lt;&gt;0),(-1*ABS(F964-F963))/F963-2*('Daily stats'!$I$12),IF(AND(Q963=-1,Q964=0),(F963-F964)/F963-2*('Daily stats'!$I$12),IF(AND(Q963=1,Q964=0),(F964-F963)/F963-2*('Daily stats'!$I$12),0))))))</f>
        <v>-4.510260762522901E-3</v>
      </c>
    </row>
    <row r="965" spans="1:20">
      <c r="A965" s="9">
        <v>43426</v>
      </c>
      <c r="B965" s="9">
        <v>43433</v>
      </c>
      <c r="C965" s="2">
        <v>26310.1</v>
      </c>
      <c r="D965" s="7">
        <v>26339.25</v>
      </c>
      <c r="E965" s="6">
        <v>25956.9</v>
      </c>
      <c r="F965" s="5">
        <v>26003.45</v>
      </c>
      <c r="G965" s="2">
        <v>26003.45</v>
      </c>
      <c r="H965" s="2">
        <v>187137</v>
      </c>
      <c r="I965" s="2">
        <v>979850.08</v>
      </c>
      <c r="J965" s="2">
        <v>1195280</v>
      </c>
      <c r="K965" s="2">
        <v>-468400</v>
      </c>
      <c r="L965" s="2">
        <v>25999.45</v>
      </c>
      <c r="M965" s="47">
        <f t="shared" si="92"/>
        <v>-328.84999999999854</v>
      </c>
      <c r="N965" s="11">
        <f t="shared" si="95"/>
        <v>-1.2488464737223811E-2</v>
      </c>
      <c r="O965" s="14">
        <f t="shared" si="96"/>
        <v>0.38227729939986749</v>
      </c>
      <c r="P965">
        <f t="shared" si="93"/>
        <v>382.34999999999854</v>
      </c>
      <c r="Q965" s="27">
        <f t="shared" si="91"/>
        <v>-1</v>
      </c>
      <c r="R965" s="2">
        <f t="shared" si="94"/>
        <v>22</v>
      </c>
      <c r="S965">
        <f>+IF(R965=11,(F964-D964)/F964-'Daily stats'!$I$12,IF(R965=22,(E964-F964)/F964-'Daily stats'!$I$12,""))</f>
        <v>-1.1220673849226969E-2</v>
      </c>
      <c r="T965" s="11">
        <f>IF(OR(Q964="",Q965=""),0,IF(S965&lt;&gt;"",S965,IF(AND(Q964=Q965,Q964&lt;&gt;0),ABS((F964-F965)/F964),IF(AND(Q964+Q965=0,Q964&lt;&gt;0),(-1*ABS(F965-F964))/F964-2*('Daily stats'!$I$12),IF(AND(Q964=-1,Q965=0),(F964-F965)/F964-2*('Daily stats'!$I$12),IF(AND(Q964=1,Q965=0),(F965-F964)/F964-2*('Daily stats'!$I$12),0))))))</f>
        <v>-1.1220673849226969E-2</v>
      </c>
    </row>
    <row r="966" spans="1:20">
      <c r="A966" s="9">
        <v>43430</v>
      </c>
      <c r="B966" s="9">
        <v>43433</v>
      </c>
      <c r="C966" s="2">
        <v>26075</v>
      </c>
      <c r="D966" s="7">
        <v>26385.95</v>
      </c>
      <c r="E966" s="6">
        <v>26025.05</v>
      </c>
      <c r="F966" s="5">
        <v>26363.75</v>
      </c>
      <c r="G966" s="2">
        <v>26363.75</v>
      </c>
      <c r="H966" s="2">
        <v>168801</v>
      </c>
      <c r="I966" s="2">
        <v>884672.48</v>
      </c>
      <c r="J966" s="2">
        <v>1349840</v>
      </c>
      <c r="K966" s="2">
        <v>154560</v>
      </c>
      <c r="L966" s="2">
        <v>26365.599999999999</v>
      </c>
      <c r="M966" s="47">
        <f t="shared" si="92"/>
        <v>360.29999999999927</v>
      </c>
      <c r="N966" s="11">
        <f t="shared" si="95"/>
        <v>1.3855853742484141E-2</v>
      </c>
      <c r="O966" s="14">
        <f t="shared" si="96"/>
        <v>0.39613315314235165</v>
      </c>
      <c r="P966">
        <f t="shared" si="93"/>
        <v>360.90000000000146</v>
      </c>
      <c r="Q966" s="27">
        <f t="shared" si="91"/>
        <v>1</v>
      </c>
      <c r="R966" s="2">
        <f t="shared" si="94"/>
        <v>11</v>
      </c>
      <c r="S966">
        <f>+IF(R966=11,(F965-D965)/F965-'Daily stats'!$I$12,IF(R966=22,(E965-F965)/F965-'Daily stats'!$I$12,""))</f>
        <v>-1.3413671070569455E-2</v>
      </c>
      <c r="T966" s="11">
        <f>IF(OR(Q965="",Q966=""),0,IF(S966&lt;&gt;"",S966,IF(AND(Q965=Q966,Q965&lt;&gt;0),ABS((F965-F966)/F965),IF(AND(Q965+Q966=0,Q965&lt;&gt;0),(-1*ABS(F966-F965))/F965-2*('Daily stats'!$I$12),IF(AND(Q965=-1,Q966=0),(F965-F966)/F965-2*('Daily stats'!$I$12),IF(AND(Q965=1,Q966=0),(F966-F965)/F965-2*('Daily stats'!$I$12),0))))))</f>
        <v>-1.3413671070569455E-2</v>
      </c>
    </row>
    <row r="967" spans="1:20">
      <c r="A967" s="9">
        <v>43431</v>
      </c>
      <c r="B967" s="9">
        <v>43433</v>
      </c>
      <c r="C967" s="2">
        <v>26300.2</v>
      </c>
      <c r="D967" s="7">
        <v>26469.9</v>
      </c>
      <c r="E967" s="6">
        <v>26239.75</v>
      </c>
      <c r="F967" s="5">
        <v>26426.75</v>
      </c>
      <c r="G967" s="2">
        <v>26426.75</v>
      </c>
      <c r="H967" s="2">
        <v>171127</v>
      </c>
      <c r="I967" s="2">
        <v>902428.48</v>
      </c>
      <c r="J967" s="2">
        <v>1301340</v>
      </c>
      <c r="K967" s="2">
        <v>-48500</v>
      </c>
      <c r="L967" s="2">
        <v>26443.1</v>
      </c>
      <c r="M967" s="47">
        <f t="shared" si="92"/>
        <v>63</v>
      </c>
      <c r="N967" s="11">
        <f t="shared" si="95"/>
        <v>2.3896448722203782E-3</v>
      </c>
      <c r="O967" s="14">
        <f t="shared" si="96"/>
        <v>0.39852279801457202</v>
      </c>
      <c r="P967">
        <f t="shared" si="93"/>
        <v>230.15000000000146</v>
      </c>
      <c r="Q967" s="27">
        <f t="shared" si="91"/>
        <v>1</v>
      </c>
      <c r="R967" s="2" t="str">
        <f t="shared" si="94"/>
        <v/>
      </c>
      <c r="S967" t="str">
        <f>+IF(R967=11,(F966-D966)/F966-'Daily stats'!$I$12,IF(R967=22,(E966-F966)/F966-'Daily stats'!$I$12,""))</f>
        <v/>
      </c>
      <c r="T967" s="11">
        <f>IF(OR(Q966="",Q967=""),0,IF(S967&lt;&gt;"",S967,IF(AND(Q966=Q967,Q966&lt;&gt;0),ABS((F966-F967)/F966),IF(AND(Q966+Q967=0,Q966&lt;&gt;0),(-1*ABS(F967-F966))/F966-2*('Daily stats'!$I$12),IF(AND(Q966=-1,Q967=0),(F966-F967)/F966-2*('Daily stats'!$I$12),IF(AND(Q966=1,Q967=0),(F967-F966)/F966-2*('Daily stats'!$I$12),0))))))</f>
        <v>2.3896448722203782E-3</v>
      </c>
    </row>
    <row r="968" spans="1:20">
      <c r="A968" s="9">
        <v>43432</v>
      </c>
      <c r="B968" s="9">
        <v>43433</v>
      </c>
      <c r="C968" s="2">
        <v>26467.8</v>
      </c>
      <c r="D968" s="7">
        <v>26548</v>
      </c>
      <c r="E968" s="6">
        <v>26381</v>
      </c>
      <c r="F968" s="5">
        <v>26420.400000000001</v>
      </c>
      <c r="G968" s="2">
        <v>26420.400000000001</v>
      </c>
      <c r="H968" s="2">
        <v>133493</v>
      </c>
      <c r="I968" s="2">
        <v>706770.03</v>
      </c>
      <c r="J968" s="2">
        <v>1180220</v>
      </c>
      <c r="K968" s="2">
        <v>-121120</v>
      </c>
      <c r="L968" s="2">
        <v>26457.95</v>
      </c>
      <c r="M968" s="47">
        <f t="shared" si="92"/>
        <v>-6.3499999999985448</v>
      </c>
      <c r="N968" s="11">
        <f t="shared" si="95"/>
        <v>-2.4028683057880916E-4</v>
      </c>
      <c r="O968" s="14">
        <f t="shared" si="96"/>
        <v>0.39828251118399322</v>
      </c>
      <c r="P968">
        <f t="shared" si="93"/>
        <v>167</v>
      </c>
      <c r="Q968" s="27">
        <f t="shared" si="91"/>
        <v>-1</v>
      </c>
      <c r="R968" s="2" t="str">
        <f t="shared" si="94"/>
        <v/>
      </c>
      <c r="S968" t="str">
        <f>+IF(R968=11,(F967-D967)/F967-'Daily stats'!$I$12,IF(R968=22,(E967-F967)/F967-'Daily stats'!$I$12,""))</f>
        <v/>
      </c>
      <c r="T968" s="11">
        <f>IF(OR(Q967="",Q968=""),0,IF(S968&lt;&gt;"",S968,IF(AND(Q967=Q968,Q967&lt;&gt;0),ABS((F967-F968)/F967),IF(AND(Q967+Q968=0,Q967&lt;&gt;0),(-1*ABS(F968-F967))/F967-2*('Daily stats'!$I$12),IF(AND(Q967=-1,Q968=0),(F967-F968)/F967-2*('Daily stats'!$I$12),IF(AND(Q967=1,Q968=0),(F968-F967)/F967-2*('Daily stats'!$I$12),0))))))</f>
        <v>-1.2402868305788092E-3</v>
      </c>
    </row>
    <row r="969" spans="1:20">
      <c r="A969" s="9">
        <v>43433</v>
      </c>
      <c r="B969" s="9">
        <v>43433</v>
      </c>
      <c r="C969" s="2">
        <v>26602.05</v>
      </c>
      <c r="D969" s="7">
        <v>27009.1</v>
      </c>
      <c r="E969" s="6">
        <v>26530.9</v>
      </c>
      <c r="F969" s="5">
        <v>26922.75</v>
      </c>
      <c r="G969" s="2">
        <v>26939.599999999999</v>
      </c>
      <c r="H969" s="2">
        <v>188039</v>
      </c>
      <c r="I969" s="2">
        <v>1007361.91</v>
      </c>
      <c r="J969" s="2">
        <v>752680</v>
      </c>
      <c r="K969" s="2">
        <v>-427540</v>
      </c>
      <c r="L969" s="2" t="s">
        <v>36</v>
      </c>
      <c r="M969" s="47">
        <f t="shared" si="92"/>
        <v>502.34999999999854</v>
      </c>
      <c r="N969" s="11">
        <f t="shared" si="95"/>
        <v>1.9013716673479529E-2</v>
      </c>
      <c r="O969" s="14">
        <f t="shared" si="96"/>
        <v>0.41729622785747272</v>
      </c>
      <c r="P969">
        <f t="shared" si="93"/>
        <v>478.19999999999709</v>
      </c>
      <c r="Q969" s="27">
        <f t="shared" si="91"/>
        <v>0</v>
      </c>
      <c r="R969" s="2">
        <f t="shared" si="94"/>
        <v>11</v>
      </c>
      <c r="S969">
        <f>+IF(R969=11,(F968-D968)/F968-'Daily stats'!$I$12,IF(R969=22,(E968-F968)/F968-'Daily stats'!$I$12,""))</f>
        <v>-5.3296013686393289E-3</v>
      </c>
      <c r="T969" s="11">
        <f>IF(OR(Q968="",Q969=""),0,IF(S969&lt;&gt;"",S969,IF(AND(Q968=Q969,Q968&lt;&gt;0),ABS((F968-F969)/F968),IF(AND(Q968+Q969=0,Q968&lt;&gt;0),(-1*ABS(F969-F968))/F968-2*('Daily stats'!$I$12),IF(AND(Q968=-1,Q969=0),(F968-F969)/F968-2*('Daily stats'!$I$12),IF(AND(Q968=1,Q969=0),(F969-F968)/F968-2*('Daily stats'!$I$12),0))))))</f>
        <v>-5.3296013686393289E-3</v>
      </c>
    </row>
    <row r="970" spans="1:20">
      <c r="A970" s="9">
        <v>43434</v>
      </c>
      <c r="B970" s="9">
        <v>43461</v>
      </c>
      <c r="C970" s="2">
        <v>26957.45</v>
      </c>
      <c r="D970" s="7">
        <v>27034.1</v>
      </c>
      <c r="E970" s="6">
        <v>26841</v>
      </c>
      <c r="F970" s="5">
        <v>26918.45</v>
      </c>
      <c r="G970" s="2">
        <v>26918.45</v>
      </c>
      <c r="H970" s="2">
        <v>121486</v>
      </c>
      <c r="I970" s="2">
        <v>654279.67000000004</v>
      </c>
      <c r="J970" s="2">
        <v>1735640</v>
      </c>
      <c r="K970" s="2">
        <v>-188220</v>
      </c>
      <c r="L970" s="2">
        <v>26862.95</v>
      </c>
      <c r="M970" s="47" t="str">
        <f t="shared" si="92"/>
        <v/>
      </c>
      <c r="N970" s="11">
        <f t="shared" si="95"/>
        <v>-1.5971622512556379E-4</v>
      </c>
      <c r="O970" s="14">
        <f t="shared" si="96"/>
        <v>0.41713651163234716</v>
      </c>
      <c r="P970">
        <f t="shared" si="93"/>
        <v>193.09999999999854</v>
      </c>
      <c r="Q970" s="27" t="str">
        <f t="shared" si="91"/>
        <v/>
      </c>
      <c r="R970" s="2" t="str">
        <f t="shared" si="94"/>
        <v/>
      </c>
      <c r="S970" t="str">
        <f>+IF(R970=11,(F969-D969)/F969-'Daily stats'!$I$12,IF(R970=22,(E969-F969)/F969-'Daily stats'!$I$12,""))</f>
        <v/>
      </c>
      <c r="T970" s="11">
        <f>IF(OR(Q969="",Q970=""),0,IF(S970&lt;&gt;"",S970,IF(AND(Q969=Q970,Q969&lt;&gt;0),ABS((F969-F970)/F969),IF(AND(Q969+Q970=0,Q969&lt;&gt;0),(-1*ABS(F970-F969))/F969-2*('Daily stats'!$I$12),IF(AND(Q969=-1,Q970=0),(F969-F970)/F969-2*('Daily stats'!$I$12),IF(AND(Q969=1,Q970=0),(F970-F969)/F969-2*('Daily stats'!$I$12),0))))))</f>
        <v>0</v>
      </c>
    </row>
    <row r="971" spans="1:20">
      <c r="A971" s="9">
        <v>43437</v>
      </c>
      <c r="B971" s="9">
        <v>43461</v>
      </c>
      <c r="C971" s="2">
        <v>27055.5</v>
      </c>
      <c r="D971" s="7">
        <v>27065.5</v>
      </c>
      <c r="E971" s="6">
        <v>26883.4</v>
      </c>
      <c r="F971" s="5">
        <v>26960.400000000001</v>
      </c>
      <c r="G971" s="2">
        <v>26960.400000000001</v>
      </c>
      <c r="H971" s="2">
        <v>98965</v>
      </c>
      <c r="I971" s="2">
        <v>533532.98</v>
      </c>
      <c r="J971" s="2">
        <v>1699740</v>
      </c>
      <c r="K971" s="2">
        <v>-35900</v>
      </c>
      <c r="L971" s="2" t="s">
        <v>36</v>
      </c>
      <c r="M971" s="47">
        <f t="shared" si="92"/>
        <v>41.950000000000728</v>
      </c>
      <c r="N971" s="11">
        <f t="shared" si="95"/>
        <v>1.5584106811499447E-3</v>
      </c>
      <c r="O971" s="14">
        <f t="shared" si="96"/>
        <v>0.41869492231349709</v>
      </c>
      <c r="P971">
        <f t="shared" si="93"/>
        <v>182.09999999999854</v>
      </c>
      <c r="Q971" s="27">
        <f t="shared" si="91"/>
        <v>1</v>
      </c>
      <c r="R971" s="2" t="str">
        <f t="shared" si="94"/>
        <v/>
      </c>
      <c r="S971" t="str">
        <f>+IF(R971=11,(F970-D970)/F970-'Daily stats'!$I$12,IF(R971=22,(E970-F970)/F970-'Daily stats'!$I$12,""))</f>
        <v/>
      </c>
      <c r="T971" s="11">
        <f>IF(OR(Q970="",Q971=""),0,IF(S971&lt;&gt;"",S971,IF(AND(Q970=Q971,Q970&lt;&gt;0),ABS((F970-F971)/F970),IF(AND(Q970+Q971=0,Q970&lt;&gt;0),(-1*ABS(F971-F970))/F970-2*('Daily stats'!$I$12),IF(AND(Q970=-1,Q971=0),(F970-F971)/F970-2*('Daily stats'!$I$12),IF(AND(Q970=1,Q971=0),(F971-F970)/F970-2*('Daily stats'!$I$12),0))))))</f>
        <v>0</v>
      </c>
    </row>
    <row r="972" spans="1:20">
      <c r="A972" s="9">
        <v>43438</v>
      </c>
      <c r="B972" s="9">
        <v>43461</v>
      </c>
      <c r="C972" s="2">
        <v>26903</v>
      </c>
      <c r="D972" s="7">
        <v>26924.95</v>
      </c>
      <c r="E972" s="6">
        <v>26751.25</v>
      </c>
      <c r="F972" s="5">
        <v>26813.3</v>
      </c>
      <c r="G972" s="2">
        <v>26813.3</v>
      </c>
      <c r="H972" s="2">
        <v>105015</v>
      </c>
      <c r="I972" s="2">
        <v>563338.09</v>
      </c>
      <c r="J972" s="2">
        <v>1591380</v>
      </c>
      <c r="K972" s="2">
        <v>-108360</v>
      </c>
      <c r="L972" s="2" t="s">
        <v>36</v>
      </c>
      <c r="M972" s="47">
        <f t="shared" si="92"/>
        <v>-147.10000000000218</v>
      </c>
      <c r="N972" s="11">
        <f t="shared" si="95"/>
        <v>-5.4561505022181489E-3</v>
      </c>
      <c r="O972" s="14">
        <f t="shared" si="96"/>
        <v>0.41323877181127894</v>
      </c>
      <c r="P972">
        <f t="shared" si="93"/>
        <v>173.70000000000073</v>
      </c>
      <c r="Q972" s="27">
        <f t="shared" si="91"/>
        <v>-1</v>
      </c>
      <c r="R972" s="2">
        <f t="shared" si="94"/>
        <v>22</v>
      </c>
      <c r="S972">
        <f>+IF(R972=11,(F971-D971)/F971-'Daily stats'!$I$12,IF(R972=22,(E971-F971)/F971-'Daily stats'!$I$12,""))</f>
        <v>-3.3560407115621428E-3</v>
      </c>
      <c r="T972" s="11">
        <f>IF(OR(Q971="",Q972=""),0,IF(S972&lt;&gt;"",S972,IF(AND(Q971=Q972,Q971&lt;&gt;0),ABS((F971-F972)/F971),IF(AND(Q971+Q972=0,Q971&lt;&gt;0),(-1*ABS(F972-F971))/F971-2*('Daily stats'!$I$12),IF(AND(Q971=-1,Q972=0),(F971-F972)/F971-2*('Daily stats'!$I$12),IF(AND(Q971=1,Q972=0),(F972-F971)/F971-2*('Daily stats'!$I$12),0))))))</f>
        <v>-3.3560407115621428E-3</v>
      </c>
    </row>
    <row r="973" spans="1:20">
      <c r="A973" s="9">
        <v>43439</v>
      </c>
      <c r="B973" s="9">
        <v>43461</v>
      </c>
      <c r="C973" s="2">
        <v>26670</v>
      </c>
      <c r="D973" s="7">
        <v>26745</v>
      </c>
      <c r="E973" s="6">
        <v>26561.3</v>
      </c>
      <c r="F973" s="5">
        <v>26643.8</v>
      </c>
      <c r="G973" s="2">
        <v>26643.8</v>
      </c>
      <c r="H973" s="2">
        <v>134007</v>
      </c>
      <c r="I973" s="2">
        <v>714419.51</v>
      </c>
      <c r="J973" s="2">
        <v>1666400</v>
      </c>
      <c r="K973" s="2">
        <v>75020</v>
      </c>
      <c r="L973" s="2">
        <v>26519.599999999999</v>
      </c>
      <c r="M973" s="47">
        <f t="shared" si="92"/>
        <v>-169.5</v>
      </c>
      <c r="N973" s="11">
        <f t="shared" si="95"/>
        <v>-6.3214897084655748E-3</v>
      </c>
      <c r="O973" s="14">
        <f t="shared" si="96"/>
        <v>0.40691728210281336</v>
      </c>
      <c r="P973">
        <f t="shared" si="93"/>
        <v>183.70000000000073</v>
      </c>
      <c r="Q973" s="27">
        <f t="shared" ref="Q973:Q1036" si="97">+IF(M973="","",IF(B973&lt;&gt;B974,0,IF(M973&lt;&gt;"",IF(F973&gt;F972,1,IF(F973&lt;F972,-1,0)))))</f>
        <v>-1</v>
      </c>
      <c r="R973" s="2" t="str">
        <f t="shared" si="94"/>
        <v/>
      </c>
      <c r="S973" t="str">
        <f>+IF(R973=11,(F972-D972)/F972-'Daily stats'!$I$12,IF(R973=22,(E972-F972)/F972-'Daily stats'!$I$12,""))</f>
        <v/>
      </c>
      <c r="T973" s="11">
        <f>IF(OR(Q972="",Q973=""),0,IF(S973&lt;&gt;"",S973,IF(AND(Q972=Q973,Q972&lt;&gt;0),ABS((F972-F973)/F972),IF(AND(Q972+Q973=0,Q972&lt;&gt;0),(-1*ABS(F973-F972))/F972-2*('Daily stats'!$I$12),IF(AND(Q972=-1,Q973=0),(F972-F973)/F972-2*('Daily stats'!$I$12),IF(AND(Q972=1,Q973=0),(F973-F972)/F972-2*('Daily stats'!$I$12),0))))))</f>
        <v>6.3214897084655748E-3</v>
      </c>
    </row>
    <row r="974" spans="1:20">
      <c r="A974" s="9">
        <v>43440</v>
      </c>
      <c r="B974" s="9">
        <v>43461</v>
      </c>
      <c r="C974" s="2">
        <v>26485.5</v>
      </c>
      <c r="D974" s="7">
        <v>26494.400000000001</v>
      </c>
      <c r="E974" s="6">
        <v>26234.1</v>
      </c>
      <c r="F974" s="5">
        <v>26284.65</v>
      </c>
      <c r="G974" s="2">
        <v>26284.65</v>
      </c>
      <c r="H974" s="2">
        <v>161778</v>
      </c>
      <c r="I974" s="2">
        <v>851812.81</v>
      </c>
      <c r="J974" s="2">
        <v>1498900</v>
      </c>
      <c r="K974" s="2">
        <v>-167500</v>
      </c>
      <c r="L974" s="2" t="s">
        <v>36</v>
      </c>
      <c r="M974" s="47">
        <f t="shared" si="92"/>
        <v>-359.14999999999782</v>
      </c>
      <c r="N974" s="11">
        <f t="shared" si="95"/>
        <v>-1.3479683828883185E-2</v>
      </c>
      <c r="O974" s="14">
        <f t="shared" si="96"/>
        <v>0.39343759827393016</v>
      </c>
      <c r="P974">
        <f t="shared" si="93"/>
        <v>260.30000000000291</v>
      </c>
      <c r="Q974" s="27">
        <f t="shared" si="97"/>
        <v>-1</v>
      </c>
      <c r="R974" s="2" t="str">
        <f t="shared" si="94"/>
        <v/>
      </c>
      <c r="S974" t="str">
        <f>+IF(R974=11,(F973-D973)/F973-'Daily stats'!$I$12,IF(R974=22,(E973-F973)/F973-'Daily stats'!$I$12,""))</f>
        <v/>
      </c>
      <c r="T974" s="11">
        <f>IF(OR(Q973="",Q974=""),0,IF(S974&lt;&gt;"",S974,IF(AND(Q973=Q974,Q973&lt;&gt;0),ABS((F973-F974)/F973),IF(AND(Q973+Q974=0,Q973&lt;&gt;0),(-1*ABS(F974-F973))/F973-2*('Daily stats'!$I$12),IF(AND(Q973=-1,Q974=0),(F973-F974)/F973-2*('Daily stats'!$I$12),IF(AND(Q973=1,Q974=0),(F974-F973)/F973-2*('Daily stats'!$I$12),0))))))</f>
        <v>1.3479683828883185E-2</v>
      </c>
    </row>
    <row r="975" spans="1:20">
      <c r="A975" s="9">
        <v>43441</v>
      </c>
      <c r="B975" s="9">
        <v>43461</v>
      </c>
      <c r="C975" s="2">
        <v>26380</v>
      </c>
      <c r="D975" s="7">
        <v>26735.9</v>
      </c>
      <c r="E975" s="6">
        <v>26335.15</v>
      </c>
      <c r="F975" s="5">
        <v>26660</v>
      </c>
      <c r="G975" s="2">
        <v>26660</v>
      </c>
      <c r="H975" s="2">
        <v>152949</v>
      </c>
      <c r="I975" s="2">
        <v>810670.72</v>
      </c>
      <c r="J975" s="2">
        <v>1671780</v>
      </c>
      <c r="K975" s="2">
        <v>172880</v>
      </c>
      <c r="L975" s="2">
        <v>26594.3</v>
      </c>
      <c r="M975" s="47">
        <f t="shared" si="92"/>
        <v>375.34999999999854</v>
      </c>
      <c r="N975" s="11">
        <f t="shared" si="95"/>
        <v>1.4280197758006994E-2</v>
      </c>
      <c r="O975" s="14">
        <f t="shared" si="96"/>
        <v>0.40771779603193714</v>
      </c>
      <c r="P975">
        <f t="shared" si="93"/>
        <v>400.75</v>
      </c>
      <c r="Q975" s="27">
        <f t="shared" si="97"/>
        <v>1</v>
      </c>
      <c r="R975" s="2">
        <f t="shared" si="94"/>
        <v>11</v>
      </c>
      <c r="S975">
        <f>+IF(R975=11,(F974-D974)/F974-'Daily stats'!$I$12,IF(R975=22,(E974-F974)/F974-'Daily stats'!$I$12,""))</f>
        <v>-8.479942666156863E-3</v>
      </c>
      <c r="T975" s="11">
        <f>IF(OR(Q974="",Q975=""),0,IF(S975&lt;&gt;"",S975,IF(AND(Q974=Q975,Q974&lt;&gt;0),ABS((F974-F975)/F974),IF(AND(Q974+Q975=0,Q974&lt;&gt;0),(-1*ABS(F975-F974))/F974-2*('Daily stats'!$I$12),IF(AND(Q974=-1,Q975=0),(F974-F975)/F974-2*('Daily stats'!$I$12),IF(AND(Q974=1,Q975=0),(F975-F974)/F974-2*('Daily stats'!$I$12),0))))))</f>
        <v>-8.479942666156863E-3</v>
      </c>
    </row>
    <row r="976" spans="1:20">
      <c r="A976" s="9">
        <v>43444</v>
      </c>
      <c r="B976" s="9">
        <v>43461</v>
      </c>
      <c r="C976" s="2">
        <v>26251.25</v>
      </c>
      <c r="D976" s="7">
        <v>26453.5</v>
      </c>
      <c r="E976" s="6">
        <v>26180.1</v>
      </c>
      <c r="F976" s="5">
        <v>26211</v>
      </c>
      <c r="G976" s="2">
        <v>26211</v>
      </c>
      <c r="H976" s="2">
        <v>124781</v>
      </c>
      <c r="I976" s="2">
        <v>656106.48</v>
      </c>
      <c r="J976" s="2">
        <v>1343960</v>
      </c>
      <c r="K976" s="2">
        <v>-327820</v>
      </c>
      <c r="L976" s="2" t="s">
        <v>36</v>
      </c>
      <c r="M976" s="47">
        <f t="shared" si="92"/>
        <v>-449</v>
      </c>
      <c r="N976" s="11">
        <f t="shared" si="95"/>
        <v>-1.6841710427606901E-2</v>
      </c>
      <c r="O976" s="14">
        <f t="shared" si="96"/>
        <v>0.39087608560433024</v>
      </c>
      <c r="P976">
        <f t="shared" si="93"/>
        <v>273.40000000000146</v>
      </c>
      <c r="Q976" s="27">
        <f t="shared" si="97"/>
        <v>-1</v>
      </c>
      <c r="R976" s="2">
        <f t="shared" si="94"/>
        <v>22</v>
      </c>
      <c r="S976">
        <f>+IF(R976=11,(F975-D975)/F975-'Daily stats'!$I$12,IF(R976=22,(E975-F975)/F975-'Daily stats'!$I$12,""))</f>
        <v>-1.2684921230307523E-2</v>
      </c>
      <c r="T976" s="11">
        <f>IF(OR(Q975="",Q976=""),0,IF(S976&lt;&gt;"",S976,IF(AND(Q975=Q976,Q975&lt;&gt;0),ABS((F975-F976)/F975),IF(AND(Q975+Q976=0,Q975&lt;&gt;0),(-1*ABS(F976-F975))/F975-2*('Daily stats'!$I$12),IF(AND(Q975=-1,Q976=0),(F975-F976)/F975-2*('Daily stats'!$I$12),IF(AND(Q975=1,Q976=0),(F976-F975)/F975-2*('Daily stats'!$I$12),0))))))</f>
        <v>-1.2684921230307523E-2</v>
      </c>
    </row>
    <row r="977" spans="1:20">
      <c r="A977" s="9">
        <v>43445</v>
      </c>
      <c r="B977" s="9">
        <v>43461</v>
      </c>
      <c r="C977" s="2">
        <v>25800</v>
      </c>
      <c r="D977" s="7">
        <v>26295</v>
      </c>
      <c r="E977" s="6">
        <v>25706.400000000001</v>
      </c>
      <c r="F977" s="5">
        <v>26231.1</v>
      </c>
      <c r="G977" s="2">
        <v>26231.1</v>
      </c>
      <c r="H977" s="2">
        <v>250860</v>
      </c>
      <c r="I977" s="2">
        <v>1304953.3</v>
      </c>
      <c r="J977" s="2">
        <v>1425340</v>
      </c>
      <c r="K977" s="2">
        <v>81380</v>
      </c>
      <c r="L977" s="2">
        <v>26163.4</v>
      </c>
      <c r="M977" s="47">
        <f t="shared" si="92"/>
        <v>20.099999999998545</v>
      </c>
      <c r="N977" s="11">
        <f t="shared" si="95"/>
        <v>7.6685361107926234E-4</v>
      </c>
      <c r="O977" s="14">
        <f t="shared" si="96"/>
        <v>0.39164293921540949</v>
      </c>
      <c r="P977">
        <f t="shared" si="93"/>
        <v>588.59999999999854</v>
      </c>
      <c r="Q977" s="27">
        <f t="shared" si="97"/>
        <v>1</v>
      </c>
      <c r="R977" s="2" t="str">
        <f t="shared" si="94"/>
        <v/>
      </c>
      <c r="S977" t="str">
        <f>+IF(R977=11,(F976-D976)/F976-'Daily stats'!$I$12,IF(R977=22,(E976-F976)/F976-'Daily stats'!$I$12,""))</f>
        <v/>
      </c>
      <c r="T977" s="11">
        <f>IF(OR(Q976="",Q977=""),0,IF(S977&lt;&gt;"",S977,IF(AND(Q976=Q977,Q976&lt;&gt;0),ABS((F976-F977)/F976),IF(AND(Q976+Q977=0,Q976&lt;&gt;0),(-1*ABS(F977-F976))/F976-2*('Daily stats'!$I$12),IF(AND(Q976=-1,Q977=0),(F976-F977)/F976-2*('Daily stats'!$I$12),IF(AND(Q976=1,Q977=0),(F977-F976)/F976-2*('Daily stats'!$I$12),0))))))</f>
        <v>-1.7668536110792624E-3</v>
      </c>
    </row>
    <row r="978" spans="1:20">
      <c r="A978" s="9">
        <v>43446</v>
      </c>
      <c r="B978" s="9">
        <v>43461</v>
      </c>
      <c r="C978" s="2">
        <v>26349.85</v>
      </c>
      <c r="D978" s="7">
        <v>26779.45</v>
      </c>
      <c r="E978" s="6">
        <v>26297</v>
      </c>
      <c r="F978" s="5">
        <v>26758.3</v>
      </c>
      <c r="G978" s="2">
        <v>26758.3</v>
      </c>
      <c r="H978" s="2">
        <v>156123</v>
      </c>
      <c r="I978" s="2">
        <v>829483.76</v>
      </c>
      <c r="J978" s="2">
        <v>1576680</v>
      </c>
      <c r="K978" s="2">
        <v>151340</v>
      </c>
      <c r="L978" s="2">
        <v>26643.85</v>
      </c>
      <c r="M978" s="47">
        <f t="shared" si="92"/>
        <v>527.20000000000073</v>
      </c>
      <c r="N978" s="11">
        <f t="shared" si="95"/>
        <v>2.0098280285615194E-2</v>
      </c>
      <c r="O978" s="14">
        <f t="shared" si="96"/>
        <v>0.41174121950102471</v>
      </c>
      <c r="P978">
        <f t="shared" si="93"/>
        <v>482.45000000000073</v>
      </c>
      <c r="Q978" s="27">
        <f t="shared" si="97"/>
        <v>1</v>
      </c>
      <c r="R978" s="2" t="str">
        <f t="shared" si="94"/>
        <v/>
      </c>
      <c r="S978" t="str">
        <f>+IF(R978=11,(F977-D977)/F977-'Daily stats'!$I$12,IF(R978=22,(E977-F977)/F977-'Daily stats'!$I$12,""))</f>
        <v/>
      </c>
      <c r="T978" s="11">
        <f>IF(OR(Q977="",Q978=""),0,IF(S978&lt;&gt;"",S978,IF(AND(Q977=Q978,Q977&lt;&gt;0),ABS((F977-F978)/F977),IF(AND(Q977+Q978=0,Q977&lt;&gt;0),(-1*ABS(F978-F977))/F977-2*('Daily stats'!$I$12),IF(AND(Q977=-1,Q978=0),(F977-F978)/F977-2*('Daily stats'!$I$12),IF(AND(Q977=1,Q978=0),(F978-F977)/F977-2*('Daily stats'!$I$12),0))))))</f>
        <v>2.0098280285615194E-2</v>
      </c>
    </row>
    <row r="979" spans="1:20">
      <c r="A979" s="9">
        <v>43447</v>
      </c>
      <c r="B979" s="9">
        <v>43461</v>
      </c>
      <c r="C979" s="2">
        <v>26867.65</v>
      </c>
      <c r="D979" s="7">
        <v>27029</v>
      </c>
      <c r="E979" s="6">
        <v>26785.75</v>
      </c>
      <c r="F979" s="5">
        <v>26883.05</v>
      </c>
      <c r="G979" s="2">
        <v>26883.05</v>
      </c>
      <c r="H979" s="2">
        <v>149449</v>
      </c>
      <c r="I979" s="2">
        <v>804720.26</v>
      </c>
      <c r="J979" s="2">
        <v>1441260</v>
      </c>
      <c r="K979" s="2">
        <v>-135420</v>
      </c>
      <c r="L979" s="2">
        <v>26816.35</v>
      </c>
      <c r="M979" s="47">
        <f t="shared" si="92"/>
        <v>124.75</v>
      </c>
      <c r="N979" s="11">
        <f t="shared" si="95"/>
        <v>4.6621048422358672E-3</v>
      </c>
      <c r="O979" s="14">
        <f t="shared" si="96"/>
        <v>0.41640332434326061</v>
      </c>
      <c r="P979">
        <f t="shared" si="93"/>
        <v>243.25</v>
      </c>
      <c r="Q979" s="27">
        <f t="shared" si="97"/>
        <v>1</v>
      </c>
      <c r="R979" s="2" t="str">
        <f t="shared" si="94"/>
        <v/>
      </c>
      <c r="S979" t="str">
        <f>+IF(R979=11,(F978-D978)/F978-'Daily stats'!$I$12,IF(R979=22,(E978-F978)/F978-'Daily stats'!$I$12,""))</f>
        <v/>
      </c>
      <c r="T979" s="11">
        <f>IF(OR(Q978="",Q979=""),0,IF(S979&lt;&gt;"",S979,IF(AND(Q978=Q979,Q978&lt;&gt;0),ABS((F978-F979)/F978),IF(AND(Q978+Q979=0,Q978&lt;&gt;0),(-1*ABS(F979-F978))/F978-2*('Daily stats'!$I$12),IF(AND(Q978=-1,Q979=0),(F978-F979)/F978-2*('Daily stats'!$I$12),IF(AND(Q978=1,Q979=0),(F979-F978)/F978-2*('Daily stats'!$I$12),0))))))</f>
        <v>4.6621048422358672E-3</v>
      </c>
    </row>
    <row r="980" spans="1:20">
      <c r="A980" s="9">
        <v>43448</v>
      </c>
      <c r="B980" s="9">
        <v>43461</v>
      </c>
      <c r="C980" s="2">
        <v>26853</v>
      </c>
      <c r="D980" s="7">
        <v>26948</v>
      </c>
      <c r="E980" s="6">
        <v>26770</v>
      </c>
      <c r="F980" s="5">
        <v>26879.85</v>
      </c>
      <c r="G980" s="2">
        <v>26879.85</v>
      </c>
      <c r="H980" s="2">
        <v>96200</v>
      </c>
      <c r="I980" s="2">
        <v>516839.27</v>
      </c>
      <c r="J980" s="2">
        <v>1429720</v>
      </c>
      <c r="K980" s="2">
        <v>-11540</v>
      </c>
      <c r="L980" s="2" t="s">
        <v>36</v>
      </c>
      <c r="M980" s="47">
        <f t="shared" si="92"/>
        <v>-3.2000000000007276</v>
      </c>
      <c r="N980" s="11">
        <f t="shared" si="95"/>
        <v>-1.1903411257281922E-4</v>
      </c>
      <c r="O980" s="14">
        <f t="shared" si="96"/>
        <v>0.4162842902306878</v>
      </c>
      <c r="P980">
        <f t="shared" si="93"/>
        <v>178</v>
      </c>
      <c r="Q980" s="27">
        <f t="shared" si="97"/>
        <v>-1</v>
      </c>
      <c r="R980" s="2">
        <f t="shared" si="94"/>
        <v>22</v>
      </c>
      <c r="S980">
        <f>+IF(R980=11,(F979-D979)/F979-'Daily stats'!$I$12,IF(R980=22,(E979-F979)/F979-'Daily stats'!$I$12,""))</f>
        <v>-4.1193809854164348E-3</v>
      </c>
      <c r="T980" s="11">
        <f>IF(OR(Q979="",Q980=""),0,IF(S980&lt;&gt;"",S980,IF(AND(Q979=Q980,Q979&lt;&gt;0),ABS((F979-F980)/F979),IF(AND(Q979+Q980=0,Q979&lt;&gt;0),(-1*ABS(F980-F979))/F979-2*('Daily stats'!$I$12),IF(AND(Q979=-1,Q980=0),(F979-F980)/F979-2*('Daily stats'!$I$12),IF(AND(Q979=1,Q980=0),(F980-F979)/F979-2*('Daily stats'!$I$12),0))))))</f>
        <v>-4.1193809854164348E-3</v>
      </c>
    </row>
    <row r="981" spans="1:20">
      <c r="A981" s="9">
        <v>43451</v>
      </c>
      <c r="B981" s="9">
        <v>43461</v>
      </c>
      <c r="C981" s="2">
        <v>26988.799999999999</v>
      </c>
      <c r="D981" s="7">
        <v>27129.15</v>
      </c>
      <c r="E981" s="6">
        <v>26912.15</v>
      </c>
      <c r="F981" s="5">
        <v>27091</v>
      </c>
      <c r="G981" s="2">
        <v>27091</v>
      </c>
      <c r="H981" s="2">
        <v>93171</v>
      </c>
      <c r="I981" s="2">
        <v>504289.88</v>
      </c>
      <c r="J981" s="2">
        <v>1484200</v>
      </c>
      <c r="K981" s="2">
        <v>54480</v>
      </c>
      <c r="L981" s="2">
        <v>27015.8</v>
      </c>
      <c r="M981" s="47">
        <f t="shared" si="92"/>
        <v>211.15000000000146</v>
      </c>
      <c r="N981" s="11">
        <f t="shared" si="95"/>
        <v>7.8553265736230476E-3</v>
      </c>
      <c r="O981" s="14">
        <f t="shared" si="96"/>
        <v>0.42413961680431084</v>
      </c>
      <c r="P981">
        <f t="shared" si="93"/>
        <v>217</v>
      </c>
      <c r="Q981" s="27">
        <f t="shared" si="97"/>
        <v>1</v>
      </c>
      <c r="R981" s="2">
        <f t="shared" si="94"/>
        <v>11</v>
      </c>
      <c r="S981">
        <f>+IF(R981=11,(F980-D980)/F980-'Daily stats'!$I$12,IF(R981=22,(E980-F980)/F980-'Daily stats'!$I$12,""))</f>
        <v>-3.0353564100990688E-3</v>
      </c>
      <c r="T981" s="11">
        <f>IF(OR(Q980="",Q981=""),0,IF(S981&lt;&gt;"",S981,IF(AND(Q980=Q981,Q980&lt;&gt;0),ABS((F980-F981)/F980),IF(AND(Q980+Q981=0,Q980&lt;&gt;0),(-1*ABS(F981-F980))/F980-2*('Daily stats'!$I$12),IF(AND(Q980=-1,Q981=0),(F980-F981)/F980-2*('Daily stats'!$I$12),IF(AND(Q980=1,Q981=0),(F981-F980)/F980-2*('Daily stats'!$I$12),0))))))</f>
        <v>-3.0353564100990688E-3</v>
      </c>
    </row>
    <row r="982" spans="1:20">
      <c r="A982" s="9">
        <v>43452</v>
      </c>
      <c r="B982" s="9">
        <v>43461</v>
      </c>
      <c r="C982" s="2">
        <v>26950</v>
      </c>
      <c r="D982" s="7">
        <v>27278.799999999999</v>
      </c>
      <c r="E982" s="6">
        <v>26926.35</v>
      </c>
      <c r="F982" s="5">
        <v>27252.9</v>
      </c>
      <c r="G982" s="2">
        <v>27252.9</v>
      </c>
      <c r="H982" s="2">
        <v>119643</v>
      </c>
      <c r="I982" s="2">
        <v>648185.51</v>
      </c>
      <c r="J982" s="2">
        <v>1541200</v>
      </c>
      <c r="K982" s="2">
        <v>57000</v>
      </c>
      <c r="L982" s="2" t="s">
        <v>36</v>
      </c>
      <c r="M982" s="47">
        <f t="shared" si="92"/>
        <v>161.90000000000146</v>
      </c>
      <c r="N982" s="11">
        <f t="shared" si="95"/>
        <v>5.976154442434811E-3</v>
      </c>
      <c r="O982" s="14">
        <f t="shared" si="96"/>
        <v>0.43011577124674566</v>
      </c>
      <c r="P982">
        <f t="shared" si="93"/>
        <v>352.45000000000073</v>
      </c>
      <c r="Q982" s="27">
        <f t="shared" si="97"/>
        <v>1</v>
      </c>
      <c r="R982" s="2" t="str">
        <f t="shared" si="94"/>
        <v/>
      </c>
      <c r="S982" t="str">
        <f>+IF(R982=11,(F981-D981)/F981-'Daily stats'!$I$12,IF(R982=22,(E981-F981)/F981-'Daily stats'!$I$12,""))</f>
        <v/>
      </c>
      <c r="T982" s="11">
        <f>IF(OR(Q981="",Q982=""),0,IF(S982&lt;&gt;"",S982,IF(AND(Q981=Q982,Q981&lt;&gt;0),ABS((F981-F982)/F981),IF(AND(Q981+Q982=0,Q981&lt;&gt;0),(-1*ABS(F982-F981))/F981-2*('Daily stats'!$I$12),IF(AND(Q981=-1,Q982=0),(F981-F982)/F981-2*('Daily stats'!$I$12),IF(AND(Q981=1,Q982=0),(F982-F981)/F981-2*('Daily stats'!$I$12),0))))))</f>
        <v>5.976154442434811E-3</v>
      </c>
    </row>
    <row r="983" spans="1:20">
      <c r="A983" s="9">
        <v>43453</v>
      </c>
      <c r="B983" s="9">
        <v>43461</v>
      </c>
      <c r="C983" s="2">
        <v>27301</v>
      </c>
      <c r="D983" s="7">
        <v>27425</v>
      </c>
      <c r="E983" s="6">
        <v>27271</v>
      </c>
      <c r="F983" s="5">
        <v>27358.15</v>
      </c>
      <c r="G983" s="2">
        <v>27358.15</v>
      </c>
      <c r="H983" s="2">
        <v>104808</v>
      </c>
      <c r="I983" s="2">
        <v>573631.98</v>
      </c>
      <c r="J983" s="2">
        <v>1596600</v>
      </c>
      <c r="K983" s="2">
        <v>55400</v>
      </c>
      <c r="L983" s="2">
        <v>27298.400000000001</v>
      </c>
      <c r="M983" s="47">
        <f t="shared" si="92"/>
        <v>105.25</v>
      </c>
      <c r="N983" s="11">
        <f t="shared" si="95"/>
        <v>3.8619743219987595E-3</v>
      </c>
      <c r="O983" s="14">
        <f t="shared" si="96"/>
        <v>0.43397774556874441</v>
      </c>
      <c r="P983">
        <f t="shared" si="93"/>
        <v>154</v>
      </c>
      <c r="Q983" s="27">
        <f t="shared" si="97"/>
        <v>1</v>
      </c>
      <c r="R983" s="2" t="str">
        <f t="shared" si="94"/>
        <v/>
      </c>
      <c r="S983" t="str">
        <f>+IF(R983=11,(F982-D982)/F982-'Daily stats'!$I$12,IF(R983=22,(E982-F982)/F982-'Daily stats'!$I$12,""))</f>
        <v/>
      </c>
      <c r="T983" s="11">
        <f>IF(OR(Q982="",Q983=""),0,IF(S983&lt;&gt;"",S983,IF(AND(Q982=Q983,Q982&lt;&gt;0),ABS((F982-F983)/F982),IF(AND(Q982+Q983=0,Q982&lt;&gt;0),(-1*ABS(F983-F982))/F982-2*('Daily stats'!$I$12),IF(AND(Q982=-1,Q983=0),(F982-F983)/F982-2*('Daily stats'!$I$12),IF(AND(Q982=1,Q983=0),(F983-F982)/F982-2*('Daily stats'!$I$12),0))))))</f>
        <v>3.8619743219987595E-3</v>
      </c>
    </row>
    <row r="984" spans="1:20">
      <c r="A984" s="9">
        <v>43454</v>
      </c>
      <c r="B984" s="9">
        <v>43461</v>
      </c>
      <c r="C984" s="2">
        <v>27189.4</v>
      </c>
      <c r="D984" s="7">
        <v>27371.55</v>
      </c>
      <c r="E984" s="6">
        <v>27155</v>
      </c>
      <c r="F984" s="5">
        <v>27340.5</v>
      </c>
      <c r="G984" s="2">
        <v>27340.5</v>
      </c>
      <c r="H984" s="2">
        <v>130469</v>
      </c>
      <c r="I984" s="2">
        <v>711329.03</v>
      </c>
      <c r="J984" s="2">
        <v>1562680</v>
      </c>
      <c r="K984" s="2">
        <v>-33920</v>
      </c>
      <c r="L984" s="2" t="s">
        <v>36</v>
      </c>
      <c r="M984" s="47">
        <f t="shared" si="92"/>
        <v>-17.650000000001455</v>
      </c>
      <c r="N984" s="11">
        <f t="shared" si="95"/>
        <v>-6.4514596198944206E-4</v>
      </c>
      <c r="O984" s="14">
        <f t="shared" si="96"/>
        <v>0.43333259960675496</v>
      </c>
      <c r="P984">
        <f t="shared" si="93"/>
        <v>216.54999999999927</v>
      </c>
      <c r="Q984" s="27">
        <f t="shared" si="97"/>
        <v>-1</v>
      </c>
      <c r="R984" s="2">
        <f t="shared" si="94"/>
        <v>22</v>
      </c>
      <c r="S984">
        <f>+IF(R984=11,(F983-D983)/F983-'Daily stats'!$I$12,IF(R984=22,(E983-F983)/F983-'Daily stats'!$I$12,""))</f>
        <v>-3.685522412882503E-3</v>
      </c>
      <c r="T984" s="11">
        <f>IF(OR(Q983="",Q984=""),0,IF(S984&lt;&gt;"",S984,IF(AND(Q983=Q984,Q983&lt;&gt;0),ABS((F983-F984)/F983),IF(AND(Q983+Q984=0,Q983&lt;&gt;0),(-1*ABS(F984-F983))/F983-2*('Daily stats'!$I$12),IF(AND(Q983=-1,Q984=0),(F983-F984)/F983-2*('Daily stats'!$I$12),IF(AND(Q983=1,Q984=0),(F984-F983)/F983-2*('Daily stats'!$I$12),0))))))</f>
        <v>-3.685522412882503E-3</v>
      </c>
    </row>
    <row r="985" spans="1:20">
      <c r="A985" s="9">
        <v>43455</v>
      </c>
      <c r="B985" s="9">
        <v>43461</v>
      </c>
      <c r="C985" s="2">
        <v>27300</v>
      </c>
      <c r="D985" s="7">
        <v>27399</v>
      </c>
      <c r="E985" s="6">
        <v>26888.6</v>
      </c>
      <c r="F985" s="5">
        <v>26942.7</v>
      </c>
      <c r="G985" s="2">
        <v>26942.7</v>
      </c>
      <c r="H985" s="2">
        <v>165846</v>
      </c>
      <c r="I985" s="2">
        <v>899339.43</v>
      </c>
      <c r="J985" s="2">
        <v>1499220</v>
      </c>
      <c r="K985" s="2">
        <v>-63460</v>
      </c>
      <c r="L985" s="2" t="s">
        <v>36</v>
      </c>
      <c r="M985" s="47">
        <f t="shared" si="92"/>
        <v>-397.79999999999927</v>
      </c>
      <c r="N985" s="11">
        <f t="shared" si="95"/>
        <v>-1.4549843638558156E-2</v>
      </c>
      <c r="O985" s="14">
        <f t="shared" si="96"/>
        <v>0.41878275596819681</v>
      </c>
      <c r="P985">
        <f t="shared" si="93"/>
        <v>510.40000000000146</v>
      </c>
      <c r="Q985" s="27">
        <f t="shared" si="97"/>
        <v>-1</v>
      </c>
      <c r="R985" s="2">
        <f t="shared" si="94"/>
        <v>11</v>
      </c>
      <c r="S985">
        <f>+IF(R985=11,(F984-D984)/F984-'Daily stats'!$I$12,IF(R985=22,(E984-F984)/F984-'Daily stats'!$I$12,""))</f>
        <v>-1.6356778405661665E-3</v>
      </c>
      <c r="T985" s="11">
        <f>IF(OR(Q984="",Q985=""),0,IF(S985&lt;&gt;"",S985,IF(AND(Q984=Q985,Q984&lt;&gt;0),ABS((F984-F985)/F984),IF(AND(Q984+Q985=0,Q984&lt;&gt;0),(-1*ABS(F985-F984))/F984-2*('Daily stats'!$I$12),IF(AND(Q984=-1,Q985=0),(F984-F985)/F984-2*('Daily stats'!$I$12),IF(AND(Q984=1,Q985=0),(F985-F984)/F984-2*('Daily stats'!$I$12),0))))))</f>
        <v>-1.6356778405661665E-3</v>
      </c>
    </row>
    <row r="986" spans="1:20">
      <c r="A986" s="9">
        <v>43458</v>
      </c>
      <c r="B986" s="9">
        <v>43461</v>
      </c>
      <c r="C986" s="2">
        <v>26925</v>
      </c>
      <c r="D986" s="7">
        <v>26982.6</v>
      </c>
      <c r="E986" s="6">
        <v>26737.1</v>
      </c>
      <c r="F986" s="5">
        <v>26791.200000000001</v>
      </c>
      <c r="G986" s="2">
        <v>26791.200000000001</v>
      </c>
      <c r="H986" s="2">
        <v>109559</v>
      </c>
      <c r="I986" s="2">
        <v>588358.1</v>
      </c>
      <c r="J986" s="2">
        <v>1386480</v>
      </c>
      <c r="K986" s="2">
        <v>-112740</v>
      </c>
      <c r="L986" s="2" t="s">
        <v>36</v>
      </c>
      <c r="M986" s="47">
        <f t="shared" si="92"/>
        <v>-151.5</v>
      </c>
      <c r="N986" s="11">
        <f t="shared" si="95"/>
        <v>-5.6230444610228369E-3</v>
      </c>
      <c r="O986" s="14">
        <f t="shared" si="96"/>
        <v>0.41315971150717395</v>
      </c>
      <c r="P986">
        <f t="shared" si="93"/>
        <v>245.5</v>
      </c>
      <c r="Q986" s="27">
        <f t="shared" si="97"/>
        <v>-1</v>
      </c>
      <c r="R986" s="2" t="str">
        <f t="shared" si="94"/>
        <v/>
      </c>
      <c r="S986" t="str">
        <f>+IF(R986=11,(F985-D985)/F985-'Daily stats'!$I$12,IF(R986=22,(E985-F985)/F985-'Daily stats'!$I$12,""))</f>
        <v/>
      </c>
      <c r="T986" s="11">
        <f>IF(OR(Q985="",Q986=""),0,IF(S986&lt;&gt;"",S986,IF(AND(Q985=Q986,Q985&lt;&gt;0),ABS((F985-F986)/F985),IF(AND(Q985+Q986=0,Q985&lt;&gt;0),(-1*ABS(F986-F985))/F985-2*('Daily stats'!$I$12),IF(AND(Q985=-1,Q986=0),(F985-F986)/F985-2*('Daily stats'!$I$12),IF(AND(Q985=1,Q986=0),(F986-F985)/F985-2*('Daily stats'!$I$12),0))))))</f>
        <v>5.6230444610228369E-3</v>
      </c>
    </row>
    <row r="987" spans="1:20">
      <c r="A987" s="9">
        <v>43460</v>
      </c>
      <c r="B987" s="9">
        <v>43461</v>
      </c>
      <c r="C987" s="2">
        <v>26700</v>
      </c>
      <c r="D987" s="7">
        <v>27070</v>
      </c>
      <c r="E987" s="6">
        <v>26439.599999999999</v>
      </c>
      <c r="F987" s="5">
        <v>27031.7</v>
      </c>
      <c r="G987" s="2">
        <v>27031.7</v>
      </c>
      <c r="H987" s="2">
        <v>184099</v>
      </c>
      <c r="I987" s="2">
        <v>983744.25</v>
      </c>
      <c r="J987" s="2">
        <v>1045960</v>
      </c>
      <c r="K987" s="2">
        <v>-340520</v>
      </c>
      <c r="L987" s="2">
        <v>26986.799999999999</v>
      </c>
      <c r="M987" s="47">
        <f t="shared" si="92"/>
        <v>240.5</v>
      </c>
      <c r="N987" s="11">
        <f t="shared" si="95"/>
        <v>8.9768282122487976E-3</v>
      </c>
      <c r="O987" s="14">
        <f t="shared" si="96"/>
        <v>0.42213653971942278</v>
      </c>
      <c r="P987">
        <f t="shared" si="93"/>
        <v>630.40000000000146</v>
      </c>
      <c r="Q987" s="27">
        <f t="shared" si="97"/>
        <v>1</v>
      </c>
      <c r="R987" s="2">
        <f t="shared" si="94"/>
        <v>11</v>
      </c>
      <c r="S987">
        <f>+IF(R987=11,(F986-D986)/F986-'Daily stats'!$I$12,IF(R987=22,(E986-F986)/F986-'Daily stats'!$I$12,""))</f>
        <v>-7.6441368807667366E-3</v>
      </c>
      <c r="T987" s="11">
        <f>IF(OR(Q986="",Q987=""),0,IF(S987&lt;&gt;"",S987,IF(AND(Q986=Q987,Q986&lt;&gt;0),ABS((F986-F987)/F986),IF(AND(Q986+Q987=0,Q986&lt;&gt;0),(-1*ABS(F987-F986))/F986-2*('Daily stats'!$I$12),IF(AND(Q986=-1,Q987=0),(F986-F987)/F986-2*('Daily stats'!$I$12),IF(AND(Q986=1,Q987=0),(F987-F986)/F986-2*('Daily stats'!$I$12),0))))))</f>
        <v>-7.6441368807667366E-3</v>
      </c>
    </row>
    <row r="988" spans="1:20">
      <c r="A988" s="9">
        <v>43461</v>
      </c>
      <c r="B988" s="9">
        <v>43461</v>
      </c>
      <c r="C988" s="2">
        <v>27198</v>
      </c>
      <c r="D988" s="7">
        <v>27260</v>
      </c>
      <c r="E988" s="6">
        <v>26860</v>
      </c>
      <c r="F988" s="5">
        <v>26887.200000000001</v>
      </c>
      <c r="G988" s="2">
        <v>26878.55</v>
      </c>
      <c r="H988" s="2">
        <v>171954</v>
      </c>
      <c r="I988" s="2">
        <v>930049.94</v>
      </c>
      <c r="J988" s="2">
        <v>642780</v>
      </c>
      <c r="K988" s="2">
        <v>-403180</v>
      </c>
      <c r="L988" s="2" t="s">
        <v>36</v>
      </c>
      <c r="M988" s="47">
        <f t="shared" si="92"/>
        <v>-144.5</v>
      </c>
      <c r="N988" s="11">
        <f t="shared" si="95"/>
        <v>-5.3455757499528333E-3</v>
      </c>
      <c r="O988" s="14">
        <f t="shared" si="96"/>
        <v>0.41679096396946996</v>
      </c>
      <c r="P988">
        <f t="shared" si="93"/>
        <v>400</v>
      </c>
      <c r="Q988" s="27">
        <f t="shared" si="97"/>
        <v>0</v>
      </c>
      <c r="R988" s="2" t="str">
        <f t="shared" si="94"/>
        <v/>
      </c>
      <c r="S988" t="str">
        <f>+IF(R988=11,(F987-D987)/F987-'Daily stats'!$I$12,IF(R988=22,(E987-F987)/F987-'Daily stats'!$I$12,""))</f>
        <v/>
      </c>
      <c r="T988" s="11">
        <f>IF(OR(Q987="",Q988=""),0,IF(S988&lt;&gt;"",S988,IF(AND(Q987=Q988,Q987&lt;&gt;0),ABS((F987-F988)/F987),IF(AND(Q987+Q988=0,Q987&lt;&gt;0),(-1*ABS(F988-F987))/F987-2*('Daily stats'!$I$12),IF(AND(Q987=-1,Q988=0),(F987-F988)/F987-2*('Daily stats'!$I$12),IF(AND(Q987=1,Q988=0),(F988-F987)/F987-2*('Daily stats'!$I$12),0))))))</f>
        <v>-6.3455757499528333E-3</v>
      </c>
    </row>
    <row r="989" spans="1:20">
      <c r="A989" s="9">
        <v>43462</v>
      </c>
      <c r="B989" s="9">
        <v>43496</v>
      </c>
      <c r="C989" s="2">
        <v>27155</v>
      </c>
      <c r="D989" s="7">
        <v>27350</v>
      </c>
      <c r="E989" s="6">
        <v>27051.05</v>
      </c>
      <c r="F989" s="5">
        <v>27278.65</v>
      </c>
      <c r="G989" s="2">
        <v>27278.65</v>
      </c>
      <c r="H989" s="2">
        <v>107132</v>
      </c>
      <c r="I989" s="2">
        <v>584472.07999999996</v>
      </c>
      <c r="J989" s="2">
        <v>1307100</v>
      </c>
      <c r="K989" s="2">
        <v>179640</v>
      </c>
      <c r="L989" s="2" t="s">
        <v>36</v>
      </c>
      <c r="M989" s="47" t="str">
        <f t="shared" si="92"/>
        <v/>
      </c>
      <c r="N989" s="11">
        <f t="shared" si="95"/>
        <v>1.455897229908658E-2</v>
      </c>
      <c r="O989" s="14">
        <f t="shared" si="96"/>
        <v>0.43134993626855656</v>
      </c>
      <c r="P989">
        <f t="shared" si="93"/>
        <v>298.95000000000073</v>
      </c>
      <c r="Q989" s="27" t="str">
        <f t="shared" si="97"/>
        <v/>
      </c>
      <c r="R989" s="2" t="str">
        <f t="shared" si="94"/>
        <v/>
      </c>
      <c r="S989" t="str">
        <f>+IF(R989=11,(F988-D988)/F988-'Daily stats'!$I$12,IF(R989=22,(E988-F988)/F988-'Daily stats'!$I$12,""))</f>
        <v/>
      </c>
      <c r="T989" s="11">
        <f>IF(OR(Q988="",Q989=""),0,IF(S989&lt;&gt;"",S989,IF(AND(Q988=Q989,Q988&lt;&gt;0),ABS((F988-F989)/F988),IF(AND(Q988+Q989=0,Q988&lt;&gt;0),(-1*ABS(F989-F988))/F988-2*('Daily stats'!$I$12),IF(AND(Q988=-1,Q989=0),(F988-F989)/F988-2*('Daily stats'!$I$12),IF(AND(Q988=1,Q989=0),(F989-F988)/F988-2*('Daily stats'!$I$12),0))))))</f>
        <v>0</v>
      </c>
    </row>
    <row r="990" spans="1:20">
      <c r="A990" s="9">
        <v>43465</v>
      </c>
      <c r="B990" s="9">
        <v>43496</v>
      </c>
      <c r="C990" s="2">
        <v>27400</v>
      </c>
      <c r="D990" s="7">
        <v>27429.5</v>
      </c>
      <c r="E990" s="6">
        <v>27242.1</v>
      </c>
      <c r="F990" s="5">
        <v>27318.1</v>
      </c>
      <c r="G990" s="2">
        <v>27318.1</v>
      </c>
      <c r="H990" s="2">
        <v>72792</v>
      </c>
      <c r="I990" s="2">
        <v>397751.31</v>
      </c>
      <c r="J990" s="2">
        <v>1409700</v>
      </c>
      <c r="K990" s="2">
        <v>102600</v>
      </c>
      <c r="L990" s="2">
        <v>27160.2</v>
      </c>
      <c r="M990" s="47">
        <f t="shared" si="92"/>
        <v>39.44999999999709</v>
      </c>
      <c r="N990" s="11">
        <f t="shared" si="95"/>
        <v>1.4461859366206571E-3</v>
      </c>
      <c r="O990" s="14">
        <f t="shared" si="96"/>
        <v>0.43279612220517721</v>
      </c>
      <c r="P990">
        <f t="shared" si="93"/>
        <v>187.40000000000146</v>
      </c>
      <c r="Q990" s="27">
        <f t="shared" si="97"/>
        <v>1</v>
      </c>
      <c r="R990" s="2" t="str">
        <f t="shared" si="94"/>
        <v/>
      </c>
      <c r="S990" t="str">
        <f>+IF(R990=11,(F989-D989)/F989-'Daily stats'!$I$12,IF(R990=22,(E989-F989)/F989-'Daily stats'!$I$12,""))</f>
        <v/>
      </c>
      <c r="T990" s="11">
        <f>IF(OR(Q989="",Q990=""),0,IF(S990&lt;&gt;"",S990,IF(AND(Q989=Q990,Q989&lt;&gt;0),ABS((F989-F990)/F989),IF(AND(Q989+Q990=0,Q989&lt;&gt;0),(-1*ABS(F990-F989))/F989-2*('Daily stats'!$I$12),IF(AND(Q989=-1,Q990=0),(F989-F990)/F989-2*('Daily stats'!$I$12),IF(AND(Q989=1,Q990=0),(F990-F989)/F989-2*('Daily stats'!$I$12),0))))))</f>
        <v>0</v>
      </c>
    </row>
    <row r="991" spans="1:20">
      <c r="A991" s="9">
        <v>43466</v>
      </c>
      <c r="B991" s="9">
        <v>43496</v>
      </c>
      <c r="C991" s="2">
        <v>27300.2</v>
      </c>
      <c r="D991" s="7">
        <v>27532</v>
      </c>
      <c r="E991" s="6">
        <v>27135</v>
      </c>
      <c r="F991" s="5">
        <v>27505.65</v>
      </c>
      <c r="G991" s="2">
        <v>27505.65</v>
      </c>
      <c r="H991" s="2">
        <v>116461</v>
      </c>
      <c r="I991" s="2">
        <v>636537.67000000004</v>
      </c>
      <c r="J991" s="2">
        <v>1600160</v>
      </c>
      <c r="K991" s="2">
        <v>190460</v>
      </c>
      <c r="L991" s="2">
        <v>27392.400000000001</v>
      </c>
      <c r="M991" s="47">
        <f t="shared" si="92"/>
        <v>187.55000000000291</v>
      </c>
      <c r="N991" s="11">
        <f t="shared" si="95"/>
        <v>6.8654115769399377E-3</v>
      </c>
      <c r="O991" s="14">
        <f t="shared" si="96"/>
        <v>0.43966153378211714</v>
      </c>
      <c r="P991">
        <f t="shared" si="93"/>
        <v>397</v>
      </c>
      <c r="Q991" s="27">
        <f t="shared" si="97"/>
        <v>1</v>
      </c>
      <c r="R991" s="2">
        <f t="shared" si="94"/>
        <v>22</v>
      </c>
      <c r="S991">
        <f>+IF(R991=11,(F990-D990)/F990-'Daily stats'!$I$12,IF(R991=22,(E990-F990)/F990-'Daily stats'!$I$12,""))</f>
        <v>-3.2820382823109955E-3</v>
      </c>
      <c r="T991" s="11">
        <f>IF(OR(Q990="",Q991=""),0,IF(S991&lt;&gt;"",S991,IF(AND(Q990=Q991,Q990&lt;&gt;0),ABS((F990-F991)/F990),IF(AND(Q990+Q991=0,Q990&lt;&gt;0),(-1*ABS(F991-F990))/F990-2*('Daily stats'!$I$12),IF(AND(Q990=-1,Q991=0),(F990-F991)/F990-2*('Daily stats'!$I$12),IF(AND(Q990=1,Q991=0),(F991-F990)/F990-2*('Daily stats'!$I$12),0))))))</f>
        <v>-3.2820382823109955E-3</v>
      </c>
    </row>
    <row r="992" spans="1:20">
      <c r="A992" s="9">
        <v>43467</v>
      </c>
      <c r="B992" s="9">
        <v>43496</v>
      </c>
      <c r="C992" s="2">
        <v>27410.3</v>
      </c>
      <c r="D992" s="7">
        <v>27523</v>
      </c>
      <c r="E992" s="6">
        <v>27175.1</v>
      </c>
      <c r="F992" s="5">
        <v>27268.5</v>
      </c>
      <c r="G992" s="2">
        <v>27268.5</v>
      </c>
      <c r="H992" s="2">
        <v>169415</v>
      </c>
      <c r="I992" s="2">
        <v>926319.27</v>
      </c>
      <c r="J992" s="2">
        <v>1505340</v>
      </c>
      <c r="K992" s="2">
        <v>-94820</v>
      </c>
      <c r="L992" s="2">
        <v>27174.7</v>
      </c>
      <c r="M992" s="47">
        <f t="shared" si="92"/>
        <v>-237.15000000000146</v>
      </c>
      <c r="N992" s="11">
        <f t="shared" si="95"/>
        <v>-8.6218649622896177E-3</v>
      </c>
      <c r="O992" s="14">
        <f t="shared" si="96"/>
        <v>0.43103966881982753</v>
      </c>
      <c r="P992">
        <f t="shared" si="93"/>
        <v>347.90000000000146</v>
      </c>
      <c r="Q992" s="27">
        <f t="shared" si="97"/>
        <v>-1</v>
      </c>
      <c r="R992" s="2" t="str">
        <f t="shared" si="94"/>
        <v/>
      </c>
      <c r="S992" t="str">
        <f>+IF(R992=11,(F991-D991)/F991-'Daily stats'!$I$12,IF(R992=22,(E991-F991)/F991-'Daily stats'!$I$12,""))</f>
        <v/>
      </c>
      <c r="T992" s="11">
        <f>IF(OR(Q991="",Q992=""),0,IF(S992&lt;&gt;"",S992,IF(AND(Q991=Q992,Q991&lt;&gt;0),ABS((F991-F992)/F991),IF(AND(Q991+Q992=0,Q991&lt;&gt;0),(-1*ABS(F992-F991))/F991-2*('Daily stats'!$I$12),IF(AND(Q991=-1,Q992=0),(F991-F992)/F991-2*('Daily stats'!$I$12),IF(AND(Q991=1,Q992=0),(F992-F991)/F991-2*('Daily stats'!$I$12),0))))))</f>
        <v>-9.6218649622896169E-3</v>
      </c>
    </row>
    <row r="993" spans="1:20">
      <c r="A993" s="9">
        <v>43468</v>
      </c>
      <c r="B993" s="9">
        <v>43496</v>
      </c>
      <c r="C993" s="2">
        <v>27260</v>
      </c>
      <c r="D993" s="7">
        <v>27319.4</v>
      </c>
      <c r="E993" s="6">
        <v>27062.3</v>
      </c>
      <c r="F993" s="5">
        <v>27097.45</v>
      </c>
      <c r="G993" s="2">
        <v>27097.45</v>
      </c>
      <c r="H993" s="2">
        <v>138865</v>
      </c>
      <c r="I993" s="2">
        <v>754592.63</v>
      </c>
      <c r="J993" s="2">
        <v>1371280</v>
      </c>
      <c r="K993" s="2">
        <v>-134060</v>
      </c>
      <c r="L993" s="2">
        <v>26959.85</v>
      </c>
      <c r="M993" s="47">
        <f t="shared" si="92"/>
        <v>-171.04999999999927</v>
      </c>
      <c r="N993" s="11">
        <f t="shared" si="95"/>
        <v>-6.2728056182041279E-3</v>
      </c>
      <c r="O993" s="14">
        <f t="shared" si="96"/>
        <v>0.42476686320162338</v>
      </c>
      <c r="P993">
        <f t="shared" si="93"/>
        <v>257.10000000000218</v>
      </c>
      <c r="Q993" s="27">
        <f t="shared" si="97"/>
        <v>-1</v>
      </c>
      <c r="R993" s="2" t="str">
        <f t="shared" si="94"/>
        <v/>
      </c>
      <c r="S993" t="str">
        <f>+IF(R993=11,(F992-D992)/F992-'Daily stats'!$I$12,IF(R993=22,(E992-F992)/F992-'Daily stats'!$I$12,""))</f>
        <v/>
      </c>
      <c r="T993" s="11">
        <f>IF(OR(Q992="",Q993=""),0,IF(S993&lt;&gt;"",S993,IF(AND(Q992=Q993,Q992&lt;&gt;0),ABS((F992-F993)/F992),IF(AND(Q992+Q993=0,Q992&lt;&gt;0),(-1*ABS(F993-F992))/F992-2*('Daily stats'!$I$12),IF(AND(Q992=-1,Q993=0),(F992-F993)/F992-2*('Daily stats'!$I$12),IF(AND(Q992=1,Q993=0),(F993-F992)/F992-2*('Daily stats'!$I$12),0))))))</f>
        <v>6.2728056182041279E-3</v>
      </c>
    </row>
    <row r="994" spans="1:20">
      <c r="A994" s="9">
        <v>43469</v>
      </c>
      <c r="B994" s="9">
        <v>43496</v>
      </c>
      <c r="C994" s="2">
        <v>27169</v>
      </c>
      <c r="D994" s="7">
        <v>27431</v>
      </c>
      <c r="E994" s="6">
        <v>27058</v>
      </c>
      <c r="F994" s="5">
        <v>27361.7</v>
      </c>
      <c r="G994" s="2">
        <v>27361.7</v>
      </c>
      <c r="H994" s="2">
        <v>189614</v>
      </c>
      <c r="I994" s="2">
        <v>1034199.75</v>
      </c>
      <c r="J994" s="2">
        <v>1549920</v>
      </c>
      <c r="K994" s="2">
        <v>178640</v>
      </c>
      <c r="L994" s="2">
        <v>27195</v>
      </c>
      <c r="M994" s="47">
        <f t="shared" si="92"/>
        <v>264.25</v>
      </c>
      <c r="N994" s="11">
        <f t="shared" si="95"/>
        <v>9.7518401177970615E-3</v>
      </c>
      <c r="O994" s="14">
        <f t="shared" si="96"/>
        <v>0.43451870331942044</v>
      </c>
      <c r="P994">
        <f t="shared" si="93"/>
        <v>373</v>
      </c>
      <c r="Q994" s="27">
        <f t="shared" si="97"/>
        <v>1</v>
      </c>
      <c r="R994" s="2">
        <f t="shared" si="94"/>
        <v>11</v>
      </c>
      <c r="S994">
        <f>+IF(R994=11,(F993-D993)/F993-'Daily stats'!$I$12,IF(R994=22,(E993-F993)/F993-'Daily stats'!$I$12,""))</f>
        <v>-8.6908076221194515E-3</v>
      </c>
      <c r="T994" s="11">
        <f>IF(OR(Q993="",Q994=""),0,IF(S994&lt;&gt;"",S994,IF(AND(Q993=Q994,Q993&lt;&gt;0),ABS((F993-F994)/F993),IF(AND(Q993+Q994=0,Q993&lt;&gt;0),(-1*ABS(F994-F993))/F993-2*('Daily stats'!$I$12),IF(AND(Q993=-1,Q994=0),(F993-F994)/F993-2*('Daily stats'!$I$12),IF(AND(Q993=1,Q994=0),(F994-F993)/F993-2*('Daily stats'!$I$12),0))))))</f>
        <v>-8.6908076221194515E-3</v>
      </c>
    </row>
    <row r="995" spans="1:20">
      <c r="A995" s="9">
        <v>43472</v>
      </c>
      <c r="B995" s="9">
        <v>43496</v>
      </c>
      <c r="C995" s="2">
        <v>27555</v>
      </c>
      <c r="D995" s="7">
        <v>27586.75</v>
      </c>
      <c r="E995" s="6">
        <v>27375</v>
      </c>
      <c r="F995" s="5">
        <v>27402.95</v>
      </c>
      <c r="G995" s="2">
        <v>27402.95</v>
      </c>
      <c r="H995" s="2">
        <v>105516</v>
      </c>
      <c r="I995" s="2">
        <v>580264.4</v>
      </c>
      <c r="J995" s="2">
        <v>1533320</v>
      </c>
      <c r="K995" s="2">
        <v>-16600</v>
      </c>
      <c r="L995" s="2" t="s">
        <v>36</v>
      </c>
      <c r="M995" s="47">
        <f t="shared" si="92"/>
        <v>41.25</v>
      </c>
      <c r="N995" s="11">
        <f t="shared" si="95"/>
        <v>1.5075817657528589E-3</v>
      </c>
      <c r="O995" s="14">
        <f t="shared" si="96"/>
        <v>0.43602628508517333</v>
      </c>
      <c r="P995">
        <f t="shared" si="93"/>
        <v>211.75</v>
      </c>
      <c r="Q995" s="27">
        <f t="shared" si="97"/>
        <v>1</v>
      </c>
      <c r="R995" s="2" t="str">
        <f t="shared" si="94"/>
        <v/>
      </c>
      <c r="S995" t="str">
        <f>+IF(R995=11,(F994-D994)/F994-'Daily stats'!$I$12,IF(R995=22,(E994-F994)/F994-'Daily stats'!$I$12,""))</f>
        <v/>
      </c>
      <c r="T995" s="11">
        <f>IF(OR(Q994="",Q995=""),0,IF(S995&lt;&gt;"",S995,IF(AND(Q994=Q995,Q994&lt;&gt;0),ABS((F994-F995)/F994),IF(AND(Q994+Q995=0,Q994&lt;&gt;0),(-1*ABS(F995-F994))/F994-2*('Daily stats'!$I$12),IF(AND(Q994=-1,Q995=0),(F994-F995)/F994-2*('Daily stats'!$I$12),IF(AND(Q994=1,Q995=0),(F995-F994)/F994-2*('Daily stats'!$I$12),0))))))</f>
        <v>1.5075817657528589E-3</v>
      </c>
    </row>
    <row r="996" spans="1:20">
      <c r="A996" s="9">
        <v>43473</v>
      </c>
      <c r="B996" s="9">
        <v>43496</v>
      </c>
      <c r="C996" s="2">
        <v>27388.400000000001</v>
      </c>
      <c r="D996" s="7">
        <v>27632.65</v>
      </c>
      <c r="E996" s="6">
        <v>27292</v>
      </c>
      <c r="F996" s="5">
        <v>27602.6</v>
      </c>
      <c r="G996" s="2">
        <v>27602.6</v>
      </c>
      <c r="H996" s="2">
        <v>141495</v>
      </c>
      <c r="I996" s="2">
        <v>777184.81</v>
      </c>
      <c r="J996" s="2">
        <v>1971240</v>
      </c>
      <c r="K996" s="2">
        <v>437920</v>
      </c>
      <c r="L996" s="2" t="s">
        <v>36</v>
      </c>
      <c r="M996" s="47">
        <f t="shared" si="92"/>
        <v>199.64999999999782</v>
      </c>
      <c r="N996" s="11">
        <f t="shared" si="95"/>
        <v>7.2857119397728275E-3</v>
      </c>
      <c r="O996" s="14">
        <f t="shared" si="96"/>
        <v>0.44331199702494617</v>
      </c>
      <c r="P996">
        <f t="shared" si="93"/>
        <v>340.65000000000146</v>
      </c>
      <c r="Q996" s="27">
        <f t="shared" si="97"/>
        <v>1</v>
      </c>
      <c r="R996" s="2">
        <f t="shared" si="94"/>
        <v>22</v>
      </c>
      <c r="S996">
        <f>+IF(R996=11,(F995-D995)/F995-'Daily stats'!$I$12,IF(R996=22,(E995-F995)/F995-'Daily stats'!$I$12,""))</f>
        <v>-1.5199631791467973E-3</v>
      </c>
      <c r="T996" s="11">
        <f>IF(OR(Q995="",Q996=""),0,IF(S996&lt;&gt;"",S996,IF(AND(Q995=Q996,Q995&lt;&gt;0),ABS((F995-F996)/F995),IF(AND(Q995+Q996=0,Q995&lt;&gt;0),(-1*ABS(F996-F995))/F995-2*('Daily stats'!$I$12),IF(AND(Q995=-1,Q996=0),(F995-F996)/F995-2*('Daily stats'!$I$12),IF(AND(Q995=1,Q996=0),(F996-F995)/F995-2*('Daily stats'!$I$12),0))))))</f>
        <v>-1.5199631791467973E-3</v>
      </c>
    </row>
    <row r="997" spans="1:20">
      <c r="A997" s="9">
        <v>43474</v>
      </c>
      <c r="B997" s="9">
        <v>43496</v>
      </c>
      <c r="C997" s="2">
        <v>27752.2</v>
      </c>
      <c r="D997" s="7">
        <v>27784.400000000001</v>
      </c>
      <c r="E997" s="6">
        <v>27451.4</v>
      </c>
      <c r="F997" s="5">
        <v>27751.55</v>
      </c>
      <c r="G997" s="2">
        <v>27751.55</v>
      </c>
      <c r="H997" s="2">
        <v>182538</v>
      </c>
      <c r="I997" s="2">
        <v>1009767.91</v>
      </c>
      <c r="J997" s="2">
        <v>2086900</v>
      </c>
      <c r="K997" s="2">
        <v>115660</v>
      </c>
      <c r="L997" s="2">
        <v>27720.400000000001</v>
      </c>
      <c r="M997" s="47">
        <f t="shared" si="92"/>
        <v>148.95000000000073</v>
      </c>
      <c r="N997" s="11">
        <f t="shared" si="95"/>
        <v>5.3962307898531561E-3</v>
      </c>
      <c r="O997" s="14">
        <f t="shared" si="96"/>
        <v>0.4487082278147993</v>
      </c>
      <c r="P997">
        <f t="shared" si="93"/>
        <v>333</v>
      </c>
      <c r="Q997" s="27">
        <f t="shared" si="97"/>
        <v>1</v>
      </c>
      <c r="R997" s="2" t="str">
        <f t="shared" si="94"/>
        <v/>
      </c>
      <c r="S997" t="str">
        <f>+IF(R997=11,(F996-D996)/F996-'Daily stats'!$I$12,IF(R997=22,(E996-F996)/F996-'Daily stats'!$I$12,""))</f>
        <v/>
      </c>
      <c r="T997" s="11">
        <f>IF(OR(Q996="",Q997=""),0,IF(S997&lt;&gt;"",S997,IF(AND(Q996=Q997,Q996&lt;&gt;0),ABS((F996-F997)/F996),IF(AND(Q996+Q997=0,Q996&lt;&gt;0),(-1*ABS(F997-F996))/F996-2*('Daily stats'!$I$12),IF(AND(Q996=-1,Q997=0),(F996-F997)/F996-2*('Daily stats'!$I$12),IF(AND(Q996=1,Q997=0),(F997-F996)/F996-2*('Daily stats'!$I$12),0))))))</f>
        <v>5.3962307898531561E-3</v>
      </c>
    </row>
    <row r="998" spans="1:20">
      <c r="A998" s="9">
        <v>43475</v>
      </c>
      <c r="B998" s="9">
        <v>43496</v>
      </c>
      <c r="C998" s="2">
        <v>27720.3</v>
      </c>
      <c r="D998" s="7">
        <v>27740</v>
      </c>
      <c r="E998" s="6">
        <v>27587.1</v>
      </c>
      <c r="F998" s="5">
        <v>27641.35</v>
      </c>
      <c r="G998" s="2">
        <v>27641.35</v>
      </c>
      <c r="H998" s="2">
        <v>113732</v>
      </c>
      <c r="I998" s="2">
        <v>629072.56000000006</v>
      </c>
      <c r="J998" s="2">
        <v>2037000</v>
      </c>
      <c r="K998" s="2">
        <v>-49900</v>
      </c>
      <c r="L998" s="2">
        <v>27528.55</v>
      </c>
      <c r="M998" s="47">
        <f t="shared" si="92"/>
        <v>-110.20000000000073</v>
      </c>
      <c r="N998" s="11">
        <f t="shared" si="95"/>
        <v>-3.9709493703955542E-3</v>
      </c>
      <c r="O998" s="14">
        <f t="shared" si="96"/>
        <v>0.44473727844440375</v>
      </c>
      <c r="P998">
        <f t="shared" si="93"/>
        <v>152.90000000000146</v>
      </c>
      <c r="Q998" s="27">
        <f t="shared" si="97"/>
        <v>-1</v>
      </c>
      <c r="R998" s="2" t="str">
        <f t="shared" si="94"/>
        <v/>
      </c>
      <c r="S998" t="str">
        <f>+IF(R998=11,(F997-D997)/F997-'Daily stats'!$I$12,IF(R998=22,(E997-F997)/F997-'Daily stats'!$I$12,""))</f>
        <v/>
      </c>
      <c r="T998" s="11">
        <f>IF(OR(Q997="",Q998=""),0,IF(S998&lt;&gt;"",S998,IF(AND(Q997=Q998,Q997&lt;&gt;0),ABS((F997-F998)/F997),IF(AND(Q997+Q998=0,Q997&lt;&gt;0),(-1*ABS(F998-F997))/F997-2*('Daily stats'!$I$12),IF(AND(Q997=-1,Q998=0),(F997-F998)/F997-2*('Daily stats'!$I$12),IF(AND(Q997=1,Q998=0),(F998-F997)/F997-2*('Daily stats'!$I$12),0))))))</f>
        <v>-4.9709493703955542E-3</v>
      </c>
    </row>
    <row r="999" spans="1:20">
      <c r="A999" s="9">
        <v>43476</v>
      </c>
      <c r="B999" s="9">
        <v>43496</v>
      </c>
      <c r="C999" s="2">
        <v>27675</v>
      </c>
      <c r="D999" s="7">
        <v>27700</v>
      </c>
      <c r="E999" s="6">
        <v>27502.55</v>
      </c>
      <c r="F999" s="5">
        <v>27561.5</v>
      </c>
      <c r="G999" s="2">
        <v>27561.5</v>
      </c>
      <c r="H999" s="2">
        <v>111210</v>
      </c>
      <c r="I999" s="2">
        <v>613429.68999999994</v>
      </c>
      <c r="J999" s="2">
        <v>1964080</v>
      </c>
      <c r="K999" s="2">
        <v>-72920</v>
      </c>
      <c r="L999" s="2">
        <v>27453.9</v>
      </c>
      <c r="M999" s="47">
        <f t="shared" si="92"/>
        <v>-79.849999999998545</v>
      </c>
      <c r="N999" s="11">
        <f t="shared" si="95"/>
        <v>-2.8887879933504894E-3</v>
      </c>
      <c r="O999" s="14">
        <f t="shared" si="96"/>
        <v>0.44184849045105323</v>
      </c>
      <c r="P999">
        <f t="shared" si="93"/>
        <v>197.45000000000073</v>
      </c>
      <c r="Q999" s="27">
        <f t="shared" si="97"/>
        <v>-1</v>
      </c>
      <c r="R999" s="2" t="str">
        <f t="shared" si="94"/>
        <v/>
      </c>
      <c r="S999" t="str">
        <f>+IF(R999=11,(F998-D998)/F998-'Daily stats'!$I$12,IF(R999=22,(E998-F998)/F998-'Daily stats'!$I$12,""))</f>
        <v/>
      </c>
      <c r="T999" s="11">
        <f>IF(OR(Q998="",Q999=""),0,IF(S999&lt;&gt;"",S999,IF(AND(Q998=Q999,Q998&lt;&gt;0),ABS((F998-F999)/F998),IF(AND(Q998+Q999=0,Q998&lt;&gt;0),(-1*ABS(F999-F998))/F998-2*('Daily stats'!$I$12),IF(AND(Q998=-1,Q999=0),(F998-F999)/F998-2*('Daily stats'!$I$12),IF(AND(Q998=1,Q999=0),(F999-F998)/F998-2*('Daily stats'!$I$12),0))))))</f>
        <v>2.8887879933504894E-3</v>
      </c>
    </row>
    <row r="1000" spans="1:20">
      <c r="A1000" s="9">
        <v>43479</v>
      </c>
      <c r="B1000" s="9">
        <v>43496</v>
      </c>
      <c r="C1000" s="2">
        <v>27465</v>
      </c>
      <c r="D1000" s="7">
        <v>27489.95</v>
      </c>
      <c r="E1000" s="6">
        <v>27300.95</v>
      </c>
      <c r="F1000" s="5">
        <v>27356.75</v>
      </c>
      <c r="G1000" s="2">
        <v>27356.75</v>
      </c>
      <c r="H1000" s="2">
        <v>99532</v>
      </c>
      <c r="I1000" s="2">
        <v>544703.06999999995</v>
      </c>
      <c r="J1000" s="2">
        <v>1943920</v>
      </c>
      <c r="K1000" s="2">
        <v>-20160</v>
      </c>
      <c r="L1000" s="2">
        <v>27248.25</v>
      </c>
      <c r="M1000" s="47">
        <f t="shared" si="92"/>
        <v>-204.75</v>
      </c>
      <c r="N1000" s="11">
        <f t="shared" si="95"/>
        <v>-7.4288409556809319E-3</v>
      </c>
      <c r="O1000" s="14">
        <f t="shared" si="96"/>
        <v>0.43441964949537232</v>
      </c>
      <c r="P1000">
        <f t="shared" si="93"/>
        <v>189</v>
      </c>
      <c r="Q1000" s="27">
        <f t="shared" si="97"/>
        <v>-1</v>
      </c>
      <c r="R1000" s="2" t="str">
        <f t="shared" si="94"/>
        <v/>
      </c>
      <c r="S1000" t="str">
        <f>+IF(R1000=11,(F999-D999)/F999-'Daily stats'!$I$12,IF(R1000=22,(E999-F999)/F999-'Daily stats'!$I$12,""))</f>
        <v/>
      </c>
      <c r="T1000" s="11">
        <f>IF(OR(Q999="",Q1000=""),0,IF(S1000&lt;&gt;"",S1000,IF(AND(Q999=Q1000,Q999&lt;&gt;0),ABS((F999-F1000)/F999),IF(AND(Q999+Q1000=0,Q999&lt;&gt;0),(-1*ABS(F1000-F999))/F999-2*('Daily stats'!$I$12),IF(AND(Q999=-1,Q1000=0),(F999-F1000)/F999-2*('Daily stats'!$I$12),IF(AND(Q999=1,Q1000=0),(F1000-F999)/F999-2*('Daily stats'!$I$12),0))))))</f>
        <v>7.4288409556809319E-3</v>
      </c>
    </row>
    <row r="1001" spans="1:20">
      <c r="A1001" s="9">
        <v>43480</v>
      </c>
      <c r="B1001" s="9">
        <v>43496</v>
      </c>
      <c r="C1001" s="2">
        <v>27410.6</v>
      </c>
      <c r="D1001" s="7">
        <v>27539</v>
      </c>
      <c r="E1001" s="6">
        <v>27392.1</v>
      </c>
      <c r="F1001" s="5">
        <v>27518.9</v>
      </c>
      <c r="G1001" s="2">
        <v>27518.9</v>
      </c>
      <c r="H1001" s="2">
        <v>103505</v>
      </c>
      <c r="I1001" s="2">
        <v>569011.64</v>
      </c>
      <c r="J1001" s="2">
        <v>1977060</v>
      </c>
      <c r="K1001" s="2">
        <v>33140</v>
      </c>
      <c r="L1001" s="2" t="s">
        <v>36</v>
      </c>
      <c r="M1001" s="47">
        <f t="shared" si="92"/>
        <v>162.15000000000146</v>
      </c>
      <c r="N1001" s="11">
        <f t="shared" si="95"/>
        <v>5.9272391640089357E-3</v>
      </c>
      <c r="O1001" s="14">
        <f t="shared" si="96"/>
        <v>0.44034688865938126</v>
      </c>
      <c r="P1001">
        <f t="shared" si="93"/>
        <v>146.90000000000146</v>
      </c>
      <c r="Q1001" s="27">
        <f t="shared" si="97"/>
        <v>1</v>
      </c>
      <c r="R1001" s="2">
        <f t="shared" si="94"/>
        <v>11</v>
      </c>
      <c r="S1001">
        <f>+IF(R1001=11,(F1000-D1000)/F1000-'Daily stats'!$I$12,IF(R1001=22,(E1000-F1000)/F1000-'Daily stats'!$I$12,""))</f>
        <v>-5.3689994242737439E-3</v>
      </c>
      <c r="T1001" s="11">
        <f>IF(OR(Q1000="",Q1001=""),0,IF(S1001&lt;&gt;"",S1001,IF(AND(Q1000=Q1001,Q1000&lt;&gt;0),ABS((F1000-F1001)/F1000),IF(AND(Q1000+Q1001=0,Q1000&lt;&gt;0),(-1*ABS(F1001-F1000))/F1000-2*('Daily stats'!$I$12),IF(AND(Q1000=-1,Q1001=0),(F1000-F1001)/F1000-2*('Daily stats'!$I$12),IF(AND(Q1000=1,Q1001=0),(F1001-F1000)/F1000-2*('Daily stats'!$I$12),0))))))</f>
        <v>-5.3689994242737439E-3</v>
      </c>
    </row>
    <row r="1002" spans="1:20">
      <c r="A1002" s="9">
        <v>43481</v>
      </c>
      <c r="B1002" s="9">
        <v>43496</v>
      </c>
      <c r="C1002" s="2">
        <v>27534</v>
      </c>
      <c r="D1002" s="7">
        <v>27640</v>
      </c>
      <c r="E1002" s="6">
        <v>27502.5</v>
      </c>
      <c r="F1002" s="5">
        <v>27556.6</v>
      </c>
      <c r="G1002" s="2">
        <v>27556.6</v>
      </c>
      <c r="H1002" s="2">
        <v>88715</v>
      </c>
      <c r="I1002" s="2">
        <v>489541.3</v>
      </c>
      <c r="J1002" s="2">
        <v>2048740</v>
      </c>
      <c r="K1002" s="2">
        <v>71680</v>
      </c>
      <c r="L1002" s="2">
        <v>27483.7</v>
      </c>
      <c r="M1002" s="47">
        <f t="shared" si="92"/>
        <v>37.69999999999709</v>
      </c>
      <c r="N1002" s="11">
        <f t="shared" si="95"/>
        <v>1.3699675495749135E-3</v>
      </c>
      <c r="O1002" s="14">
        <f t="shared" si="96"/>
        <v>0.44171685620895618</v>
      </c>
      <c r="P1002">
        <f t="shared" si="93"/>
        <v>137.5</v>
      </c>
      <c r="Q1002" s="27">
        <f t="shared" si="97"/>
        <v>1</v>
      </c>
      <c r="R1002" s="2" t="str">
        <f t="shared" si="94"/>
        <v/>
      </c>
      <c r="S1002" t="str">
        <f>+IF(R1002=11,(F1001-D1001)/F1001-'Daily stats'!$I$12,IF(R1002=22,(E1001-F1001)/F1001-'Daily stats'!$I$12,""))</f>
        <v/>
      </c>
      <c r="T1002" s="11">
        <f>IF(OR(Q1001="",Q1002=""),0,IF(S1002&lt;&gt;"",S1002,IF(AND(Q1001=Q1002,Q1001&lt;&gt;0),ABS((F1001-F1002)/F1001),IF(AND(Q1001+Q1002=0,Q1001&lt;&gt;0),(-1*ABS(F1002-F1001))/F1001-2*('Daily stats'!$I$12),IF(AND(Q1001=-1,Q1002=0),(F1001-F1002)/F1001-2*('Daily stats'!$I$12),IF(AND(Q1001=1,Q1002=0),(F1002-F1001)/F1001-2*('Daily stats'!$I$12),0))))))</f>
        <v>1.3699675495749135E-3</v>
      </c>
    </row>
    <row r="1003" spans="1:20">
      <c r="A1003" s="9">
        <v>43482</v>
      </c>
      <c r="B1003" s="9">
        <v>43496</v>
      </c>
      <c r="C1003" s="2">
        <v>27562.3</v>
      </c>
      <c r="D1003" s="7">
        <v>27667.35</v>
      </c>
      <c r="E1003" s="6">
        <v>27377</v>
      </c>
      <c r="F1003" s="5">
        <v>27588.15</v>
      </c>
      <c r="G1003" s="2">
        <v>27588.15</v>
      </c>
      <c r="H1003" s="2">
        <v>138222</v>
      </c>
      <c r="I1003" s="2">
        <v>761228.92</v>
      </c>
      <c r="J1003" s="2">
        <v>2108860</v>
      </c>
      <c r="K1003" s="2">
        <v>60120</v>
      </c>
      <c r="L1003" s="2">
        <v>27528.75</v>
      </c>
      <c r="M1003" s="47">
        <f t="shared" si="92"/>
        <v>31.55000000000291</v>
      </c>
      <c r="N1003" s="11">
        <f t="shared" si="95"/>
        <v>1.1449162813991171E-3</v>
      </c>
      <c r="O1003" s="14">
        <f t="shared" si="96"/>
        <v>0.4428617724903553</v>
      </c>
      <c r="P1003">
        <f t="shared" si="93"/>
        <v>290.34999999999854</v>
      </c>
      <c r="Q1003" s="27">
        <f t="shared" si="97"/>
        <v>1</v>
      </c>
      <c r="R1003" s="2">
        <f t="shared" si="94"/>
        <v>22</v>
      </c>
      <c r="S1003">
        <f>+IF(R1003=11,(F1002-D1002)/F1002-'Daily stats'!$I$12,IF(R1003=22,(E1002-F1002)/F1002-'Daily stats'!$I$12,""))</f>
        <v>-2.4632320387855738E-3</v>
      </c>
      <c r="T1003" s="11">
        <f>IF(OR(Q1002="",Q1003=""),0,IF(S1003&lt;&gt;"",S1003,IF(AND(Q1002=Q1003,Q1002&lt;&gt;0),ABS((F1002-F1003)/F1002),IF(AND(Q1002+Q1003=0,Q1002&lt;&gt;0),(-1*ABS(F1003-F1002))/F1002-2*('Daily stats'!$I$12),IF(AND(Q1002=-1,Q1003=0),(F1002-F1003)/F1002-2*('Daily stats'!$I$12),IF(AND(Q1002=1,Q1003=0),(F1003-F1002)/F1002-2*('Daily stats'!$I$12),0))))))</f>
        <v>-2.4632320387855738E-3</v>
      </c>
    </row>
    <row r="1004" spans="1:20">
      <c r="A1004" s="9">
        <v>43483</v>
      </c>
      <c r="B1004" s="9">
        <v>43496</v>
      </c>
      <c r="C1004" s="2">
        <v>27649.9</v>
      </c>
      <c r="D1004" s="7">
        <v>27676</v>
      </c>
      <c r="E1004" s="6">
        <v>27505</v>
      </c>
      <c r="F1004" s="5">
        <v>27547.9</v>
      </c>
      <c r="G1004" s="2">
        <v>27547.9</v>
      </c>
      <c r="H1004" s="2">
        <v>92578</v>
      </c>
      <c r="I1004" s="2">
        <v>510350.25</v>
      </c>
      <c r="J1004" s="2">
        <v>2000120</v>
      </c>
      <c r="K1004" s="2">
        <v>-108740</v>
      </c>
      <c r="L1004" s="2" t="s">
        <v>36</v>
      </c>
      <c r="M1004" s="47">
        <f t="shared" si="92"/>
        <v>-40.25</v>
      </c>
      <c r="N1004" s="11">
        <f t="shared" si="95"/>
        <v>-1.4589597345236994E-3</v>
      </c>
      <c r="O1004" s="14">
        <f t="shared" si="96"/>
        <v>0.4414028127558316</v>
      </c>
      <c r="P1004">
        <f t="shared" si="93"/>
        <v>171</v>
      </c>
      <c r="Q1004" s="27">
        <f t="shared" si="97"/>
        <v>-1</v>
      </c>
      <c r="R1004" s="2" t="str">
        <f t="shared" si="94"/>
        <v/>
      </c>
      <c r="S1004" t="str">
        <f>+IF(R1004=11,(F1003-D1003)/F1003-'Daily stats'!$I$12,IF(R1004=22,(E1003-F1003)/F1003-'Daily stats'!$I$12,""))</f>
        <v/>
      </c>
      <c r="T1004" s="11">
        <f>IF(OR(Q1003="",Q1004=""),0,IF(S1004&lt;&gt;"",S1004,IF(AND(Q1003=Q1004,Q1003&lt;&gt;0),ABS((F1003-F1004)/F1003),IF(AND(Q1003+Q1004=0,Q1003&lt;&gt;0),(-1*ABS(F1004-F1003))/F1003-2*('Daily stats'!$I$12),IF(AND(Q1003=-1,Q1004=0),(F1003-F1004)/F1003-2*('Daily stats'!$I$12),IF(AND(Q1003=1,Q1004=0),(F1004-F1003)/F1003-2*('Daily stats'!$I$12),0))))))</f>
        <v>-2.4589597345236994E-3</v>
      </c>
    </row>
    <row r="1005" spans="1:20">
      <c r="A1005" s="9">
        <v>43486</v>
      </c>
      <c r="B1005" s="9">
        <v>43496</v>
      </c>
      <c r="C1005" s="2">
        <v>27560.05</v>
      </c>
      <c r="D1005" s="7">
        <v>27674.95</v>
      </c>
      <c r="E1005" s="6">
        <v>27449.05</v>
      </c>
      <c r="F1005" s="5">
        <v>27573</v>
      </c>
      <c r="G1005" s="2">
        <v>27573</v>
      </c>
      <c r="H1005" s="2">
        <v>90256</v>
      </c>
      <c r="I1005" s="2">
        <v>497930.51</v>
      </c>
      <c r="J1005" s="2">
        <v>2013100</v>
      </c>
      <c r="K1005" s="2">
        <v>12980</v>
      </c>
      <c r="L1005" s="2" t="s">
        <v>36</v>
      </c>
      <c r="M1005" s="47">
        <f t="shared" si="92"/>
        <v>25.099999999998545</v>
      </c>
      <c r="N1005" s="11">
        <f t="shared" si="95"/>
        <v>9.1114023210475366E-4</v>
      </c>
      <c r="O1005" s="14">
        <f t="shared" si="96"/>
        <v>0.44231395298793635</v>
      </c>
      <c r="P1005">
        <f t="shared" si="93"/>
        <v>225.90000000000146</v>
      </c>
      <c r="Q1005" s="27">
        <f t="shared" si="97"/>
        <v>1</v>
      </c>
      <c r="R1005" s="2" t="str">
        <f t="shared" si="94"/>
        <v/>
      </c>
      <c r="S1005" t="str">
        <f>+IF(R1005=11,(F1004-D1004)/F1004-'Daily stats'!$I$12,IF(R1005=22,(E1004-F1004)/F1004-'Daily stats'!$I$12,""))</f>
        <v/>
      </c>
      <c r="T1005" s="11">
        <f>IF(OR(Q1004="",Q1005=""),0,IF(S1005&lt;&gt;"",S1005,IF(AND(Q1004=Q1005,Q1004&lt;&gt;0),ABS((F1004-F1005)/F1004),IF(AND(Q1004+Q1005=0,Q1004&lt;&gt;0),(-1*ABS(F1005-F1004))/F1004-2*('Daily stats'!$I$12),IF(AND(Q1004=-1,Q1005=0),(F1004-F1005)/F1004-2*('Daily stats'!$I$12),IF(AND(Q1004=1,Q1005=0),(F1005-F1004)/F1004-2*('Daily stats'!$I$12),0))))))</f>
        <v>-1.9111402321047538E-3</v>
      </c>
    </row>
    <row r="1006" spans="1:20">
      <c r="A1006" s="9">
        <v>43487</v>
      </c>
      <c r="B1006" s="9">
        <v>43496</v>
      </c>
      <c r="C1006" s="2">
        <v>27521.25</v>
      </c>
      <c r="D1006" s="7">
        <v>27560</v>
      </c>
      <c r="E1006" s="6">
        <v>27435.35</v>
      </c>
      <c r="F1006" s="5">
        <v>27518.95</v>
      </c>
      <c r="G1006" s="2">
        <v>27518.95</v>
      </c>
      <c r="H1006" s="2">
        <v>83307</v>
      </c>
      <c r="I1006" s="2">
        <v>458154.45</v>
      </c>
      <c r="J1006" s="2">
        <v>1964220</v>
      </c>
      <c r="K1006" s="2">
        <v>-48880</v>
      </c>
      <c r="L1006" s="2">
        <v>27482.25</v>
      </c>
      <c r="M1006" s="47">
        <f t="shared" si="92"/>
        <v>-54.049999999999272</v>
      </c>
      <c r="N1006" s="11">
        <f t="shared" si="95"/>
        <v>-1.9602509701519338E-3</v>
      </c>
      <c r="O1006" s="14">
        <f t="shared" si="96"/>
        <v>0.4403537020177844</v>
      </c>
      <c r="P1006">
        <f t="shared" si="93"/>
        <v>124.65000000000146</v>
      </c>
      <c r="Q1006" s="27">
        <f t="shared" si="97"/>
        <v>-1</v>
      </c>
      <c r="R1006" s="2">
        <f t="shared" si="94"/>
        <v>22</v>
      </c>
      <c r="S1006">
        <f>+IF(R1006=11,(F1005-D1005)/F1005-'Daily stats'!$I$12,IF(R1006=22,(E1005-F1005)/F1005-'Daily stats'!$I$12,""))</f>
        <v>-4.9953396438545215E-3</v>
      </c>
      <c r="T1006" s="11">
        <f>IF(OR(Q1005="",Q1006=""),0,IF(S1006&lt;&gt;"",S1006,IF(AND(Q1005=Q1006,Q1005&lt;&gt;0),ABS((F1005-F1006)/F1005),IF(AND(Q1005+Q1006=0,Q1005&lt;&gt;0),(-1*ABS(F1006-F1005))/F1005-2*('Daily stats'!$I$12),IF(AND(Q1005=-1,Q1006=0),(F1005-F1006)/F1005-2*('Daily stats'!$I$12),IF(AND(Q1005=1,Q1006=0),(F1006-F1005)/F1005-2*('Daily stats'!$I$12),0))))))</f>
        <v>-4.9953396438545215E-3</v>
      </c>
    </row>
    <row r="1007" spans="1:20">
      <c r="A1007" s="9">
        <v>43488</v>
      </c>
      <c r="B1007" s="9">
        <v>43496</v>
      </c>
      <c r="C1007" s="2">
        <v>27462</v>
      </c>
      <c r="D1007" s="7">
        <v>27610.85</v>
      </c>
      <c r="E1007" s="6">
        <v>27274.45</v>
      </c>
      <c r="F1007" s="5">
        <v>27320.400000000001</v>
      </c>
      <c r="G1007" s="2">
        <v>27320.400000000001</v>
      </c>
      <c r="H1007" s="2">
        <v>114620</v>
      </c>
      <c r="I1007" s="2">
        <v>629564.35</v>
      </c>
      <c r="J1007" s="2">
        <v>1953800</v>
      </c>
      <c r="K1007" s="2">
        <v>-10420</v>
      </c>
      <c r="L1007" s="2">
        <v>27250.75</v>
      </c>
      <c r="M1007" s="47">
        <f t="shared" si="92"/>
        <v>-198.54999999999927</v>
      </c>
      <c r="N1007" s="11">
        <f t="shared" si="95"/>
        <v>-7.21502818966564E-3</v>
      </c>
      <c r="O1007" s="14">
        <f t="shared" si="96"/>
        <v>0.43313867382811877</v>
      </c>
      <c r="P1007">
        <f t="shared" si="93"/>
        <v>336.39999999999782</v>
      </c>
      <c r="Q1007" s="27">
        <f t="shared" si="97"/>
        <v>-1</v>
      </c>
      <c r="R1007" s="2">
        <f t="shared" si="94"/>
        <v>11</v>
      </c>
      <c r="S1007">
        <f>+IF(R1007=11,(F1006-D1006)/F1006-'Daily stats'!$I$12,IF(R1007=22,(E1006-F1006)/F1006-'Daily stats'!$I$12,""))</f>
        <v>-1.9916993562617497E-3</v>
      </c>
      <c r="T1007" s="11">
        <f>IF(OR(Q1006="",Q1007=""),0,IF(S1007&lt;&gt;"",S1007,IF(AND(Q1006=Q1007,Q1006&lt;&gt;0),ABS((F1006-F1007)/F1006),IF(AND(Q1006+Q1007=0,Q1006&lt;&gt;0),(-1*ABS(F1007-F1006))/F1006-2*('Daily stats'!$I$12),IF(AND(Q1006=-1,Q1007=0),(F1006-F1007)/F1006-2*('Daily stats'!$I$12),IF(AND(Q1006=1,Q1007=0),(F1007-F1006)/F1006-2*('Daily stats'!$I$12),0))))))</f>
        <v>-1.9916993562617497E-3</v>
      </c>
    </row>
    <row r="1008" spans="1:20">
      <c r="A1008" s="9">
        <v>43489</v>
      </c>
      <c r="B1008" s="9">
        <v>43496</v>
      </c>
      <c r="C1008" s="2">
        <v>27300</v>
      </c>
      <c r="D1008" s="7">
        <v>27375.1</v>
      </c>
      <c r="E1008" s="6">
        <v>27186.2</v>
      </c>
      <c r="F1008" s="5">
        <v>27317.8</v>
      </c>
      <c r="G1008" s="2">
        <v>27317.8</v>
      </c>
      <c r="H1008" s="2">
        <v>118377</v>
      </c>
      <c r="I1008" s="2">
        <v>645725.01</v>
      </c>
      <c r="J1008" s="2">
        <v>1779160</v>
      </c>
      <c r="K1008" s="2">
        <v>-174640</v>
      </c>
      <c r="L1008" s="2">
        <v>27266.400000000001</v>
      </c>
      <c r="M1008" s="47">
        <f t="shared" si="92"/>
        <v>-2.6000000000021828</v>
      </c>
      <c r="N1008" s="11">
        <f t="shared" si="95"/>
        <v>-9.5166981449839046E-5</v>
      </c>
      <c r="O1008" s="14">
        <f t="shared" si="96"/>
        <v>0.43304350684666892</v>
      </c>
      <c r="P1008">
        <f t="shared" si="93"/>
        <v>188.89999999999782</v>
      </c>
      <c r="Q1008" s="27">
        <f t="shared" si="97"/>
        <v>-1</v>
      </c>
      <c r="R1008" s="2" t="str">
        <f t="shared" si="94"/>
        <v/>
      </c>
      <c r="S1008" t="str">
        <f>+IF(R1008=11,(F1007-D1007)/F1007-'Daily stats'!$I$12,IF(R1008=22,(E1007-F1007)/F1007-'Daily stats'!$I$12,""))</f>
        <v/>
      </c>
      <c r="T1008" s="11">
        <f>IF(OR(Q1007="",Q1008=""),0,IF(S1008&lt;&gt;"",S1008,IF(AND(Q1007=Q1008,Q1007&lt;&gt;0),ABS((F1007-F1008)/F1007),IF(AND(Q1007+Q1008=0,Q1007&lt;&gt;0),(-1*ABS(F1008-F1007))/F1007-2*('Daily stats'!$I$12),IF(AND(Q1007=-1,Q1008=0),(F1007-F1008)/F1007-2*('Daily stats'!$I$12),IF(AND(Q1007=1,Q1008=0),(F1008-F1007)/F1007-2*('Daily stats'!$I$12),0))))))</f>
        <v>9.5166981449839046E-5</v>
      </c>
    </row>
    <row r="1009" spans="1:20">
      <c r="A1009" s="9">
        <v>43490</v>
      </c>
      <c r="B1009" s="9">
        <v>43496</v>
      </c>
      <c r="C1009" s="2">
        <v>27378</v>
      </c>
      <c r="D1009" s="7">
        <v>27480</v>
      </c>
      <c r="E1009" s="6">
        <v>27067</v>
      </c>
      <c r="F1009" s="5">
        <v>27143.8</v>
      </c>
      <c r="G1009" s="2">
        <v>27143.8</v>
      </c>
      <c r="H1009" s="2">
        <v>120513</v>
      </c>
      <c r="I1009" s="2">
        <v>658214.79</v>
      </c>
      <c r="J1009" s="2">
        <v>1754340</v>
      </c>
      <c r="K1009" s="2">
        <v>-24820</v>
      </c>
      <c r="L1009" s="2">
        <v>27115.3</v>
      </c>
      <c r="M1009" s="47">
        <f t="shared" si="92"/>
        <v>-174</v>
      </c>
      <c r="N1009" s="11">
        <f t="shared" si="95"/>
        <v>-6.3694733836546138E-3</v>
      </c>
      <c r="O1009" s="14">
        <f t="shared" si="96"/>
        <v>0.4266740334630143</v>
      </c>
      <c r="P1009">
        <f t="shared" si="93"/>
        <v>413</v>
      </c>
      <c r="Q1009" s="27">
        <f t="shared" si="97"/>
        <v>-1</v>
      </c>
      <c r="R1009" s="2">
        <f t="shared" si="94"/>
        <v>11</v>
      </c>
      <c r="S1009">
        <f>+IF(R1009=11,(F1008-D1008)/F1008-'Daily stats'!$I$12,IF(R1009=22,(E1008-F1008)/F1008-'Daily stats'!$I$12,""))</f>
        <v>-2.5975334763414064E-3</v>
      </c>
      <c r="T1009" s="11">
        <f>IF(OR(Q1008="",Q1009=""),0,IF(S1009&lt;&gt;"",S1009,IF(AND(Q1008=Q1009,Q1008&lt;&gt;0),ABS((F1008-F1009)/F1008),IF(AND(Q1008+Q1009=0,Q1008&lt;&gt;0),(-1*ABS(F1009-F1008))/F1008-2*('Daily stats'!$I$12),IF(AND(Q1008=-1,Q1009=0),(F1008-F1009)/F1008-2*('Daily stats'!$I$12),IF(AND(Q1008=1,Q1009=0),(F1009-F1008)/F1008-2*('Daily stats'!$I$12),0))))))</f>
        <v>-2.5975334763414064E-3</v>
      </c>
    </row>
    <row r="1010" spans="1:20">
      <c r="A1010" s="9">
        <v>43493</v>
      </c>
      <c r="B1010" s="9">
        <v>43496</v>
      </c>
      <c r="C1010" s="2">
        <v>27090</v>
      </c>
      <c r="D1010" s="7">
        <v>27177</v>
      </c>
      <c r="E1010" s="6">
        <v>26646.9</v>
      </c>
      <c r="F1010" s="5">
        <v>26711.15</v>
      </c>
      <c r="G1010" s="2">
        <v>26711.15</v>
      </c>
      <c r="H1010" s="2">
        <v>156941</v>
      </c>
      <c r="I1010" s="2">
        <v>842664.71</v>
      </c>
      <c r="J1010" s="2">
        <v>1426960</v>
      </c>
      <c r="K1010" s="2">
        <v>-327380</v>
      </c>
      <c r="L1010" s="2" t="s">
        <v>36</v>
      </c>
      <c r="M1010" s="47">
        <f t="shared" si="92"/>
        <v>-432.64999999999782</v>
      </c>
      <c r="N1010" s="11">
        <f t="shared" si="95"/>
        <v>-1.5939183165216288E-2</v>
      </c>
      <c r="O1010" s="14">
        <f t="shared" si="96"/>
        <v>0.41073485029779799</v>
      </c>
      <c r="P1010">
        <f t="shared" si="93"/>
        <v>530.09999999999854</v>
      </c>
      <c r="Q1010" s="27">
        <f t="shared" si="97"/>
        <v>-1</v>
      </c>
      <c r="R1010" s="2" t="str">
        <f t="shared" si="94"/>
        <v/>
      </c>
      <c r="S1010" t="str">
        <f>+IF(R1010=11,(F1009-D1009)/F1009-'Daily stats'!$I$12,IF(R1010=22,(E1009-F1009)/F1009-'Daily stats'!$I$12,""))</f>
        <v/>
      </c>
      <c r="T1010" s="11">
        <f>IF(OR(Q1009="",Q1010=""),0,IF(S1010&lt;&gt;"",S1010,IF(AND(Q1009=Q1010,Q1009&lt;&gt;0),ABS((F1009-F1010)/F1009),IF(AND(Q1009+Q1010=0,Q1009&lt;&gt;0),(-1*ABS(F1010-F1009))/F1009-2*('Daily stats'!$I$12),IF(AND(Q1009=-1,Q1010=0),(F1009-F1010)/F1009-2*('Daily stats'!$I$12),IF(AND(Q1009=1,Q1010=0),(F1010-F1009)/F1009-2*('Daily stats'!$I$12),0))))))</f>
        <v>1.5939183165216288E-2</v>
      </c>
    </row>
    <row r="1011" spans="1:20">
      <c r="A1011" s="9">
        <v>43494</v>
      </c>
      <c r="B1011" s="9">
        <v>43496</v>
      </c>
      <c r="C1011" s="2">
        <v>26620.25</v>
      </c>
      <c r="D1011" s="7">
        <v>26849</v>
      </c>
      <c r="E1011" s="6">
        <v>26520</v>
      </c>
      <c r="F1011" s="5">
        <v>26659.05</v>
      </c>
      <c r="G1011" s="2">
        <v>26659.05</v>
      </c>
      <c r="H1011" s="2">
        <v>137861</v>
      </c>
      <c r="I1011" s="2">
        <v>735335.86</v>
      </c>
      <c r="J1011" s="2">
        <v>1230860</v>
      </c>
      <c r="K1011" s="2">
        <v>-196100</v>
      </c>
      <c r="L1011" s="2">
        <v>26573.4</v>
      </c>
      <c r="M1011" s="47">
        <f t="shared" si="92"/>
        <v>-52.100000000002183</v>
      </c>
      <c r="N1011" s="11">
        <f t="shared" si="95"/>
        <v>-1.9504963283124156E-3</v>
      </c>
      <c r="O1011" s="14">
        <f t="shared" si="96"/>
        <v>0.40878435396948559</v>
      </c>
      <c r="P1011">
        <f t="shared" si="93"/>
        <v>329</v>
      </c>
      <c r="Q1011" s="27">
        <f t="shared" si="97"/>
        <v>-1</v>
      </c>
      <c r="R1011" s="2" t="str">
        <f t="shared" si="94"/>
        <v/>
      </c>
      <c r="S1011" t="str">
        <f>+IF(R1011=11,(F1010-D1010)/F1010-'Daily stats'!$I$12,IF(R1011=22,(E1010-F1010)/F1010-'Daily stats'!$I$12,""))</f>
        <v/>
      </c>
      <c r="T1011" s="11">
        <f>IF(OR(Q1010="",Q1011=""),0,IF(S1011&lt;&gt;"",S1011,IF(AND(Q1010=Q1011,Q1010&lt;&gt;0),ABS((F1010-F1011)/F1010),IF(AND(Q1010+Q1011=0,Q1010&lt;&gt;0),(-1*ABS(F1011-F1010))/F1010-2*('Daily stats'!$I$12),IF(AND(Q1010=-1,Q1011=0),(F1010-F1011)/F1010-2*('Daily stats'!$I$12),IF(AND(Q1010=1,Q1011=0),(F1011-F1010)/F1010-2*('Daily stats'!$I$12),0))))))</f>
        <v>1.9504963283124156E-3</v>
      </c>
    </row>
    <row r="1012" spans="1:20">
      <c r="A1012" s="9">
        <v>43495</v>
      </c>
      <c r="B1012" s="9">
        <v>43496</v>
      </c>
      <c r="C1012" s="2">
        <v>26888</v>
      </c>
      <c r="D1012" s="7">
        <v>26917.5</v>
      </c>
      <c r="E1012" s="6">
        <v>26686.5</v>
      </c>
      <c r="F1012" s="5">
        <v>26820.9</v>
      </c>
      <c r="G1012" s="2">
        <v>26820.9</v>
      </c>
      <c r="H1012" s="2">
        <v>132446</v>
      </c>
      <c r="I1012" s="2">
        <v>709647.22</v>
      </c>
      <c r="J1012" s="2">
        <v>945380</v>
      </c>
      <c r="K1012" s="2">
        <v>-285480</v>
      </c>
      <c r="L1012" s="2">
        <v>26825.5</v>
      </c>
      <c r="M1012" s="47">
        <f t="shared" si="92"/>
        <v>161.85000000000218</v>
      </c>
      <c r="N1012" s="11">
        <f t="shared" si="95"/>
        <v>6.0711090605254942E-3</v>
      </c>
      <c r="O1012" s="14">
        <f t="shared" si="96"/>
        <v>0.41485546303001108</v>
      </c>
      <c r="P1012">
        <f t="shared" si="93"/>
        <v>231</v>
      </c>
      <c r="Q1012" s="27">
        <f t="shared" si="97"/>
        <v>1</v>
      </c>
      <c r="R1012" s="2">
        <f t="shared" si="94"/>
        <v>11</v>
      </c>
      <c r="S1012">
        <f>+IF(R1012=11,(F1011-D1011)/F1011-'Daily stats'!$I$12,IF(R1012=22,(E1011-F1011)/F1011-'Daily stats'!$I$12,""))</f>
        <v>-7.6251601238604052E-3</v>
      </c>
      <c r="T1012" s="11">
        <f>IF(OR(Q1011="",Q1012=""),0,IF(S1012&lt;&gt;"",S1012,IF(AND(Q1011=Q1012,Q1011&lt;&gt;0),ABS((F1011-F1012)/F1011),IF(AND(Q1011+Q1012=0,Q1011&lt;&gt;0),(-1*ABS(F1012-F1011))/F1011-2*('Daily stats'!$I$12),IF(AND(Q1011=-1,Q1012=0),(F1011-F1012)/F1011-2*('Daily stats'!$I$12),IF(AND(Q1011=1,Q1012=0),(F1012-F1011)/F1011-2*('Daily stats'!$I$12),0))))))</f>
        <v>-7.6251601238604052E-3</v>
      </c>
    </row>
    <row r="1013" spans="1:20">
      <c r="A1013" s="9">
        <v>43496</v>
      </c>
      <c r="B1013" s="9">
        <v>43496</v>
      </c>
      <c r="C1013" s="2">
        <v>26972</v>
      </c>
      <c r="D1013" s="7">
        <v>27314.9</v>
      </c>
      <c r="E1013" s="6">
        <v>26873.65</v>
      </c>
      <c r="F1013" s="5">
        <v>27297.45</v>
      </c>
      <c r="G1013" s="2">
        <v>27295.45</v>
      </c>
      <c r="H1013" s="2">
        <v>148785</v>
      </c>
      <c r="I1013" s="2">
        <v>806709.71</v>
      </c>
      <c r="J1013" s="2">
        <v>438200</v>
      </c>
      <c r="K1013" s="2">
        <v>-507180</v>
      </c>
      <c r="L1013" s="2">
        <v>27295.45</v>
      </c>
      <c r="M1013" s="47">
        <f t="shared" si="92"/>
        <v>476.54999999999927</v>
      </c>
      <c r="N1013" s="11">
        <f t="shared" si="95"/>
        <v>1.7767860138921485E-2</v>
      </c>
      <c r="O1013" s="14">
        <f t="shared" si="96"/>
        <v>0.43262332316893259</v>
      </c>
      <c r="P1013">
        <f t="shared" si="93"/>
        <v>441.25</v>
      </c>
      <c r="Q1013" s="27">
        <f t="shared" si="97"/>
        <v>0</v>
      </c>
      <c r="R1013" s="2" t="str">
        <f t="shared" si="94"/>
        <v/>
      </c>
      <c r="S1013" t="str">
        <f>+IF(R1013=11,(F1012-D1012)/F1012-'Daily stats'!$I$12,IF(R1013=22,(E1012-F1012)/F1012-'Daily stats'!$I$12,""))</f>
        <v/>
      </c>
      <c r="T1013" s="11">
        <f>IF(OR(Q1012="",Q1013=""),0,IF(S1013&lt;&gt;"",S1013,IF(AND(Q1012=Q1013,Q1012&lt;&gt;0),ABS((F1012-F1013)/F1012),IF(AND(Q1012+Q1013=0,Q1012&lt;&gt;0),(-1*ABS(F1013-F1012))/F1012-2*('Daily stats'!$I$12),IF(AND(Q1012=-1,Q1013=0),(F1012-F1013)/F1012-2*('Daily stats'!$I$12),IF(AND(Q1012=1,Q1013=0),(F1013-F1012)/F1012-2*('Daily stats'!$I$12),0))))))</f>
        <v>1.6767860138921484E-2</v>
      </c>
    </row>
    <row r="1014" spans="1:20">
      <c r="A1014" s="9">
        <v>43497</v>
      </c>
      <c r="B1014" s="9">
        <v>43524</v>
      </c>
      <c r="C1014" s="2">
        <v>27331</v>
      </c>
      <c r="D1014" s="7">
        <v>27599.95</v>
      </c>
      <c r="E1014" s="6">
        <v>26950</v>
      </c>
      <c r="F1014" s="5">
        <v>27144.65</v>
      </c>
      <c r="G1014" s="2">
        <v>27144.65</v>
      </c>
      <c r="H1014" s="2">
        <v>216385</v>
      </c>
      <c r="I1014" s="2">
        <v>1181914.1599999999</v>
      </c>
      <c r="J1014" s="2">
        <v>1422200</v>
      </c>
      <c r="K1014" s="2">
        <v>-900</v>
      </c>
      <c r="L1014" s="2" t="s">
        <v>36</v>
      </c>
      <c r="M1014" s="47" t="str">
        <f t="shared" si="92"/>
        <v/>
      </c>
      <c r="N1014" s="11">
        <f t="shared" si="95"/>
        <v>-5.5975924491115199E-3</v>
      </c>
      <c r="O1014" s="14">
        <f t="shared" si="96"/>
        <v>0.42702573071982108</v>
      </c>
      <c r="P1014">
        <f t="shared" si="93"/>
        <v>649.95000000000073</v>
      </c>
      <c r="Q1014" s="27" t="str">
        <f t="shared" si="97"/>
        <v/>
      </c>
      <c r="R1014" s="2" t="str">
        <f t="shared" si="94"/>
        <v/>
      </c>
      <c r="S1014" t="str">
        <f>+IF(R1014=11,(F1013-D1013)/F1013-'Daily stats'!$I$12,IF(R1014=22,(E1013-F1013)/F1013-'Daily stats'!$I$12,""))</f>
        <v/>
      </c>
      <c r="T1014" s="11">
        <f>IF(OR(Q1013="",Q1014=""),0,IF(S1014&lt;&gt;"",S1014,IF(AND(Q1013=Q1014,Q1013&lt;&gt;0),ABS((F1013-F1014)/F1013),IF(AND(Q1013+Q1014=0,Q1013&lt;&gt;0),(-1*ABS(F1014-F1013))/F1013-2*('Daily stats'!$I$12),IF(AND(Q1013=-1,Q1014=0),(F1013-F1014)/F1013-2*('Daily stats'!$I$12),IF(AND(Q1013=1,Q1014=0),(F1014-F1013)/F1013-2*('Daily stats'!$I$12),0))))))</f>
        <v>0</v>
      </c>
    </row>
    <row r="1015" spans="1:20">
      <c r="A1015" s="9">
        <v>43500</v>
      </c>
      <c r="B1015" s="9">
        <v>43524</v>
      </c>
      <c r="C1015" s="2">
        <v>26991</v>
      </c>
      <c r="D1015" s="7">
        <v>27318.1</v>
      </c>
      <c r="E1015" s="6">
        <v>26885.45</v>
      </c>
      <c r="F1015" s="5">
        <v>27273.599999999999</v>
      </c>
      <c r="G1015" s="2">
        <v>27273.599999999999</v>
      </c>
      <c r="H1015" s="2">
        <v>121871</v>
      </c>
      <c r="I1015" s="2">
        <v>660164.47</v>
      </c>
      <c r="J1015" s="2">
        <v>1442120</v>
      </c>
      <c r="K1015" s="2">
        <v>19920</v>
      </c>
      <c r="L1015" s="2" t="s">
        <v>36</v>
      </c>
      <c r="M1015" s="47">
        <f t="shared" si="92"/>
        <v>128.94999999999709</v>
      </c>
      <c r="N1015" s="11">
        <f t="shared" si="95"/>
        <v>4.7504756922633774E-3</v>
      </c>
      <c r="O1015" s="14">
        <f t="shared" si="96"/>
        <v>0.43177620641208447</v>
      </c>
      <c r="P1015">
        <f t="shared" si="93"/>
        <v>432.64999999999782</v>
      </c>
      <c r="Q1015" s="27">
        <f t="shared" si="97"/>
        <v>1</v>
      </c>
      <c r="R1015" s="2" t="str">
        <f t="shared" si="94"/>
        <v/>
      </c>
      <c r="S1015" t="str">
        <f>+IF(R1015=11,(F1014-D1014)/F1014-'Daily stats'!$I$12,IF(R1015=22,(E1014-F1014)/F1014-'Daily stats'!$I$12,""))</f>
        <v/>
      </c>
      <c r="T1015" s="11">
        <f>IF(OR(Q1014="",Q1015=""),0,IF(S1015&lt;&gt;"",S1015,IF(AND(Q1014=Q1015,Q1014&lt;&gt;0),ABS((F1014-F1015)/F1014),IF(AND(Q1014+Q1015=0,Q1014&lt;&gt;0),(-1*ABS(F1015-F1014))/F1014-2*('Daily stats'!$I$12),IF(AND(Q1014=-1,Q1015=0),(F1014-F1015)/F1014-2*('Daily stats'!$I$12),IF(AND(Q1014=1,Q1015=0),(F1015-F1014)/F1014-2*('Daily stats'!$I$12),0))))))</f>
        <v>0</v>
      </c>
    </row>
    <row r="1016" spans="1:20">
      <c r="A1016" s="9">
        <v>43501</v>
      </c>
      <c r="B1016" s="9">
        <v>43524</v>
      </c>
      <c r="C1016" s="2">
        <v>27270.1</v>
      </c>
      <c r="D1016" s="7">
        <v>27407.45</v>
      </c>
      <c r="E1016" s="6">
        <v>27236.3</v>
      </c>
      <c r="F1016" s="5">
        <v>27340.15</v>
      </c>
      <c r="G1016" s="2">
        <v>27340.15</v>
      </c>
      <c r="H1016" s="2">
        <v>88473</v>
      </c>
      <c r="I1016" s="2">
        <v>483568.33</v>
      </c>
      <c r="J1016" s="2">
        <v>1544820</v>
      </c>
      <c r="K1016" s="2">
        <v>102700</v>
      </c>
      <c r="L1016" s="2" t="s">
        <v>36</v>
      </c>
      <c r="M1016" s="47">
        <f t="shared" si="92"/>
        <v>66.55000000000291</v>
      </c>
      <c r="N1016" s="11">
        <f t="shared" si="95"/>
        <v>2.4400885838320907E-3</v>
      </c>
      <c r="O1016" s="14">
        <f t="shared" si="96"/>
        <v>0.43421629499591657</v>
      </c>
      <c r="P1016">
        <f t="shared" si="93"/>
        <v>171.15000000000146</v>
      </c>
      <c r="Q1016" s="27">
        <f t="shared" si="97"/>
        <v>1</v>
      </c>
      <c r="R1016" s="2" t="str">
        <f t="shared" si="94"/>
        <v/>
      </c>
      <c r="S1016" t="str">
        <f>+IF(R1016=11,(F1015-D1015)/F1015-'Daily stats'!$I$12,IF(R1016=22,(E1015-F1015)/F1015-'Daily stats'!$I$12,""))</f>
        <v/>
      </c>
      <c r="T1016" s="11">
        <f>IF(OR(Q1015="",Q1016=""),0,IF(S1016&lt;&gt;"",S1016,IF(AND(Q1015=Q1016,Q1015&lt;&gt;0),ABS((F1015-F1016)/F1015),IF(AND(Q1015+Q1016=0,Q1015&lt;&gt;0),(-1*ABS(F1016-F1015))/F1015-2*('Daily stats'!$I$12),IF(AND(Q1015=-1,Q1016=0),(F1015-F1016)/F1015-2*('Daily stats'!$I$12),IF(AND(Q1015=1,Q1016=0),(F1016-F1015)/F1015-2*('Daily stats'!$I$12),0))))))</f>
        <v>2.4400885838320907E-3</v>
      </c>
    </row>
    <row r="1017" spans="1:20">
      <c r="A1017" s="9">
        <v>43502</v>
      </c>
      <c r="B1017" s="9">
        <v>43524</v>
      </c>
      <c r="C1017" s="2">
        <v>27400.05</v>
      </c>
      <c r="D1017" s="7">
        <v>27480</v>
      </c>
      <c r="E1017" s="6">
        <v>27353.9</v>
      </c>
      <c r="F1017" s="5">
        <v>27452.15</v>
      </c>
      <c r="G1017" s="2">
        <v>27452.15</v>
      </c>
      <c r="H1017" s="2">
        <v>91490</v>
      </c>
      <c r="I1017" s="2">
        <v>501895.42</v>
      </c>
      <c r="J1017" s="2">
        <v>1700780</v>
      </c>
      <c r="K1017" s="2">
        <v>155960</v>
      </c>
      <c r="L1017" s="2">
        <v>27402.35</v>
      </c>
      <c r="M1017" s="47">
        <f t="shared" si="92"/>
        <v>112</v>
      </c>
      <c r="N1017" s="11">
        <f t="shared" si="95"/>
        <v>4.09653933866493E-3</v>
      </c>
      <c r="O1017" s="14">
        <f t="shared" si="96"/>
        <v>0.43831283433458151</v>
      </c>
      <c r="P1017">
        <f t="shared" si="93"/>
        <v>126.09999999999854</v>
      </c>
      <c r="Q1017" s="27">
        <f t="shared" si="97"/>
        <v>1</v>
      </c>
      <c r="R1017" s="2" t="str">
        <f t="shared" si="94"/>
        <v/>
      </c>
      <c r="S1017" t="str">
        <f>+IF(R1017=11,(F1016-D1016)/F1016-'Daily stats'!$I$12,IF(R1017=22,(E1016-F1016)/F1016-'Daily stats'!$I$12,""))</f>
        <v/>
      </c>
      <c r="T1017" s="11">
        <f>IF(OR(Q1016="",Q1017=""),0,IF(S1017&lt;&gt;"",S1017,IF(AND(Q1016=Q1017,Q1016&lt;&gt;0),ABS((F1016-F1017)/F1016),IF(AND(Q1016+Q1017=0,Q1016&lt;&gt;0),(-1*ABS(F1017-F1016))/F1016-2*('Daily stats'!$I$12),IF(AND(Q1016=-1,Q1017=0),(F1016-F1017)/F1016-2*('Daily stats'!$I$12),IF(AND(Q1016=1,Q1017=0),(F1017-F1016)/F1016-2*('Daily stats'!$I$12),0))))))</f>
        <v>4.09653933866493E-3</v>
      </c>
    </row>
    <row r="1018" spans="1:20">
      <c r="A1018" s="9">
        <v>43503</v>
      </c>
      <c r="B1018" s="9">
        <v>43524</v>
      </c>
      <c r="C1018" s="2">
        <v>27350</v>
      </c>
      <c r="D1018" s="7">
        <v>27646.95</v>
      </c>
      <c r="E1018" s="6">
        <v>27300</v>
      </c>
      <c r="F1018" s="5">
        <v>27449.85</v>
      </c>
      <c r="G1018" s="2">
        <v>27449.85</v>
      </c>
      <c r="H1018" s="2">
        <v>145645</v>
      </c>
      <c r="I1018" s="2">
        <v>801325.71</v>
      </c>
      <c r="J1018" s="2">
        <v>1719180</v>
      </c>
      <c r="K1018" s="2">
        <v>18400</v>
      </c>
      <c r="L1018" s="2">
        <v>27387.15</v>
      </c>
      <c r="M1018" s="47">
        <f t="shared" si="92"/>
        <v>-2.3000000000029104</v>
      </c>
      <c r="N1018" s="11">
        <f t="shared" si="95"/>
        <v>-8.3782144568017813E-5</v>
      </c>
      <c r="O1018" s="14">
        <f t="shared" si="96"/>
        <v>0.43822905219001351</v>
      </c>
      <c r="P1018">
        <f t="shared" si="93"/>
        <v>346.95000000000073</v>
      </c>
      <c r="Q1018" s="27">
        <f t="shared" si="97"/>
        <v>-1</v>
      </c>
      <c r="R1018" s="2">
        <f t="shared" si="94"/>
        <v>22</v>
      </c>
      <c r="S1018">
        <f>+IF(R1018=11,(F1017-D1017)/F1017-'Daily stats'!$I$12,IF(R1018=22,(E1017-F1017)/F1017-'Daily stats'!$I$12,""))</f>
        <v>-4.0789546538249274E-3</v>
      </c>
      <c r="T1018" s="11">
        <f>IF(OR(Q1017="",Q1018=""),0,IF(S1018&lt;&gt;"",S1018,IF(AND(Q1017=Q1018,Q1017&lt;&gt;0),ABS((F1017-F1018)/F1017),IF(AND(Q1017+Q1018=0,Q1017&lt;&gt;0),(-1*ABS(F1018-F1017))/F1017-2*('Daily stats'!$I$12),IF(AND(Q1017=-1,Q1018=0),(F1017-F1018)/F1017-2*('Daily stats'!$I$12),IF(AND(Q1017=1,Q1018=0),(F1018-F1017)/F1017-2*('Daily stats'!$I$12),0))))))</f>
        <v>-4.0789546538249274E-3</v>
      </c>
    </row>
    <row r="1019" spans="1:20">
      <c r="A1019" s="9">
        <v>43504</v>
      </c>
      <c r="B1019" s="9">
        <v>43524</v>
      </c>
      <c r="C1019" s="2">
        <v>27376.6</v>
      </c>
      <c r="D1019" s="7">
        <v>27535.45</v>
      </c>
      <c r="E1019" s="6">
        <v>27267.55</v>
      </c>
      <c r="F1019" s="5">
        <v>27336.85</v>
      </c>
      <c r="G1019" s="2">
        <v>27336.85</v>
      </c>
      <c r="H1019" s="2">
        <v>128780</v>
      </c>
      <c r="I1019" s="2">
        <v>705077.94</v>
      </c>
      <c r="J1019" s="2">
        <v>1715020</v>
      </c>
      <c r="K1019" s="2">
        <v>-4160</v>
      </c>
      <c r="L1019" s="2" t="s">
        <v>36</v>
      </c>
      <c r="M1019" s="47">
        <f t="shared" si="92"/>
        <v>-113</v>
      </c>
      <c r="N1019" s="11">
        <f t="shared" si="95"/>
        <v>-4.1165980870569423E-3</v>
      </c>
      <c r="O1019" s="14">
        <f t="shared" si="96"/>
        <v>0.43411245410295657</v>
      </c>
      <c r="P1019">
        <f t="shared" si="93"/>
        <v>267.90000000000146</v>
      </c>
      <c r="Q1019" s="27">
        <f t="shared" si="97"/>
        <v>-1</v>
      </c>
      <c r="R1019" s="2" t="str">
        <f t="shared" si="94"/>
        <v/>
      </c>
      <c r="S1019" t="str">
        <f>+IF(R1019=11,(F1018-D1018)/F1018-'Daily stats'!$I$12,IF(R1019=22,(E1018-F1018)/F1018-'Daily stats'!$I$12,""))</f>
        <v/>
      </c>
      <c r="T1019" s="11">
        <f>IF(OR(Q1018="",Q1019=""),0,IF(S1019&lt;&gt;"",S1019,IF(AND(Q1018=Q1019,Q1018&lt;&gt;0),ABS((F1018-F1019)/F1018),IF(AND(Q1018+Q1019=0,Q1018&lt;&gt;0),(-1*ABS(F1019-F1018))/F1018-2*('Daily stats'!$I$12),IF(AND(Q1018=-1,Q1019=0),(F1018-F1019)/F1018-2*('Daily stats'!$I$12),IF(AND(Q1018=1,Q1019=0),(F1019-F1018)/F1018-2*('Daily stats'!$I$12),0))))))</f>
        <v>4.1165980870569423E-3</v>
      </c>
    </row>
    <row r="1020" spans="1:20">
      <c r="A1020" s="9">
        <v>43507</v>
      </c>
      <c r="B1020" s="9">
        <v>43524</v>
      </c>
      <c r="C1020" s="2">
        <v>27300.05</v>
      </c>
      <c r="D1020" s="7">
        <v>27349.95</v>
      </c>
      <c r="E1020" s="6">
        <v>27208.2</v>
      </c>
      <c r="F1020" s="5">
        <v>27295.9</v>
      </c>
      <c r="G1020" s="2">
        <v>27295.9</v>
      </c>
      <c r="H1020" s="2">
        <v>90701</v>
      </c>
      <c r="I1020" s="2">
        <v>494750.25</v>
      </c>
      <c r="J1020" s="2">
        <v>1667060</v>
      </c>
      <c r="K1020" s="2">
        <v>-47960</v>
      </c>
      <c r="L1020" s="2" t="s">
        <v>36</v>
      </c>
      <c r="M1020" s="47">
        <f t="shared" si="92"/>
        <v>-40.94999999999709</v>
      </c>
      <c r="N1020" s="11">
        <f t="shared" si="95"/>
        <v>-1.4979780040493727E-3</v>
      </c>
      <c r="O1020" s="14">
        <f t="shared" si="96"/>
        <v>0.43261447609890719</v>
      </c>
      <c r="P1020">
        <f t="shared" si="93"/>
        <v>141.75</v>
      </c>
      <c r="Q1020" s="27">
        <f t="shared" si="97"/>
        <v>-1</v>
      </c>
      <c r="R1020" s="2" t="str">
        <f t="shared" si="94"/>
        <v/>
      </c>
      <c r="S1020" t="str">
        <f>+IF(R1020=11,(F1019-D1019)/F1019-'Daily stats'!$I$12,IF(R1020=22,(E1019-F1019)/F1019-'Daily stats'!$I$12,""))</f>
        <v/>
      </c>
      <c r="T1020" s="11">
        <f>IF(OR(Q1019="",Q1020=""),0,IF(S1020&lt;&gt;"",S1020,IF(AND(Q1019=Q1020,Q1019&lt;&gt;0),ABS((F1019-F1020)/F1019),IF(AND(Q1019+Q1020=0,Q1019&lt;&gt;0),(-1*ABS(F1020-F1019))/F1019-2*('Daily stats'!$I$12),IF(AND(Q1019=-1,Q1020=0),(F1019-F1020)/F1019-2*('Daily stats'!$I$12),IF(AND(Q1019=1,Q1020=0),(F1020-F1019)/F1019-2*('Daily stats'!$I$12),0))))))</f>
        <v>1.4979780040493727E-3</v>
      </c>
    </row>
    <row r="1021" spans="1:20">
      <c r="A1021" s="9">
        <v>43508</v>
      </c>
      <c r="B1021" s="9">
        <v>43524</v>
      </c>
      <c r="C1021" s="2">
        <v>27238.7</v>
      </c>
      <c r="D1021" s="7">
        <v>27383.7</v>
      </c>
      <c r="E1021" s="6">
        <v>27086</v>
      </c>
      <c r="F1021" s="5">
        <v>27116.6</v>
      </c>
      <c r="G1021" s="2">
        <v>27116.6</v>
      </c>
      <c r="H1021" s="2">
        <v>117704</v>
      </c>
      <c r="I1021" s="2">
        <v>641484.14</v>
      </c>
      <c r="J1021" s="2">
        <v>1649720</v>
      </c>
      <c r="K1021" s="2">
        <v>-17340</v>
      </c>
      <c r="L1021" s="2" t="s">
        <v>36</v>
      </c>
      <c r="M1021" s="47">
        <f t="shared" si="92"/>
        <v>-179.30000000000291</v>
      </c>
      <c r="N1021" s="11">
        <f t="shared" si="95"/>
        <v>-6.5687520836463682E-3</v>
      </c>
      <c r="O1021" s="14">
        <f t="shared" si="96"/>
        <v>0.42604572401526081</v>
      </c>
      <c r="P1021">
        <f t="shared" si="93"/>
        <v>297.70000000000073</v>
      </c>
      <c r="Q1021" s="27">
        <f t="shared" si="97"/>
        <v>-1</v>
      </c>
      <c r="R1021" s="2">
        <f t="shared" si="94"/>
        <v>11</v>
      </c>
      <c r="S1021">
        <f>+IF(R1021=11,(F1020-D1020)/F1020-'Daily stats'!$I$12,IF(R1021=22,(E1020-F1020)/F1020-'Daily stats'!$I$12,""))</f>
        <v>-2.4801508651482191E-3</v>
      </c>
      <c r="T1021" s="11">
        <f>IF(OR(Q1020="",Q1021=""),0,IF(S1021&lt;&gt;"",S1021,IF(AND(Q1020=Q1021,Q1020&lt;&gt;0),ABS((F1020-F1021)/F1020),IF(AND(Q1020+Q1021=0,Q1020&lt;&gt;0),(-1*ABS(F1021-F1020))/F1020-2*('Daily stats'!$I$12),IF(AND(Q1020=-1,Q1021=0),(F1020-F1021)/F1020-2*('Daily stats'!$I$12),IF(AND(Q1020=1,Q1021=0),(F1021-F1020)/F1020-2*('Daily stats'!$I$12),0))))))</f>
        <v>-2.4801508651482191E-3</v>
      </c>
    </row>
    <row r="1022" spans="1:20">
      <c r="A1022" s="9">
        <v>43509</v>
      </c>
      <c r="B1022" s="9">
        <v>43524</v>
      </c>
      <c r="C1022" s="2">
        <v>27200</v>
      </c>
      <c r="D1022" s="7">
        <v>27273.75</v>
      </c>
      <c r="E1022" s="6">
        <v>26950</v>
      </c>
      <c r="F1022" s="5">
        <v>26991.9</v>
      </c>
      <c r="G1022" s="2">
        <v>26991.9</v>
      </c>
      <c r="H1022" s="2">
        <v>101663</v>
      </c>
      <c r="I1022" s="2">
        <v>550831.28</v>
      </c>
      <c r="J1022" s="2">
        <v>1648400</v>
      </c>
      <c r="K1022" s="2">
        <v>-1320</v>
      </c>
      <c r="L1022" s="2">
        <v>26885.4</v>
      </c>
      <c r="M1022" s="47">
        <f t="shared" si="92"/>
        <v>-124.69999999999709</v>
      </c>
      <c r="N1022" s="11">
        <f t="shared" si="95"/>
        <v>-4.5986591239313588E-3</v>
      </c>
      <c r="O1022" s="14">
        <f t="shared" si="96"/>
        <v>0.42144706489132944</v>
      </c>
      <c r="P1022">
        <f t="shared" si="93"/>
        <v>323.75</v>
      </c>
      <c r="Q1022" s="27">
        <f t="shared" si="97"/>
        <v>-1</v>
      </c>
      <c r="R1022" s="2" t="str">
        <f t="shared" si="94"/>
        <v/>
      </c>
      <c r="S1022" t="str">
        <f>+IF(R1022=11,(F1021-D1021)/F1021-'Daily stats'!$I$12,IF(R1022=22,(E1021-F1021)/F1021-'Daily stats'!$I$12,""))</f>
        <v/>
      </c>
      <c r="T1022" s="11">
        <f>IF(OR(Q1021="",Q1022=""),0,IF(S1022&lt;&gt;"",S1022,IF(AND(Q1021=Q1022,Q1021&lt;&gt;0),ABS((F1021-F1022)/F1021),IF(AND(Q1021+Q1022=0,Q1021&lt;&gt;0),(-1*ABS(F1022-F1021))/F1021-2*('Daily stats'!$I$12),IF(AND(Q1021=-1,Q1022=0),(F1021-F1022)/F1021-2*('Daily stats'!$I$12),IF(AND(Q1021=1,Q1022=0),(F1022-F1021)/F1021-2*('Daily stats'!$I$12),0))))))</f>
        <v>4.5986591239313588E-3</v>
      </c>
    </row>
    <row r="1023" spans="1:20">
      <c r="A1023" s="9">
        <v>43510</v>
      </c>
      <c r="B1023" s="9">
        <v>43524</v>
      </c>
      <c r="C1023" s="2">
        <v>26967.5</v>
      </c>
      <c r="D1023" s="7">
        <v>27146.7</v>
      </c>
      <c r="E1023" s="6">
        <v>26912</v>
      </c>
      <c r="F1023" s="5">
        <v>27066.5</v>
      </c>
      <c r="G1023" s="2">
        <v>27066.5</v>
      </c>
      <c r="H1023" s="2">
        <v>108502</v>
      </c>
      <c r="I1023" s="2">
        <v>586455.89</v>
      </c>
      <c r="J1023" s="2">
        <v>1454900</v>
      </c>
      <c r="K1023" s="2">
        <v>-193500</v>
      </c>
      <c r="L1023" s="2" t="s">
        <v>36</v>
      </c>
      <c r="M1023" s="47">
        <f t="shared" si="92"/>
        <v>74.599999999998545</v>
      </c>
      <c r="N1023" s="11">
        <f t="shared" si="95"/>
        <v>2.763792100593087E-3</v>
      </c>
      <c r="O1023" s="14">
        <f t="shared" si="96"/>
        <v>0.42421085699192251</v>
      </c>
      <c r="P1023">
        <f t="shared" si="93"/>
        <v>234.70000000000073</v>
      </c>
      <c r="Q1023" s="27">
        <f t="shared" si="97"/>
        <v>1</v>
      </c>
      <c r="R1023" s="2" t="str">
        <f t="shared" si="94"/>
        <v/>
      </c>
      <c r="S1023" t="str">
        <f>+IF(R1023=11,(F1022-D1022)/F1022-'Daily stats'!$I$12,IF(R1023=22,(E1022-F1022)/F1022-'Daily stats'!$I$12,""))</f>
        <v/>
      </c>
      <c r="T1023" s="11">
        <f>IF(OR(Q1022="",Q1023=""),0,IF(S1023&lt;&gt;"",S1023,IF(AND(Q1022=Q1023,Q1022&lt;&gt;0),ABS((F1022-F1023)/F1022),IF(AND(Q1022+Q1023=0,Q1022&lt;&gt;0),(-1*ABS(F1023-F1022))/F1022-2*('Daily stats'!$I$12),IF(AND(Q1022=-1,Q1023=0),(F1022-F1023)/F1022-2*('Daily stats'!$I$12),IF(AND(Q1022=1,Q1023=0),(F1023-F1022)/F1022-2*('Daily stats'!$I$12),0))))))</f>
        <v>-3.763792100593087E-3</v>
      </c>
    </row>
    <row r="1024" spans="1:20">
      <c r="A1024" s="9">
        <v>43511</v>
      </c>
      <c r="B1024" s="9">
        <v>43524</v>
      </c>
      <c r="C1024" s="2">
        <v>27070.05</v>
      </c>
      <c r="D1024" s="7">
        <v>27089.75</v>
      </c>
      <c r="E1024" s="6">
        <v>26721</v>
      </c>
      <c r="F1024" s="5">
        <v>26867.3</v>
      </c>
      <c r="G1024" s="2">
        <v>26867.3</v>
      </c>
      <c r="H1024" s="2">
        <v>138700</v>
      </c>
      <c r="I1024" s="2">
        <v>744977.1</v>
      </c>
      <c r="J1024" s="2">
        <v>1584760</v>
      </c>
      <c r="K1024" s="2">
        <v>129860</v>
      </c>
      <c r="L1024" s="2" t="s">
        <v>36</v>
      </c>
      <c r="M1024" s="47">
        <f t="shared" si="92"/>
        <v>-199.20000000000073</v>
      </c>
      <c r="N1024" s="11">
        <f t="shared" si="95"/>
        <v>-7.359651229379518E-3</v>
      </c>
      <c r="O1024" s="14">
        <f t="shared" si="96"/>
        <v>0.41685120576254298</v>
      </c>
      <c r="P1024">
        <f t="shared" si="93"/>
        <v>368.75</v>
      </c>
      <c r="Q1024" s="27">
        <f t="shared" si="97"/>
        <v>-1</v>
      </c>
      <c r="R1024" s="2">
        <f t="shared" si="94"/>
        <v>22</v>
      </c>
      <c r="S1024">
        <f>+IF(R1024=11,(F1023-D1023)/F1023-'Daily stats'!$I$12,IF(R1024=22,(E1023-F1023)/F1023-'Daily stats'!$I$12,""))</f>
        <v>-6.2081632276060807E-3</v>
      </c>
      <c r="T1024" s="11">
        <f>IF(OR(Q1023="",Q1024=""),0,IF(S1024&lt;&gt;"",S1024,IF(AND(Q1023=Q1024,Q1023&lt;&gt;0),ABS((F1023-F1024)/F1023),IF(AND(Q1023+Q1024=0,Q1023&lt;&gt;0),(-1*ABS(F1024-F1023))/F1023-2*('Daily stats'!$I$12),IF(AND(Q1023=-1,Q1024=0),(F1023-F1024)/F1023-2*('Daily stats'!$I$12),IF(AND(Q1023=1,Q1024=0),(F1024-F1023)/F1023-2*('Daily stats'!$I$12),0))))))</f>
        <v>-6.2081632276060807E-3</v>
      </c>
    </row>
    <row r="1025" spans="1:20">
      <c r="A1025" s="9">
        <v>43514</v>
      </c>
      <c r="B1025" s="9">
        <v>43524</v>
      </c>
      <c r="C1025" s="2">
        <v>26780</v>
      </c>
      <c r="D1025" s="7">
        <v>26907.55</v>
      </c>
      <c r="E1025" s="6">
        <v>26722</v>
      </c>
      <c r="F1025" s="5">
        <v>26757.200000000001</v>
      </c>
      <c r="G1025" s="2">
        <v>26757.200000000001</v>
      </c>
      <c r="H1025" s="2">
        <v>77988</v>
      </c>
      <c r="I1025" s="2">
        <v>418370.71</v>
      </c>
      <c r="J1025" s="2">
        <v>1621400</v>
      </c>
      <c r="K1025" s="2">
        <v>36640</v>
      </c>
      <c r="L1025" s="2">
        <v>26654.25</v>
      </c>
      <c r="M1025" s="47">
        <f t="shared" si="92"/>
        <v>-110.09999999999854</v>
      </c>
      <c r="N1025" s="11">
        <f t="shared" si="95"/>
        <v>-4.0979182872859779E-3</v>
      </c>
      <c r="O1025" s="14">
        <f t="shared" si="96"/>
        <v>0.41275328747525702</v>
      </c>
      <c r="P1025">
        <f t="shared" si="93"/>
        <v>185.54999999999927</v>
      </c>
      <c r="Q1025" s="27">
        <f t="shared" si="97"/>
        <v>-1</v>
      </c>
      <c r="R1025" s="2" t="str">
        <f t="shared" si="94"/>
        <v/>
      </c>
      <c r="S1025" t="str">
        <f>+IF(R1025=11,(F1024-D1024)/F1024-'Daily stats'!$I$12,IF(R1025=22,(E1024-F1024)/F1024-'Daily stats'!$I$12,""))</f>
        <v/>
      </c>
      <c r="T1025" s="11">
        <f>IF(OR(Q1024="",Q1025=""),0,IF(S1025&lt;&gt;"",S1025,IF(AND(Q1024=Q1025,Q1024&lt;&gt;0),ABS((F1024-F1025)/F1024),IF(AND(Q1024+Q1025=0,Q1024&lt;&gt;0),(-1*ABS(F1025-F1024))/F1024-2*('Daily stats'!$I$12),IF(AND(Q1024=-1,Q1025=0),(F1024-F1025)/F1024-2*('Daily stats'!$I$12),IF(AND(Q1024=1,Q1025=0),(F1025-F1024)/F1024-2*('Daily stats'!$I$12),0))))))</f>
        <v>4.0979182872859779E-3</v>
      </c>
    </row>
    <row r="1026" spans="1:20">
      <c r="A1026" s="9">
        <v>43515</v>
      </c>
      <c r="B1026" s="9">
        <v>43524</v>
      </c>
      <c r="C1026" s="2">
        <v>26750</v>
      </c>
      <c r="D1026" s="7">
        <v>27083.95</v>
      </c>
      <c r="E1026" s="6">
        <v>26700</v>
      </c>
      <c r="F1026" s="5">
        <v>26739.3</v>
      </c>
      <c r="G1026" s="2">
        <v>26739.3</v>
      </c>
      <c r="H1026" s="2">
        <v>145838</v>
      </c>
      <c r="I1026" s="2">
        <v>784480.29</v>
      </c>
      <c r="J1026" s="2">
        <v>1539200</v>
      </c>
      <c r="K1026" s="2">
        <v>-82200</v>
      </c>
      <c r="L1026" s="2">
        <v>26684.85</v>
      </c>
      <c r="M1026" s="47">
        <f t="shared" si="92"/>
        <v>-17.900000000001455</v>
      </c>
      <c r="N1026" s="11">
        <f t="shared" si="95"/>
        <v>-6.6897881691662265E-4</v>
      </c>
      <c r="O1026" s="14">
        <f t="shared" si="96"/>
        <v>0.41208430865834039</v>
      </c>
      <c r="P1026">
        <f t="shared" si="93"/>
        <v>383.95000000000073</v>
      </c>
      <c r="Q1026" s="27">
        <f t="shared" si="97"/>
        <v>-1</v>
      </c>
      <c r="R1026" s="2">
        <f t="shared" si="94"/>
        <v>11</v>
      </c>
      <c r="S1026">
        <f>+IF(R1026=11,(F1025-D1025)/F1025-'Daily stats'!$I$12,IF(R1026=22,(E1025-F1025)/F1025-'Daily stats'!$I$12,""))</f>
        <v>-6.1190483309164836E-3</v>
      </c>
      <c r="T1026" s="11">
        <f>IF(OR(Q1025="",Q1026=""),0,IF(S1026&lt;&gt;"",S1026,IF(AND(Q1025=Q1026,Q1025&lt;&gt;0),ABS((F1025-F1026)/F1025),IF(AND(Q1025+Q1026=0,Q1025&lt;&gt;0),(-1*ABS(F1026-F1025))/F1025-2*('Daily stats'!$I$12),IF(AND(Q1025=-1,Q1026=0),(F1025-F1026)/F1025-2*('Daily stats'!$I$12),IF(AND(Q1025=1,Q1026=0),(F1026-F1025)/F1025-2*('Daily stats'!$I$12),0))))))</f>
        <v>-6.1190483309164836E-3</v>
      </c>
    </row>
    <row r="1027" spans="1:20">
      <c r="A1027" s="9">
        <v>43516</v>
      </c>
      <c r="B1027" s="9">
        <v>43524</v>
      </c>
      <c r="C1027" s="2">
        <v>26804</v>
      </c>
      <c r="D1027" s="7">
        <v>27052.35</v>
      </c>
      <c r="E1027" s="6">
        <v>26730.15</v>
      </c>
      <c r="F1027" s="5">
        <v>27017.95</v>
      </c>
      <c r="G1027" s="2">
        <v>27017.95</v>
      </c>
      <c r="H1027" s="2">
        <v>105662</v>
      </c>
      <c r="I1027" s="2">
        <v>569061.26</v>
      </c>
      <c r="J1027" s="2">
        <v>1397520</v>
      </c>
      <c r="K1027" s="2">
        <v>-141680</v>
      </c>
      <c r="L1027" s="2">
        <v>26955.5</v>
      </c>
      <c r="M1027" s="47">
        <f t="shared" ref="M1027:M1090" si="98">+IF(B1027=B1026,F1027-F1026,"")</f>
        <v>278.65000000000146</v>
      </c>
      <c r="N1027" s="11">
        <f t="shared" si="95"/>
        <v>1.0420990826237092E-2</v>
      </c>
      <c r="O1027" s="14">
        <f t="shared" si="96"/>
        <v>0.42250529948457749</v>
      </c>
      <c r="P1027">
        <f t="shared" ref="P1027:P1090" si="99">+D1027-E1027</f>
        <v>322.19999999999709</v>
      </c>
      <c r="Q1027" s="27">
        <f t="shared" si="97"/>
        <v>1</v>
      </c>
      <c r="R1027" s="2" t="str">
        <f t="shared" ref="R1027:R1090" si="100">+IF(AND(Q1026=1,E1027&lt;E1026),22,IF(AND(Q1026=-1,D1027&gt;D1026),11,""))</f>
        <v/>
      </c>
      <c r="S1027" t="str">
        <f>+IF(R1027=11,(F1026-D1026)/F1026-'Daily stats'!$I$12,IF(R1027=22,(E1026-F1026)/F1026-'Daily stats'!$I$12,""))</f>
        <v/>
      </c>
      <c r="T1027" s="11">
        <f>IF(OR(Q1026="",Q1027=""),0,IF(S1027&lt;&gt;"",S1027,IF(AND(Q1026=Q1027,Q1026&lt;&gt;0),ABS((F1026-F1027)/F1026),IF(AND(Q1026+Q1027=0,Q1026&lt;&gt;0),(-1*ABS(F1027-F1026))/F1026-2*('Daily stats'!$I$12),IF(AND(Q1026=-1,Q1027=0),(F1026-F1027)/F1026-2*('Daily stats'!$I$12),IF(AND(Q1026=1,Q1027=0),(F1027-F1026)/F1026-2*('Daily stats'!$I$12),0))))))</f>
        <v>-1.1420990826237092E-2</v>
      </c>
    </row>
    <row r="1028" spans="1:20">
      <c r="A1028" s="9">
        <v>43517</v>
      </c>
      <c r="B1028" s="9">
        <v>43524</v>
      </c>
      <c r="C1028" s="2">
        <v>27059.9</v>
      </c>
      <c r="D1028" s="7">
        <v>27169.9</v>
      </c>
      <c r="E1028" s="6">
        <v>27038.45</v>
      </c>
      <c r="F1028" s="5">
        <v>27107.15</v>
      </c>
      <c r="G1028" s="2">
        <v>27107.15</v>
      </c>
      <c r="H1028" s="2">
        <v>94036</v>
      </c>
      <c r="I1028" s="2">
        <v>509760.82</v>
      </c>
      <c r="J1028" s="2">
        <v>1238420</v>
      </c>
      <c r="K1028" s="2">
        <v>-159100</v>
      </c>
      <c r="L1028" s="2">
        <v>27052.400000000001</v>
      </c>
      <c r="M1028" s="47">
        <f t="shared" si="98"/>
        <v>89.200000000000728</v>
      </c>
      <c r="N1028" s="11">
        <f t="shared" ref="N1028:N1091" si="101">(F1028-F1027)/F1027</f>
        <v>3.3015088117344478E-3</v>
      </c>
      <c r="O1028" s="14">
        <f t="shared" ref="O1028:O1091" si="102">+O1027+N1028</f>
        <v>0.42580680829631196</v>
      </c>
      <c r="P1028">
        <f t="shared" si="99"/>
        <v>131.45000000000073</v>
      </c>
      <c r="Q1028" s="27">
        <f t="shared" si="97"/>
        <v>1</v>
      </c>
      <c r="R1028" s="2" t="str">
        <f t="shared" si="100"/>
        <v/>
      </c>
      <c r="S1028" t="str">
        <f>+IF(R1028=11,(F1027-D1027)/F1027-'Daily stats'!$I$12,IF(R1028=22,(E1027-F1027)/F1027-'Daily stats'!$I$12,""))</f>
        <v/>
      </c>
      <c r="T1028" s="11">
        <f>IF(OR(Q1027="",Q1028=""),0,IF(S1028&lt;&gt;"",S1028,IF(AND(Q1027=Q1028,Q1027&lt;&gt;0),ABS((F1027-F1028)/F1027),IF(AND(Q1027+Q1028=0,Q1027&lt;&gt;0),(-1*ABS(F1028-F1027))/F1027-2*('Daily stats'!$I$12),IF(AND(Q1027=-1,Q1028=0),(F1027-F1028)/F1027-2*('Daily stats'!$I$12),IF(AND(Q1027=1,Q1028=0),(F1028-F1027)/F1027-2*('Daily stats'!$I$12),0))))))</f>
        <v>3.3015088117344478E-3</v>
      </c>
    </row>
    <row r="1029" spans="1:20">
      <c r="A1029" s="9">
        <v>43518</v>
      </c>
      <c r="B1029" s="9">
        <v>43524</v>
      </c>
      <c r="C1029" s="2">
        <v>27049.9</v>
      </c>
      <c r="D1029" s="7">
        <v>27074.1</v>
      </c>
      <c r="E1029" s="6">
        <v>26915.05</v>
      </c>
      <c r="F1029" s="5">
        <v>26937.15</v>
      </c>
      <c r="G1029" s="2">
        <v>26937.15</v>
      </c>
      <c r="H1029" s="2">
        <v>87951</v>
      </c>
      <c r="I1029" s="2">
        <v>474585.57</v>
      </c>
      <c r="J1029" s="2">
        <v>1284760</v>
      </c>
      <c r="K1029" s="2">
        <v>46340</v>
      </c>
      <c r="L1029" s="2">
        <v>26867.55</v>
      </c>
      <c r="M1029" s="47">
        <f t="shared" si="98"/>
        <v>-170</v>
      </c>
      <c r="N1029" s="11">
        <f t="shared" si="101"/>
        <v>-6.271408097125666E-3</v>
      </c>
      <c r="O1029" s="14">
        <f t="shared" si="102"/>
        <v>0.41953540019918628</v>
      </c>
      <c r="P1029">
        <f t="shared" si="99"/>
        <v>159.04999999999927</v>
      </c>
      <c r="Q1029" s="27">
        <f t="shared" si="97"/>
        <v>-1</v>
      </c>
      <c r="R1029" s="2">
        <f t="shared" si="100"/>
        <v>22</v>
      </c>
      <c r="S1029">
        <f>+IF(R1029=11,(F1028-D1028)/F1028-'Daily stats'!$I$12,IF(R1029=22,(E1028-F1028)/F1028-'Daily stats'!$I$12,""))</f>
        <v>-3.0343866839561049E-3</v>
      </c>
      <c r="T1029" s="11">
        <f>IF(OR(Q1028="",Q1029=""),0,IF(S1029&lt;&gt;"",S1029,IF(AND(Q1028=Q1029,Q1028&lt;&gt;0),ABS((F1028-F1029)/F1028),IF(AND(Q1028+Q1029=0,Q1028&lt;&gt;0),(-1*ABS(F1029-F1028))/F1028-2*('Daily stats'!$I$12),IF(AND(Q1028=-1,Q1029=0),(F1028-F1029)/F1028-2*('Daily stats'!$I$12),IF(AND(Q1028=1,Q1029=0),(F1029-F1028)/F1028-2*('Daily stats'!$I$12),0))))))</f>
        <v>-3.0343866839561049E-3</v>
      </c>
    </row>
    <row r="1030" spans="1:20">
      <c r="A1030" s="9">
        <v>43521</v>
      </c>
      <c r="B1030" s="9">
        <v>43524</v>
      </c>
      <c r="C1030" s="2">
        <v>26975.3</v>
      </c>
      <c r="D1030" s="7">
        <v>27208.9</v>
      </c>
      <c r="E1030" s="6">
        <v>26950.1</v>
      </c>
      <c r="F1030" s="5">
        <v>27171.55</v>
      </c>
      <c r="G1030" s="2">
        <v>27171.55</v>
      </c>
      <c r="H1030" s="2">
        <v>88252</v>
      </c>
      <c r="I1030" s="2">
        <v>478151.55</v>
      </c>
      <c r="J1030" s="2">
        <v>1146900</v>
      </c>
      <c r="K1030" s="2">
        <v>-137860</v>
      </c>
      <c r="L1030" s="2">
        <v>27159.25</v>
      </c>
      <c r="M1030" s="47">
        <f t="shared" si="98"/>
        <v>234.39999999999782</v>
      </c>
      <c r="N1030" s="11">
        <f t="shared" si="101"/>
        <v>8.7017371919448725E-3</v>
      </c>
      <c r="O1030" s="14">
        <f t="shared" si="102"/>
        <v>0.42823713739113117</v>
      </c>
      <c r="P1030">
        <f t="shared" si="99"/>
        <v>258.80000000000291</v>
      </c>
      <c r="Q1030" s="27">
        <f t="shared" si="97"/>
        <v>1</v>
      </c>
      <c r="R1030" s="2">
        <f t="shared" si="100"/>
        <v>11</v>
      </c>
      <c r="S1030">
        <f>+IF(R1030=11,(F1029-D1029)/F1029-'Daily stats'!$I$12,IF(R1030=22,(E1029-F1029)/F1029-'Daily stats'!$I$12,""))</f>
        <v>-5.5840567766076623E-3</v>
      </c>
      <c r="T1030" s="11">
        <f>IF(OR(Q1029="",Q1030=""),0,IF(S1030&lt;&gt;"",S1030,IF(AND(Q1029=Q1030,Q1029&lt;&gt;0),ABS((F1029-F1030)/F1029),IF(AND(Q1029+Q1030=0,Q1029&lt;&gt;0),(-1*ABS(F1030-F1029))/F1029-2*('Daily stats'!$I$12),IF(AND(Q1029=-1,Q1030=0),(F1029-F1030)/F1029-2*('Daily stats'!$I$12),IF(AND(Q1029=1,Q1030=0),(F1030-F1029)/F1029-2*('Daily stats'!$I$12),0))))))</f>
        <v>-5.5840567766076623E-3</v>
      </c>
    </row>
    <row r="1031" spans="1:20">
      <c r="A1031" s="9">
        <v>43522</v>
      </c>
      <c r="B1031" s="9">
        <v>43524</v>
      </c>
      <c r="C1031" s="2">
        <v>26830</v>
      </c>
      <c r="D1031" s="7">
        <v>27144</v>
      </c>
      <c r="E1031" s="6">
        <v>26740</v>
      </c>
      <c r="F1031" s="5">
        <v>26956.2</v>
      </c>
      <c r="G1031" s="2">
        <v>26956.2</v>
      </c>
      <c r="H1031" s="2">
        <v>169823</v>
      </c>
      <c r="I1031" s="2">
        <v>914800.04</v>
      </c>
      <c r="J1031" s="2">
        <v>940360</v>
      </c>
      <c r="K1031" s="2">
        <v>-206540</v>
      </c>
      <c r="L1031" s="2" t="s">
        <v>36</v>
      </c>
      <c r="M1031" s="47">
        <f t="shared" si="98"/>
        <v>-215.34999999999854</v>
      </c>
      <c r="N1031" s="11">
        <f t="shared" si="101"/>
        <v>-7.9255692074982308E-3</v>
      </c>
      <c r="O1031" s="14">
        <f t="shared" si="102"/>
        <v>0.42031156818363297</v>
      </c>
      <c r="P1031">
        <f t="shared" si="99"/>
        <v>404</v>
      </c>
      <c r="Q1031" s="27">
        <f t="shared" si="97"/>
        <v>-1</v>
      </c>
      <c r="R1031" s="2">
        <f t="shared" si="100"/>
        <v>22</v>
      </c>
      <c r="S1031">
        <f>+IF(R1031=11,(F1030-D1030)/F1030-'Daily stats'!$I$12,IF(R1031=22,(E1030-F1030)/F1030-'Daily stats'!$I$12,""))</f>
        <v>-8.650068729976786E-3</v>
      </c>
      <c r="T1031" s="11">
        <f>IF(OR(Q1030="",Q1031=""),0,IF(S1031&lt;&gt;"",S1031,IF(AND(Q1030=Q1031,Q1030&lt;&gt;0),ABS((F1030-F1031)/F1030),IF(AND(Q1030+Q1031=0,Q1030&lt;&gt;0),(-1*ABS(F1031-F1030))/F1030-2*('Daily stats'!$I$12),IF(AND(Q1030=-1,Q1031=0),(F1030-F1031)/F1030-2*('Daily stats'!$I$12),IF(AND(Q1030=1,Q1031=0),(F1031-F1030)/F1030-2*('Daily stats'!$I$12),0))))))</f>
        <v>-8.650068729976786E-3</v>
      </c>
    </row>
    <row r="1032" spans="1:20">
      <c r="A1032" s="9">
        <v>43523</v>
      </c>
      <c r="B1032" s="9">
        <v>43524</v>
      </c>
      <c r="C1032" s="2">
        <v>27049.85</v>
      </c>
      <c r="D1032" s="7">
        <v>27195</v>
      </c>
      <c r="E1032" s="6">
        <v>26723.35</v>
      </c>
      <c r="F1032" s="5">
        <v>26817.15</v>
      </c>
      <c r="G1032" s="2">
        <v>26817.15</v>
      </c>
      <c r="H1032" s="2">
        <v>154818</v>
      </c>
      <c r="I1032" s="2">
        <v>834395.32</v>
      </c>
      <c r="J1032" s="2">
        <v>782780</v>
      </c>
      <c r="K1032" s="2">
        <v>-157580</v>
      </c>
      <c r="L1032" s="2">
        <v>26799.3</v>
      </c>
      <c r="M1032" s="47">
        <f t="shared" si="98"/>
        <v>-139.04999999999927</v>
      </c>
      <c r="N1032" s="11">
        <f t="shared" si="101"/>
        <v>-5.1583680192311705E-3</v>
      </c>
      <c r="O1032" s="14">
        <f t="shared" si="102"/>
        <v>0.41515320016440177</v>
      </c>
      <c r="P1032">
        <f t="shared" si="99"/>
        <v>471.65000000000146</v>
      </c>
      <c r="Q1032" s="27">
        <f t="shared" si="97"/>
        <v>-1</v>
      </c>
      <c r="R1032" s="2">
        <f t="shared" si="100"/>
        <v>11</v>
      </c>
      <c r="S1032">
        <f>+IF(R1032=11,(F1031-D1031)/F1031-'Daily stats'!$I$12,IF(R1032=22,(E1031-F1031)/F1031-'Daily stats'!$I$12,""))</f>
        <v>-7.4668573463618493E-3</v>
      </c>
      <c r="T1032" s="11">
        <f>IF(OR(Q1031="",Q1032=""),0,IF(S1032&lt;&gt;"",S1032,IF(AND(Q1031=Q1032,Q1031&lt;&gt;0),ABS((F1031-F1032)/F1031),IF(AND(Q1031+Q1032=0,Q1031&lt;&gt;0),(-1*ABS(F1032-F1031))/F1031-2*('Daily stats'!$I$12),IF(AND(Q1031=-1,Q1032=0),(F1031-F1032)/F1031-2*('Daily stats'!$I$12),IF(AND(Q1031=1,Q1032=0),(F1032-F1031)/F1031-2*('Daily stats'!$I$12),0))))))</f>
        <v>-7.4668573463618493E-3</v>
      </c>
    </row>
    <row r="1033" spans="1:20">
      <c r="A1033" s="9">
        <v>43524</v>
      </c>
      <c r="B1033" s="9">
        <v>43524</v>
      </c>
      <c r="C1033" s="2">
        <v>26884</v>
      </c>
      <c r="D1033" s="7">
        <v>26932.55</v>
      </c>
      <c r="E1033" s="6">
        <v>26751</v>
      </c>
      <c r="F1033" s="5">
        <v>26783.5</v>
      </c>
      <c r="G1033" s="2">
        <v>26789.9</v>
      </c>
      <c r="H1033" s="2">
        <v>96631</v>
      </c>
      <c r="I1033" s="2">
        <v>518823.56</v>
      </c>
      <c r="J1033" s="2">
        <v>377180</v>
      </c>
      <c r="K1033" s="2">
        <v>-405600</v>
      </c>
      <c r="L1033" s="2" t="s">
        <v>36</v>
      </c>
      <c r="M1033" s="47">
        <f t="shared" si="98"/>
        <v>-33.650000000001455</v>
      </c>
      <c r="N1033" s="11">
        <f t="shared" si="101"/>
        <v>-1.2547940403809298E-3</v>
      </c>
      <c r="O1033" s="14">
        <f t="shared" si="102"/>
        <v>0.41389840612402085</v>
      </c>
      <c r="P1033">
        <f t="shared" si="99"/>
        <v>181.54999999999927</v>
      </c>
      <c r="Q1033" s="27">
        <f t="shared" si="97"/>
        <v>0</v>
      </c>
      <c r="R1033" s="2" t="str">
        <f t="shared" si="100"/>
        <v/>
      </c>
      <c r="S1033" t="str">
        <f>+IF(R1033=11,(F1032-D1032)/F1032-'Daily stats'!$I$12,IF(R1033=22,(E1032-F1032)/F1032-'Daily stats'!$I$12,""))</f>
        <v/>
      </c>
      <c r="T1033" s="11">
        <f>IF(OR(Q1032="",Q1033=""),0,IF(S1033&lt;&gt;"",S1033,IF(AND(Q1032=Q1033,Q1032&lt;&gt;0),ABS((F1032-F1033)/F1032),IF(AND(Q1032+Q1033=0,Q1032&lt;&gt;0),(-1*ABS(F1033-F1032))/F1032-2*('Daily stats'!$I$12),IF(AND(Q1032=-1,Q1033=0),(F1032-F1033)/F1032-2*('Daily stats'!$I$12),IF(AND(Q1032=1,Q1033=0),(F1033-F1032)/F1032-2*('Daily stats'!$I$12),0))))))</f>
        <v>2.5479404038092975E-4</v>
      </c>
    </row>
    <row r="1034" spans="1:20">
      <c r="A1034" s="9">
        <v>43525</v>
      </c>
      <c r="B1034" s="9">
        <v>43552</v>
      </c>
      <c r="C1034" s="2">
        <v>27061.05</v>
      </c>
      <c r="D1034" s="7">
        <v>27248.9</v>
      </c>
      <c r="E1034" s="6">
        <v>27051</v>
      </c>
      <c r="F1034" s="5">
        <v>27201.3</v>
      </c>
      <c r="G1034" s="2">
        <v>27201.3</v>
      </c>
      <c r="H1034" s="2">
        <v>89906</v>
      </c>
      <c r="I1034" s="2">
        <v>488256.77</v>
      </c>
      <c r="J1034" s="2">
        <v>1420100</v>
      </c>
      <c r="K1034" s="2">
        <v>256980</v>
      </c>
      <c r="L1034" s="2" t="s">
        <v>36</v>
      </c>
      <c r="M1034" s="47" t="str">
        <f t="shared" si="98"/>
        <v/>
      </c>
      <c r="N1034" s="11">
        <f t="shared" si="101"/>
        <v>1.5599156196912252E-2</v>
      </c>
      <c r="O1034" s="14">
        <f t="shared" si="102"/>
        <v>0.42949756232093311</v>
      </c>
      <c r="P1034">
        <f t="shared" si="99"/>
        <v>197.90000000000146</v>
      </c>
      <c r="Q1034" s="27" t="str">
        <f t="shared" si="97"/>
        <v/>
      </c>
      <c r="R1034" s="2" t="str">
        <f t="shared" si="100"/>
        <v/>
      </c>
      <c r="S1034" t="str">
        <f>+IF(R1034=11,(F1033-D1033)/F1033-'Daily stats'!$I$12,IF(R1034=22,(E1033-F1033)/F1033-'Daily stats'!$I$12,""))</f>
        <v/>
      </c>
      <c r="T1034" s="11">
        <f>IF(OR(Q1033="",Q1034=""),0,IF(S1034&lt;&gt;"",S1034,IF(AND(Q1033=Q1034,Q1033&lt;&gt;0),ABS((F1033-F1034)/F1033),IF(AND(Q1033+Q1034=0,Q1033&lt;&gt;0),(-1*ABS(F1034-F1033))/F1033-2*('Daily stats'!$I$12),IF(AND(Q1033=-1,Q1034=0),(F1033-F1034)/F1033-2*('Daily stats'!$I$12),IF(AND(Q1033=1,Q1034=0),(F1034-F1033)/F1033-2*('Daily stats'!$I$12),0))))))</f>
        <v>0</v>
      </c>
    </row>
    <row r="1035" spans="1:20">
      <c r="A1035" s="9">
        <v>43529</v>
      </c>
      <c r="B1035" s="9">
        <v>43552</v>
      </c>
      <c r="C1035" s="2">
        <v>27053.25</v>
      </c>
      <c r="D1035" s="7">
        <v>27674.55</v>
      </c>
      <c r="E1035" s="6">
        <v>27053.25</v>
      </c>
      <c r="F1035" s="5">
        <v>27645.5</v>
      </c>
      <c r="G1035" s="2">
        <v>27645.5</v>
      </c>
      <c r="H1035" s="2">
        <v>119766</v>
      </c>
      <c r="I1035" s="2">
        <v>656301.01</v>
      </c>
      <c r="J1035" s="2">
        <v>1759940</v>
      </c>
      <c r="K1035" s="2">
        <v>339840</v>
      </c>
      <c r="L1035" s="2">
        <v>27554.05</v>
      </c>
      <c r="M1035" s="47">
        <f t="shared" si="98"/>
        <v>444.20000000000073</v>
      </c>
      <c r="N1035" s="11">
        <f t="shared" si="101"/>
        <v>1.6330101870131234E-2</v>
      </c>
      <c r="O1035" s="14">
        <f t="shared" si="102"/>
        <v>0.44582766419106434</v>
      </c>
      <c r="P1035">
        <f t="shared" si="99"/>
        <v>621.29999999999927</v>
      </c>
      <c r="Q1035" s="27">
        <f t="shared" si="97"/>
        <v>1</v>
      </c>
      <c r="R1035" s="2" t="str">
        <f t="shared" si="100"/>
        <v/>
      </c>
      <c r="S1035" t="str">
        <f>+IF(R1035=11,(F1034-D1034)/F1034-'Daily stats'!$I$12,IF(R1035=22,(E1034-F1034)/F1034-'Daily stats'!$I$12,""))</f>
        <v/>
      </c>
      <c r="T1035" s="11">
        <f>IF(OR(Q1034="",Q1035=""),0,IF(S1035&lt;&gt;"",S1035,IF(AND(Q1034=Q1035,Q1034&lt;&gt;0),ABS((F1034-F1035)/F1034),IF(AND(Q1034+Q1035=0,Q1034&lt;&gt;0),(-1*ABS(F1035-F1034))/F1034-2*('Daily stats'!$I$12),IF(AND(Q1034=-1,Q1035=0),(F1034-F1035)/F1034-2*('Daily stats'!$I$12),IF(AND(Q1034=1,Q1035=0),(F1035-F1034)/F1034-2*('Daily stats'!$I$12),0))))))</f>
        <v>0</v>
      </c>
    </row>
    <row r="1036" spans="1:20">
      <c r="A1036" s="9">
        <v>43530</v>
      </c>
      <c r="B1036" s="9">
        <v>43552</v>
      </c>
      <c r="C1036" s="2">
        <v>27655.55</v>
      </c>
      <c r="D1036" s="7">
        <v>27760</v>
      </c>
      <c r="E1036" s="6">
        <v>27560.25</v>
      </c>
      <c r="F1036" s="5">
        <v>27692.400000000001</v>
      </c>
      <c r="G1036" s="2">
        <v>27692.400000000001</v>
      </c>
      <c r="H1036" s="2">
        <v>109430</v>
      </c>
      <c r="I1036" s="2">
        <v>605489.89</v>
      </c>
      <c r="J1036" s="2">
        <v>1823400</v>
      </c>
      <c r="K1036" s="2">
        <v>63460</v>
      </c>
      <c r="L1036" s="2">
        <v>27625.65</v>
      </c>
      <c r="M1036" s="47">
        <f t="shared" si="98"/>
        <v>46.900000000001455</v>
      </c>
      <c r="N1036" s="11">
        <f t="shared" si="101"/>
        <v>1.6964786312420269E-3</v>
      </c>
      <c r="O1036" s="14">
        <f t="shared" si="102"/>
        <v>0.44752414282230635</v>
      </c>
      <c r="P1036">
        <f t="shared" si="99"/>
        <v>199.75</v>
      </c>
      <c r="Q1036" s="27">
        <f t="shared" si="97"/>
        <v>1</v>
      </c>
      <c r="R1036" s="2" t="str">
        <f t="shared" si="100"/>
        <v/>
      </c>
      <c r="S1036" t="str">
        <f>+IF(R1036=11,(F1035-D1035)/F1035-'Daily stats'!$I$12,IF(R1036=22,(E1035-F1035)/F1035-'Daily stats'!$I$12,""))</f>
        <v/>
      </c>
      <c r="T1036" s="11">
        <f>IF(OR(Q1035="",Q1036=""),0,IF(S1036&lt;&gt;"",S1036,IF(AND(Q1035=Q1036,Q1035&lt;&gt;0),ABS((F1035-F1036)/F1035),IF(AND(Q1035+Q1036=0,Q1035&lt;&gt;0),(-1*ABS(F1036-F1035))/F1035-2*('Daily stats'!$I$12),IF(AND(Q1035=-1,Q1036=0),(F1035-F1036)/F1035-2*('Daily stats'!$I$12),IF(AND(Q1035=1,Q1036=0),(F1036-F1035)/F1035-2*('Daily stats'!$I$12),0))))))</f>
        <v>1.6964786312420269E-3</v>
      </c>
    </row>
    <row r="1037" spans="1:20">
      <c r="A1037" s="9">
        <v>43531</v>
      </c>
      <c r="B1037" s="9">
        <v>43552</v>
      </c>
      <c r="C1037" s="2">
        <v>27740</v>
      </c>
      <c r="D1037" s="7">
        <v>27879.599999999999</v>
      </c>
      <c r="E1037" s="6">
        <v>27626</v>
      </c>
      <c r="F1037" s="5">
        <v>27833.85</v>
      </c>
      <c r="G1037" s="2">
        <v>27833.85</v>
      </c>
      <c r="H1037" s="2">
        <v>112314</v>
      </c>
      <c r="I1037" s="2">
        <v>623390.31999999995</v>
      </c>
      <c r="J1037" s="2">
        <v>2053220</v>
      </c>
      <c r="K1037" s="2">
        <v>229820</v>
      </c>
      <c r="L1037" s="2">
        <v>27764.6</v>
      </c>
      <c r="M1037" s="47">
        <f t="shared" si="98"/>
        <v>141.44999999999709</v>
      </c>
      <c r="N1037" s="11">
        <f t="shared" si="101"/>
        <v>5.1078996403344269E-3</v>
      </c>
      <c r="O1037" s="14">
        <f t="shared" si="102"/>
        <v>0.45263204246264077</v>
      </c>
      <c r="P1037">
        <f t="shared" si="99"/>
        <v>253.59999999999854</v>
      </c>
      <c r="Q1037" s="27">
        <f t="shared" ref="Q1037:Q1100" si="103">+IF(M1037="","",IF(B1037&lt;&gt;B1038,0,IF(M1037&lt;&gt;"",IF(F1037&gt;F1036,1,IF(F1037&lt;F1036,-1,0)))))</f>
        <v>1</v>
      </c>
      <c r="R1037" s="2" t="str">
        <f t="shared" si="100"/>
        <v/>
      </c>
      <c r="S1037" t="str">
        <f>+IF(R1037=11,(F1036-D1036)/F1036-'Daily stats'!$I$12,IF(R1037=22,(E1036-F1036)/F1036-'Daily stats'!$I$12,""))</f>
        <v/>
      </c>
      <c r="T1037" s="11">
        <f>IF(OR(Q1036="",Q1037=""),0,IF(S1037&lt;&gt;"",S1037,IF(AND(Q1036=Q1037,Q1036&lt;&gt;0),ABS((F1036-F1037)/F1036),IF(AND(Q1036+Q1037=0,Q1036&lt;&gt;0),(-1*ABS(F1037-F1036))/F1036-2*('Daily stats'!$I$12),IF(AND(Q1036=-1,Q1037=0),(F1036-F1037)/F1036-2*('Daily stats'!$I$12),IF(AND(Q1036=1,Q1037=0),(F1037-F1036)/F1036-2*('Daily stats'!$I$12),0))))))</f>
        <v>5.1078996403344269E-3</v>
      </c>
    </row>
    <row r="1038" spans="1:20">
      <c r="A1038" s="9">
        <v>43532</v>
      </c>
      <c r="B1038" s="9">
        <v>43552</v>
      </c>
      <c r="C1038" s="2">
        <v>27774.9</v>
      </c>
      <c r="D1038" s="7">
        <v>27920</v>
      </c>
      <c r="E1038" s="6">
        <v>27710</v>
      </c>
      <c r="F1038" s="5">
        <v>27883.15</v>
      </c>
      <c r="G1038" s="2">
        <v>27883.15</v>
      </c>
      <c r="H1038" s="2">
        <v>94934</v>
      </c>
      <c r="I1038" s="2">
        <v>528156.71</v>
      </c>
      <c r="J1038" s="2">
        <v>2065660</v>
      </c>
      <c r="K1038" s="2">
        <v>12440</v>
      </c>
      <c r="L1038" s="2" t="s">
        <v>36</v>
      </c>
      <c r="M1038" s="47">
        <f t="shared" si="98"/>
        <v>49.30000000000291</v>
      </c>
      <c r="N1038" s="11">
        <f t="shared" si="101"/>
        <v>1.7712246060104123E-3</v>
      </c>
      <c r="O1038" s="14">
        <f t="shared" si="102"/>
        <v>0.4544032670686512</v>
      </c>
      <c r="P1038">
        <f t="shared" si="99"/>
        <v>210</v>
      </c>
      <c r="Q1038" s="27">
        <f t="shared" si="103"/>
        <v>1</v>
      </c>
      <c r="R1038" s="2" t="str">
        <f t="shared" si="100"/>
        <v/>
      </c>
      <c r="S1038" t="str">
        <f>+IF(R1038=11,(F1037-D1037)/F1037-'Daily stats'!$I$12,IF(R1038=22,(E1037-F1037)/F1037-'Daily stats'!$I$12,""))</f>
        <v/>
      </c>
      <c r="T1038" s="11">
        <f>IF(OR(Q1037="",Q1038=""),0,IF(S1038&lt;&gt;"",S1038,IF(AND(Q1037=Q1038,Q1037&lt;&gt;0),ABS((F1037-F1038)/F1037),IF(AND(Q1037+Q1038=0,Q1037&lt;&gt;0),(-1*ABS(F1038-F1037))/F1037-2*('Daily stats'!$I$12),IF(AND(Q1037=-1,Q1038=0),(F1037-F1038)/F1037-2*('Daily stats'!$I$12),IF(AND(Q1037=1,Q1038=0),(F1038-F1037)/F1037-2*('Daily stats'!$I$12),0))))))</f>
        <v>1.7712246060104123E-3</v>
      </c>
    </row>
    <row r="1039" spans="1:20">
      <c r="A1039" s="9">
        <v>43535</v>
      </c>
      <c r="B1039" s="9">
        <v>43552</v>
      </c>
      <c r="C1039" s="2">
        <v>28018.5</v>
      </c>
      <c r="D1039" s="7">
        <v>28146.1</v>
      </c>
      <c r="E1039" s="6">
        <v>27891.200000000001</v>
      </c>
      <c r="F1039" s="5">
        <v>28080.7</v>
      </c>
      <c r="G1039" s="2">
        <v>28080.7</v>
      </c>
      <c r="H1039" s="2">
        <v>80162</v>
      </c>
      <c r="I1039" s="2">
        <v>450078.1</v>
      </c>
      <c r="J1039" s="2">
        <v>2073900</v>
      </c>
      <c r="K1039" s="2">
        <v>8240</v>
      </c>
      <c r="L1039" s="2">
        <v>27966.65</v>
      </c>
      <c r="M1039" s="47">
        <f t="shared" si="98"/>
        <v>197.54999999999927</v>
      </c>
      <c r="N1039" s="11">
        <f t="shared" si="101"/>
        <v>7.0849240491120714E-3</v>
      </c>
      <c r="O1039" s="14">
        <f t="shared" si="102"/>
        <v>0.46148819111776329</v>
      </c>
      <c r="P1039">
        <f t="shared" si="99"/>
        <v>254.89999999999782</v>
      </c>
      <c r="Q1039" s="27">
        <f t="shared" si="103"/>
        <v>1</v>
      </c>
      <c r="R1039" s="2" t="str">
        <f t="shared" si="100"/>
        <v/>
      </c>
      <c r="S1039" t="str">
        <f>+IF(R1039=11,(F1038-D1038)/F1038-'Daily stats'!$I$12,IF(R1039=22,(E1038-F1038)/F1038-'Daily stats'!$I$12,""))</f>
        <v/>
      </c>
      <c r="T1039" s="11">
        <f>IF(OR(Q1038="",Q1039=""),0,IF(S1039&lt;&gt;"",S1039,IF(AND(Q1038=Q1039,Q1038&lt;&gt;0),ABS((F1038-F1039)/F1038),IF(AND(Q1038+Q1039=0,Q1038&lt;&gt;0),(-1*ABS(F1039-F1038))/F1038-2*('Daily stats'!$I$12),IF(AND(Q1038=-1,Q1039=0),(F1038-F1039)/F1038-2*('Daily stats'!$I$12),IF(AND(Q1038=1,Q1039=0),(F1039-F1038)/F1038-2*('Daily stats'!$I$12),0))))))</f>
        <v>7.0849240491120714E-3</v>
      </c>
    </row>
    <row r="1040" spans="1:20">
      <c r="A1040" s="9">
        <v>43536</v>
      </c>
      <c r="B1040" s="9">
        <v>43552</v>
      </c>
      <c r="C1040" s="2">
        <v>28240</v>
      </c>
      <c r="D1040" s="7">
        <v>28578.2</v>
      </c>
      <c r="E1040" s="6">
        <v>28210.6</v>
      </c>
      <c r="F1040" s="5">
        <v>28528.1</v>
      </c>
      <c r="G1040" s="2">
        <v>28528.1</v>
      </c>
      <c r="H1040" s="2">
        <v>138239</v>
      </c>
      <c r="I1040" s="2">
        <v>784804.24</v>
      </c>
      <c r="J1040" s="2">
        <v>2459820</v>
      </c>
      <c r="K1040" s="2">
        <v>385920</v>
      </c>
      <c r="L1040" s="2" t="s">
        <v>36</v>
      </c>
      <c r="M1040" s="47">
        <f t="shared" si="98"/>
        <v>447.39999999999782</v>
      </c>
      <c r="N1040" s="11">
        <f t="shared" si="101"/>
        <v>1.5932651251571287E-2</v>
      </c>
      <c r="O1040" s="14">
        <f t="shared" si="102"/>
        <v>0.47742084236933457</v>
      </c>
      <c r="P1040">
        <f t="shared" si="99"/>
        <v>367.60000000000218</v>
      </c>
      <c r="Q1040" s="27">
        <f t="shared" si="103"/>
        <v>1</v>
      </c>
      <c r="R1040" s="2" t="str">
        <f t="shared" si="100"/>
        <v/>
      </c>
      <c r="S1040" t="str">
        <f>+IF(R1040=11,(F1039-D1039)/F1039-'Daily stats'!$I$12,IF(R1040=22,(E1039-F1039)/F1039-'Daily stats'!$I$12,""))</f>
        <v/>
      </c>
      <c r="T1040" s="11">
        <f>IF(OR(Q1039="",Q1040=""),0,IF(S1040&lt;&gt;"",S1040,IF(AND(Q1039=Q1040,Q1039&lt;&gt;0),ABS((F1039-F1040)/F1039),IF(AND(Q1039+Q1040=0,Q1039&lt;&gt;0),(-1*ABS(F1040-F1039))/F1039-2*('Daily stats'!$I$12),IF(AND(Q1039=-1,Q1040=0),(F1039-F1040)/F1039-2*('Daily stats'!$I$12),IF(AND(Q1039=1,Q1040=0),(F1040-F1039)/F1039-2*('Daily stats'!$I$12),0))))))</f>
        <v>1.5932651251571287E-2</v>
      </c>
    </row>
    <row r="1041" spans="1:20">
      <c r="A1041" s="9">
        <v>43537</v>
      </c>
      <c r="B1041" s="9">
        <v>43552</v>
      </c>
      <c r="C1041" s="2">
        <v>28511.5</v>
      </c>
      <c r="D1041" s="7">
        <v>28998.1</v>
      </c>
      <c r="E1041" s="6">
        <v>28436</v>
      </c>
      <c r="F1041" s="5">
        <v>28938.799999999999</v>
      </c>
      <c r="G1041" s="2">
        <v>28938.799999999999</v>
      </c>
      <c r="H1041" s="2">
        <v>189394</v>
      </c>
      <c r="I1041" s="2">
        <v>1089409.04</v>
      </c>
      <c r="J1041" s="2">
        <v>2483200</v>
      </c>
      <c r="K1041" s="2">
        <v>23380</v>
      </c>
      <c r="L1041" s="2">
        <v>28884.3</v>
      </c>
      <c r="M1041" s="47">
        <f t="shared" si="98"/>
        <v>410.70000000000073</v>
      </c>
      <c r="N1041" s="11">
        <f t="shared" si="101"/>
        <v>1.4396332037534949E-2</v>
      </c>
      <c r="O1041" s="14">
        <f t="shared" si="102"/>
        <v>0.49181717440686951</v>
      </c>
      <c r="P1041">
        <f t="shared" si="99"/>
        <v>562.09999999999854</v>
      </c>
      <c r="Q1041" s="27">
        <f t="shared" si="103"/>
        <v>1</v>
      </c>
      <c r="R1041" s="2" t="str">
        <f t="shared" si="100"/>
        <v/>
      </c>
      <c r="S1041" t="str">
        <f>+IF(R1041=11,(F1040-D1040)/F1040-'Daily stats'!$I$12,IF(R1041=22,(E1040-F1040)/F1040-'Daily stats'!$I$12,""))</f>
        <v/>
      </c>
      <c r="T1041" s="11">
        <f>IF(OR(Q1040="",Q1041=""),0,IF(S1041&lt;&gt;"",S1041,IF(AND(Q1040=Q1041,Q1040&lt;&gt;0),ABS((F1040-F1041)/F1040),IF(AND(Q1040+Q1041=0,Q1040&lt;&gt;0),(-1*ABS(F1041-F1040))/F1040-2*('Daily stats'!$I$12),IF(AND(Q1040=-1,Q1041=0),(F1040-F1041)/F1040-2*('Daily stats'!$I$12),IF(AND(Q1040=1,Q1041=0),(F1041-F1040)/F1040-2*('Daily stats'!$I$12),0))))))</f>
        <v>1.4396332037534949E-2</v>
      </c>
    </row>
    <row r="1042" spans="1:20">
      <c r="A1042" s="9">
        <v>43538</v>
      </c>
      <c r="B1042" s="9">
        <v>43552</v>
      </c>
      <c r="C1042" s="2">
        <v>29055.55</v>
      </c>
      <c r="D1042" s="7">
        <v>29134.7</v>
      </c>
      <c r="E1042" s="6">
        <v>28862.25</v>
      </c>
      <c r="F1042" s="5">
        <v>29012.25</v>
      </c>
      <c r="G1042" s="2">
        <v>29012.25</v>
      </c>
      <c r="H1042" s="2">
        <v>135483</v>
      </c>
      <c r="I1042" s="2">
        <v>785857.52</v>
      </c>
      <c r="J1042" s="2">
        <v>2445260</v>
      </c>
      <c r="K1042" s="2">
        <v>-37940</v>
      </c>
      <c r="L1042" s="2">
        <v>28923.1</v>
      </c>
      <c r="M1042" s="47">
        <f t="shared" si="98"/>
        <v>73.450000000000728</v>
      </c>
      <c r="N1042" s="11">
        <f t="shared" si="101"/>
        <v>2.538114918379502E-3</v>
      </c>
      <c r="O1042" s="14">
        <f t="shared" si="102"/>
        <v>0.49435528932524903</v>
      </c>
      <c r="P1042">
        <f t="shared" si="99"/>
        <v>272.45000000000073</v>
      </c>
      <c r="Q1042" s="27">
        <f t="shared" si="103"/>
        <v>1</v>
      </c>
      <c r="R1042" s="2" t="str">
        <f t="shared" si="100"/>
        <v/>
      </c>
      <c r="S1042" t="str">
        <f>+IF(R1042=11,(F1041-D1041)/F1041-'Daily stats'!$I$12,IF(R1042=22,(E1041-F1041)/F1041-'Daily stats'!$I$12,""))</f>
        <v/>
      </c>
      <c r="T1042" s="11">
        <f>IF(OR(Q1041="",Q1042=""),0,IF(S1042&lt;&gt;"",S1042,IF(AND(Q1041=Q1042,Q1041&lt;&gt;0),ABS((F1041-F1042)/F1041),IF(AND(Q1041+Q1042=0,Q1041&lt;&gt;0),(-1*ABS(F1042-F1041))/F1041-2*('Daily stats'!$I$12),IF(AND(Q1041=-1,Q1042=0),(F1041-F1042)/F1041-2*('Daily stats'!$I$12),IF(AND(Q1041=1,Q1042=0),(F1042-F1041)/F1041-2*('Daily stats'!$I$12),0))))))</f>
        <v>2.538114918379502E-3</v>
      </c>
    </row>
    <row r="1043" spans="1:20">
      <c r="A1043" s="9">
        <v>43539</v>
      </c>
      <c r="B1043" s="9">
        <v>43552</v>
      </c>
      <c r="C1043" s="2">
        <v>29078.75</v>
      </c>
      <c r="D1043" s="7">
        <v>29658.3</v>
      </c>
      <c r="E1043" s="6">
        <v>29040.25</v>
      </c>
      <c r="F1043" s="5">
        <v>29465.5</v>
      </c>
      <c r="G1043" s="2">
        <v>29465.5</v>
      </c>
      <c r="H1043" s="2">
        <v>186004</v>
      </c>
      <c r="I1043" s="2">
        <v>1094685.51</v>
      </c>
      <c r="J1043" s="2">
        <v>2595880</v>
      </c>
      <c r="K1043" s="2">
        <v>150620</v>
      </c>
      <c r="L1043" s="2">
        <v>29381.45</v>
      </c>
      <c r="M1043" s="47">
        <f t="shared" si="98"/>
        <v>453.25</v>
      </c>
      <c r="N1043" s="11">
        <f t="shared" si="101"/>
        <v>1.5622711096174892E-2</v>
      </c>
      <c r="O1043" s="14">
        <f t="shared" si="102"/>
        <v>0.50997800042142394</v>
      </c>
      <c r="P1043">
        <f t="shared" si="99"/>
        <v>618.04999999999927</v>
      </c>
      <c r="Q1043" s="27">
        <f t="shared" si="103"/>
        <v>1</v>
      </c>
      <c r="R1043" s="2" t="str">
        <f t="shared" si="100"/>
        <v/>
      </c>
      <c r="S1043" t="str">
        <f>+IF(R1043=11,(F1042-D1042)/F1042-'Daily stats'!$I$12,IF(R1043=22,(E1042-F1042)/F1042-'Daily stats'!$I$12,""))</f>
        <v/>
      </c>
      <c r="T1043" s="11">
        <f>IF(OR(Q1042="",Q1043=""),0,IF(S1043&lt;&gt;"",S1043,IF(AND(Q1042=Q1043,Q1042&lt;&gt;0),ABS((F1042-F1043)/F1042),IF(AND(Q1042+Q1043=0,Q1042&lt;&gt;0),(-1*ABS(F1043-F1042))/F1042-2*('Daily stats'!$I$12),IF(AND(Q1042=-1,Q1043=0),(F1042-F1043)/F1042-2*('Daily stats'!$I$12),IF(AND(Q1042=1,Q1043=0),(F1043-F1042)/F1042-2*('Daily stats'!$I$12),0))))))</f>
        <v>1.5622711096174892E-2</v>
      </c>
    </row>
    <row r="1044" spans="1:20">
      <c r="A1044" s="9">
        <v>43542</v>
      </c>
      <c r="B1044" s="9">
        <v>43552</v>
      </c>
      <c r="C1044" s="2">
        <v>29605.05</v>
      </c>
      <c r="D1044" s="7">
        <v>29863.65</v>
      </c>
      <c r="E1044" s="6">
        <v>29371.9</v>
      </c>
      <c r="F1044" s="5">
        <v>29660.35</v>
      </c>
      <c r="G1044" s="2">
        <v>29660.35</v>
      </c>
      <c r="H1044" s="2">
        <v>176527</v>
      </c>
      <c r="I1044" s="2">
        <v>1045583.05</v>
      </c>
      <c r="J1044" s="2">
        <v>2611020</v>
      </c>
      <c r="K1044" s="2">
        <v>15140</v>
      </c>
      <c r="L1044" s="2">
        <v>29596.1</v>
      </c>
      <c r="M1044" s="47">
        <f t="shared" si="98"/>
        <v>194.84999999999854</v>
      </c>
      <c r="N1044" s="11">
        <f t="shared" si="101"/>
        <v>6.6128183808181959E-3</v>
      </c>
      <c r="O1044" s="14">
        <f t="shared" si="102"/>
        <v>0.51659081880224211</v>
      </c>
      <c r="P1044">
        <f t="shared" si="99"/>
        <v>491.75</v>
      </c>
      <c r="Q1044" s="27">
        <f t="shared" si="103"/>
        <v>1</v>
      </c>
      <c r="R1044" s="2" t="str">
        <f t="shared" si="100"/>
        <v/>
      </c>
      <c r="S1044" t="str">
        <f>+IF(R1044=11,(F1043-D1043)/F1043-'Daily stats'!$I$12,IF(R1044=22,(E1043-F1043)/F1043-'Daily stats'!$I$12,""))</f>
        <v/>
      </c>
      <c r="T1044" s="11">
        <f>IF(OR(Q1043="",Q1044=""),0,IF(S1044&lt;&gt;"",S1044,IF(AND(Q1043=Q1044,Q1043&lt;&gt;0),ABS((F1043-F1044)/F1043),IF(AND(Q1043+Q1044=0,Q1043&lt;&gt;0),(-1*ABS(F1044-F1043))/F1043-2*('Daily stats'!$I$12),IF(AND(Q1043=-1,Q1044=0),(F1043-F1044)/F1043-2*('Daily stats'!$I$12),IF(AND(Q1043=1,Q1044=0),(F1044-F1043)/F1043-2*('Daily stats'!$I$12),0))))))</f>
        <v>6.6128183808181959E-3</v>
      </c>
    </row>
    <row r="1045" spans="1:20">
      <c r="A1045" s="9">
        <v>43543</v>
      </c>
      <c r="B1045" s="9">
        <v>43552</v>
      </c>
      <c r="C1045" s="2">
        <v>29800</v>
      </c>
      <c r="D1045" s="7">
        <v>29898.799999999999</v>
      </c>
      <c r="E1045" s="6">
        <v>29502.9</v>
      </c>
      <c r="F1045" s="5">
        <v>29858.1</v>
      </c>
      <c r="G1045" s="2">
        <v>29858.1</v>
      </c>
      <c r="H1045" s="2">
        <v>121611</v>
      </c>
      <c r="I1045" s="2">
        <v>723958.43</v>
      </c>
      <c r="J1045" s="2">
        <v>2643300</v>
      </c>
      <c r="K1045" s="2">
        <v>32280</v>
      </c>
      <c r="L1045" s="2">
        <v>29767.85</v>
      </c>
      <c r="M1045" s="47">
        <f t="shared" si="98"/>
        <v>197.75</v>
      </c>
      <c r="N1045" s="11">
        <f t="shared" si="101"/>
        <v>6.6671499156281035E-3</v>
      </c>
      <c r="O1045" s="14">
        <f t="shared" si="102"/>
        <v>0.52325796871787023</v>
      </c>
      <c r="P1045">
        <f t="shared" si="99"/>
        <v>395.89999999999782</v>
      </c>
      <c r="Q1045" s="27">
        <f t="shared" si="103"/>
        <v>1</v>
      </c>
      <c r="R1045" s="2" t="str">
        <f t="shared" si="100"/>
        <v/>
      </c>
      <c r="S1045" t="str">
        <f>+IF(R1045=11,(F1044-D1044)/F1044-'Daily stats'!$I$12,IF(R1045=22,(E1044-F1044)/F1044-'Daily stats'!$I$12,""))</f>
        <v/>
      </c>
      <c r="T1045" s="11">
        <f>IF(OR(Q1044="",Q1045=""),0,IF(S1045&lt;&gt;"",S1045,IF(AND(Q1044=Q1045,Q1044&lt;&gt;0),ABS((F1044-F1045)/F1044),IF(AND(Q1044+Q1045=0,Q1044&lt;&gt;0),(-1*ABS(F1045-F1044))/F1044-2*('Daily stats'!$I$12),IF(AND(Q1044=-1,Q1045=0),(F1044-F1045)/F1044-2*('Daily stats'!$I$12),IF(AND(Q1044=1,Q1045=0),(F1045-F1044)/F1044-2*('Daily stats'!$I$12),0))))))</f>
        <v>6.6671499156281035E-3</v>
      </c>
    </row>
    <row r="1046" spans="1:20">
      <c r="A1046" s="9">
        <v>43544</v>
      </c>
      <c r="B1046" s="9">
        <v>43552</v>
      </c>
      <c r="C1046" s="2">
        <v>29819.95</v>
      </c>
      <c r="D1046" s="7">
        <v>29986.45</v>
      </c>
      <c r="E1046" s="6">
        <v>29704</v>
      </c>
      <c r="F1046" s="5">
        <v>29931.3</v>
      </c>
      <c r="G1046" s="2">
        <v>29931.3</v>
      </c>
      <c r="H1046" s="2">
        <v>122809</v>
      </c>
      <c r="I1046" s="2">
        <v>732989.68</v>
      </c>
      <c r="J1046" s="2">
        <v>2447280</v>
      </c>
      <c r="K1046" s="2">
        <v>-196020</v>
      </c>
      <c r="L1046" s="2">
        <v>29832.2</v>
      </c>
      <c r="M1046" s="47">
        <f t="shared" si="98"/>
        <v>73.200000000000728</v>
      </c>
      <c r="N1046" s="11">
        <f t="shared" si="101"/>
        <v>2.451596049313276E-3</v>
      </c>
      <c r="O1046" s="14">
        <f t="shared" si="102"/>
        <v>0.52570956476718345</v>
      </c>
      <c r="P1046">
        <f t="shared" si="99"/>
        <v>282.45000000000073</v>
      </c>
      <c r="Q1046" s="27">
        <f t="shared" si="103"/>
        <v>1</v>
      </c>
      <c r="R1046" s="2" t="str">
        <f t="shared" si="100"/>
        <v/>
      </c>
      <c r="S1046" t="str">
        <f>+IF(R1046=11,(F1045-D1045)/F1045-'Daily stats'!$I$12,IF(R1046=22,(E1045-F1045)/F1045-'Daily stats'!$I$12,""))</f>
        <v/>
      </c>
      <c r="T1046" s="11">
        <f>IF(OR(Q1045="",Q1046=""),0,IF(S1046&lt;&gt;"",S1046,IF(AND(Q1045=Q1046,Q1045&lt;&gt;0),ABS((F1045-F1046)/F1045),IF(AND(Q1045+Q1046=0,Q1045&lt;&gt;0),(-1*ABS(F1046-F1045))/F1045-2*('Daily stats'!$I$12),IF(AND(Q1045=-1,Q1046=0),(F1045-F1046)/F1045-2*('Daily stats'!$I$12),IF(AND(Q1045=1,Q1046=0),(F1046-F1045)/F1045-2*('Daily stats'!$I$12),0))))))</f>
        <v>2.451596049313276E-3</v>
      </c>
    </row>
    <row r="1047" spans="1:20">
      <c r="A1047" s="9">
        <v>43546</v>
      </c>
      <c r="B1047" s="9">
        <v>43552</v>
      </c>
      <c r="C1047" s="2">
        <v>30000.400000000001</v>
      </c>
      <c r="D1047" s="7">
        <v>30092</v>
      </c>
      <c r="E1047" s="6">
        <v>29572</v>
      </c>
      <c r="F1047" s="5">
        <v>29638.55</v>
      </c>
      <c r="G1047" s="2">
        <v>29638.55</v>
      </c>
      <c r="H1047" s="2">
        <v>171428</v>
      </c>
      <c r="I1047" s="2">
        <v>1022387.86</v>
      </c>
      <c r="J1047" s="2">
        <v>2178560</v>
      </c>
      <c r="K1047" s="2">
        <v>-268720</v>
      </c>
      <c r="L1047" s="2">
        <v>29582.5</v>
      </c>
      <c r="M1047" s="47">
        <f t="shared" si="98"/>
        <v>-292.75</v>
      </c>
      <c r="N1047" s="11">
        <f t="shared" si="101"/>
        <v>-9.7807312077991936E-3</v>
      </c>
      <c r="O1047" s="14">
        <f t="shared" si="102"/>
        <v>0.51592883355938424</v>
      </c>
      <c r="P1047">
        <f t="shared" si="99"/>
        <v>520</v>
      </c>
      <c r="Q1047" s="27">
        <f t="shared" si="103"/>
        <v>-1</v>
      </c>
      <c r="R1047" s="2">
        <f t="shared" si="100"/>
        <v>22</v>
      </c>
      <c r="S1047">
        <f>+IF(R1047=11,(F1046-D1046)/F1046-'Daily stats'!$I$12,IF(R1047=22,(E1046-F1046)/F1046-'Daily stats'!$I$12,""))</f>
        <v>-8.0940570573279236E-3</v>
      </c>
      <c r="T1047" s="11">
        <f>IF(OR(Q1046="",Q1047=""),0,IF(S1047&lt;&gt;"",S1047,IF(AND(Q1046=Q1047,Q1046&lt;&gt;0),ABS((F1046-F1047)/F1046),IF(AND(Q1046+Q1047=0,Q1046&lt;&gt;0),(-1*ABS(F1047-F1046))/F1046-2*('Daily stats'!$I$12),IF(AND(Q1046=-1,Q1047=0),(F1046-F1047)/F1046-2*('Daily stats'!$I$12),IF(AND(Q1046=1,Q1047=0),(F1047-F1046)/F1046-2*('Daily stats'!$I$12),0))))))</f>
        <v>-8.0940570573279236E-3</v>
      </c>
    </row>
    <row r="1048" spans="1:20">
      <c r="A1048" s="9">
        <v>43549</v>
      </c>
      <c r="B1048" s="9">
        <v>43552</v>
      </c>
      <c r="C1048" s="2">
        <v>29410</v>
      </c>
      <c r="D1048" s="7">
        <v>29419.85</v>
      </c>
      <c r="E1048" s="6">
        <v>29211.3</v>
      </c>
      <c r="F1048" s="5">
        <v>29312</v>
      </c>
      <c r="G1048" s="2">
        <v>29312</v>
      </c>
      <c r="H1048" s="2">
        <v>113719</v>
      </c>
      <c r="I1048" s="2">
        <v>666685.54</v>
      </c>
      <c r="J1048" s="2">
        <v>1961060</v>
      </c>
      <c r="K1048" s="2">
        <v>-217500</v>
      </c>
      <c r="L1048" s="2">
        <v>29281.200000000001</v>
      </c>
      <c r="M1048" s="47">
        <f t="shared" si="98"/>
        <v>-326.54999999999927</v>
      </c>
      <c r="N1048" s="11">
        <f t="shared" si="101"/>
        <v>-1.1017745470004413E-2</v>
      </c>
      <c r="O1048" s="14">
        <f t="shared" si="102"/>
        <v>0.50491108808937979</v>
      </c>
      <c r="P1048">
        <f t="shared" si="99"/>
        <v>208.54999999999927</v>
      </c>
      <c r="Q1048" s="27">
        <f t="shared" si="103"/>
        <v>-1</v>
      </c>
      <c r="R1048" s="2" t="str">
        <f t="shared" si="100"/>
        <v/>
      </c>
      <c r="S1048" t="str">
        <f>+IF(R1048=11,(F1047-D1047)/F1047-'Daily stats'!$I$12,IF(R1048=22,(E1047-F1047)/F1047-'Daily stats'!$I$12,""))</f>
        <v/>
      </c>
      <c r="T1048" s="11">
        <f>IF(OR(Q1047="",Q1048=""),0,IF(S1048&lt;&gt;"",S1048,IF(AND(Q1047=Q1048,Q1047&lt;&gt;0),ABS((F1047-F1048)/F1047),IF(AND(Q1047+Q1048=0,Q1047&lt;&gt;0),(-1*ABS(F1048-F1047))/F1047-2*('Daily stats'!$I$12),IF(AND(Q1047=-1,Q1048=0),(F1047-F1048)/F1047-2*('Daily stats'!$I$12),IF(AND(Q1047=1,Q1048=0),(F1048-F1047)/F1047-2*('Daily stats'!$I$12),0))))))</f>
        <v>1.1017745470004413E-2</v>
      </c>
    </row>
    <row r="1049" spans="1:20">
      <c r="A1049" s="9">
        <v>43550</v>
      </c>
      <c r="B1049" s="9">
        <v>43552</v>
      </c>
      <c r="C1049" s="2">
        <v>29321</v>
      </c>
      <c r="D1049" s="7">
        <v>30025</v>
      </c>
      <c r="E1049" s="6">
        <v>29300</v>
      </c>
      <c r="F1049" s="5">
        <v>29969.7</v>
      </c>
      <c r="G1049" s="2">
        <v>29969.7</v>
      </c>
      <c r="H1049" s="2">
        <v>163286</v>
      </c>
      <c r="I1049" s="2">
        <v>968380.24</v>
      </c>
      <c r="J1049" s="2">
        <v>1865600</v>
      </c>
      <c r="K1049" s="2">
        <v>-95460</v>
      </c>
      <c r="L1049" s="2" t="s">
        <v>36</v>
      </c>
      <c r="M1049" s="47">
        <f t="shared" si="98"/>
        <v>657.70000000000073</v>
      </c>
      <c r="N1049" s="11">
        <f t="shared" si="101"/>
        <v>2.2437909388646312E-2</v>
      </c>
      <c r="O1049" s="14">
        <f t="shared" si="102"/>
        <v>0.5273489974780261</v>
      </c>
      <c r="P1049">
        <f t="shared" si="99"/>
        <v>725</v>
      </c>
      <c r="Q1049" s="27">
        <f t="shared" si="103"/>
        <v>1</v>
      </c>
      <c r="R1049" s="2">
        <f t="shared" si="100"/>
        <v>11</v>
      </c>
      <c r="S1049">
        <f>+IF(R1049=11,(F1048-D1048)/F1048-'Daily stats'!$I$12,IF(R1049=22,(E1048-F1048)/F1048-'Daily stats'!$I$12,""))</f>
        <v>-4.1793804585152344E-3</v>
      </c>
      <c r="T1049" s="11">
        <f>IF(OR(Q1048="",Q1049=""),0,IF(S1049&lt;&gt;"",S1049,IF(AND(Q1048=Q1049,Q1048&lt;&gt;0),ABS((F1048-F1049)/F1048),IF(AND(Q1048+Q1049=0,Q1048&lt;&gt;0),(-1*ABS(F1049-F1048))/F1048-2*('Daily stats'!$I$12),IF(AND(Q1048=-1,Q1049=0),(F1048-F1049)/F1048-2*('Daily stats'!$I$12),IF(AND(Q1048=1,Q1049=0),(F1049-F1048)/F1048-2*('Daily stats'!$I$12),0))))))</f>
        <v>-4.1793804585152344E-3</v>
      </c>
    </row>
    <row r="1050" spans="1:20">
      <c r="A1050" s="9">
        <v>43551</v>
      </c>
      <c r="B1050" s="9">
        <v>43552</v>
      </c>
      <c r="C1050" s="2">
        <v>30109.95</v>
      </c>
      <c r="D1050" s="7">
        <v>30275</v>
      </c>
      <c r="E1050" s="6">
        <v>29780.55</v>
      </c>
      <c r="F1050" s="5">
        <v>30040.9</v>
      </c>
      <c r="G1050" s="2">
        <v>30040.9</v>
      </c>
      <c r="H1050" s="2">
        <v>213348</v>
      </c>
      <c r="I1050" s="2">
        <v>1284310.18</v>
      </c>
      <c r="J1050" s="2">
        <v>1349600</v>
      </c>
      <c r="K1050" s="2">
        <v>-516000</v>
      </c>
      <c r="L1050" s="2">
        <v>30019.8</v>
      </c>
      <c r="M1050" s="47">
        <f t="shared" si="98"/>
        <v>71.200000000000728</v>
      </c>
      <c r="N1050" s="11">
        <f t="shared" si="101"/>
        <v>2.3757328234850776E-3</v>
      </c>
      <c r="O1050" s="14">
        <f t="shared" si="102"/>
        <v>0.52972473030151124</v>
      </c>
      <c r="P1050">
        <f t="shared" si="99"/>
        <v>494.45000000000073</v>
      </c>
      <c r="Q1050" s="27">
        <f t="shared" si="103"/>
        <v>1</v>
      </c>
      <c r="R1050" s="2" t="str">
        <f t="shared" si="100"/>
        <v/>
      </c>
      <c r="S1050" t="str">
        <f>+IF(R1050=11,(F1049-D1049)/F1049-'Daily stats'!$I$12,IF(R1050=22,(E1049-F1049)/F1049-'Daily stats'!$I$12,""))</f>
        <v/>
      </c>
      <c r="T1050" s="11">
        <f>IF(OR(Q1049="",Q1050=""),0,IF(S1050&lt;&gt;"",S1050,IF(AND(Q1049=Q1050,Q1049&lt;&gt;0),ABS((F1049-F1050)/F1049),IF(AND(Q1049+Q1050=0,Q1049&lt;&gt;0),(-1*ABS(F1050-F1049))/F1049-2*('Daily stats'!$I$12),IF(AND(Q1049=-1,Q1050=0),(F1049-F1050)/F1049-2*('Daily stats'!$I$12),IF(AND(Q1049=1,Q1050=0),(F1050-F1049)/F1049-2*('Daily stats'!$I$12),0))))))</f>
        <v>2.3757328234850776E-3</v>
      </c>
    </row>
    <row r="1051" spans="1:20">
      <c r="A1051" s="9">
        <v>43552</v>
      </c>
      <c r="B1051" s="9">
        <v>43552</v>
      </c>
      <c r="C1051" s="2">
        <v>30055</v>
      </c>
      <c r="D1051" s="7">
        <v>30493</v>
      </c>
      <c r="E1051" s="6">
        <v>29928.85</v>
      </c>
      <c r="F1051" s="5">
        <v>30431.4</v>
      </c>
      <c r="G1051" s="2">
        <v>30420.55</v>
      </c>
      <c r="H1051" s="2">
        <v>176981</v>
      </c>
      <c r="I1051" s="2">
        <v>1071125.48</v>
      </c>
      <c r="J1051" s="2">
        <v>919240</v>
      </c>
      <c r="K1051" s="2">
        <v>-430360</v>
      </c>
      <c r="L1051" s="2" t="s">
        <v>36</v>
      </c>
      <c r="M1051" s="47">
        <f t="shared" si="98"/>
        <v>390.5</v>
      </c>
      <c r="N1051" s="11">
        <f t="shared" si="101"/>
        <v>1.2998944771960893E-2</v>
      </c>
      <c r="O1051" s="14">
        <f t="shared" si="102"/>
        <v>0.54272367507347208</v>
      </c>
      <c r="P1051">
        <f t="shared" si="99"/>
        <v>564.15000000000146</v>
      </c>
      <c r="Q1051" s="27">
        <f t="shared" si="103"/>
        <v>0</v>
      </c>
      <c r="R1051" s="2" t="str">
        <f t="shared" si="100"/>
        <v/>
      </c>
      <c r="S1051" t="str">
        <f>+IF(R1051=11,(F1050-D1050)/F1050-'Daily stats'!$I$12,IF(R1051=22,(E1050-F1050)/F1050-'Daily stats'!$I$12,""))</f>
        <v/>
      </c>
      <c r="T1051" s="11">
        <f>IF(OR(Q1050="",Q1051=""),0,IF(S1051&lt;&gt;"",S1051,IF(AND(Q1050=Q1051,Q1050&lt;&gt;0),ABS((F1050-F1051)/F1050),IF(AND(Q1050+Q1051=0,Q1050&lt;&gt;0),(-1*ABS(F1051-F1050))/F1050-2*('Daily stats'!$I$12),IF(AND(Q1050=-1,Q1051=0),(F1050-F1051)/F1050-2*('Daily stats'!$I$12),IF(AND(Q1050=1,Q1051=0),(F1051-F1050)/F1050-2*('Daily stats'!$I$12),0))))))</f>
        <v>1.1998944771960892E-2</v>
      </c>
    </row>
    <row r="1052" spans="1:20">
      <c r="A1052" s="9">
        <v>43553</v>
      </c>
      <c r="B1052" s="9">
        <v>43580</v>
      </c>
      <c r="C1052" s="2">
        <v>30600</v>
      </c>
      <c r="D1052" s="7">
        <v>30915.65</v>
      </c>
      <c r="E1052" s="6">
        <v>30408.55</v>
      </c>
      <c r="F1052" s="5">
        <v>30525.85</v>
      </c>
      <c r="G1052" s="2">
        <v>30525.85</v>
      </c>
      <c r="H1052" s="2">
        <v>118591</v>
      </c>
      <c r="I1052" s="2">
        <v>723919.23</v>
      </c>
      <c r="J1052" s="2">
        <v>2067100</v>
      </c>
      <c r="K1052" s="2">
        <v>-15260</v>
      </c>
      <c r="L1052" s="2">
        <v>30426.799999999999</v>
      </c>
      <c r="M1052" s="47" t="str">
        <f t="shared" si="98"/>
        <v/>
      </c>
      <c r="N1052" s="11">
        <f t="shared" si="101"/>
        <v>3.1037020971758475E-3</v>
      </c>
      <c r="O1052" s="14">
        <f t="shared" si="102"/>
        <v>0.54582737717064789</v>
      </c>
      <c r="P1052">
        <f t="shared" si="99"/>
        <v>507.10000000000218</v>
      </c>
      <c r="Q1052" s="27" t="str">
        <f t="shared" si="103"/>
        <v/>
      </c>
      <c r="R1052" s="2" t="str">
        <f t="shared" si="100"/>
        <v/>
      </c>
      <c r="S1052" t="str">
        <f>+IF(R1052=11,(F1051-D1051)/F1051-'Daily stats'!$I$12,IF(R1052=22,(E1051-F1051)/F1051-'Daily stats'!$I$12,""))</f>
        <v/>
      </c>
      <c r="T1052" s="11">
        <f>IF(OR(Q1051="",Q1052=""),0,IF(S1052&lt;&gt;"",S1052,IF(AND(Q1051=Q1052,Q1051&lt;&gt;0),ABS((F1051-F1052)/F1051),IF(AND(Q1051+Q1052=0,Q1051&lt;&gt;0),(-1*ABS(F1052-F1051))/F1051-2*('Daily stats'!$I$12),IF(AND(Q1051=-1,Q1052=0),(F1051-F1052)/F1051-2*('Daily stats'!$I$12),IF(AND(Q1051=1,Q1052=0),(F1052-F1051)/F1051-2*('Daily stats'!$I$12),0))))))</f>
        <v>0</v>
      </c>
    </row>
    <row r="1053" spans="1:20">
      <c r="A1053" s="9">
        <v>43556</v>
      </c>
      <c r="B1053" s="9">
        <v>43580</v>
      </c>
      <c r="C1053" s="2">
        <v>30594.9</v>
      </c>
      <c r="D1053" s="7">
        <v>30811.95</v>
      </c>
      <c r="E1053" s="6">
        <v>30380</v>
      </c>
      <c r="F1053" s="5">
        <v>30504.15</v>
      </c>
      <c r="G1053" s="2">
        <v>30504.15</v>
      </c>
      <c r="H1053" s="2">
        <v>121951</v>
      </c>
      <c r="I1053" s="2">
        <v>747715.02</v>
      </c>
      <c r="J1053" s="2">
        <v>2012320</v>
      </c>
      <c r="K1053" s="2">
        <v>-54780</v>
      </c>
      <c r="L1053" s="2" t="s">
        <v>36</v>
      </c>
      <c r="M1053" s="47">
        <f t="shared" si="98"/>
        <v>-21.69999999999709</v>
      </c>
      <c r="N1053" s="11">
        <f t="shared" si="101"/>
        <v>-7.1087291590560427E-4</v>
      </c>
      <c r="O1053" s="14">
        <f t="shared" si="102"/>
        <v>0.54511650425474223</v>
      </c>
      <c r="P1053">
        <f t="shared" si="99"/>
        <v>431.95000000000073</v>
      </c>
      <c r="Q1053" s="27">
        <f t="shared" si="103"/>
        <v>-1</v>
      </c>
      <c r="R1053" s="2" t="str">
        <f t="shared" si="100"/>
        <v/>
      </c>
      <c r="S1053" t="str">
        <f>+IF(R1053=11,(F1052-D1052)/F1052-'Daily stats'!$I$12,IF(R1053=22,(E1052-F1052)/F1052-'Daily stats'!$I$12,""))</f>
        <v/>
      </c>
      <c r="T1053" s="11">
        <f>IF(OR(Q1052="",Q1053=""),0,IF(S1053&lt;&gt;"",S1053,IF(AND(Q1052=Q1053,Q1052&lt;&gt;0),ABS((F1052-F1053)/F1052),IF(AND(Q1052+Q1053=0,Q1052&lt;&gt;0),(-1*ABS(F1053-F1052))/F1052-2*('Daily stats'!$I$12),IF(AND(Q1052=-1,Q1053=0),(F1052-F1053)/F1052-2*('Daily stats'!$I$12),IF(AND(Q1052=1,Q1053=0),(F1053-F1052)/F1052-2*('Daily stats'!$I$12),0))))))</f>
        <v>0</v>
      </c>
    </row>
    <row r="1054" spans="1:20">
      <c r="A1054" s="9">
        <v>43557</v>
      </c>
      <c r="B1054" s="9">
        <v>43580</v>
      </c>
      <c r="C1054" s="2">
        <v>30501.1</v>
      </c>
      <c r="D1054" s="7">
        <v>30638.55</v>
      </c>
      <c r="E1054" s="6">
        <v>30285.15</v>
      </c>
      <c r="F1054" s="5">
        <v>30564.75</v>
      </c>
      <c r="G1054" s="2">
        <v>30564.75</v>
      </c>
      <c r="H1054" s="2">
        <v>132422</v>
      </c>
      <c r="I1054" s="2">
        <v>806263.51</v>
      </c>
      <c r="J1054" s="2">
        <v>2059700</v>
      </c>
      <c r="K1054" s="2">
        <v>47380</v>
      </c>
      <c r="L1054" s="2">
        <v>30354.25</v>
      </c>
      <c r="M1054" s="47">
        <f t="shared" si="98"/>
        <v>60.599999999998545</v>
      </c>
      <c r="N1054" s="11">
        <f t="shared" si="101"/>
        <v>1.9866149360004636E-3</v>
      </c>
      <c r="O1054" s="14">
        <f t="shared" si="102"/>
        <v>0.54710311919074273</v>
      </c>
      <c r="P1054">
        <f t="shared" si="99"/>
        <v>353.39999999999782</v>
      </c>
      <c r="Q1054" s="27">
        <f t="shared" si="103"/>
        <v>1</v>
      </c>
      <c r="R1054" s="2" t="str">
        <f t="shared" si="100"/>
        <v/>
      </c>
      <c r="S1054" t="str">
        <f>+IF(R1054=11,(F1053-D1053)/F1053-'Daily stats'!$I$12,IF(R1054=22,(E1053-F1053)/F1053-'Daily stats'!$I$12,""))</f>
        <v/>
      </c>
      <c r="T1054" s="11">
        <f>IF(OR(Q1053="",Q1054=""),0,IF(S1054&lt;&gt;"",S1054,IF(AND(Q1053=Q1054,Q1053&lt;&gt;0),ABS((F1053-F1054)/F1053),IF(AND(Q1053+Q1054=0,Q1053&lt;&gt;0),(-1*ABS(F1054-F1053))/F1053-2*('Daily stats'!$I$12),IF(AND(Q1053=-1,Q1054=0),(F1053-F1054)/F1053-2*('Daily stats'!$I$12),IF(AND(Q1053=1,Q1054=0),(F1054-F1053)/F1053-2*('Daily stats'!$I$12),0))))))</f>
        <v>-2.9866149360004636E-3</v>
      </c>
    </row>
    <row r="1055" spans="1:20">
      <c r="A1055" s="9">
        <v>43558</v>
      </c>
      <c r="B1055" s="9">
        <v>43580</v>
      </c>
      <c r="C1055" s="2">
        <v>30626.35</v>
      </c>
      <c r="D1055" s="7">
        <v>30729</v>
      </c>
      <c r="E1055" s="6">
        <v>30260.75</v>
      </c>
      <c r="F1055" s="5">
        <v>30330.9</v>
      </c>
      <c r="G1055" s="2">
        <v>30330.9</v>
      </c>
      <c r="H1055" s="2">
        <v>126534</v>
      </c>
      <c r="I1055" s="2">
        <v>772876.6</v>
      </c>
      <c r="J1055" s="2">
        <v>1994060</v>
      </c>
      <c r="K1055" s="2">
        <v>-65640</v>
      </c>
      <c r="L1055" s="2">
        <v>30093.3</v>
      </c>
      <c r="M1055" s="47">
        <f t="shared" si="98"/>
        <v>-233.84999999999854</v>
      </c>
      <c r="N1055" s="11">
        <f t="shared" si="101"/>
        <v>-7.6509704807007596E-3</v>
      </c>
      <c r="O1055" s="14">
        <f t="shared" si="102"/>
        <v>0.53945214871004199</v>
      </c>
      <c r="P1055">
        <f t="shared" si="99"/>
        <v>468.25</v>
      </c>
      <c r="Q1055" s="27">
        <f t="shared" si="103"/>
        <v>-1</v>
      </c>
      <c r="R1055" s="2">
        <f t="shared" si="100"/>
        <v>22</v>
      </c>
      <c r="S1055">
        <f>+IF(R1055=11,(F1054-D1054)/F1054-'Daily stats'!$I$12,IF(R1055=22,(E1054-F1054)/F1054-'Daily stats'!$I$12,""))</f>
        <v>-9.6477928005299744E-3</v>
      </c>
      <c r="T1055" s="11">
        <f>IF(OR(Q1054="",Q1055=""),0,IF(S1055&lt;&gt;"",S1055,IF(AND(Q1054=Q1055,Q1054&lt;&gt;0),ABS((F1054-F1055)/F1054),IF(AND(Q1054+Q1055=0,Q1054&lt;&gt;0),(-1*ABS(F1055-F1054))/F1054-2*('Daily stats'!$I$12),IF(AND(Q1054=-1,Q1055=0),(F1054-F1055)/F1054-2*('Daily stats'!$I$12),IF(AND(Q1054=1,Q1055=0),(F1055-F1054)/F1054-2*('Daily stats'!$I$12),0))))))</f>
        <v>-9.6477928005299744E-3</v>
      </c>
    </row>
    <row r="1056" spans="1:20">
      <c r="A1056" s="9">
        <v>43559</v>
      </c>
      <c r="B1056" s="9">
        <v>43580</v>
      </c>
      <c r="C1056" s="2">
        <v>30349.95</v>
      </c>
      <c r="D1056" s="7">
        <v>30494</v>
      </c>
      <c r="E1056" s="6">
        <v>30028.9</v>
      </c>
      <c r="F1056" s="5">
        <v>30155</v>
      </c>
      <c r="G1056" s="2">
        <v>30155</v>
      </c>
      <c r="H1056" s="2">
        <v>179323</v>
      </c>
      <c r="I1056" s="2">
        <v>1085532.58</v>
      </c>
      <c r="J1056" s="2">
        <v>1959520</v>
      </c>
      <c r="K1056" s="2">
        <v>-34540</v>
      </c>
      <c r="L1056" s="2">
        <v>29904.9</v>
      </c>
      <c r="M1056" s="47">
        <f t="shared" si="98"/>
        <v>-175.90000000000146</v>
      </c>
      <c r="N1056" s="11">
        <f t="shared" si="101"/>
        <v>-5.7993663227929749E-3</v>
      </c>
      <c r="O1056" s="14">
        <f t="shared" si="102"/>
        <v>0.533652782387249</v>
      </c>
      <c r="P1056">
        <f t="shared" si="99"/>
        <v>465.09999999999854</v>
      </c>
      <c r="Q1056" s="27">
        <f t="shared" si="103"/>
        <v>-1</v>
      </c>
      <c r="R1056" s="2" t="str">
        <f t="shared" si="100"/>
        <v/>
      </c>
      <c r="S1056" t="str">
        <f>+IF(R1056=11,(F1055-D1055)/F1055-'Daily stats'!$I$12,IF(R1056=22,(E1055-F1055)/F1055-'Daily stats'!$I$12,""))</f>
        <v/>
      </c>
      <c r="T1056" s="11">
        <f>IF(OR(Q1055="",Q1056=""),0,IF(S1056&lt;&gt;"",S1056,IF(AND(Q1055=Q1056,Q1055&lt;&gt;0),ABS((F1055-F1056)/F1055),IF(AND(Q1055+Q1056=0,Q1055&lt;&gt;0),(-1*ABS(F1056-F1055))/F1055-2*('Daily stats'!$I$12),IF(AND(Q1055=-1,Q1056=0),(F1055-F1056)/F1055-2*('Daily stats'!$I$12),IF(AND(Q1055=1,Q1056=0),(F1056-F1055)/F1055-2*('Daily stats'!$I$12),0))))))</f>
        <v>5.7993663227929749E-3</v>
      </c>
    </row>
    <row r="1057" spans="1:20">
      <c r="A1057" s="9">
        <v>43560</v>
      </c>
      <c r="B1057" s="9">
        <v>43580</v>
      </c>
      <c r="C1057" s="2">
        <v>30205.25</v>
      </c>
      <c r="D1057" s="7">
        <v>30402</v>
      </c>
      <c r="E1057" s="6">
        <v>30055</v>
      </c>
      <c r="F1057" s="5">
        <v>30316.5</v>
      </c>
      <c r="G1057" s="2">
        <v>30316.5</v>
      </c>
      <c r="H1057" s="2">
        <v>112439</v>
      </c>
      <c r="I1057" s="2">
        <v>679537.6</v>
      </c>
      <c r="J1057" s="2">
        <v>1932920</v>
      </c>
      <c r="K1057" s="2">
        <v>-26600</v>
      </c>
      <c r="L1057" s="2" t="s">
        <v>36</v>
      </c>
      <c r="M1057" s="47">
        <f t="shared" si="98"/>
        <v>161.5</v>
      </c>
      <c r="N1057" s="11">
        <f t="shared" si="101"/>
        <v>5.355662410877135E-3</v>
      </c>
      <c r="O1057" s="14">
        <f t="shared" si="102"/>
        <v>0.53900844479812615</v>
      </c>
      <c r="P1057">
        <f t="shared" si="99"/>
        <v>347</v>
      </c>
      <c r="Q1057" s="27">
        <f t="shared" si="103"/>
        <v>1</v>
      </c>
      <c r="R1057" s="2" t="str">
        <f t="shared" si="100"/>
        <v/>
      </c>
      <c r="S1057" t="str">
        <f>+IF(R1057=11,(F1056-D1056)/F1056-'Daily stats'!$I$12,IF(R1057=22,(E1056-F1056)/F1056-'Daily stats'!$I$12,""))</f>
        <v/>
      </c>
      <c r="T1057" s="11">
        <f>IF(OR(Q1056="",Q1057=""),0,IF(S1057&lt;&gt;"",S1057,IF(AND(Q1056=Q1057,Q1056&lt;&gt;0),ABS((F1056-F1057)/F1056),IF(AND(Q1056+Q1057=0,Q1056&lt;&gt;0),(-1*ABS(F1057-F1056))/F1056-2*('Daily stats'!$I$12),IF(AND(Q1056=-1,Q1057=0),(F1056-F1057)/F1056-2*('Daily stats'!$I$12),IF(AND(Q1056=1,Q1057=0),(F1057-F1056)/F1056-2*('Daily stats'!$I$12),0))))))</f>
        <v>-6.355662410877135E-3</v>
      </c>
    </row>
    <row r="1058" spans="1:20">
      <c r="A1058" s="9">
        <v>43563</v>
      </c>
      <c r="B1058" s="9">
        <v>43580</v>
      </c>
      <c r="C1058" s="2">
        <v>30405.85</v>
      </c>
      <c r="D1058" s="7">
        <v>30434.65</v>
      </c>
      <c r="E1058" s="6">
        <v>29875.45</v>
      </c>
      <c r="F1058" s="5">
        <v>30010.95</v>
      </c>
      <c r="G1058" s="2">
        <v>30010.95</v>
      </c>
      <c r="H1058" s="2">
        <v>118820</v>
      </c>
      <c r="I1058" s="2">
        <v>715856.76</v>
      </c>
      <c r="J1058" s="2">
        <v>1969260</v>
      </c>
      <c r="K1058" s="2">
        <v>36340</v>
      </c>
      <c r="L1058" s="2" t="s">
        <v>36</v>
      </c>
      <c r="M1058" s="47">
        <f t="shared" si="98"/>
        <v>-305.54999999999927</v>
      </c>
      <c r="N1058" s="11">
        <f t="shared" si="101"/>
        <v>-1.0078670031171121E-2</v>
      </c>
      <c r="O1058" s="14">
        <f t="shared" si="102"/>
        <v>0.52892977476695502</v>
      </c>
      <c r="P1058">
        <f t="shared" si="99"/>
        <v>559.20000000000073</v>
      </c>
      <c r="Q1058" s="27">
        <f t="shared" si="103"/>
        <v>-1</v>
      </c>
      <c r="R1058" s="2">
        <f t="shared" si="100"/>
        <v>22</v>
      </c>
      <c r="S1058">
        <f>+IF(R1058=11,(F1057-D1057)/F1057-'Daily stats'!$I$12,IF(R1058=22,(E1057-F1057)/F1057-'Daily stats'!$I$12,""))</f>
        <v>-9.125665891511224E-3</v>
      </c>
      <c r="T1058" s="11">
        <f>IF(OR(Q1057="",Q1058=""),0,IF(S1058&lt;&gt;"",S1058,IF(AND(Q1057=Q1058,Q1057&lt;&gt;0),ABS((F1057-F1058)/F1057),IF(AND(Q1057+Q1058=0,Q1057&lt;&gt;0),(-1*ABS(F1058-F1057))/F1057-2*('Daily stats'!$I$12),IF(AND(Q1057=-1,Q1058=0),(F1057-F1058)/F1057-2*('Daily stats'!$I$12),IF(AND(Q1057=1,Q1058=0),(F1058-F1057)/F1057-2*('Daily stats'!$I$12),0))))))</f>
        <v>-9.125665891511224E-3</v>
      </c>
    </row>
    <row r="1059" spans="1:20">
      <c r="A1059" s="9">
        <v>43564</v>
      </c>
      <c r="B1059" s="9">
        <v>43580</v>
      </c>
      <c r="C1059" s="2">
        <v>30030.05</v>
      </c>
      <c r="D1059" s="7">
        <v>30359.25</v>
      </c>
      <c r="E1059" s="6">
        <v>29890.1</v>
      </c>
      <c r="F1059" s="5">
        <v>30314.85</v>
      </c>
      <c r="G1059" s="2">
        <v>30314.85</v>
      </c>
      <c r="H1059" s="2">
        <v>135969</v>
      </c>
      <c r="I1059" s="2">
        <v>818899.33</v>
      </c>
      <c r="J1059" s="2">
        <v>1971440</v>
      </c>
      <c r="K1059" s="2">
        <v>2180</v>
      </c>
      <c r="L1059" s="2">
        <v>30113.85</v>
      </c>
      <c r="M1059" s="47">
        <f t="shared" si="98"/>
        <v>303.89999999999782</v>
      </c>
      <c r="N1059" s="11">
        <f t="shared" si="101"/>
        <v>1.0126303899076764E-2</v>
      </c>
      <c r="O1059" s="14">
        <f t="shared" si="102"/>
        <v>0.53905607866603178</v>
      </c>
      <c r="P1059">
        <f t="shared" si="99"/>
        <v>469.15000000000146</v>
      </c>
      <c r="Q1059" s="27">
        <f t="shared" si="103"/>
        <v>1</v>
      </c>
      <c r="R1059" s="2" t="str">
        <f t="shared" si="100"/>
        <v/>
      </c>
      <c r="S1059" t="str">
        <f>+IF(R1059=11,(F1058-D1058)/F1058-'Daily stats'!$I$12,IF(R1059=22,(E1058-F1058)/F1058-'Daily stats'!$I$12,""))</f>
        <v/>
      </c>
      <c r="T1059" s="11">
        <f>IF(OR(Q1058="",Q1059=""),0,IF(S1059&lt;&gt;"",S1059,IF(AND(Q1058=Q1059,Q1058&lt;&gt;0),ABS((F1058-F1059)/F1058),IF(AND(Q1058+Q1059=0,Q1058&lt;&gt;0),(-1*ABS(F1059-F1058))/F1058-2*('Daily stats'!$I$12),IF(AND(Q1058=-1,Q1059=0),(F1058-F1059)/F1058-2*('Daily stats'!$I$12),IF(AND(Q1058=1,Q1059=0),(F1059-F1058)/F1058-2*('Daily stats'!$I$12),0))))))</f>
        <v>-1.1126303899076765E-2</v>
      </c>
    </row>
    <row r="1060" spans="1:20">
      <c r="A1060" s="9">
        <v>43565</v>
      </c>
      <c r="B1060" s="9">
        <v>43580</v>
      </c>
      <c r="C1060" s="2">
        <v>30200.35</v>
      </c>
      <c r="D1060" s="7">
        <v>30335</v>
      </c>
      <c r="E1060" s="6">
        <v>29919.25</v>
      </c>
      <c r="F1060" s="5">
        <v>29979.25</v>
      </c>
      <c r="G1060" s="2">
        <v>29979.25</v>
      </c>
      <c r="H1060" s="2">
        <v>150555</v>
      </c>
      <c r="I1060" s="2">
        <v>907412.26</v>
      </c>
      <c r="J1060" s="2">
        <v>1948080</v>
      </c>
      <c r="K1060" s="2">
        <v>-23360</v>
      </c>
      <c r="L1060" s="2">
        <v>29803.5</v>
      </c>
      <c r="M1060" s="47">
        <f t="shared" si="98"/>
        <v>-335.59999999999854</v>
      </c>
      <c r="N1060" s="11">
        <f t="shared" si="101"/>
        <v>-1.1070481958512035E-2</v>
      </c>
      <c r="O1060" s="14">
        <f t="shared" si="102"/>
        <v>0.52798559670751977</v>
      </c>
      <c r="P1060">
        <f t="shared" si="99"/>
        <v>415.75</v>
      </c>
      <c r="Q1060" s="27">
        <f t="shared" si="103"/>
        <v>-1</v>
      </c>
      <c r="R1060" s="2" t="str">
        <f t="shared" si="100"/>
        <v/>
      </c>
      <c r="S1060" t="str">
        <f>+IF(R1060=11,(F1059-D1059)/F1059-'Daily stats'!$I$12,IF(R1060=22,(E1059-F1059)/F1059-'Daily stats'!$I$12,""))</f>
        <v/>
      </c>
      <c r="T1060" s="11">
        <f>IF(OR(Q1059="",Q1060=""),0,IF(S1060&lt;&gt;"",S1060,IF(AND(Q1059=Q1060,Q1059&lt;&gt;0),ABS((F1059-F1060)/F1059),IF(AND(Q1059+Q1060=0,Q1059&lt;&gt;0),(-1*ABS(F1060-F1059))/F1059-2*('Daily stats'!$I$12),IF(AND(Q1059=-1,Q1060=0),(F1059-F1060)/F1059-2*('Daily stats'!$I$12),IF(AND(Q1059=1,Q1060=0),(F1060-F1059)/F1059-2*('Daily stats'!$I$12),0))))))</f>
        <v>-1.2070481958512035E-2</v>
      </c>
    </row>
    <row r="1061" spans="1:20">
      <c r="A1061" s="9">
        <v>43566</v>
      </c>
      <c r="B1061" s="9">
        <v>43580</v>
      </c>
      <c r="C1061" s="2">
        <v>29948.85</v>
      </c>
      <c r="D1061" s="7">
        <v>30009</v>
      </c>
      <c r="E1061" s="6">
        <v>29772</v>
      </c>
      <c r="F1061" s="5">
        <v>29945.05</v>
      </c>
      <c r="G1061" s="2">
        <v>29945.05</v>
      </c>
      <c r="H1061" s="2">
        <v>124592</v>
      </c>
      <c r="I1061" s="2">
        <v>744968.51</v>
      </c>
      <c r="J1061" s="2">
        <v>1779240</v>
      </c>
      <c r="K1061" s="2">
        <v>-168840</v>
      </c>
      <c r="L1061" s="2">
        <v>29786.1</v>
      </c>
      <c r="M1061" s="47">
        <f t="shared" si="98"/>
        <v>-34.200000000000728</v>
      </c>
      <c r="N1061" s="11">
        <f t="shared" si="101"/>
        <v>-1.1407890457566727E-3</v>
      </c>
      <c r="O1061" s="14">
        <f t="shared" si="102"/>
        <v>0.52684480766176311</v>
      </c>
      <c r="P1061">
        <f t="shared" si="99"/>
        <v>237</v>
      </c>
      <c r="Q1061" s="27">
        <f t="shared" si="103"/>
        <v>-1</v>
      </c>
      <c r="R1061" s="2" t="str">
        <f t="shared" si="100"/>
        <v/>
      </c>
      <c r="S1061" t="str">
        <f>+IF(R1061=11,(F1060-D1060)/F1060-'Daily stats'!$I$12,IF(R1061=22,(E1060-F1060)/F1060-'Daily stats'!$I$12,""))</f>
        <v/>
      </c>
      <c r="T1061" s="11">
        <f>IF(OR(Q1060="",Q1061=""),0,IF(S1061&lt;&gt;"",S1061,IF(AND(Q1060=Q1061,Q1060&lt;&gt;0),ABS((F1060-F1061)/F1060),IF(AND(Q1060+Q1061=0,Q1060&lt;&gt;0),(-1*ABS(F1061-F1060))/F1060-2*('Daily stats'!$I$12),IF(AND(Q1060=-1,Q1061=0),(F1060-F1061)/F1060-2*('Daily stats'!$I$12),IF(AND(Q1060=1,Q1061=0),(F1061-F1060)/F1060-2*('Daily stats'!$I$12),0))))))</f>
        <v>1.1407890457566727E-3</v>
      </c>
    </row>
    <row r="1062" spans="1:20">
      <c r="A1062" s="9">
        <v>43567</v>
      </c>
      <c r="B1062" s="9">
        <v>43580</v>
      </c>
      <c r="C1062" s="2">
        <v>29925</v>
      </c>
      <c r="D1062" s="7">
        <v>30150</v>
      </c>
      <c r="E1062" s="6">
        <v>29833.55</v>
      </c>
      <c r="F1062" s="5">
        <v>30063.05</v>
      </c>
      <c r="G1062" s="2">
        <v>30063.05</v>
      </c>
      <c r="H1062" s="2">
        <v>106854</v>
      </c>
      <c r="I1062" s="2">
        <v>640945.43000000005</v>
      </c>
      <c r="J1062" s="2">
        <v>1928180</v>
      </c>
      <c r="K1062" s="2">
        <v>148940</v>
      </c>
      <c r="L1062" s="2" t="s">
        <v>36</v>
      </c>
      <c r="M1062" s="47">
        <f t="shared" si="98"/>
        <v>118</v>
      </c>
      <c r="N1062" s="11">
        <f t="shared" si="101"/>
        <v>3.9405511094488073E-3</v>
      </c>
      <c r="O1062" s="14">
        <f t="shared" si="102"/>
        <v>0.53078535877121191</v>
      </c>
      <c r="P1062">
        <f t="shared" si="99"/>
        <v>316.45000000000073</v>
      </c>
      <c r="Q1062" s="27">
        <f t="shared" si="103"/>
        <v>1</v>
      </c>
      <c r="R1062" s="2">
        <f t="shared" si="100"/>
        <v>11</v>
      </c>
      <c r="S1062">
        <f>+IF(R1062=11,(F1061-D1061)/F1061-'Daily stats'!$I$12,IF(R1062=22,(E1061-F1061)/F1061-'Daily stats'!$I$12,""))</f>
        <v>-2.6355783343157127E-3</v>
      </c>
      <c r="T1062" s="11">
        <f>IF(OR(Q1061="",Q1062=""),0,IF(S1062&lt;&gt;"",S1062,IF(AND(Q1061=Q1062,Q1061&lt;&gt;0),ABS((F1061-F1062)/F1061),IF(AND(Q1061+Q1062=0,Q1061&lt;&gt;0),(-1*ABS(F1062-F1061))/F1061-2*('Daily stats'!$I$12),IF(AND(Q1061=-1,Q1062=0),(F1061-F1062)/F1061-2*('Daily stats'!$I$12),IF(AND(Q1061=1,Q1062=0),(F1062-F1061)/F1061-2*('Daily stats'!$I$12),0))))))</f>
        <v>-2.6355783343157127E-3</v>
      </c>
    </row>
    <row r="1063" spans="1:20">
      <c r="A1063" s="9">
        <v>43570</v>
      </c>
      <c r="B1063" s="9">
        <v>43580</v>
      </c>
      <c r="C1063" s="2">
        <v>30098.1</v>
      </c>
      <c r="D1063" s="7">
        <v>30249</v>
      </c>
      <c r="E1063" s="6">
        <v>30043.1</v>
      </c>
      <c r="F1063" s="5">
        <v>30187.55</v>
      </c>
      <c r="G1063" s="2">
        <v>30187.55</v>
      </c>
      <c r="H1063" s="2">
        <v>85902</v>
      </c>
      <c r="I1063" s="2">
        <v>518394.75</v>
      </c>
      <c r="J1063" s="2">
        <v>1962620</v>
      </c>
      <c r="K1063" s="2">
        <v>34440</v>
      </c>
      <c r="L1063" s="2" t="s">
        <v>36</v>
      </c>
      <c r="M1063" s="47">
        <f t="shared" si="98"/>
        <v>124.5</v>
      </c>
      <c r="N1063" s="11">
        <f t="shared" si="101"/>
        <v>4.1412963754509273E-3</v>
      </c>
      <c r="O1063" s="14">
        <f t="shared" si="102"/>
        <v>0.53492665514666282</v>
      </c>
      <c r="P1063">
        <f t="shared" si="99"/>
        <v>205.90000000000146</v>
      </c>
      <c r="Q1063" s="27">
        <f t="shared" si="103"/>
        <v>1</v>
      </c>
      <c r="R1063" s="2" t="str">
        <f t="shared" si="100"/>
        <v/>
      </c>
      <c r="S1063" t="str">
        <f>+IF(R1063=11,(F1062-D1062)/F1062-'Daily stats'!$I$12,IF(R1063=22,(E1062-F1062)/F1062-'Daily stats'!$I$12,""))</f>
        <v/>
      </c>
      <c r="T1063" s="11">
        <f>IF(OR(Q1062="",Q1063=""),0,IF(S1063&lt;&gt;"",S1063,IF(AND(Q1062=Q1063,Q1062&lt;&gt;0),ABS((F1062-F1063)/F1062),IF(AND(Q1062+Q1063=0,Q1062&lt;&gt;0),(-1*ABS(F1063-F1062))/F1062-2*('Daily stats'!$I$12),IF(AND(Q1062=-1,Q1063=0),(F1062-F1063)/F1062-2*('Daily stats'!$I$12),IF(AND(Q1062=1,Q1063=0),(F1063-F1062)/F1062-2*('Daily stats'!$I$12),0))))))</f>
        <v>4.1412963754509273E-3</v>
      </c>
    </row>
    <row r="1064" spans="1:20">
      <c r="A1064" s="9">
        <v>43571</v>
      </c>
      <c r="B1064" s="9">
        <v>43580</v>
      </c>
      <c r="C1064" s="2">
        <v>30300.75</v>
      </c>
      <c r="D1064" s="7">
        <v>30678</v>
      </c>
      <c r="E1064" s="6">
        <v>30278.1</v>
      </c>
      <c r="F1064" s="5">
        <v>30605.55</v>
      </c>
      <c r="G1064" s="2">
        <v>30605.55</v>
      </c>
      <c r="H1064" s="2">
        <v>124059</v>
      </c>
      <c r="I1064" s="2">
        <v>757195.83</v>
      </c>
      <c r="J1064" s="2">
        <v>2068800</v>
      </c>
      <c r="K1064" s="2">
        <v>106180</v>
      </c>
      <c r="L1064" s="2">
        <v>30531.35</v>
      </c>
      <c r="M1064" s="47">
        <f t="shared" si="98"/>
        <v>418</v>
      </c>
      <c r="N1064" s="11">
        <f t="shared" si="101"/>
        <v>1.3846767955663843E-2</v>
      </c>
      <c r="O1064" s="14">
        <f t="shared" si="102"/>
        <v>0.54877342310232669</v>
      </c>
      <c r="P1064">
        <f t="shared" si="99"/>
        <v>399.90000000000146</v>
      </c>
      <c r="Q1064" s="27">
        <f t="shared" si="103"/>
        <v>1</v>
      </c>
      <c r="R1064" s="2" t="str">
        <f t="shared" si="100"/>
        <v/>
      </c>
      <c r="S1064" t="str">
        <f>+IF(R1064=11,(F1063-D1063)/F1063-'Daily stats'!$I$12,IF(R1064=22,(E1063-F1063)/F1063-'Daily stats'!$I$12,""))</f>
        <v/>
      </c>
      <c r="T1064" s="11">
        <f>IF(OR(Q1063="",Q1064=""),0,IF(S1064&lt;&gt;"",S1064,IF(AND(Q1063=Q1064,Q1063&lt;&gt;0),ABS((F1063-F1064)/F1063),IF(AND(Q1063+Q1064=0,Q1063&lt;&gt;0),(-1*ABS(F1064-F1063))/F1063-2*('Daily stats'!$I$12),IF(AND(Q1063=-1,Q1064=0),(F1063-F1064)/F1063-2*('Daily stats'!$I$12),IF(AND(Q1063=1,Q1064=0),(F1064-F1063)/F1063-2*('Daily stats'!$I$12),0))))))</f>
        <v>1.3846767955663843E-2</v>
      </c>
    </row>
    <row r="1065" spans="1:20">
      <c r="A1065" s="9">
        <v>43573</v>
      </c>
      <c r="B1065" s="9">
        <v>43580</v>
      </c>
      <c r="C1065" s="2">
        <v>30675</v>
      </c>
      <c r="D1065" s="7">
        <v>30722.25</v>
      </c>
      <c r="E1065" s="6">
        <v>30210</v>
      </c>
      <c r="F1065" s="5">
        <v>30266.35</v>
      </c>
      <c r="G1065" s="2">
        <v>30266.35</v>
      </c>
      <c r="H1065" s="2">
        <v>156743</v>
      </c>
      <c r="I1065" s="2">
        <v>953228.36</v>
      </c>
      <c r="J1065" s="2">
        <v>1912180</v>
      </c>
      <c r="K1065" s="2">
        <v>-156620</v>
      </c>
      <c r="L1065" s="2">
        <v>30223.4</v>
      </c>
      <c r="M1065" s="47">
        <f t="shared" si="98"/>
        <v>-339.20000000000073</v>
      </c>
      <c r="N1065" s="11">
        <f t="shared" si="101"/>
        <v>-1.1082957176067764E-2</v>
      </c>
      <c r="O1065" s="14">
        <f t="shared" si="102"/>
        <v>0.53769046592625891</v>
      </c>
      <c r="P1065">
        <f t="shared" si="99"/>
        <v>512.25</v>
      </c>
      <c r="Q1065" s="27">
        <f t="shared" si="103"/>
        <v>-1</v>
      </c>
      <c r="R1065" s="2">
        <f t="shared" si="100"/>
        <v>22</v>
      </c>
      <c r="S1065">
        <f>+IF(R1065=11,(F1064-D1064)/F1064-'Daily stats'!$I$12,IF(R1065=22,(E1064-F1064)/F1064-'Daily stats'!$I$12,""))</f>
        <v>-1.1199039880021786E-2</v>
      </c>
      <c r="T1065" s="11">
        <f>IF(OR(Q1064="",Q1065=""),0,IF(S1065&lt;&gt;"",S1065,IF(AND(Q1064=Q1065,Q1064&lt;&gt;0),ABS((F1064-F1065)/F1064),IF(AND(Q1064+Q1065=0,Q1064&lt;&gt;0),(-1*ABS(F1065-F1064))/F1064-2*('Daily stats'!$I$12),IF(AND(Q1064=-1,Q1065=0),(F1064-F1065)/F1064-2*('Daily stats'!$I$12),IF(AND(Q1064=1,Q1065=0),(F1065-F1064)/F1064-2*('Daily stats'!$I$12),0))))))</f>
        <v>-1.1199039880021786E-2</v>
      </c>
    </row>
    <row r="1066" spans="1:20">
      <c r="A1066" s="9">
        <v>43577</v>
      </c>
      <c r="B1066" s="9">
        <v>43580</v>
      </c>
      <c r="C1066" s="2">
        <v>30200</v>
      </c>
      <c r="D1066" s="7">
        <v>30244.9</v>
      </c>
      <c r="E1066" s="6">
        <v>29715.3</v>
      </c>
      <c r="F1066" s="5">
        <v>29758.5</v>
      </c>
      <c r="G1066" s="2">
        <v>29758.5</v>
      </c>
      <c r="H1066" s="2">
        <v>143926</v>
      </c>
      <c r="I1066" s="2">
        <v>861057.04</v>
      </c>
      <c r="J1066" s="2">
        <v>1555800</v>
      </c>
      <c r="K1066" s="2">
        <v>-356380</v>
      </c>
      <c r="L1066" s="2" t="s">
        <v>36</v>
      </c>
      <c r="M1066" s="47">
        <f t="shared" si="98"/>
        <v>-507.84999999999854</v>
      </c>
      <c r="N1066" s="11">
        <f t="shared" si="101"/>
        <v>-1.6779360577010394E-2</v>
      </c>
      <c r="O1066" s="14">
        <f t="shared" si="102"/>
        <v>0.52091110534924856</v>
      </c>
      <c r="P1066">
        <f t="shared" si="99"/>
        <v>529.60000000000218</v>
      </c>
      <c r="Q1066" s="27">
        <f t="shared" si="103"/>
        <v>-1</v>
      </c>
      <c r="R1066" s="2" t="str">
        <f t="shared" si="100"/>
        <v/>
      </c>
      <c r="S1066" t="str">
        <f>+IF(R1066=11,(F1065-D1065)/F1065-'Daily stats'!$I$12,IF(R1066=22,(E1065-F1065)/F1065-'Daily stats'!$I$12,""))</f>
        <v/>
      </c>
      <c r="T1066" s="11">
        <f>IF(OR(Q1065="",Q1066=""),0,IF(S1066&lt;&gt;"",S1066,IF(AND(Q1065=Q1066,Q1065&lt;&gt;0),ABS((F1065-F1066)/F1065),IF(AND(Q1065+Q1066=0,Q1065&lt;&gt;0),(-1*ABS(F1066-F1065))/F1065-2*('Daily stats'!$I$12),IF(AND(Q1065=-1,Q1066=0),(F1065-F1066)/F1065-2*('Daily stats'!$I$12),IF(AND(Q1065=1,Q1066=0),(F1066-F1065)/F1065-2*('Daily stats'!$I$12),0))))))</f>
        <v>1.6779360577010394E-2</v>
      </c>
    </row>
    <row r="1067" spans="1:20">
      <c r="A1067" s="9">
        <v>43578</v>
      </c>
      <c r="B1067" s="9">
        <v>43580</v>
      </c>
      <c r="C1067" s="2">
        <v>29784.9</v>
      </c>
      <c r="D1067" s="7">
        <v>29928</v>
      </c>
      <c r="E1067" s="6">
        <v>29492</v>
      </c>
      <c r="F1067" s="5">
        <v>29525.25</v>
      </c>
      <c r="G1067" s="2">
        <v>29525.25</v>
      </c>
      <c r="H1067" s="2">
        <v>152808</v>
      </c>
      <c r="I1067" s="2">
        <v>908755.14</v>
      </c>
      <c r="J1067" s="2">
        <v>1223440</v>
      </c>
      <c r="K1067" s="2">
        <v>-332360</v>
      </c>
      <c r="L1067" s="2" t="s">
        <v>36</v>
      </c>
      <c r="M1067" s="47">
        <f t="shared" si="98"/>
        <v>-233.25</v>
      </c>
      <c r="N1067" s="11">
        <f t="shared" si="101"/>
        <v>-7.8380966782599926E-3</v>
      </c>
      <c r="O1067" s="14">
        <f t="shared" si="102"/>
        <v>0.5130730086709886</v>
      </c>
      <c r="P1067">
        <f t="shared" si="99"/>
        <v>436</v>
      </c>
      <c r="Q1067" s="27">
        <f t="shared" si="103"/>
        <v>-1</v>
      </c>
      <c r="R1067" s="2" t="str">
        <f t="shared" si="100"/>
        <v/>
      </c>
      <c r="S1067" t="str">
        <f>+IF(R1067=11,(F1066-D1066)/F1066-'Daily stats'!$I$12,IF(R1067=22,(E1066-F1066)/F1066-'Daily stats'!$I$12,""))</f>
        <v/>
      </c>
      <c r="T1067" s="11">
        <f>IF(OR(Q1066="",Q1067=""),0,IF(S1067&lt;&gt;"",S1067,IF(AND(Q1066=Q1067,Q1066&lt;&gt;0),ABS((F1066-F1067)/F1066),IF(AND(Q1066+Q1067=0,Q1066&lt;&gt;0),(-1*ABS(F1067-F1066))/F1066-2*('Daily stats'!$I$12),IF(AND(Q1066=-1,Q1067=0),(F1066-F1067)/F1066-2*('Daily stats'!$I$12),IF(AND(Q1066=1,Q1067=0),(F1067-F1066)/F1066-2*('Daily stats'!$I$12),0))))))</f>
        <v>7.8380966782599926E-3</v>
      </c>
    </row>
    <row r="1068" spans="1:20">
      <c r="A1068" s="9">
        <v>43579</v>
      </c>
      <c r="B1068" s="9">
        <v>43580</v>
      </c>
      <c r="C1068" s="2">
        <v>29549.4</v>
      </c>
      <c r="D1068" s="7">
        <v>29958</v>
      </c>
      <c r="E1068" s="6">
        <v>29426.6</v>
      </c>
      <c r="F1068" s="5">
        <v>29890.35</v>
      </c>
      <c r="G1068" s="2">
        <v>29890.35</v>
      </c>
      <c r="H1068" s="2">
        <v>155201</v>
      </c>
      <c r="I1068" s="2">
        <v>920628.17</v>
      </c>
      <c r="J1068" s="2">
        <v>1053520</v>
      </c>
      <c r="K1068" s="2">
        <v>-169920</v>
      </c>
      <c r="L1068" s="2">
        <v>29860.799999999999</v>
      </c>
      <c r="M1068" s="47">
        <f t="shared" si="98"/>
        <v>365.09999999999854</v>
      </c>
      <c r="N1068" s="11">
        <f t="shared" si="101"/>
        <v>1.2365686996723094E-2</v>
      </c>
      <c r="O1068" s="14">
        <f t="shared" si="102"/>
        <v>0.52543869566771173</v>
      </c>
      <c r="P1068">
        <f t="shared" si="99"/>
        <v>531.40000000000146</v>
      </c>
      <c r="Q1068" s="27">
        <f t="shared" si="103"/>
        <v>1</v>
      </c>
      <c r="R1068" s="2">
        <f t="shared" si="100"/>
        <v>11</v>
      </c>
      <c r="S1068">
        <f>+IF(R1068=11,(F1067-D1067)/F1067-'Daily stats'!$I$12,IF(R1068=22,(E1067-F1067)/F1067-'Daily stats'!$I$12,""))</f>
        <v>-1.4140866715777174E-2</v>
      </c>
      <c r="T1068" s="11">
        <f>IF(OR(Q1067="",Q1068=""),0,IF(S1068&lt;&gt;"",S1068,IF(AND(Q1067=Q1068,Q1067&lt;&gt;0),ABS((F1067-F1068)/F1067),IF(AND(Q1067+Q1068=0,Q1067&lt;&gt;0),(-1*ABS(F1068-F1067))/F1067-2*('Daily stats'!$I$12),IF(AND(Q1067=-1,Q1068=0),(F1067-F1068)/F1067-2*('Daily stats'!$I$12),IF(AND(Q1067=1,Q1068=0),(F1068-F1067)/F1067-2*('Daily stats'!$I$12),0))))))</f>
        <v>-1.4140866715777174E-2</v>
      </c>
    </row>
    <row r="1069" spans="1:20">
      <c r="A1069" s="9">
        <v>43580</v>
      </c>
      <c r="B1069" s="9">
        <v>43580</v>
      </c>
      <c r="C1069" s="2">
        <v>29889.95</v>
      </c>
      <c r="D1069" s="7">
        <v>30060</v>
      </c>
      <c r="E1069" s="6">
        <v>29511</v>
      </c>
      <c r="F1069" s="5">
        <v>29575.5</v>
      </c>
      <c r="G1069" s="2">
        <v>29561.35</v>
      </c>
      <c r="H1069" s="2">
        <v>159046</v>
      </c>
      <c r="I1069" s="2">
        <v>949246.1</v>
      </c>
      <c r="J1069" s="2">
        <v>589260</v>
      </c>
      <c r="K1069" s="2">
        <v>-464260</v>
      </c>
      <c r="L1069" s="2">
        <v>29561.35</v>
      </c>
      <c r="M1069" s="47">
        <f t="shared" si="98"/>
        <v>-314.84999999999854</v>
      </c>
      <c r="N1069" s="11">
        <f t="shared" si="101"/>
        <v>-1.0533499942289018E-2</v>
      </c>
      <c r="O1069" s="14">
        <f t="shared" si="102"/>
        <v>0.5149051957254227</v>
      </c>
      <c r="P1069">
        <f t="shared" si="99"/>
        <v>549</v>
      </c>
      <c r="Q1069" s="27">
        <f t="shared" si="103"/>
        <v>0</v>
      </c>
      <c r="R1069" s="2" t="str">
        <f t="shared" si="100"/>
        <v/>
      </c>
      <c r="S1069" t="str">
        <f>+IF(R1069=11,(F1068-D1068)/F1068-'Daily stats'!$I$12,IF(R1069=22,(E1068-F1068)/F1068-'Daily stats'!$I$12,""))</f>
        <v/>
      </c>
      <c r="T1069" s="11">
        <f>IF(OR(Q1068="",Q1069=""),0,IF(S1069&lt;&gt;"",S1069,IF(AND(Q1068=Q1069,Q1068&lt;&gt;0),ABS((F1068-F1069)/F1068),IF(AND(Q1068+Q1069=0,Q1068&lt;&gt;0),(-1*ABS(F1069-F1068))/F1068-2*('Daily stats'!$I$12),IF(AND(Q1068=-1,Q1069=0),(F1068-F1069)/F1068-2*('Daily stats'!$I$12),IF(AND(Q1068=1,Q1069=0),(F1069-F1068)/F1068-2*('Daily stats'!$I$12),0))))))</f>
        <v>-1.1533499942289017E-2</v>
      </c>
    </row>
    <row r="1070" spans="1:20">
      <c r="A1070" s="9">
        <v>43581</v>
      </c>
      <c r="B1070" s="9">
        <v>43615</v>
      </c>
      <c r="C1070" s="2">
        <v>29851.1</v>
      </c>
      <c r="D1070" s="7">
        <v>30229.7</v>
      </c>
      <c r="E1070" s="6">
        <v>29734.9</v>
      </c>
      <c r="F1070" s="5">
        <v>30177.9</v>
      </c>
      <c r="G1070" s="2">
        <v>30177.9</v>
      </c>
      <c r="H1070" s="2">
        <v>143702</v>
      </c>
      <c r="I1070" s="2">
        <v>861188.44</v>
      </c>
      <c r="J1070" s="2">
        <v>1905520</v>
      </c>
      <c r="K1070" s="2">
        <v>182460</v>
      </c>
      <c r="L1070" s="2" t="s">
        <v>36</v>
      </c>
      <c r="M1070" s="47" t="str">
        <f t="shared" si="98"/>
        <v/>
      </c>
      <c r="N1070" s="11">
        <f t="shared" si="101"/>
        <v>2.0368210173961607E-2</v>
      </c>
      <c r="O1070" s="14">
        <f t="shared" si="102"/>
        <v>0.53527340589938432</v>
      </c>
      <c r="P1070">
        <f t="shared" si="99"/>
        <v>494.79999999999927</v>
      </c>
      <c r="Q1070" s="27" t="str">
        <f t="shared" si="103"/>
        <v/>
      </c>
      <c r="R1070" s="2" t="str">
        <f t="shared" si="100"/>
        <v/>
      </c>
      <c r="S1070" t="str">
        <f>+IF(R1070=11,(F1069-D1069)/F1069-'Daily stats'!$I$12,IF(R1070=22,(E1069-F1069)/F1069-'Daily stats'!$I$12,""))</f>
        <v/>
      </c>
      <c r="T1070" s="11">
        <f>IF(OR(Q1069="",Q1070=""),0,IF(S1070&lt;&gt;"",S1070,IF(AND(Q1069=Q1070,Q1069&lt;&gt;0),ABS((F1069-F1070)/F1069),IF(AND(Q1069+Q1070=0,Q1069&lt;&gt;0),(-1*ABS(F1070-F1069))/F1069-2*('Daily stats'!$I$12),IF(AND(Q1069=-1,Q1070=0),(F1069-F1070)/F1069-2*('Daily stats'!$I$12),IF(AND(Q1069=1,Q1070=0),(F1070-F1069)/F1069-2*('Daily stats'!$I$12),0))))))</f>
        <v>0</v>
      </c>
    </row>
    <row r="1071" spans="1:20">
      <c r="A1071" s="9">
        <v>43585</v>
      </c>
      <c r="B1071" s="9">
        <v>43615</v>
      </c>
      <c r="C1071" s="2">
        <v>30049.95</v>
      </c>
      <c r="D1071" s="7">
        <v>30062</v>
      </c>
      <c r="E1071" s="6">
        <v>29662.799999999999</v>
      </c>
      <c r="F1071" s="5">
        <v>29891.7</v>
      </c>
      <c r="G1071" s="2">
        <v>29891.7</v>
      </c>
      <c r="H1071" s="2">
        <v>151965</v>
      </c>
      <c r="I1071" s="2">
        <v>907165.5</v>
      </c>
      <c r="J1071" s="2">
        <v>1737260</v>
      </c>
      <c r="K1071" s="2">
        <v>-168260</v>
      </c>
      <c r="L1071" s="2" t="s">
        <v>36</v>
      </c>
      <c r="M1071" s="47">
        <f t="shared" si="98"/>
        <v>-286.20000000000073</v>
      </c>
      <c r="N1071" s="11">
        <f t="shared" si="101"/>
        <v>-9.4837612955176037E-3</v>
      </c>
      <c r="O1071" s="14">
        <f t="shared" si="102"/>
        <v>0.52578964460386668</v>
      </c>
      <c r="P1071">
        <f t="shared" si="99"/>
        <v>399.20000000000073</v>
      </c>
      <c r="Q1071" s="27">
        <f t="shared" si="103"/>
        <v>-1</v>
      </c>
      <c r="R1071" s="2" t="str">
        <f t="shared" si="100"/>
        <v/>
      </c>
      <c r="S1071" t="str">
        <f>+IF(R1071=11,(F1070-D1070)/F1070-'Daily stats'!$I$12,IF(R1071=22,(E1070-F1070)/F1070-'Daily stats'!$I$12,""))</f>
        <v/>
      </c>
      <c r="T1071" s="11">
        <f>IF(OR(Q1070="",Q1071=""),0,IF(S1071&lt;&gt;"",S1071,IF(AND(Q1070=Q1071,Q1070&lt;&gt;0),ABS((F1070-F1071)/F1070),IF(AND(Q1070+Q1071=0,Q1070&lt;&gt;0),(-1*ABS(F1071-F1070))/F1070-2*('Daily stats'!$I$12),IF(AND(Q1070=-1,Q1071=0),(F1070-F1071)/F1070-2*('Daily stats'!$I$12),IF(AND(Q1070=1,Q1071=0),(F1071-F1070)/F1070-2*('Daily stats'!$I$12),0))))))</f>
        <v>0</v>
      </c>
    </row>
    <row r="1072" spans="1:20">
      <c r="A1072" s="9">
        <v>43587</v>
      </c>
      <c r="B1072" s="9">
        <v>43615</v>
      </c>
      <c r="C1072" s="2">
        <v>29785</v>
      </c>
      <c r="D1072" s="7">
        <v>30047.1</v>
      </c>
      <c r="E1072" s="6">
        <v>29730.05</v>
      </c>
      <c r="F1072" s="5">
        <v>29799.35</v>
      </c>
      <c r="G1072" s="2">
        <v>29799.35</v>
      </c>
      <c r="H1072" s="2">
        <v>129268</v>
      </c>
      <c r="I1072" s="2">
        <v>772734.3</v>
      </c>
      <c r="J1072" s="2">
        <v>1654800</v>
      </c>
      <c r="K1072" s="2">
        <v>-82460</v>
      </c>
      <c r="L1072" s="2" t="s">
        <v>36</v>
      </c>
      <c r="M1072" s="47">
        <f t="shared" si="98"/>
        <v>-92.350000000002183</v>
      </c>
      <c r="N1072" s="11">
        <f t="shared" si="101"/>
        <v>-3.0894863791621815E-3</v>
      </c>
      <c r="O1072" s="14">
        <f t="shared" si="102"/>
        <v>0.5227001582247045</v>
      </c>
      <c r="P1072">
        <f t="shared" si="99"/>
        <v>317.04999999999927</v>
      </c>
      <c r="Q1072" s="27">
        <f t="shared" si="103"/>
        <v>-1</v>
      </c>
      <c r="R1072" s="2" t="str">
        <f t="shared" si="100"/>
        <v/>
      </c>
      <c r="S1072" t="str">
        <f>+IF(R1072=11,(F1071-D1071)/F1071-'Daily stats'!$I$12,IF(R1072=22,(E1071-F1071)/F1071-'Daily stats'!$I$12,""))</f>
        <v/>
      </c>
      <c r="T1072" s="11">
        <f>IF(OR(Q1071="",Q1072=""),0,IF(S1072&lt;&gt;"",S1072,IF(AND(Q1071=Q1072,Q1071&lt;&gt;0),ABS((F1071-F1072)/F1071),IF(AND(Q1071+Q1072=0,Q1071&lt;&gt;0),(-1*ABS(F1072-F1071))/F1071-2*('Daily stats'!$I$12),IF(AND(Q1071=-1,Q1072=0),(F1071-F1072)/F1071-2*('Daily stats'!$I$12),IF(AND(Q1071=1,Q1072=0),(F1072-F1071)/F1071-2*('Daily stats'!$I$12),0))))))</f>
        <v>3.0894863791621815E-3</v>
      </c>
    </row>
    <row r="1073" spans="1:20">
      <c r="A1073" s="9">
        <v>43588</v>
      </c>
      <c r="B1073" s="9">
        <v>43615</v>
      </c>
      <c r="C1073" s="2">
        <v>29878.75</v>
      </c>
      <c r="D1073" s="7">
        <v>30237</v>
      </c>
      <c r="E1073" s="6">
        <v>29810</v>
      </c>
      <c r="F1073" s="5">
        <v>30060.75</v>
      </c>
      <c r="G1073" s="2">
        <v>30060.75</v>
      </c>
      <c r="H1073" s="2">
        <v>117678</v>
      </c>
      <c r="I1073" s="2">
        <v>707367.54</v>
      </c>
      <c r="J1073" s="2">
        <v>1700620</v>
      </c>
      <c r="K1073" s="2">
        <v>45820</v>
      </c>
      <c r="L1073" s="2" t="s">
        <v>36</v>
      </c>
      <c r="M1073" s="47">
        <f t="shared" si="98"/>
        <v>261.40000000000146</v>
      </c>
      <c r="N1073" s="11">
        <f t="shared" si="101"/>
        <v>8.7720034161819452E-3</v>
      </c>
      <c r="O1073" s="14">
        <f t="shared" si="102"/>
        <v>0.5314721616408864</v>
      </c>
      <c r="P1073">
        <f t="shared" si="99"/>
        <v>427</v>
      </c>
      <c r="Q1073" s="27">
        <f t="shared" si="103"/>
        <v>1</v>
      </c>
      <c r="R1073" s="2">
        <f t="shared" si="100"/>
        <v>11</v>
      </c>
      <c r="S1073">
        <f>+IF(R1073=11,(F1072-D1072)/F1072-'Daily stats'!$I$12,IF(R1073=22,(E1072-F1072)/F1072-'Daily stats'!$I$12,""))</f>
        <v>-8.8139397335847934E-3</v>
      </c>
      <c r="T1073" s="11">
        <f>IF(OR(Q1072="",Q1073=""),0,IF(S1073&lt;&gt;"",S1073,IF(AND(Q1072=Q1073,Q1072&lt;&gt;0),ABS((F1072-F1073)/F1072),IF(AND(Q1072+Q1073=0,Q1072&lt;&gt;0),(-1*ABS(F1073-F1072))/F1072-2*('Daily stats'!$I$12),IF(AND(Q1072=-1,Q1073=0),(F1072-F1073)/F1072-2*('Daily stats'!$I$12),IF(AND(Q1072=1,Q1073=0),(F1073-F1072)/F1072-2*('Daily stats'!$I$12),0))))))</f>
        <v>-8.8139397335847934E-3</v>
      </c>
    </row>
    <row r="1074" spans="1:20">
      <c r="A1074" s="9">
        <v>43591</v>
      </c>
      <c r="B1074" s="9">
        <v>43615</v>
      </c>
      <c r="C1074" s="2">
        <v>29689.4</v>
      </c>
      <c r="D1074" s="7">
        <v>29880</v>
      </c>
      <c r="E1074" s="6">
        <v>29649</v>
      </c>
      <c r="F1074" s="5">
        <v>29808.7</v>
      </c>
      <c r="G1074" s="2">
        <v>29808.7</v>
      </c>
      <c r="H1074" s="2">
        <v>100227</v>
      </c>
      <c r="I1074" s="2">
        <v>597162.21</v>
      </c>
      <c r="J1074" s="2">
        <v>1735860</v>
      </c>
      <c r="K1074" s="2">
        <v>35240</v>
      </c>
      <c r="L1074" s="2" t="s">
        <v>36</v>
      </c>
      <c r="M1074" s="47">
        <f t="shared" si="98"/>
        <v>-252.04999999999927</v>
      </c>
      <c r="N1074" s="11">
        <f t="shared" si="101"/>
        <v>-8.3846876741265359E-3</v>
      </c>
      <c r="O1074" s="14">
        <f t="shared" si="102"/>
        <v>0.52308747396675981</v>
      </c>
      <c r="P1074">
        <f t="shared" si="99"/>
        <v>231</v>
      </c>
      <c r="Q1074" s="27">
        <f t="shared" si="103"/>
        <v>-1</v>
      </c>
      <c r="R1074" s="2">
        <f t="shared" si="100"/>
        <v>22</v>
      </c>
      <c r="S1074">
        <f>+IF(R1074=11,(F1073-D1073)/F1073-'Daily stats'!$I$12,IF(R1074=22,(E1073-F1073)/F1073-'Daily stats'!$I$12,""))</f>
        <v>-8.8414419134585798E-3</v>
      </c>
      <c r="T1074" s="11">
        <f>IF(OR(Q1073="",Q1074=""),0,IF(S1074&lt;&gt;"",S1074,IF(AND(Q1073=Q1074,Q1073&lt;&gt;0),ABS((F1073-F1074)/F1073),IF(AND(Q1073+Q1074=0,Q1073&lt;&gt;0),(-1*ABS(F1074-F1073))/F1073-2*('Daily stats'!$I$12),IF(AND(Q1073=-1,Q1074=0),(F1073-F1074)/F1073-2*('Daily stats'!$I$12),IF(AND(Q1073=1,Q1074=0),(F1074-F1073)/F1073-2*('Daily stats'!$I$12),0))))))</f>
        <v>-8.8414419134585798E-3</v>
      </c>
    </row>
    <row r="1075" spans="1:20">
      <c r="A1075" s="9">
        <v>43592</v>
      </c>
      <c r="B1075" s="9">
        <v>43615</v>
      </c>
      <c r="C1075" s="2">
        <v>29915</v>
      </c>
      <c r="D1075" s="7">
        <v>29945.85</v>
      </c>
      <c r="E1075" s="6">
        <v>29370</v>
      </c>
      <c r="F1075" s="5">
        <v>29418.45</v>
      </c>
      <c r="G1075" s="2">
        <v>29418.45</v>
      </c>
      <c r="H1075" s="2">
        <v>145202</v>
      </c>
      <c r="I1075" s="2">
        <v>862934.77</v>
      </c>
      <c r="J1075" s="2">
        <v>1840320</v>
      </c>
      <c r="K1075" s="2">
        <v>104460</v>
      </c>
      <c r="L1075" s="2">
        <v>29288.2</v>
      </c>
      <c r="M1075" s="47">
        <f t="shared" si="98"/>
        <v>-390.25</v>
      </c>
      <c r="N1075" s="11">
        <f t="shared" si="101"/>
        <v>-1.3091815476689691E-2</v>
      </c>
      <c r="O1075" s="14">
        <f t="shared" si="102"/>
        <v>0.50999565849007011</v>
      </c>
      <c r="P1075">
        <f t="shared" si="99"/>
        <v>575.84999999999854</v>
      </c>
      <c r="Q1075" s="27">
        <f t="shared" si="103"/>
        <v>-1</v>
      </c>
      <c r="R1075" s="2">
        <f t="shared" si="100"/>
        <v>11</v>
      </c>
      <c r="S1075">
        <f>+IF(R1075=11,(F1074-D1074)/F1074-'Daily stats'!$I$12,IF(R1075=22,(E1074-F1074)/F1074-'Daily stats'!$I$12,""))</f>
        <v>-2.8919191377013848E-3</v>
      </c>
      <c r="T1075" s="11">
        <f>IF(OR(Q1074="",Q1075=""),0,IF(S1075&lt;&gt;"",S1075,IF(AND(Q1074=Q1075,Q1074&lt;&gt;0),ABS((F1074-F1075)/F1074),IF(AND(Q1074+Q1075=0,Q1074&lt;&gt;0),(-1*ABS(F1075-F1074))/F1074-2*('Daily stats'!$I$12),IF(AND(Q1074=-1,Q1075=0),(F1074-F1075)/F1074-2*('Daily stats'!$I$12),IF(AND(Q1074=1,Q1075=0),(F1075-F1074)/F1074-2*('Daily stats'!$I$12),0))))))</f>
        <v>-2.8919191377013848E-3</v>
      </c>
    </row>
    <row r="1076" spans="1:20">
      <c r="A1076" s="9">
        <v>43593</v>
      </c>
      <c r="B1076" s="9">
        <v>43615</v>
      </c>
      <c r="C1076" s="2">
        <v>29349.85</v>
      </c>
      <c r="D1076" s="7">
        <v>29418.6</v>
      </c>
      <c r="E1076" s="6">
        <v>29115</v>
      </c>
      <c r="F1076" s="5">
        <v>29145.7</v>
      </c>
      <c r="G1076" s="2">
        <v>29145.7</v>
      </c>
      <c r="H1076" s="2">
        <v>133832</v>
      </c>
      <c r="I1076" s="2">
        <v>783266.13</v>
      </c>
      <c r="J1076" s="2">
        <v>1821920</v>
      </c>
      <c r="K1076" s="2">
        <v>-18400</v>
      </c>
      <c r="L1076" s="2">
        <v>28994.400000000001</v>
      </c>
      <c r="M1076" s="47">
        <f t="shared" si="98"/>
        <v>-272.75</v>
      </c>
      <c r="N1076" s="11">
        <f t="shared" si="101"/>
        <v>-9.2713926124591874E-3</v>
      </c>
      <c r="O1076" s="14">
        <f t="shared" si="102"/>
        <v>0.50072426587761087</v>
      </c>
      <c r="P1076">
        <f t="shared" si="99"/>
        <v>303.59999999999854</v>
      </c>
      <c r="Q1076" s="27">
        <f t="shared" si="103"/>
        <v>-1</v>
      </c>
      <c r="R1076" s="2" t="str">
        <f t="shared" si="100"/>
        <v/>
      </c>
      <c r="S1076" t="str">
        <f>+IF(R1076=11,(F1075-D1075)/F1075-'Daily stats'!$I$12,IF(R1076=22,(E1075-F1075)/F1075-'Daily stats'!$I$12,""))</f>
        <v/>
      </c>
      <c r="T1076" s="11">
        <f>IF(OR(Q1075="",Q1076=""),0,IF(S1076&lt;&gt;"",S1076,IF(AND(Q1075=Q1076,Q1075&lt;&gt;0),ABS((F1075-F1076)/F1075),IF(AND(Q1075+Q1076=0,Q1075&lt;&gt;0),(-1*ABS(F1076-F1075))/F1075-2*('Daily stats'!$I$12),IF(AND(Q1075=-1,Q1076=0),(F1075-F1076)/F1075-2*('Daily stats'!$I$12),IF(AND(Q1075=1,Q1076=0),(F1076-F1075)/F1075-2*('Daily stats'!$I$12),0))))))</f>
        <v>9.2713926124591874E-3</v>
      </c>
    </row>
    <row r="1077" spans="1:20">
      <c r="A1077" s="9">
        <v>43594</v>
      </c>
      <c r="B1077" s="9">
        <v>43615</v>
      </c>
      <c r="C1077" s="2">
        <v>29030</v>
      </c>
      <c r="D1077" s="7">
        <v>29153.95</v>
      </c>
      <c r="E1077" s="6">
        <v>28902</v>
      </c>
      <c r="F1077" s="5">
        <v>28995.25</v>
      </c>
      <c r="G1077" s="2">
        <v>28995.25</v>
      </c>
      <c r="H1077" s="2">
        <v>131506</v>
      </c>
      <c r="I1077" s="2">
        <v>763516.3</v>
      </c>
      <c r="J1077" s="2">
        <v>1733680</v>
      </c>
      <c r="K1077" s="2">
        <v>-88240</v>
      </c>
      <c r="L1077" s="2" t="s">
        <v>36</v>
      </c>
      <c r="M1077" s="47">
        <f t="shared" si="98"/>
        <v>-150.45000000000073</v>
      </c>
      <c r="N1077" s="11">
        <f t="shared" si="101"/>
        <v>-5.1619964523068832E-3</v>
      </c>
      <c r="O1077" s="14">
        <f t="shared" si="102"/>
        <v>0.49556226942530401</v>
      </c>
      <c r="P1077">
        <f t="shared" si="99"/>
        <v>251.95000000000073</v>
      </c>
      <c r="Q1077" s="27">
        <f t="shared" si="103"/>
        <v>-1</v>
      </c>
      <c r="R1077" s="2" t="str">
        <f t="shared" si="100"/>
        <v/>
      </c>
      <c r="S1077" t="str">
        <f>+IF(R1077=11,(F1076-D1076)/F1076-'Daily stats'!$I$12,IF(R1077=22,(E1076-F1076)/F1076-'Daily stats'!$I$12,""))</f>
        <v/>
      </c>
      <c r="T1077" s="11">
        <f>IF(OR(Q1076="",Q1077=""),0,IF(S1077&lt;&gt;"",S1077,IF(AND(Q1076=Q1077,Q1076&lt;&gt;0),ABS((F1076-F1077)/F1076),IF(AND(Q1076+Q1077=0,Q1076&lt;&gt;0),(-1*ABS(F1077-F1076))/F1076-2*('Daily stats'!$I$12),IF(AND(Q1076=-1,Q1077=0),(F1076-F1077)/F1076-2*('Daily stats'!$I$12),IF(AND(Q1076=1,Q1077=0),(F1077-F1076)/F1076-2*('Daily stats'!$I$12),0))))))</f>
        <v>5.1619964523068832E-3</v>
      </c>
    </row>
    <row r="1078" spans="1:20">
      <c r="A1078" s="9">
        <v>43595</v>
      </c>
      <c r="B1078" s="9">
        <v>43615</v>
      </c>
      <c r="C1078" s="2">
        <v>28975</v>
      </c>
      <c r="D1078" s="7">
        <v>29258.799999999999</v>
      </c>
      <c r="E1078" s="6">
        <v>28946.55</v>
      </c>
      <c r="F1078" s="5">
        <v>29088.15</v>
      </c>
      <c r="G1078" s="2">
        <v>29088.15</v>
      </c>
      <c r="H1078" s="2">
        <v>158704</v>
      </c>
      <c r="I1078" s="2">
        <v>924477.32</v>
      </c>
      <c r="J1078" s="2">
        <v>1577900</v>
      </c>
      <c r="K1078" s="2">
        <v>-155780</v>
      </c>
      <c r="L1078" s="2">
        <v>29040.5</v>
      </c>
      <c r="M1078" s="47">
        <f t="shared" si="98"/>
        <v>92.900000000001455</v>
      </c>
      <c r="N1078" s="11">
        <f t="shared" si="101"/>
        <v>3.2039730645537271E-3</v>
      </c>
      <c r="O1078" s="14">
        <f t="shared" si="102"/>
        <v>0.49876624248985774</v>
      </c>
      <c r="P1078">
        <f t="shared" si="99"/>
        <v>312.25</v>
      </c>
      <c r="Q1078" s="27">
        <f t="shared" si="103"/>
        <v>1</v>
      </c>
      <c r="R1078" s="2">
        <f t="shared" si="100"/>
        <v>11</v>
      </c>
      <c r="S1078">
        <f>+IF(R1078=11,(F1077-D1077)/F1077-'Daily stats'!$I$12,IF(R1078=22,(E1077-F1077)/F1077-'Daily stats'!$I$12,""))</f>
        <v>-5.9733102835809564E-3</v>
      </c>
      <c r="T1078" s="11">
        <f>IF(OR(Q1077="",Q1078=""),0,IF(S1078&lt;&gt;"",S1078,IF(AND(Q1077=Q1078,Q1077&lt;&gt;0),ABS((F1077-F1078)/F1077),IF(AND(Q1077+Q1078=0,Q1077&lt;&gt;0),(-1*ABS(F1078-F1077))/F1077-2*('Daily stats'!$I$12),IF(AND(Q1077=-1,Q1078=0),(F1077-F1078)/F1077-2*('Daily stats'!$I$12),IF(AND(Q1077=1,Q1078=0),(F1078-F1077)/F1077-2*('Daily stats'!$I$12),0))))))</f>
        <v>-5.9733102835809564E-3</v>
      </c>
    </row>
    <row r="1079" spans="1:20">
      <c r="A1079" s="9">
        <v>43598</v>
      </c>
      <c r="B1079" s="9">
        <v>43615</v>
      </c>
      <c r="C1079" s="2">
        <v>29029.9</v>
      </c>
      <c r="D1079" s="7">
        <v>29080</v>
      </c>
      <c r="E1079" s="6">
        <v>28712.400000000001</v>
      </c>
      <c r="F1079" s="5">
        <v>28773.05</v>
      </c>
      <c r="G1079" s="2">
        <v>28773.05</v>
      </c>
      <c r="H1079" s="2">
        <v>121607</v>
      </c>
      <c r="I1079" s="2">
        <v>704004.04</v>
      </c>
      <c r="J1079" s="2">
        <v>1550260</v>
      </c>
      <c r="K1079" s="2">
        <v>-27640</v>
      </c>
      <c r="L1079" s="2">
        <v>28659.95</v>
      </c>
      <c r="M1079" s="47">
        <f t="shared" si="98"/>
        <v>-315.10000000000218</v>
      </c>
      <c r="N1079" s="11">
        <f t="shared" si="101"/>
        <v>-1.0832589903448729E-2</v>
      </c>
      <c r="O1079" s="14">
        <f t="shared" si="102"/>
        <v>0.48793365258640903</v>
      </c>
      <c r="P1079">
        <f t="shared" si="99"/>
        <v>367.59999999999854</v>
      </c>
      <c r="Q1079" s="27">
        <f t="shared" si="103"/>
        <v>-1</v>
      </c>
      <c r="R1079" s="2">
        <f t="shared" si="100"/>
        <v>22</v>
      </c>
      <c r="S1079">
        <f>+IF(R1079=11,(F1078-D1078)/F1078-'Daily stats'!$I$12,IF(R1079=22,(E1078-F1078)/F1078-'Daily stats'!$I$12,""))</f>
        <v>-5.3679616957421558E-3</v>
      </c>
      <c r="T1079" s="11">
        <f>IF(OR(Q1078="",Q1079=""),0,IF(S1079&lt;&gt;"",S1079,IF(AND(Q1078=Q1079,Q1078&lt;&gt;0),ABS((F1078-F1079)/F1078),IF(AND(Q1078+Q1079=0,Q1078&lt;&gt;0),(-1*ABS(F1079-F1078))/F1078-2*('Daily stats'!$I$12),IF(AND(Q1078=-1,Q1079=0),(F1078-F1079)/F1078-2*('Daily stats'!$I$12),IF(AND(Q1078=1,Q1079=0),(F1079-F1078)/F1078-2*('Daily stats'!$I$12),0))))))</f>
        <v>-5.3679616957421558E-3</v>
      </c>
    </row>
    <row r="1080" spans="1:20">
      <c r="A1080" s="9">
        <v>43599</v>
      </c>
      <c r="B1080" s="9">
        <v>43615</v>
      </c>
      <c r="C1080" s="2">
        <v>28751</v>
      </c>
      <c r="D1080" s="7">
        <v>29198</v>
      </c>
      <c r="E1080" s="6">
        <v>28700</v>
      </c>
      <c r="F1080" s="5">
        <v>28917.85</v>
      </c>
      <c r="G1080" s="2">
        <v>28917.85</v>
      </c>
      <c r="H1080" s="2">
        <v>158540</v>
      </c>
      <c r="I1080" s="2">
        <v>917256.73</v>
      </c>
      <c r="J1080" s="2">
        <v>1502380</v>
      </c>
      <c r="K1080" s="2">
        <v>-47880</v>
      </c>
      <c r="L1080" s="2" t="s">
        <v>36</v>
      </c>
      <c r="M1080" s="47">
        <f t="shared" si="98"/>
        <v>144.79999999999927</v>
      </c>
      <c r="N1080" s="11">
        <f t="shared" si="101"/>
        <v>5.0324869973812046E-3</v>
      </c>
      <c r="O1080" s="14">
        <f t="shared" si="102"/>
        <v>0.49296613958379021</v>
      </c>
      <c r="P1080">
        <f t="shared" si="99"/>
        <v>498</v>
      </c>
      <c r="Q1080" s="27">
        <f t="shared" si="103"/>
        <v>1</v>
      </c>
      <c r="R1080" s="2">
        <f t="shared" si="100"/>
        <v>11</v>
      </c>
      <c r="S1080">
        <f>+IF(R1080=11,(F1079-D1079)/F1079-'Daily stats'!$I$12,IF(R1080=22,(E1079-F1079)/F1079-'Daily stats'!$I$12,""))</f>
        <v>-1.116796881109235E-2</v>
      </c>
      <c r="T1080" s="11">
        <f>IF(OR(Q1079="",Q1080=""),0,IF(S1080&lt;&gt;"",S1080,IF(AND(Q1079=Q1080,Q1079&lt;&gt;0),ABS((F1079-F1080)/F1079),IF(AND(Q1079+Q1080=0,Q1079&lt;&gt;0),(-1*ABS(F1080-F1079))/F1079-2*('Daily stats'!$I$12),IF(AND(Q1079=-1,Q1080=0),(F1079-F1080)/F1079-2*('Daily stats'!$I$12),IF(AND(Q1079=1,Q1080=0),(F1080-F1079)/F1079-2*('Daily stats'!$I$12),0))))))</f>
        <v>-1.116796881109235E-2</v>
      </c>
    </row>
    <row r="1081" spans="1:20">
      <c r="A1081" s="9">
        <v>43600</v>
      </c>
      <c r="B1081" s="9">
        <v>43615</v>
      </c>
      <c r="C1081" s="2">
        <v>29060.05</v>
      </c>
      <c r="D1081" s="7">
        <v>29079</v>
      </c>
      <c r="E1081" s="6">
        <v>28594.65</v>
      </c>
      <c r="F1081" s="5">
        <v>28666.799999999999</v>
      </c>
      <c r="G1081" s="2">
        <v>28666.799999999999</v>
      </c>
      <c r="H1081" s="2">
        <v>134536</v>
      </c>
      <c r="I1081" s="2">
        <v>776741.15</v>
      </c>
      <c r="J1081" s="2">
        <v>1494440</v>
      </c>
      <c r="K1081" s="2">
        <v>-7940</v>
      </c>
      <c r="L1081" s="2">
        <v>28616.45</v>
      </c>
      <c r="M1081" s="47">
        <f t="shared" si="98"/>
        <v>-251.04999999999927</v>
      </c>
      <c r="N1081" s="11">
        <f t="shared" si="101"/>
        <v>-8.681489114854642E-3</v>
      </c>
      <c r="O1081" s="14">
        <f t="shared" si="102"/>
        <v>0.48428465046893554</v>
      </c>
      <c r="P1081">
        <f t="shared" si="99"/>
        <v>484.34999999999854</v>
      </c>
      <c r="Q1081" s="27">
        <f t="shared" si="103"/>
        <v>-1</v>
      </c>
      <c r="R1081" s="2">
        <f t="shared" si="100"/>
        <v>22</v>
      </c>
      <c r="S1081">
        <f>+IF(R1081=11,(F1080-D1080)/F1080-'Daily stats'!$I$12,IF(R1081=22,(E1080-F1080)/F1080-'Daily stats'!$I$12,""))</f>
        <v>-8.0334092956426059E-3</v>
      </c>
      <c r="T1081" s="11">
        <f>IF(OR(Q1080="",Q1081=""),0,IF(S1081&lt;&gt;"",S1081,IF(AND(Q1080=Q1081,Q1080&lt;&gt;0),ABS((F1080-F1081)/F1080),IF(AND(Q1080+Q1081=0,Q1080&lt;&gt;0),(-1*ABS(F1081-F1080))/F1080-2*('Daily stats'!$I$12),IF(AND(Q1080=-1,Q1081=0),(F1080-F1081)/F1080-2*('Daily stats'!$I$12),IF(AND(Q1080=1,Q1081=0),(F1081-F1080)/F1080-2*('Daily stats'!$I$12),0))))))</f>
        <v>-8.0334092956426059E-3</v>
      </c>
    </row>
    <row r="1082" spans="1:20">
      <c r="A1082" s="9">
        <v>43601</v>
      </c>
      <c r="B1082" s="9">
        <v>43615</v>
      </c>
      <c r="C1082" s="2">
        <v>28639.95</v>
      </c>
      <c r="D1082" s="7">
        <v>29050</v>
      </c>
      <c r="E1082" s="6">
        <v>28571</v>
      </c>
      <c r="F1082" s="5">
        <v>28959.75</v>
      </c>
      <c r="G1082" s="2">
        <v>28959.75</v>
      </c>
      <c r="H1082" s="2">
        <v>141701</v>
      </c>
      <c r="I1082" s="2">
        <v>814909.03</v>
      </c>
      <c r="J1082" s="2">
        <v>1297240</v>
      </c>
      <c r="K1082" s="2">
        <v>-197200</v>
      </c>
      <c r="L1082" s="2" t="s">
        <v>36</v>
      </c>
      <c r="M1082" s="47">
        <f t="shared" si="98"/>
        <v>292.95000000000073</v>
      </c>
      <c r="N1082" s="11">
        <f t="shared" si="101"/>
        <v>1.0219138515634836E-2</v>
      </c>
      <c r="O1082" s="14">
        <f t="shared" si="102"/>
        <v>0.49450378898457037</v>
      </c>
      <c r="P1082">
        <f t="shared" si="99"/>
        <v>479</v>
      </c>
      <c r="Q1082" s="27">
        <f t="shared" si="103"/>
        <v>1</v>
      </c>
      <c r="R1082" s="2" t="str">
        <f t="shared" si="100"/>
        <v/>
      </c>
      <c r="S1082" t="str">
        <f>+IF(R1082=11,(F1081-D1081)/F1081-'Daily stats'!$I$12,IF(R1082=22,(E1081-F1081)/F1081-'Daily stats'!$I$12,""))</f>
        <v/>
      </c>
      <c r="T1082" s="11">
        <f>IF(OR(Q1081="",Q1082=""),0,IF(S1082&lt;&gt;"",S1082,IF(AND(Q1081=Q1082,Q1081&lt;&gt;0),ABS((F1081-F1082)/F1081),IF(AND(Q1081+Q1082=0,Q1081&lt;&gt;0),(-1*ABS(F1082-F1081))/F1081-2*('Daily stats'!$I$12),IF(AND(Q1081=-1,Q1082=0),(F1081-F1082)/F1081-2*('Daily stats'!$I$12),IF(AND(Q1081=1,Q1082=0),(F1082-F1081)/F1081-2*('Daily stats'!$I$12),0))))))</f>
        <v>-1.1219138515634837E-2</v>
      </c>
    </row>
    <row r="1083" spans="1:20">
      <c r="A1083" s="9">
        <v>43602</v>
      </c>
      <c r="B1083" s="9">
        <v>43615</v>
      </c>
      <c r="C1083" s="2">
        <v>28934.95</v>
      </c>
      <c r="D1083" s="7">
        <v>29590</v>
      </c>
      <c r="E1083" s="6">
        <v>28880.1</v>
      </c>
      <c r="F1083" s="5">
        <v>29483.45</v>
      </c>
      <c r="G1083" s="2">
        <v>29483.45</v>
      </c>
      <c r="H1083" s="2">
        <v>166596</v>
      </c>
      <c r="I1083" s="2">
        <v>974092.81</v>
      </c>
      <c r="J1083" s="2">
        <v>1246920</v>
      </c>
      <c r="K1083" s="2">
        <v>-50320</v>
      </c>
      <c r="L1083" s="2" t="s">
        <v>36</v>
      </c>
      <c r="M1083" s="47">
        <f t="shared" si="98"/>
        <v>523.70000000000073</v>
      </c>
      <c r="N1083" s="11">
        <f t="shared" si="101"/>
        <v>1.8083719645369891E-2</v>
      </c>
      <c r="O1083" s="14">
        <f t="shared" si="102"/>
        <v>0.51258750862994029</v>
      </c>
      <c r="P1083">
        <f t="shared" si="99"/>
        <v>709.90000000000146</v>
      </c>
      <c r="Q1083" s="27">
        <f t="shared" si="103"/>
        <v>1</v>
      </c>
      <c r="R1083" s="2" t="str">
        <f t="shared" si="100"/>
        <v/>
      </c>
      <c r="S1083" t="str">
        <f>+IF(R1083=11,(F1082-D1082)/F1082-'Daily stats'!$I$12,IF(R1083=22,(E1082-F1082)/F1082-'Daily stats'!$I$12,""))</f>
        <v/>
      </c>
      <c r="T1083" s="11">
        <f>IF(OR(Q1082="",Q1083=""),0,IF(S1083&lt;&gt;"",S1083,IF(AND(Q1082=Q1083,Q1082&lt;&gt;0),ABS((F1082-F1083)/F1082),IF(AND(Q1082+Q1083=0,Q1082&lt;&gt;0),(-1*ABS(F1083-F1082))/F1082-2*('Daily stats'!$I$12),IF(AND(Q1082=-1,Q1083=0),(F1082-F1083)/F1082-2*('Daily stats'!$I$12),IF(AND(Q1082=1,Q1083=0),(F1083-F1082)/F1082-2*('Daily stats'!$I$12),0))))))</f>
        <v>1.8083719645369891E-2</v>
      </c>
    </row>
    <row r="1084" spans="1:20">
      <c r="A1084" s="9">
        <v>43605</v>
      </c>
      <c r="B1084" s="9">
        <v>43615</v>
      </c>
      <c r="C1084" s="2">
        <v>30185.05</v>
      </c>
      <c r="D1084" s="7">
        <v>30885.45</v>
      </c>
      <c r="E1084" s="6">
        <v>30060.5</v>
      </c>
      <c r="F1084" s="5">
        <v>30815.65</v>
      </c>
      <c r="G1084" s="2">
        <v>30815.65</v>
      </c>
      <c r="H1084" s="2">
        <v>210140</v>
      </c>
      <c r="I1084" s="2">
        <v>1282486.83</v>
      </c>
      <c r="J1084" s="2">
        <v>1519320</v>
      </c>
      <c r="K1084" s="2">
        <v>272400</v>
      </c>
      <c r="L1084" s="2" t="s">
        <v>36</v>
      </c>
      <c r="M1084" s="47">
        <f t="shared" si="98"/>
        <v>1332.2000000000007</v>
      </c>
      <c r="N1084" s="11">
        <f t="shared" si="101"/>
        <v>4.5184671400395837E-2</v>
      </c>
      <c r="O1084" s="14">
        <f t="shared" si="102"/>
        <v>0.55777218003033613</v>
      </c>
      <c r="P1084">
        <f t="shared" si="99"/>
        <v>824.95000000000073</v>
      </c>
      <c r="Q1084" s="27">
        <f t="shared" si="103"/>
        <v>1</v>
      </c>
      <c r="R1084" s="2" t="str">
        <f t="shared" si="100"/>
        <v/>
      </c>
      <c r="S1084" t="str">
        <f>+IF(R1084=11,(F1083-D1083)/F1083-'Daily stats'!$I$12,IF(R1084=22,(E1083-F1083)/F1083-'Daily stats'!$I$12,""))</f>
        <v/>
      </c>
      <c r="T1084" s="11">
        <f>IF(OR(Q1083="",Q1084=""),0,IF(S1084&lt;&gt;"",S1084,IF(AND(Q1083=Q1084,Q1083&lt;&gt;0),ABS((F1083-F1084)/F1083),IF(AND(Q1083+Q1084=0,Q1083&lt;&gt;0),(-1*ABS(F1084-F1083))/F1083-2*('Daily stats'!$I$12),IF(AND(Q1083=-1,Q1084=0),(F1083-F1084)/F1083-2*('Daily stats'!$I$12),IF(AND(Q1083=1,Q1084=0),(F1084-F1083)/F1083-2*('Daily stats'!$I$12),0))))))</f>
        <v>4.5184671400395837E-2</v>
      </c>
    </row>
    <row r="1085" spans="1:20">
      <c r="A1085" s="9">
        <v>43606</v>
      </c>
      <c r="B1085" s="9">
        <v>43615</v>
      </c>
      <c r="C1085" s="2">
        <v>30860</v>
      </c>
      <c r="D1085" s="7">
        <v>30970.3</v>
      </c>
      <c r="E1085" s="6">
        <v>30315.1</v>
      </c>
      <c r="F1085" s="5">
        <v>30388.95</v>
      </c>
      <c r="G1085" s="2">
        <v>30388.95</v>
      </c>
      <c r="H1085" s="2">
        <v>166924</v>
      </c>
      <c r="I1085" s="2">
        <v>1021859.55</v>
      </c>
      <c r="J1085" s="2">
        <v>1448140</v>
      </c>
      <c r="K1085" s="2">
        <v>-71180</v>
      </c>
      <c r="L1085" s="2" t="s">
        <v>36</v>
      </c>
      <c r="M1085" s="47">
        <f t="shared" si="98"/>
        <v>-426.70000000000073</v>
      </c>
      <c r="N1085" s="11">
        <f t="shared" si="101"/>
        <v>-1.384686028040949E-2</v>
      </c>
      <c r="O1085" s="14">
        <f t="shared" si="102"/>
        <v>0.54392531974992664</v>
      </c>
      <c r="P1085">
        <f t="shared" si="99"/>
        <v>655.20000000000073</v>
      </c>
      <c r="Q1085" s="27">
        <f t="shared" si="103"/>
        <v>-1</v>
      </c>
      <c r="R1085" s="2" t="str">
        <f t="shared" si="100"/>
        <v/>
      </c>
      <c r="S1085" t="str">
        <f>+IF(R1085=11,(F1084-D1084)/F1084-'Daily stats'!$I$12,IF(R1085=22,(E1084-F1084)/F1084-'Daily stats'!$I$12,""))</f>
        <v/>
      </c>
      <c r="T1085" s="11">
        <f>IF(OR(Q1084="",Q1085=""),0,IF(S1085&lt;&gt;"",S1085,IF(AND(Q1084=Q1085,Q1084&lt;&gt;0),ABS((F1084-F1085)/F1084),IF(AND(Q1084+Q1085=0,Q1084&lt;&gt;0),(-1*ABS(F1085-F1084))/F1084-2*('Daily stats'!$I$12),IF(AND(Q1084=-1,Q1085=0),(F1084-F1085)/F1084-2*('Daily stats'!$I$12),IF(AND(Q1084=1,Q1085=0),(F1085-F1084)/F1084-2*('Daily stats'!$I$12),0))))))</f>
        <v>-1.4846860280409491E-2</v>
      </c>
    </row>
    <row r="1086" spans="1:20">
      <c r="A1086" s="9">
        <v>43607</v>
      </c>
      <c r="B1086" s="9">
        <v>43615</v>
      </c>
      <c r="C1086" s="2">
        <v>30425.05</v>
      </c>
      <c r="D1086" s="7">
        <v>30769.9</v>
      </c>
      <c r="E1086" s="6">
        <v>30350</v>
      </c>
      <c r="F1086" s="5">
        <v>30606.05</v>
      </c>
      <c r="G1086" s="2">
        <v>30606.05</v>
      </c>
      <c r="H1086" s="2">
        <v>150977</v>
      </c>
      <c r="I1086" s="2">
        <v>922610.79</v>
      </c>
      <c r="J1086" s="2">
        <v>1488660</v>
      </c>
      <c r="K1086" s="2">
        <v>40520</v>
      </c>
      <c r="L1086" s="2">
        <v>30526.799999999999</v>
      </c>
      <c r="M1086" s="47">
        <f t="shared" si="98"/>
        <v>217.09999999999854</v>
      </c>
      <c r="N1086" s="11">
        <f t="shared" si="101"/>
        <v>7.1440441344633012E-3</v>
      </c>
      <c r="O1086" s="14">
        <f t="shared" si="102"/>
        <v>0.55106936388438998</v>
      </c>
      <c r="P1086">
        <f t="shared" si="99"/>
        <v>419.90000000000146</v>
      </c>
      <c r="Q1086" s="27">
        <f t="shared" si="103"/>
        <v>1</v>
      </c>
      <c r="R1086" s="2" t="str">
        <f t="shared" si="100"/>
        <v/>
      </c>
      <c r="S1086" t="str">
        <f>+IF(R1086=11,(F1085-D1085)/F1085-'Daily stats'!$I$12,IF(R1086=22,(E1085-F1085)/F1085-'Daily stats'!$I$12,""))</f>
        <v/>
      </c>
      <c r="T1086" s="11">
        <f>IF(OR(Q1085="",Q1086=""),0,IF(S1086&lt;&gt;"",S1086,IF(AND(Q1085=Q1086,Q1085&lt;&gt;0),ABS((F1085-F1086)/F1085),IF(AND(Q1085+Q1086=0,Q1085&lt;&gt;0),(-1*ABS(F1086-F1085))/F1085-2*('Daily stats'!$I$12),IF(AND(Q1085=-1,Q1086=0),(F1085-F1086)/F1085-2*('Daily stats'!$I$12),IF(AND(Q1085=1,Q1086=0),(F1086-F1085)/F1085-2*('Daily stats'!$I$12),0))))))</f>
        <v>-8.1440441344633012E-3</v>
      </c>
    </row>
    <row r="1087" spans="1:20">
      <c r="A1087" s="9">
        <v>43608</v>
      </c>
      <c r="B1087" s="9">
        <v>43615</v>
      </c>
      <c r="C1087" s="2">
        <v>30900</v>
      </c>
      <c r="D1087" s="7">
        <v>31780</v>
      </c>
      <c r="E1087" s="6">
        <v>30332.75</v>
      </c>
      <c r="F1087" s="5">
        <v>30477.9</v>
      </c>
      <c r="G1087" s="2">
        <v>30477.9</v>
      </c>
      <c r="H1087" s="2">
        <v>382149</v>
      </c>
      <c r="I1087" s="2">
        <v>2375121.4900000002</v>
      </c>
      <c r="J1087" s="2">
        <v>1603380</v>
      </c>
      <c r="K1087" s="2">
        <v>114720</v>
      </c>
      <c r="L1087" s="2">
        <v>30409.1</v>
      </c>
      <c r="M1087" s="47">
        <f t="shared" si="98"/>
        <v>-128.14999999999782</v>
      </c>
      <c r="N1087" s="11">
        <f t="shared" si="101"/>
        <v>-4.1870806588892662E-3</v>
      </c>
      <c r="O1087" s="14">
        <f t="shared" si="102"/>
        <v>0.5468822832255007</v>
      </c>
      <c r="P1087">
        <f t="shared" si="99"/>
        <v>1447.25</v>
      </c>
      <c r="Q1087" s="27">
        <f t="shared" si="103"/>
        <v>-1</v>
      </c>
      <c r="R1087" s="2">
        <f t="shared" si="100"/>
        <v>22</v>
      </c>
      <c r="S1087">
        <f>+IF(R1087=11,(F1086-D1086)/F1086-'Daily stats'!$I$12,IF(R1087=22,(E1086-F1086)/F1086-'Daily stats'!$I$12,""))</f>
        <v>-8.8659929981163618E-3</v>
      </c>
      <c r="T1087" s="11">
        <f>IF(OR(Q1086="",Q1087=""),0,IF(S1087&lt;&gt;"",S1087,IF(AND(Q1086=Q1087,Q1086&lt;&gt;0),ABS((F1086-F1087)/F1086),IF(AND(Q1086+Q1087=0,Q1086&lt;&gt;0),(-1*ABS(F1087-F1086))/F1086-2*('Daily stats'!$I$12),IF(AND(Q1086=-1,Q1087=0),(F1086-F1087)/F1086-2*('Daily stats'!$I$12),IF(AND(Q1086=1,Q1087=0),(F1087-F1086)/F1086-2*('Daily stats'!$I$12),0))))))</f>
        <v>-8.8659929981163618E-3</v>
      </c>
    </row>
    <row r="1088" spans="1:20">
      <c r="A1088" s="9">
        <v>43609</v>
      </c>
      <c r="B1088" s="9">
        <v>43615</v>
      </c>
      <c r="C1088" s="2">
        <v>30750.05</v>
      </c>
      <c r="D1088" s="7">
        <v>31315</v>
      </c>
      <c r="E1088" s="6">
        <v>30580.05</v>
      </c>
      <c r="F1088" s="5">
        <v>31222.799999999999</v>
      </c>
      <c r="G1088" s="2">
        <v>31222.799999999999</v>
      </c>
      <c r="H1088" s="2">
        <v>205358</v>
      </c>
      <c r="I1088" s="2">
        <v>1271002.58</v>
      </c>
      <c r="J1088" s="2">
        <v>1827940</v>
      </c>
      <c r="K1088" s="2">
        <v>224560</v>
      </c>
      <c r="L1088" s="2" t="s">
        <v>36</v>
      </c>
      <c r="M1088" s="47">
        <f t="shared" si="98"/>
        <v>744.89999999999782</v>
      </c>
      <c r="N1088" s="11">
        <f t="shared" si="101"/>
        <v>2.444066028171225E-2</v>
      </c>
      <c r="O1088" s="14">
        <f t="shared" si="102"/>
        <v>0.57132294350721291</v>
      </c>
      <c r="P1088">
        <f t="shared" si="99"/>
        <v>734.95000000000073</v>
      </c>
      <c r="Q1088" s="27">
        <f t="shared" si="103"/>
        <v>1</v>
      </c>
      <c r="R1088" s="2" t="str">
        <f t="shared" si="100"/>
        <v/>
      </c>
      <c r="S1088" t="str">
        <f>+IF(R1088=11,(F1087-D1087)/F1087-'Daily stats'!$I$12,IF(R1088=22,(E1087-F1087)/F1087-'Daily stats'!$I$12,""))</f>
        <v/>
      </c>
      <c r="T1088" s="11">
        <f>IF(OR(Q1087="",Q1088=""),0,IF(S1088&lt;&gt;"",S1088,IF(AND(Q1087=Q1088,Q1087&lt;&gt;0),ABS((F1087-F1088)/F1087),IF(AND(Q1087+Q1088=0,Q1087&lt;&gt;0),(-1*ABS(F1088-F1087))/F1087-2*('Daily stats'!$I$12),IF(AND(Q1087=-1,Q1088=0),(F1087-F1088)/F1087-2*('Daily stats'!$I$12),IF(AND(Q1087=1,Q1088=0),(F1088-F1087)/F1087-2*('Daily stats'!$I$12),0))))))</f>
        <v>-2.5440660281712251E-2</v>
      </c>
    </row>
    <row r="1089" spans="1:20">
      <c r="A1089" s="9">
        <v>43612</v>
      </c>
      <c r="B1089" s="9">
        <v>43615</v>
      </c>
      <c r="C1089" s="2">
        <v>31229.95</v>
      </c>
      <c r="D1089" s="7">
        <v>31649.95</v>
      </c>
      <c r="E1089" s="6">
        <v>31175.1</v>
      </c>
      <c r="F1089" s="5">
        <v>31595.25</v>
      </c>
      <c r="G1089" s="2">
        <v>31595.25</v>
      </c>
      <c r="H1089" s="2">
        <v>151338</v>
      </c>
      <c r="I1089" s="2">
        <v>952604.73</v>
      </c>
      <c r="J1089" s="2">
        <v>1848220</v>
      </c>
      <c r="K1089" s="2">
        <v>20280</v>
      </c>
      <c r="L1089" s="2" t="s">
        <v>36</v>
      </c>
      <c r="M1089" s="47">
        <f t="shared" si="98"/>
        <v>372.45000000000073</v>
      </c>
      <c r="N1089" s="11">
        <f t="shared" si="101"/>
        <v>1.1928782812560075E-2</v>
      </c>
      <c r="O1089" s="14">
        <f t="shared" si="102"/>
        <v>0.58325172631977296</v>
      </c>
      <c r="P1089">
        <f t="shared" si="99"/>
        <v>474.85000000000218</v>
      </c>
      <c r="Q1089" s="27">
        <f t="shared" si="103"/>
        <v>1</v>
      </c>
      <c r="R1089" s="2" t="str">
        <f t="shared" si="100"/>
        <v/>
      </c>
      <c r="S1089" t="str">
        <f>+IF(R1089=11,(F1088-D1088)/F1088-'Daily stats'!$I$12,IF(R1089=22,(E1088-F1088)/F1088-'Daily stats'!$I$12,""))</f>
        <v/>
      </c>
      <c r="T1089" s="11">
        <f>IF(OR(Q1088="",Q1089=""),0,IF(S1089&lt;&gt;"",S1089,IF(AND(Q1088=Q1089,Q1088&lt;&gt;0),ABS((F1088-F1089)/F1088),IF(AND(Q1088+Q1089=0,Q1088&lt;&gt;0),(-1*ABS(F1089-F1088))/F1088-2*('Daily stats'!$I$12),IF(AND(Q1088=-1,Q1089=0),(F1088-F1089)/F1088-2*('Daily stats'!$I$12),IF(AND(Q1088=1,Q1089=0),(F1089-F1088)/F1088-2*('Daily stats'!$I$12),0))))))</f>
        <v>1.1928782812560075E-2</v>
      </c>
    </row>
    <row r="1090" spans="1:20">
      <c r="A1090" s="9">
        <v>43613</v>
      </c>
      <c r="B1090" s="9">
        <v>43615</v>
      </c>
      <c r="C1090" s="2">
        <v>31676.75</v>
      </c>
      <c r="D1090" s="7">
        <v>31699.15</v>
      </c>
      <c r="E1090" s="6">
        <v>31319</v>
      </c>
      <c r="F1090" s="5">
        <v>31629.35</v>
      </c>
      <c r="G1090" s="2">
        <v>31629.35</v>
      </c>
      <c r="H1090" s="2">
        <v>169086</v>
      </c>
      <c r="I1090" s="2">
        <v>1065476.53</v>
      </c>
      <c r="J1090" s="2">
        <v>1343860</v>
      </c>
      <c r="K1090" s="2">
        <v>-504360</v>
      </c>
      <c r="L1090" s="2" t="s">
        <v>36</v>
      </c>
      <c r="M1090" s="47">
        <f t="shared" si="98"/>
        <v>34.099999999998545</v>
      </c>
      <c r="N1090" s="11">
        <f t="shared" si="101"/>
        <v>1.079276157017227E-3</v>
      </c>
      <c r="O1090" s="14">
        <f t="shared" si="102"/>
        <v>0.58433100247679015</v>
      </c>
      <c r="P1090">
        <f t="shared" si="99"/>
        <v>380.15000000000146</v>
      </c>
      <c r="Q1090" s="27">
        <f t="shared" si="103"/>
        <v>1</v>
      </c>
      <c r="R1090" s="2" t="str">
        <f t="shared" si="100"/>
        <v/>
      </c>
      <c r="S1090" t="str">
        <f>+IF(R1090=11,(F1089-D1089)/F1089-'Daily stats'!$I$12,IF(R1090=22,(E1089-F1089)/F1089-'Daily stats'!$I$12,""))</f>
        <v/>
      </c>
      <c r="T1090" s="11">
        <f>IF(OR(Q1089="",Q1090=""),0,IF(S1090&lt;&gt;"",S1090,IF(AND(Q1089=Q1090,Q1089&lt;&gt;0),ABS((F1089-F1090)/F1089),IF(AND(Q1089+Q1090=0,Q1089&lt;&gt;0),(-1*ABS(F1090-F1089))/F1089-2*('Daily stats'!$I$12),IF(AND(Q1089=-1,Q1090=0),(F1089-F1090)/F1089-2*('Daily stats'!$I$12),IF(AND(Q1089=1,Q1090=0),(F1090-F1089)/F1089-2*('Daily stats'!$I$12),0))))))</f>
        <v>1.079276157017227E-3</v>
      </c>
    </row>
    <row r="1091" spans="1:20">
      <c r="A1091" s="9">
        <v>43614</v>
      </c>
      <c r="B1091" s="9">
        <v>43615</v>
      </c>
      <c r="C1091" s="2">
        <v>31565.05</v>
      </c>
      <c r="D1091" s="7">
        <v>31578.5</v>
      </c>
      <c r="E1091" s="6">
        <v>31276.55</v>
      </c>
      <c r="F1091" s="5">
        <v>31317.25</v>
      </c>
      <c r="G1091" s="2">
        <v>31317.25</v>
      </c>
      <c r="H1091" s="2">
        <v>120926</v>
      </c>
      <c r="I1091" s="2">
        <v>759678.15</v>
      </c>
      <c r="J1091" s="2">
        <v>977800</v>
      </c>
      <c r="K1091" s="2">
        <v>-366060</v>
      </c>
      <c r="L1091" s="2">
        <v>31295.55</v>
      </c>
      <c r="M1091" s="47">
        <f t="shared" ref="M1091:M1111" si="104">+IF(B1091=B1090,F1091-F1090,"")</f>
        <v>-312.09999999999854</v>
      </c>
      <c r="N1091" s="11">
        <f t="shared" si="101"/>
        <v>-9.8674174461377984E-3</v>
      </c>
      <c r="O1091" s="14">
        <f t="shared" si="102"/>
        <v>0.57446358503065231</v>
      </c>
      <c r="P1091">
        <f t="shared" ref="P1091:P1111" si="105">+D1091-E1091</f>
        <v>301.95000000000073</v>
      </c>
      <c r="Q1091" s="27">
        <f t="shared" si="103"/>
        <v>-1</v>
      </c>
      <c r="R1091" s="2">
        <f t="shared" ref="R1091:R1111" si="106">+IF(AND(Q1090=1,E1091&lt;E1090),22,IF(AND(Q1090=-1,D1091&gt;D1090),11,""))</f>
        <v>22</v>
      </c>
      <c r="S1091">
        <f>+IF(R1091=11,(F1090-D1090)/F1090-'Daily stats'!$I$12,IF(R1091=22,(E1090-F1090)/F1090-'Daily stats'!$I$12,""))</f>
        <v>-1.0312089088141191E-2</v>
      </c>
      <c r="T1091" s="11">
        <f>IF(OR(Q1090="",Q1091=""),0,IF(S1091&lt;&gt;"",S1091,IF(AND(Q1090=Q1091,Q1090&lt;&gt;0),ABS((F1090-F1091)/F1090),IF(AND(Q1090+Q1091=0,Q1090&lt;&gt;0),(-1*ABS(F1091-F1090))/F1090-2*('Daily stats'!$I$12),IF(AND(Q1090=-1,Q1091=0),(F1090-F1091)/F1090-2*('Daily stats'!$I$12),IF(AND(Q1090=1,Q1091=0),(F1091-F1090)/F1090-2*('Daily stats'!$I$12),0))))))</f>
        <v>-1.0312089088141191E-2</v>
      </c>
    </row>
    <row r="1092" spans="1:20">
      <c r="A1092" s="9">
        <v>43615</v>
      </c>
      <c r="B1092" s="9">
        <v>43615</v>
      </c>
      <c r="C1092" s="2">
        <v>31280</v>
      </c>
      <c r="D1092" s="7">
        <v>31642</v>
      </c>
      <c r="E1092" s="6">
        <v>31250</v>
      </c>
      <c r="F1092" s="5">
        <v>31520.799999999999</v>
      </c>
      <c r="G1092" s="2">
        <v>31537.1</v>
      </c>
      <c r="H1092" s="2">
        <v>135346</v>
      </c>
      <c r="I1092" s="2">
        <v>852323.97</v>
      </c>
      <c r="J1092" s="2">
        <v>385840</v>
      </c>
      <c r="K1092" s="2">
        <v>-591960</v>
      </c>
      <c r="L1092" s="2" t="s">
        <v>36</v>
      </c>
      <c r="M1092" s="47">
        <f t="shared" si="104"/>
        <v>203.54999999999927</v>
      </c>
      <c r="N1092" s="11">
        <f t="shared" ref="N1092:N1111" si="107">(F1092-F1091)/F1091</f>
        <v>6.4996128331829672E-3</v>
      </c>
      <c r="O1092" s="14">
        <f t="shared" ref="O1092:O1111" si="108">+O1091+N1092</f>
        <v>0.58096319786383532</v>
      </c>
      <c r="P1092">
        <f t="shared" si="105"/>
        <v>392</v>
      </c>
      <c r="Q1092" s="27">
        <f t="shared" si="103"/>
        <v>0</v>
      </c>
      <c r="R1092" s="2">
        <f t="shared" si="106"/>
        <v>11</v>
      </c>
      <c r="S1092">
        <f>+IF(R1092=11,(F1091-D1091)/F1091-'Daily stats'!$I$12,IF(R1092=22,(E1091-F1091)/F1091-'Daily stats'!$I$12,""))</f>
        <v>-8.8420479128914573E-3</v>
      </c>
      <c r="T1092" s="11">
        <f>IF(OR(Q1091="",Q1092=""),0,IF(S1092&lt;&gt;"",S1092,IF(AND(Q1091=Q1092,Q1091&lt;&gt;0),ABS((F1091-F1092)/F1091),IF(AND(Q1091+Q1092=0,Q1091&lt;&gt;0),(-1*ABS(F1092-F1091))/F1091-2*('Daily stats'!$I$12),IF(AND(Q1091=-1,Q1092=0),(F1091-F1092)/F1091-2*('Daily stats'!$I$12),IF(AND(Q1091=1,Q1092=0),(F1092-F1091)/F1091-2*('Daily stats'!$I$12),0))))))</f>
        <v>-8.8420479128914573E-3</v>
      </c>
    </row>
    <row r="1093" spans="1:20">
      <c r="A1093" s="9">
        <v>43616</v>
      </c>
      <c r="B1093" s="9">
        <v>43643</v>
      </c>
      <c r="C1093" s="2">
        <v>31710.05</v>
      </c>
      <c r="D1093" s="7">
        <v>31815.45</v>
      </c>
      <c r="E1093" s="6">
        <v>30562.1</v>
      </c>
      <c r="F1093" s="5">
        <v>31324.75</v>
      </c>
      <c r="G1093" s="2">
        <v>31324.75</v>
      </c>
      <c r="H1093" s="2">
        <v>222895</v>
      </c>
      <c r="I1093" s="2">
        <v>1398941.07</v>
      </c>
      <c r="J1093" s="2">
        <v>1832620</v>
      </c>
      <c r="K1093" s="2">
        <v>-20000</v>
      </c>
      <c r="L1093" s="2" t="s">
        <v>36</v>
      </c>
      <c r="M1093" s="47" t="str">
        <f t="shared" si="104"/>
        <v/>
      </c>
      <c r="N1093" s="11">
        <f t="shared" si="107"/>
        <v>-6.2197025456206464E-3</v>
      </c>
      <c r="O1093" s="14">
        <f t="shared" si="108"/>
        <v>0.57474349531821467</v>
      </c>
      <c r="P1093">
        <f t="shared" si="105"/>
        <v>1253.3500000000022</v>
      </c>
      <c r="Q1093" s="27" t="str">
        <f t="shared" si="103"/>
        <v/>
      </c>
      <c r="R1093" s="2" t="str">
        <f t="shared" si="106"/>
        <v/>
      </c>
      <c r="S1093" t="str">
        <f>+IF(R1093=11,(F1092-D1092)/F1092-'Daily stats'!$I$12,IF(R1093=22,(E1092-F1092)/F1092-'Daily stats'!$I$12,""))</f>
        <v/>
      </c>
      <c r="T1093" s="11">
        <f>IF(OR(Q1092="",Q1093=""),0,IF(S1093&lt;&gt;"",S1093,IF(AND(Q1092=Q1093,Q1092&lt;&gt;0),ABS((F1092-F1093)/F1092),IF(AND(Q1092+Q1093=0,Q1092&lt;&gt;0),(-1*ABS(F1093-F1092))/F1092-2*('Daily stats'!$I$12),IF(AND(Q1092=-1,Q1093=0),(F1092-F1093)/F1092-2*('Daily stats'!$I$12),IF(AND(Q1092=1,Q1093=0),(F1093-F1092)/F1092-2*('Daily stats'!$I$12),0))))))</f>
        <v>0</v>
      </c>
    </row>
    <row r="1094" spans="1:20">
      <c r="A1094" s="9">
        <v>43619</v>
      </c>
      <c r="B1094" s="9">
        <v>43643</v>
      </c>
      <c r="C1094" s="2">
        <v>31326.85</v>
      </c>
      <c r="D1094" s="7">
        <v>31718.75</v>
      </c>
      <c r="E1094" s="6">
        <v>31250</v>
      </c>
      <c r="F1094" s="5">
        <v>31679.95</v>
      </c>
      <c r="G1094" s="2">
        <v>31679.95</v>
      </c>
      <c r="H1094" s="2">
        <v>136494</v>
      </c>
      <c r="I1094" s="2">
        <v>860318.25</v>
      </c>
      <c r="J1094" s="2">
        <v>1999940</v>
      </c>
      <c r="K1094" s="2">
        <v>167320</v>
      </c>
      <c r="L1094" s="2" t="s">
        <v>36</v>
      </c>
      <c r="M1094" s="47">
        <f t="shared" si="104"/>
        <v>355.20000000000073</v>
      </c>
      <c r="N1094" s="11">
        <f t="shared" si="107"/>
        <v>1.1339276450729878E-2</v>
      </c>
      <c r="O1094" s="14">
        <f t="shared" si="108"/>
        <v>0.58608277176894452</v>
      </c>
      <c r="P1094">
        <f t="shared" si="105"/>
        <v>468.75</v>
      </c>
      <c r="Q1094" s="27">
        <f t="shared" si="103"/>
        <v>1</v>
      </c>
      <c r="R1094" s="2" t="str">
        <f t="shared" si="106"/>
        <v/>
      </c>
      <c r="S1094" t="str">
        <f>+IF(R1094=11,(F1093-D1093)/F1093-'Daily stats'!$I$12,IF(R1094=22,(E1093-F1093)/F1093-'Daily stats'!$I$12,""))</f>
        <v/>
      </c>
      <c r="T1094" s="11">
        <f>IF(OR(Q1093="",Q1094=""),0,IF(S1094&lt;&gt;"",S1094,IF(AND(Q1093=Q1094,Q1093&lt;&gt;0),ABS((F1093-F1094)/F1093),IF(AND(Q1093+Q1094=0,Q1093&lt;&gt;0),(-1*ABS(F1094-F1093))/F1093-2*('Daily stats'!$I$12),IF(AND(Q1093=-1,Q1094=0),(F1093-F1094)/F1093-2*('Daily stats'!$I$12),IF(AND(Q1093=1,Q1094=0),(F1094-F1093)/F1093-2*('Daily stats'!$I$12),0))))))</f>
        <v>0</v>
      </c>
    </row>
    <row r="1095" spans="1:20">
      <c r="A1095" s="9">
        <v>43620</v>
      </c>
      <c r="B1095" s="9">
        <v>43643</v>
      </c>
      <c r="C1095" s="2">
        <v>31597.95</v>
      </c>
      <c r="D1095" s="7">
        <v>31793.95</v>
      </c>
      <c r="E1095" s="6">
        <v>31571</v>
      </c>
      <c r="F1095" s="5">
        <v>31640.6</v>
      </c>
      <c r="G1095" s="2">
        <v>31640.6</v>
      </c>
      <c r="H1095" s="2">
        <v>121716</v>
      </c>
      <c r="I1095" s="2">
        <v>771199.71</v>
      </c>
      <c r="J1095" s="2">
        <v>2065360</v>
      </c>
      <c r="K1095" s="2">
        <v>65420</v>
      </c>
      <c r="L1095" s="2">
        <v>31589.05</v>
      </c>
      <c r="M1095" s="47">
        <f t="shared" si="104"/>
        <v>-39.350000000002183</v>
      </c>
      <c r="N1095" s="11">
        <f t="shared" si="107"/>
        <v>-1.2421105462604007E-3</v>
      </c>
      <c r="O1095" s="14">
        <f t="shared" si="108"/>
        <v>0.58484066122268408</v>
      </c>
      <c r="P1095">
        <f t="shared" si="105"/>
        <v>222.95000000000073</v>
      </c>
      <c r="Q1095" s="27">
        <f t="shared" si="103"/>
        <v>-1</v>
      </c>
      <c r="R1095" s="2" t="str">
        <f t="shared" si="106"/>
        <v/>
      </c>
      <c r="S1095" t="str">
        <f>+IF(R1095=11,(F1094-D1094)/F1094-'Daily stats'!$I$12,IF(R1095=22,(E1094-F1094)/F1094-'Daily stats'!$I$12,""))</f>
        <v/>
      </c>
      <c r="T1095" s="11">
        <f>IF(OR(Q1094="",Q1095=""),0,IF(S1095&lt;&gt;"",S1095,IF(AND(Q1094=Q1095,Q1094&lt;&gt;0),ABS((F1094-F1095)/F1094),IF(AND(Q1094+Q1095=0,Q1094&lt;&gt;0),(-1*ABS(F1095-F1094))/F1094-2*('Daily stats'!$I$12),IF(AND(Q1094=-1,Q1095=0),(F1094-F1095)/F1094-2*('Daily stats'!$I$12),IF(AND(Q1094=1,Q1095=0),(F1095-F1094)/F1094-2*('Daily stats'!$I$12),0))))))</f>
        <v>-2.2421105462604009E-3</v>
      </c>
    </row>
    <row r="1096" spans="1:20">
      <c r="A1096" s="9">
        <v>43622</v>
      </c>
      <c r="B1096" s="9">
        <v>43643</v>
      </c>
      <c r="C1096" s="2">
        <v>31599.95</v>
      </c>
      <c r="D1096" s="7">
        <v>31599.95</v>
      </c>
      <c r="E1096" s="6">
        <v>30883</v>
      </c>
      <c r="F1096" s="5">
        <v>30939.25</v>
      </c>
      <c r="G1096" s="2">
        <v>30939.25</v>
      </c>
      <c r="H1096" s="2">
        <v>195679</v>
      </c>
      <c r="I1096" s="2">
        <v>1222215.76</v>
      </c>
      <c r="J1096" s="2">
        <v>2052120</v>
      </c>
      <c r="K1096" s="2">
        <v>-13240</v>
      </c>
      <c r="L1096" s="2" t="s">
        <v>36</v>
      </c>
      <c r="M1096" s="47">
        <f t="shared" si="104"/>
        <v>-701.34999999999854</v>
      </c>
      <c r="N1096" s="11">
        <f t="shared" si="107"/>
        <v>-2.2166140970778007E-2</v>
      </c>
      <c r="O1096" s="14">
        <f t="shared" si="108"/>
        <v>0.56267452025190612</v>
      </c>
      <c r="P1096">
        <f t="shared" si="105"/>
        <v>716.95000000000073</v>
      </c>
      <c r="Q1096" s="27">
        <f t="shared" si="103"/>
        <v>-1</v>
      </c>
      <c r="R1096" s="2" t="str">
        <f t="shared" si="106"/>
        <v/>
      </c>
      <c r="S1096" t="str">
        <f>+IF(R1096=11,(F1095-D1095)/F1095-'Daily stats'!$I$12,IF(R1096=22,(E1095-F1095)/F1095-'Daily stats'!$I$12,""))</f>
        <v/>
      </c>
      <c r="T1096" s="11">
        <f>IF(OR(Q1095="",Q1096=""),0,IF(S1096&lt;&gt;"",S1096,IF(AND(Q1095=Q1096,Q1095&lt;&gt;0),ABS((F1095-F1096)/F1095),IF(AND(Q1095+Q1096=0,Q1095&lt;&gt;0),(-1*ABS(F1096-F1095))/F1095-2*('Daily stats'!$I$12),IF(AND(Q1095=-1,Q1096=0),(F1095-F1096)/F1095-2*('Daily stats'!$I$12),IF(AND(Q1095=1,Q1096=0),(F1096-F1095)/F1095-2*('Daily stats'!$I$12),0))))))</f>
        <v>2.2166140970778007E-2</v>
      </c>
    </row>
    <row r="1097" spans="1:20">
      <c r="A1097" s="9">
        <v>43623</v>
      </c>
      <c r="B1097" s="9">
        <v>43643</v>
      </c>
      <c r="C1097" s="2">
        <v>31018</v>
      </c>
      <c r="D1097" s="7">
        <v>31187.95</v>
      </c>
      <c r="E1097" s="6">
        <v>30670.35</v>
      </c>
      <c r="F1097" s="5">
        <v>31115.05</v>
      </c>
      <c r="G1097" s="2">
        <v>31115.05</v>
      </c>
      <c r="H1097" s="2">
        <v>182191</v>
      </c>
      <c r="I1097" s="2">
        <v>1129060.03</v>
      </c>
      <c r="J1097" s="2">
        <v>2027820</v>
      </c>
      <c r="K1097" s="2">
        <v>-24300</v>
      </c>
      <c r="L1097" s="2" t="s">
        <v>36</v>
      </c>
      <c r="M1097" s="47">
        <f t="shared" si="104"/>
        <v>175.79999999999927</v>
      </c>
      <c r="N1097" s="11">
        <f t="shared" si="107"/>
        <v>5.6821028305469356E-3</v>
      </c>
      <c r="O1097" s="14">
        <f t="shared" si="108"/>
        <v>0.56835662308245305</v>
      </c>
      <c r="P1097">
        <f t="shared" si="105"/>
        <v>517.60000000000218</v>
      </c>
      <c r="Q1097" s="27">
        <f t="shared" si="103"/>
        <v>1</v>
      </c>
      <c r="R1097" s="2" t="str">
        <f t="shared" si="106"/>
        <v/>
      </c>
      <c r="S1097" t="str">
        <f>+IF(R1097=11,(F1096-D1096)/F1096-'Daily stats'!$I$12,IF(R1097=22,(E1096-F1096)/F1096-'Daily stats'!$I$12,""))</f>
        <v/>
      </c>
      <c r="T1097" s="11">
        <f>IF(OR(Q1096="",Q1097=""),0,IF(S1097&lt;&gt;"",S1097,IF(AND(Q1096=Q1097,Q1096&lt;&gt;0),ABS((F1096-F1097)/F1096),IF(AND(Q1096+Q1097=0,Q1096&lt;&gt;0),(-1*ABS(F1097-F1096))/F1096-2*('Daily stats'!$I$12),IF(AND(Q1096=-1,Q1097=0),(F1096-F1097)/F1096-2*('Daily stats'!$I$12),IF(AND(Q1096=1,Q1097=0),(F1097-F1096)/F1096-2*('Daily stats'!$I$12),0))))))</f>
        <v>-6.6821028305469356E-3</v>
      </c>
    </row>
    <row r="1098" spans="1:20">
      <c r="A1098" s="9">
        <v>43626</v>
      </c>
      <c r="B1098" s="9">
        <v>43643</v>
      </c>
      <c r="C1098" s="2">
        <v>31296.3</v>
      </c>
      <c r="D1098" s="7">
        <v>31391.65</v>
      </c>
      <c r="E1098" s="6">
        <v>30866</v>
      </c>
      <c r="F1098" s="5">
        <v>31044.7</v>
      </c>
      <c r="G1098" s="2">
        <v>31044.7</v>
      </c>
      <c r="H1098" s="2">
        <v>143854</v>
      </c>
      <c r="I1098" s="2">
        <v>894261.55</v>
      </c>
      <c r="J1098" s="2">
        <v>2020040</v>
      </c>
      <c r="K1098" s="2">
        <v>-7780</v>
      </c>
      <c r="L1098" s="2">
        <v>31034</v>
      </c>
      <c r="M1098" s="47">
        <f t="shared" si="104"/>
        <v>-70.349999999998545</v>
      </c>
      <c r="N1098" s="11">
        <f t="shared" si="107"/>
        <v>-2.2609637458399891E-3</v>
      </c>
      <c r="O1098" s="14">
        <f t="shared" si="108"/>
        <v>0.5660956593366131</v>
      </c>
      <c r="P1098">
        <f t="shared" si="105"/>
        <v>525.65000000000146</v>
      </c>
      <c r="Q1098" s="27">
        <f t="shared" si="103"/>
        <v>-1</v>
      </c>
      <c r="R1098" s="2" t="str">
        <f t="shared" si="106"/>
        <v/>
      </c>
      <c r="S1098" t="str">
        <f>+IF(R1098=11,(F1097-D1097)/F1097-'Daily stats'!$I$12,IF(R1098=22,(E1097-F1097)/F1097-'Daily stats'!$I$12,""))</f>
        <v/>
      </c>
      <c r="T1098" s="11">
        <f>IF(OR(Q1097="",Q1098=""),0,IF(S1098&lt;&gt;"",S1098,IF(AND(Q1097=Q1098,Q1097&lt;&gt;0),ABS((F1097-F1098)/F1097),IF(AND(Q1097+Q1098=0,Q1097&lt;&gt;0),(-1*ABS(F1098-F1097))/F1097-2*('Daily stats'!$I$12),IF(AND(Q1097=-1,Q1098=0),(F1097-F1098)/F1097-2*('Daily stats'!$I$12),IF(AND(Q1097=1,Q1098=0),(F1098-F1097)/F1097-2*('Daily stats'!$I$12),0))))))</f>
        <v>-3.2609637458399891E-3</v>
      </c>
    </row>
    <row r="1099" spans="1:20">
      <c r="A1099" s="9">
        <v>43627</v>
      </c>
      <c r="B1099" s="9">
        <v>43643</v>
      </c>
      <c r="C1099" s="2">
        <v>31200</v>
      </c>
      <c r="D1099" s="7">
        <v>31374.9</v>
      </c>
      <c r="E1099" s="6">
        <v>30974.9</v>
      </c>
      <c r="F1099" s="5">
        <v>31246.9</v>
      </c>
      <c r="G1099" s="2">
        <v>31246.9</v>
      </c>
      <c r="H1099" s="2">
        <v>134530</v>
      </c>
      <c r="I1099" s="2">
        <v>839621.15</v>
      </c>
      <c r="J1099" s="2">
        <v>1996900</v>
      </c>
      <c r="K1099" s="2">
        <v>-23140</v>
      </c>
      <c r="L1099" s="2">
        <v>31265.45</v>
      </c>
      <c r="M1099" s="47">
        <f t="shared" si="104"/>
        <v>202.20000000000073</v>
      </c>
      <c r="N1099" s="11">
        <f t="shared" si="107"/>
        <v>6.5131890467616284E-3</v>
      </c>
      <c r="O1099" s="14">
        <f t="shared" si="108"/>
        <v>0.57260884838337478</v>
      </c>
      <c r="P1099">
        <f t="shared" si="105"/>
        <v>400</v>
      </c>
      <c r="Q1099" s="27">
        <f t="shared" si="103"/>
        <v>1</v>
      </c>
      <c r="R1099" s="2" t="str">
        <f t="shared" si="106"/>
        <v/>
      </c>
      <c r="S1099" t="str">
        <f>+IF(R1099=11,(F1098-D1098)/F1098-'Daily stats'!$I$12,IF(R1099=22,(E1098-F1098)/F1098-'Daily stats'!$I$12,""))</f>
        <v/>
      </c>
      <c r="T1099" s="11">
        <f>IF(OR(Q1098="",Q1099=""),0,IF(S1099&lt;&gt;"",S1099,IF(AND(Q1098=Q1099,Q1098&lt;&gt;0),ABS((F1098-F1099)/F1098),IF(AND(Q1098+Q1099=0,Q1098&lt;&gt;0),(-1*ABS(F1099-F1098))/F1098-2*('Daily stats'!$I$12),IF(AND(Q1098=-1,Q1099=0),(F1098-F1099)/F1098-2*('Daily stats'!$I$12),IF(AND(Q1098=1,Q1099=0),(F1099-F1098)/F1098-2*('Daily stats'!$I$12),0))))))</f>
        <v>-7.5131890467616284E-3</v>
      </c>
    </row>
    <row r="1100" spans="1:20">
      <c r="A1100" s="9">
        <v>43628</v>
      </c>
      <c r="B1100" s="9">
        <v>43643</v>
      </c>
      <c r="C1100" s="2">
        <v>31220</v>
      </c>
      <c r="D1100" s="7">
        <v>31240</v>
      </c>
      <c r="E1100" s="6">
        <v>30906.2</v>
      </c>
      <c r="F1100" s="5">
        <v>31005.5</v>
      </c>
      <c r="G1100" s="2">
        <v>31005.5</v>
      </c>
      <c r="H1100" s="2">
        <v>113086</v>
      </c>
      <c r="I1100" s="2">
        <v>701428.65</v>
      </c>
      <c r="J1100" s="2">
        <v>1959020</v>
      </c>
      <c r="K1100" s="2">
        <v>-37880</v>
      </c>
      <c r="L1100" s="2">
        <v>30965.7</v>
      </c>
      <c r="M1100" s="47">
        <f t="shared" si="104"/>
        <v>-241.40000000000146</v>
      </c>
      <c r="N1100" s="11">
        <f t="shared" si="107"/>
        <v>-7.7255663761845641E-3</v>
      </c>
      <c r="O1100" s="14">
        <f t="shared" si="108"/>
        <v>0.56488328200719018</v>
      </c>
      <c r="P1100">
        <f t="shared" si="105"/>
        <v>333.79999999999927</v>
      </c>
      <c r="Q1100" s="27">
        <f t="shared" si="103"/>
        <v>-1</v>
      </c>
      <c r="R1100" s="2">
        <f t="shared" si="106"/>
        <v>22</v>
      </c>
      <c r="S1100">
        <f>+IF(R1100=11,(F1099-D1099)/F1099-'Daily stats'!$I$12,IF(R1100=22,(E1099-F1099)/F1099-'Daily stats'!$I$12,""))</f>
        <v>-9.2048635224614289E-3</v>
      </c>
      <c r="T1100" s="11">
        <f>IF(OR(Q1099="",Q1100=""),0,IF(S1100&lt;&gt;"",S1100,IF(AND(Q1099=Q1100,Q1099&lt;&gt;0),ABS((F1099-F1100)/F1099),IF(AND(Q1099+Q1100=0,Q1099&lt;&gt;0),(-1*ABS(F1100-F1099))/F1099-2*('Daily stats'!$I$12),IF(AND(Q1099=-1,Q1100=0),(F1099-F1100)/F1099-2*('Daily stats'!$I$12),IF(AND(Q1099=1,Q1100=0),(F1100-F1099)/F1099-2*('Daily stats'!$I$12),0))))))</f>
        <v>-9.2048635224614289E-3</v>
      </c>
    </row>
    <row r="1101" spans="1:20">
      <c r="A1101" s="9">
        <v>43629</v>
      </c>
      <c r="B1101" s="9">
        <v>43643</v>
      </c>
      <c r="C1101" s="2">
        <v>30888</v>
      </c>
      <c r="D1101" s="7">
        <v>31090.7</v>
      </c>
      <c r="E1101" s="6">
        <v>30665</v>
      </c>
      <c r="F1101" s="5">
        <v>31025.25</v>
      </c>
      <c r="G1101" s="2">
        <v>31025.25</v>
      </c>
      <c r="H1101" s="2">
        <v>153898</v>
      </c>
      <c r="I1101" s="2">
        <v>949920.53</v>
      </c>
      <c r="J1101" s="2">
        <v>1754380</v>
      </c>
      <c r="K1101" s="2">
        <v>-204640</v>
      </c>
      <c r="L1101" s="2" t="s">
        <v>36</v>
      </c>
      <c r="M1101" s="47">
        <f t="shared" si="104"/>
        <v>19.75</v>
      </c>
      <c r="N1101" s="11">
        <f t="shared" si="107"/>
        <v>6.3698376094563868E-4</v>
      </c>
      <c r="O1101" s="14">
        <f t="shared" si="108"/>
        <v>0.56552026576813585</v>
      </c>
      <c r="P1101">
        <f t="shared" si="105"/>
        <v>425.70000000000073</v>
      </c>
      <c r="Q1101" s="27">
        <f t="shared" ref="Q1101:Q1111" si="109">+IF(M1101="","",IF(B1101&lt;&gt;B1102,0,IF(M1101&lt;&gt;"",IF(F1101&gt;F1100,1,IF(F1101&lt;F1100,-1,0)))))</f>
        <v>1</v>
      </c>
      <c r="R1101" s="2" t="str">
        <f t="shared" si="106"/>
        <v/>
      </c>
      <c r="S1101" t="str">
        <f>+IF(R1101=11,(F1100-D1100)/F1100-'Daily stats'!$I$12,IF(R1101=22,(E1100-F1100)/F1100-'Daily stats'!$I$12,""))</f>
        <v/>
      </c>
      <c r="T1101" s="11">
        <f>IF(OR(Q1100="",Q1101=""),0,IF(S1101&lt;&gt;"",S1101,IF(AND(Q1100=Q1101,Q1100&lt;&gt;0),ABS((F1100-F1101)/F1100),IF(AND(Q1100+Q1101=0,Q1100&lt;&gt;0),(-1*ABS(F1101-F1100))/F1100-2*('Daily stats'!$I$12),IF(AND(Q1100=-1,Q1101=0),(F1100-F1101)/F1100-2*('Daily stats'!$I$12),IF(AND(Q1100=1,Q1101=0),(F1101-F1100)/F1100-2*('Daily stats'!$I$12),0))))))</f>
        <v>-1.6369837609456388E-3</v>
      </c>
    </row>
    <row r="1102" spans="1:20">
      <c r="A1102" s="9">
        <v>43630</v>
      </c>
      <c r="B1102" s="9">
        <v>43643</v>
      </c>
      <c r="C1102" s="2">
        <v>30955.1</v>
      </c>
      <c r="D1102" s="7">
        <v>31042</v>
      </c>
      <c r="E1102" s="6">
        <v>30503.15</v>
      </c>
      <c r="F1102" s="5">
        <v>30611.4</v>
      </c>
      <c r="G1102" s="2">
        <v>30611.4</v>
      </c>
      <c r="H1102" s="2">
        <v>147775</v>
      </c>
      <c r="I1102" s="2">
        <v>908982.26</v>
      </c>
      <c r="J1102" s="2">
        <v>1826660</v>
      </c>
      <c r="K1102" s="2">
        <v>72280</v>
      </c>
      <c r="L1102" s="2">
        <v>30614.35</v>
      </c>
      <c r="M1102" s="47">
        <f t="shared" si="104"/>
        <v>-413.84999999999854</v>
      </c>
      <c r="N1102" s="11">
        <f t="shared" si="107"/>
        <v>-1.3339135059346776E-2</v>
      </c>
      <c r="O1102" s="14">
        <f t="shared" si="108"/>
        <v>0.55218113070878905</v>
      </c>
      <c r="P1102">
        <f t="shared" si="105"/>
        <v>538.84999999999854</v>
      </c>
      <c r="Q1102" s="27">
        <f t="shared" si="109"/>
        <v>-1</v>
      </c>
      <c r="R1102" s="2">
        <f t="shared" si="106"/>
        <v>22</v>
      </c>
      <c r="S1102">
        <f>+IF(R1102=11,(F1101-D1101)/F1101-'Daily stats'!$I$12,IF(R1102=22,(E1101-F1101)/F1101-'Daily stats'!$I$12,""))</f>
        <v>-1.2111509979774539E-2</v>
      </c>
      <c r="T1102" s="11">
        <f>IF(OR(Q1101="",Q1102=""),0,IF(S1102&lt;&gt;"",S1102,IF(AND(Q1101=Q1102,Q1101&lt;&gt;0),ABS((F1101-F1102)/F1101),IF(AND(Q1101+Q1102=0,Q1101&lt;&gt;0),(-1*ABS(F1102-F1101))/F1101-2*('Daily stats'!$I$12),IF(AND(Q1101=-1,Q1102=0),(F1101-F1102)/F1101-2*('Daily stats'!$I$12),IF(AND(Q1101=1,Q1102=0),(F1102-F1101)/F1101-2*('Daily stats'!$I$12),0))))))</f>
        <v>-1.2111509979774539E-2</v>
      </c>
    </row>
    <row r="1103" spans="1:20">
      <c r="A1103" s="9">
        <v>43633</v>
      </c>
      <c r="B1103" s="9">
        <v>43643</v>
      </c>
      <c r="C1103" s="2">
        <v>30599</v>
      </c>
      <c r="D1103" s="7">
        <v>30614.45</v>
      </c>
      <c r="E1103" s="6">
        <v>30306</v>
      </c>
      <c r="F1103" s="5">
        <v>30325.95</v>
      </c>
      <c r="G1103" s="2">
        <v>30325.95</v>
      </c>
      <c r="H1103" s="2">
        <v>112503</v>
      </c>
      <c r="I1103" s="2">
        <v>684422.17</v>
      </c>
      <c r="J1103" s="2">
        <v>1649440</v>
      </c>
      <c r="K1103" s="2">
        <v>-177220</v>
      </c>
      <c r="L1103" s="2">
        <v>30273.25</v>
      </c>
      <c r="M1103" s="47">
        <f t="shared" si="104"/>
        <v>-285.45000000000073</v>
      </c>
      <c r="N1103" s="11">
        <f t="shared" si="107"/>
        <v>-9.3249573688234024E-3</v>
      </c>
      <c r="O1103" s="14">
        <f t="shared" si="108"/>
        <v>0.54285617333996561</v>
      </c>
      <c r="P1103">
        <f t="shared" si="105"/>
        <v>308.45000000000073</v>
      </c>
      <c r="Q1103" s="27">
        <f t="shared" si="109"/>
        <v>-1</v>
      </c>
      <c r="R1103" s="2" t="str">
        <f t="shared" si="106"/>
        <v/>
      </c>
      <c r="S1103" t="str">
        <f>+IF(R1103=11,(F1102-D1102)/F1102-'Daily stats'!$I$12,IF(R1103=22,(E1102-F1102)/F1102-'Daily stats'!$I$12,""))</f>
        <v/>
      </c>
      <c r="T1103" s="11">
        <f>IF(OR(Q1102="",Q1103=""),0,IF(S1103&lt;&gt;"",S1103,IF(AND(Q1102=Q1103,Q1102&lt;&gt;0),ABS((F1102-F1103)/F1102),IF(AND(Q1102+Q1103=0,Q1102&lt;&gt;0),(-1*ABS(F1103-F1102))/F1102-2*('Daily stats'!$I$12),IF(AND(Q1102=-1,Q1103=0),(F1102-F1103)/F1102-2*('Daily stats'!$I$12),IF(AND(Q1102=1,Q1103=0),(F1103-F1102)/F1102-2*('Daily stats'!$I$12),0))))))</f>
        <v>9.3249573688234024E-3</v>
      </c>
    </row>
    <row r="1104" spans="1:20">
      <c r="A1104" s="9">
        <v>43634</v>
      </c>
      <c r="B1104" s="9">
        <v>43643</v>
      </c>
      <c r="C1104" s="2">
        <v>30349.95</v>
      </c>
      <c r="D1104" s="7">
        <v>30584</v>
      </c>
      <c r="E1104" s="6">
        <v>30200</v>
      </c>
      <c r="F1104" s="5">
        <v>30331</v>
      </c>
      <c r="G1104" s="2">
        <v>30331</v>
      </c>
      <c r="H1104" s="2">
        <v>173508</v>
      </c>
      <c r="I1104" s="2">
        <v>1054724.02</v>
      </c>
      <c r="J1104" s="2">
        <v>1561020</v>
      </c>
      <c r="K1104" s="2">
        <v>-88420</v>
      </c>
      <c r="L1104" s="2" t="s">
        <v>36</v>
      </c>
      <c r="M1104" s="47">
        <f t="shared" si="104"/>
        <v>5.0499999999992724</v>
      </c>
      <c r="N1104" s="11">
        <f t="shared" si="107"/>
        <v>1.665240495351101E-4</v>
      </c>
      <c r="O1104" s="14">
        <f t="shared" si="108"/>
        <v>0.54302269738950071</v>
      </c>
      <c r="P1104">
        <f t="shared" si="105"/>
        <v>384</v>
      </c>
      <c r="Q1104" s="27">
        <f t="shared" si="109"/>
        <v>1</v>
      </c>
      <c r="R1104" s="2" t="str">
        <f t="shared" si="106"/>
        <v/>
      </c>
      <c r="S1104" t="str">
        <f>+IF(R1104=11,(F1103-D1103)/F1103-'Daily stats'!$I$12,IF(R1104=22,(E1103-F1103)/F1103-'Daily stats'!$I$12,""))</f>
        <v/>
      </c>
      <c r="T1104" s="11">
        <f>IF(OR(Q1103="",Q1104=""),0,IF(S1104&lt;&gt;"",S1104,IF(AND(Q1103=Q1104,Q1103&lt;&gt;0),ABS((F1103-F1104)/F1103),IF(AND(Q1103+Q1104=0,Q1103&lt;&gt;0),(-1*ABS(F1104-F1103))/F1103-2*('Daily stats'!$I$12),IF(AND(Q1103=-1,Q1104=0),(F1103-F1104)/F1103-2*('Daily stats'!$I$12),IF(AND(Q1103=1,Q1104=0),(F1104-F1103)/F1103-2*('Daily stats'!$I$12),0))))))</f>
        <v>-1.1665240495351101E-3</v>
      </c>
    </row>
    <row r="1105" spans="1:20">
      <c r="A1105" s="9">
        <v>43635</v>
      </c>
      <c r="B1105" s="9">
        <v>43643</v>
      </c>
      <c r="C1105" s="2">
        <v>30506.35</v>
      </c>
      <c r="D1105" s="7">
        <v>30663.05</v>
      </c>
      <c r="E1105" s="6">
        <v>30213.9</v>
      </c>
      <c r="F1105" s="5">
        <v>30350.2</v>
      </c>
      <c r="G1105" s="2">
        <v>30350.2</v>
      </c>
      <c r="H1105" s="2">
        <v>166877</v>
      </c>
      <c r="I1105" s="2">
        <v>1017266.78</v>
      </c>
      <c r="J1105" s="2">
        <v>1637380</v>
      </c>
      <c r="K1105" s="2">
        <v>76360</v>
      </c>
      <c r="L1105" s="2">
        <v>30362.1</v>
      </c>
      <c r="M1105" s="47">
        <f t="shared" si="104"/>
        <v>19.200000000000728</v>
      </c>
      <c r="N1105" s="11">
        <f t="shared" si="107"/>
        <v>6.3301572648447881E-4</v>
      </c>
      <c r="O1105" s="14">
        <f t="shared" si="108"/>
        <v>0.54365571311598515</v>
      </c>
      <c r="P1105">
        <f t="shared" si="105"/>
        <v>449.14999999999782</v>
      </c>
      <c r="Q1105" s="27">
        <f t="shared" si="109"/>
        <v>1</v>
      </c>
      <c r="R1105" s="2" t="str">
        <f t="shared" si="106"/>
        <v/>
      </c>
      <c r="S1105" t="str">
        <f>+IF(R1105=11,(F1104-D1104)/F1104-'Daily stats'!$I$12,IF(R1105=22,(E1104-F1104)/F1104-'Daily stats'!$I$12,""))</f>
        <v/>
      </c>
      <c r="T1105" s="11">
        <f>IF(OR(Q1104="",Q1105=""),0,IF(S1105&lt;&gt;"",S1105,IF(AND(Q1104=Q1105,Q1104&lt;&gt;0),ABS((F1104-F1105)/F1104),IF(AND(Q1104+Q1105=0,Q1104&lt;&gt;0),(-1*ABS(F1105-F1104))/F1104-2*('Daily stats'!$I$12),IF(AND(Q1104=-1,Q1105=0),(F1104-F1105)/F1104-2*('Daily stats'!$I$12),IF(AND(Q1104=1,Q1105=0),(F1105-F1104)/F1104-2*('Daily stats'!$I$12),0))))))</f>
        <v>6.3301572648447881E-4</v>
      </c>
    </row>
    <row r="1106" spans="1:20">
      <c r="A1106" s="9">
        <v>43636</v>
      </c>
      <c r="B1106" s="9">
        <v>43643</v>
      </c>
      <c r="C1106" s="2">
        <v>30377.85</v>
      </c>
      <c r="D1106" s="7">
        <v>30809</v>
      </c>
      <c r="E1106" s="6">
        <v>30276</v>
      </c>
      <c r="F1106" s="5">
        <v>30768.05</v>
      </c>
      <c r="G1106" s="2">
        <v>30768.05</v>
      </c>
      <c r="H1106" s="2">
        <v>169441</v>
      </c>
      <c r="I1106" s="2">
        <v>1036024.09</v>
      </c>
      <c r="J1106" s="2">
        <v>1876360</v>
      </c>
      <c r="K1106" s="2">
        <v>238980</v>
      </c>
      <c r="L1106" s="2" t="s">
        <v>36</v>
      </c>
      <c r="M1106" s="47">
        <f t="shared" si="104"/>
        <v>417.84999999999854</v>
      </c>
      <c r="N1106" s="11">
        <f t="shared" si="107"/>
        <v>1.3767619323760586E-2</v>
      </c>
      <c r="O1106" s="14">
        <f t="shared" si="108"/>
        <v>0.55742333243974573</v>
      </c>
      <c r="P1106">
        <f t="shared" si="105"/>
        <v>533</v>
      </c>
      <c r="Q1106" s="27">
        <f t="shared" si="109"/>
        <v>1</v>
      </c>
      <c r="R1106" s="2" t="str">
        <f t="shared" si="106"/>
        <v/>
      </c>
      <c r="S1106" t="str">
        <f>+IF(R1106=11,(F1105-D1105)/F1105-'Daily stats'!$I$12,IF(R1106=22,(E1105-F1105)/F1105-'Daily stats'!$I$12,""))</f>
        <v/>
      </c>
      <c r="T1106" s="11">
        <f>IF(OR(Q1105="",Q1106=""),0,IF(S1106&lt;&gt;"",S1106,IF(AND(Q1105=Q1106,Q1105&lt;&gt;0),ABS((F1105-F1106)/F1105),IF(AND(Q1105+Q1106=0,Q1105&lt;&gt;0),(-1*ABS(F1106-F1105))/F1105-2*('Daily stats'!$I$12),IF(AND(Q1105=-1,Q1106=0),(F1105-F1106)/F1105-2*('Daily stats'!$I$12),IF(AND(Q1105=1,Q1106=0),(F1106-F1105)/F1105-2*('Daily stats'!$I$12),0))))))</f>
        <v>1.3767619323760586E-2</v>
      </c>
    </row>
    <row r="1107" spans="1:20">
      <c r="A1107" s="9">
        <v>43637</v>
      </c>
      <c r="B1107" s="9">
        <v>43643</v>
      </c>
      <c r="C1107" s="2">
        <v>30699.95</v>
      </c>
      <c r="D1107" s="7">
        <v>30799.9</v>
      </c>
      <c r="E1107" s="6">
        <v>30515</v>
      </c>
      <c r="F1107" s="5">
        <v>30638.1</v>
      </c>
      <c r="G1107" s="2">
        <v>30638.1</v>
      </c>
      <c r="H1107" s="2">
        <v>132396</v>
      </c>
      <c r="I1107" s="2">
        <v>811239.04</v>
      </c>
      <c r="J1107" s="2">
        <v>1928500</v>
      </c>
      <c r="K1107" s="2">
        <v>52140</v>
      </c>
      <c r="L1107" s="2" t="s">
        <v>36</v>
      </c>
      <c r="M1107" s="47">
        <f t="shared" si="104"/>
        <v>-129.95000000000073</v>
      </c>
      <c r="N1107" s="11">
        <f t="shared" si="107"/>
        <v>-4.2235370782354011E-3</v>
      </c>
      <c r="O1107" s="14">
        <f t="shared" si="108"/>
        <v>0.55319979536151032</v>
      </c>
      <c r="P1107">
        <f t="shared" si="105"/>
        <v>284.90000000000146</v>
      </c>
      <c r="Q1107" s="27">
        <f t="shared" si="109"/>
        <v>-1</v>
      </c>
      <c r="R1107" s="2" t="str">
        <f t="shared" si="106"/>
        <v/>
      </c>
      <c r="S1107" t="str">
        <f>+IF(R1107=11,(F1106-D1106)/F1106-'Daily stats'!$I$12,IF(R1107=22,(E1106-F1106)/F1106-'Daily stats'!$I$12,""))</f>
        <v/>
      </c>
      <c r="T1107" s="11">
        <f>IF(OR(Q1106="",Q1107=""),0,IF(S1107&lt;&gt;"",S1107,IF(AND(Q1106=Q1107,Q1106&lt;&gt;0),ABS((F1106-F1107)/F1106),IF(AND(Q1106+Q1107=0,Q1106&lt;&gt;0),(-1*ABS(F1107-F1106))/F1106-2*('Daily stats'!$I$12),IF(AND(Q1106=-1,Q1107=0),(F1106-F1107)/F1106-2*('Daily stats'!$I$12),IF(AND(Q1106=1,Q1107=0),(F1107-F1106)/F1106-2*('Daily stats'!$I$12),0))))))</f>
        <v>-5.2235370782354011E-3</v>
      </c>
    </row>
    <row r="1108" spans="1:20">
      <c r="A1108" s="9">
        <v>43640</v>
      </c>
      <c r="B1108" s="9">
        <v>43643</v>
      </c>
      <c r="C1108" s="2">
        <v>30675.05</v>
      </c>
      <c r="D1108" s="7">
        <v>30768</v>
      </c>
      <c r="E1108" s="6">
        <v>30533.65</v>
      </c>
      <c r="F1108" s="5">
        <v>30631.25</v>
      </c>
      <c r="G1108" s="2">
        <v>30631.25</v>
      </c>
      <c r="H1108" s="2">
        <v>99305</v>
      </c>
      <c r="I1108" s="2">
        <v>608748.78</v>
      </c>
      <c r="J1108" s="2">
        <v>1776960</v>
      </c>
      <c r="K1108" s="2">
        <v>-151540</v>
      </c>
      <c r="L1108" s="2" t="s">
        <v>36</v>
      </c>
      <c r="M1108" s="47">
        <f t="shared" si="104"/>
        <v>-6.8499999999985448</v>
      </c>
      <c r="N1108" s="11">
        <f t="shared" si="107"/>
        <v>-2.2357783282901176E-4</v>
      </c>
      <c r="O1108" s="14">
        <f t="shared" si="108"/>
        <v>0.55297621752868131</v>
      </c>
      <c r="P1108">
        <f t="shared" si="105"/>
        <v>234.34999999999854</v>
      </c>
      <c r="Q1108" s="27">
        <f t="shared" si="109"/>
        <v>-1</v>
      </c>
      <c r="R1108" s="2" t="str">
        <f t="shared" si="106"/>
        <v/>
      </c>
      <c r="S1108" t="str">
        <f>+IF(R1108=11,(F1107-D1107)/F1107-'Daily stats'!$I$12,IF(R1108=22,(E1107-F1107)/F1107-'Daily stats'!$I$12,""))</f>
        <v/>
      </c>
      <c r="T1108" s="11">
        <f>IF(OR(Q1107="",Q1108=""),0,IF(S1108&lt;&gt;"",S1108,IF(AND(Q1107=Q1108,Q1107&lt;&gt;0),ABS((F1107-F1108)/F1107),IF(AND(Q1107+Q1108=0,Q1107&lt;&gt;0),(-1*ABS(F1108-F1107))/F1107-2*('Daily stats'!$I$12),IF(AND(Q1107=-1,Q1108=0),(F1107-F1108)/F1107-2*('Daily stats'!$I$12),IF(AND(Q1107=1,Q1108=0),(F1108-F1107)/F1107-2*('Daily stats'!$I$12),0))))))</f>
        <v>2.2357783282901176E-4</v>
      </c>
    </row>
    <row r="1109" spans="1:20">
      <c r="A1109" s="9">
        <v>43641</v>
      </c>
      <c r="B1109" s="9">
        <v>43643</v>
      </c>
      <c r="C1109" s="2">
        <v>30589.95</v>
      </c>
      <c r="D1109" s="7">
        <v>30950</v>
      </c>
      <c r="E1109" s="6">
        <v>30480</v>
      </c>
      <c r="F1109" s="5">
        <v>30878.6</v>
      </c>
      <c r="G1109" s="2">
        <v>30878.6</v>
      </c>
      <c r="H1109" s="2">
        <v>145600</v>
      </c>
      <c r="I1109" s="2">
        <v>894430.46</v>
      </c>
      <c r="J1109" s="2">
        <v>1506840</v>
      </c>
      <c r="K1109" s="2">
        <v>-270120</v>
      </c>
      <c r="L1109" s="2">
        <v>30847.05</v>
      </c>
      <c r="M1109" s="47">
        <f t="shared" si="104"/>
        <v>247.34999999999854</v>
      </c>
      <c r="N1109" s="11">
        <f t="shared" si="107"/>
        <v>8.0750867169964834E-3</v>
      </c>
      <c r="O1109" s="14">
        <f t="shared" si="108"/>
        <v>0.56105130424567784</v>
      </c>
      <c r="P1109">
        <f t="shared" si="105"/>
        <v>470</v>
      </c>
      <c r="Q1109" s="27">
        <f t="shared" si="109"/>
        <v>1</v>
      </c>
      <c r="R1109" s="2">
        <f t="shared" si="106"/>
        <v>11</v>
      </c>
      <c r="S1109">
        <f>+IF(R1109=11,(F1108-D1108)/F1108-'Daily stats'!$I$12,IF(R1109=22,(E1108-F1108)/F1108-'Daily stats'!$I$12,""))</f>
        <v>-4.9643950214241991E-3</v>
      </c>
      <c r="T1109" s="11">
        <f>IF(OR(Q1108="",Q1109=""),0,IF(S1109&lt;&gt;"",S1109,IF(AND(Q1108=Q1109,Q1108&lt;&gt;0),ABS((F1108-F1109)/F1108),IF(AND(Q1108+Q1109=0,Q1108&lt;&gt;0),(-1*ABS(F1109-F1108))/F1108-2*('Daily stats'!$I$12),IF(AND(Q1108=-1,Q1109=0),(F1108-F1109)/F1108-2*('Daily stats'!$I$12),IF(AND(Q1108=1,Q1109=0),(F1109-F1108)/F1108-2*('Daily stats'!$I$12),0))))))</f>
        <v>-4.9643950214241991E-3</v>
      </c>
    </row>
    <row r="1110" spans="1:20">
      <c r="A1110" s="9">
        <v>43642</v>
      </c>
      <c r="B1110" s="9">
        <v>43643</v>
      </c>
      <c r="C1110" s="2">
        <v>30790</v>
      </c>
      <c r="D1110" s="7">
        <v>31209.15</v>
      </c>
      <c r="E1110" s="6">
        <v>30779.35</v>
      </c>
      <c r="F1110" s="5">
        <v>31172.6</v>
      </c>
      <c r="G1110" s="2">
        <v>31172.6</v>
      </c>
      <c r="H1110" s="2">
        <v>120941</v>
      </c>
      <c r="I1110" s="2">
        <v>750485.36</v>
      </c>
      <c r="J1110" s="2">
        <v>1196820</v>
      </c>
      <c r="K1110" s="2">
        <v>-310020</v>
      </c>
      <c r="L1110" s="2">
        <v>31162.35</v>
      </c>
      <c r="M1110" s="47">
        <f t="shared" si="104"/>
        <v>294</v>
      </c>
      <c r="N1110" s="11">
        <f t="shared" si="107"/>
        <v>9.5211570472754602E-3</v>
      </c>
      <c r="O1110" s="14">
        <f t="shared" si="108"/>
        <v>0.57057246129295325</v>
      </c>
      <c r="P1110">
        <f t="shared" si="105"/>
        <v>429.80000000000291</v>
      </c>
      <c r="Q1110" s="27">
        <f t="shared" si="109"/>
        <v>1</v>
      </c>
      <c r="R1110" s="2" t="str">
        <f t="shared" si="106"/>
        <v/>
      </c>
      <c r="S1110" t="str">
        <f>+IF(R1110=11,(F1109-D1109)/F1109-'Daily stats'!$I$12,IF(R1110=22,(E1109-F1109)/F1109-'Daily stats'!$I$12,""))</f>
        <v/>
      </c>
      <c r="T1110" s="11">
        <f>IF(OR(Q1109="",Q1110=""),0,IF(S1110&lt;&gt;"",S1110,IF(AND(Q1109=Q1110,Q1109&lt;&gt;0),ABS((F1109-F1110)/F1109),IF(AND(Q1109+Q1110=0,Q1109&lt;&gt;0),(-1*ABS(F1110-F1109))/F1109-2*('Daily stats'!$I$12),IF(AND(Q1109=-1,Q1110=0),(F1109-F1110)/F1109-2*('Daily stats'!$I$12),IF(AND(Q1109=1,Q1110=0),(F1110-F1109)/F1109-2*('Daily stats'!$I$12),0))))))</f>
        <v>9.5211570472754602E-3</v>
      </c>
    </row>
    <row r="1111" spans="1:20">
      <c r="A1111" s="9">
        <v>43643</v>
      </c>
      <c r="B1111" s="9">
        <v>43643</v>
      </c>
      <c r="C1111" s="2">
        <v>31250.05</v>
      </c>
      <c r="D1111" s="7">
        <v>31480</v>
      </c>
      <c r="E1111" s="6">
        <v>31139.25</v>
      </c>
      <c r="F1111" s="5">
        <v>31274.75</v>
      </c>
      <c r="G1111" s="2">
        <v>31269.5</v>
      </c>
      <c r="H1111" s="2">
        <v>161620</v>
      </c>
      <c r="I1111" s="2">
        <v>1012544.81</v>
      </c>
      <c r="J1111" s="2">
        <v>416360</v>
      </c>
      <c r="K1111" s="2">
        <v>-780460</v>
      </c>
      <c r="L1111" s="2" t="s">
        <v>36</v>
      </c>
      <c r="M1111" s="47">
        <f t="shared" si="104"/>
        <v>102.15000000000146</v>
      </c>
      <c r="N1111" s="11">
        <f t="shared" si="107"/>
        <v>3.2769162662081913E-3</v>
      </c>
      <c r="O1111" s="14">
        <f t="shared" si="108"/>
        <v>0.57384937755916143</v>
      </c>
      <c r="P1111">
        <f t="shared" si="105"/>
        <v>340.75</v>
      </c>
      <c r="Q1111" s="27">
        <f t="shared" si="109"/>
        <v>0</v>
      </c>
      <c r="R1111" s="2" t="str">
        <f t="shared" si="106"/>
        <v/>
      </c>
      <c r="S1111" t="str">
        <f>+IF(R1111=11,(F1110-D1110)/F1110-'Daily stats'!$I$12,IF(R1111=22,(E1110-F1110)/F1110-'Daily stats'!$I$12,""))</f>
        <v/>
      </c>
      <c r="T1111" s="11">
        <f>IF(OR(Q1110="",Q1111=""),0,IF(S1111&lt;&gt;"",S1111,IF(AND(Q1110=Q1111,Q1110&lt;&gt;0),ABS((F1110-F1111)/F1110),IF(AND(Q1110+Q1111=0,Q1110&lt;&gt;0),(-1*ABS(F1111-F1110))/F1110-2*('Daily stats'!$I$12),IF(AND(Q1110=-1,Q1111=0),(F1110-F1111)/F1110-2*('Daily stats'!$I$12),IF(AND(Q1110=1,Q1111=0),(F1111-F1110)/F1110-2*('Daily stats'!$I$12),0))))))</f>
        <v>2.2769162662081913E-3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1"/>
  <sheetViews>
    <sheetView tabSelected="1" workbookViewId="0">
      <selection activeCell="H23" sqref="H23"/>
    </sheetView>
  </sheetViews>
  <sheetFormatPr defaultRowHeight="15"/>
  <cols>
    <col min="1" max="1" width="9.85546875" style="2" bestFit="1" customWidth="1"/>
    <col min="2" max="2" width="8.7109375" style="2" bestFit="1" customWidth="1"/>
    <col min="3" max="3" width="8.28515625" style="2" bestFit="1" customWidth="1"/>
    <col min="4" max="4" width="6.5703125" style="2" bestFit="1" customWidth="1"/>
    <col min="5" max="5" width="10.5703125" style="2" bestFit="1" customWidth="1"/>
    <col min="6" max="6" width="10.5703125" style="2" customWidth="1"/>
    <col min="7" max="7" width="1" style="2" customWidth="1"/>
    <col min="8" max="8" width="15" style="2" bestFit="1" customWidth="1"/>
    <col min="9" max="9" width="12.140625" style="2" customWidth="1"/>
    <col min="10" max="16384" width="9.140625" style="2"/>
  </cols>
  <sheetData>
    <row r="1" spans="1:10" ht="26.25">
      <c r="A1" s="12" t="s">
        <v>8</v>
      </c>
      <c r="B1" s="12" t="s">
        <v>9</v>
      </c>
      <c r="C1" s="12" t="s">
        <v>40</v>
      </c>
      <c r="D1" s="12" t="s">
        <v>10</v>
      </c>
      <c r="E1" s="12" t="s">
        <v>11</v>
      </c>
      <c r="F1" s="13" t="s">
        <v>43</v>
      </c>
      <c r="G1" s="15"/>
      <c r="H1" s="48" t="s">
        <v>12</v>
      </c>
      <c r="I1" s="49"/>
    </row>
    <row r="2" spans="1:10">
      <c r="A2" s="9">
        <f>Banknifty!A2</f>
        <v>42005</v>
      </c>
      <c r="B2" s="21">
        <f>Banknifty!T2</f>
        <v>0</v>
      </c>
      <c r="C2" s="21">
        <f>+B2</f>
        <v>0</v>
      </c>
      <c r="D2" s="22">
        <f>C2</f>
        <v>0</v>
      </c>
      <c r="E2" s="22">
        <f>D2-C2</f>
        <v>0</v>
      </c>
      <c r="F2" s="21">
        <f>+Banknifty!O2</f>
        <v>0</v>
      </c>
      <c r="G2" s="23"/>
      <c r="H2" s="16" t="s">
        <v>13</v>
      </c>
      <c r="I2" s="26">
        <f>C1111</f>
        <v>0.28753293944356473</v>
      </c>
      <c r="J2" s="24"/>
    </row>
    <row r="3" spans="1:10">
      <c r="A3" s="9">
        <f>Banknifty!A3</f>
        <v>42006</v>
      </c>
      <c r="B3" s="21">
        <f>Banknifty!T3</f>
        <v>0</v>
      </c>
      <c r="C3" s="21">
        <f>+C2+B3</f>
        <v>0</v>
      </c>
      <c r="D3" s="22">
        <f>MAX(C3,D2)</f>
        <v>0</v>
      </c>
      <c r="E3" s="22">
        <f t="shared" ref="E3" si="0">D3-C3</f>
        <v>0</v>
      </c>
      <c r="F3" s="21">
        <f>+Banknifty!O3</f>
        <v>1.6583616339226202E-2</v>
      </c>
      <c r="G3" s="23"/>
      <c r="H3" s="16" t="s">
        <v>14</v>
      </c>
      <c r="I3" s="25">
        <f>I2/4</f>
        <v>7.1883234860891182E-2</v>
      </c>
      <c r="J3" s="24"/>
    </row>
    <row r="4" spans="1:10">
      <c r="A4" s="9">
        <f>Banknifty!A4</f>
        <v>42009</v>
      </c>
      <c r="B4" s="21">
        <f>Banknifty!T4</f>
        <v>-4.514988786379185E-3</v>
      </c>
      <c r="C4" s="21">
        <f t="shared" ref="C4:C12" si="1">+C3+B4</f>
        <v>-4.514988786379185E-3</v>
      </c>
      <c r="D4" s="22">
        <f t="shared" ref="D4:D12" si="2">MAX(C4,D3)</f>
        <v>0</v>
      </c>
      <c r="E4" s="22">
        <f t="shared" ref="E4:E12" si="3">D4-C4</f>
        <v>4.514988786379185E-3</v>
      </c>
      <c r="F4" s="21">
        <f>+Banknifty!O4</f>
        <v>1.3068627552847016E-2</v>
      </c>
      <c r="G4" s="23"/>
      <c r="H4" s="16" t="s">
        <v>15</v>
      </c>
      <c r="I4" s="17">
        <f>SQRT(252)*(AVERAGE(B2:B1111)/STDEV(B2:B1111))</f>
        <v>0.42527997615362123</v>
      </c>
      <c r="J4" s="24"/>
    </row>
    <row r="5" spans="1:10">
      <c r="A5" s="9">
        <f>Banknifty!A5</f>
        <v>42010</v>
      </c>
      <c r="B5" s="21">
        <f>Banknifty!T5</f>
        <v>0</v>
      </c>
      <c r="C5" s="21">
        <f t="shared" si="1"/>
        <v>-4.514988786379185E-3</v>
      </c>
      <c r="D5" s="22">
        <f t="shared" si="2"/>
        <v>0</v>
      </c>
      <c r="E5" s="22">
        <f t="shared" si="3"/>
        <v>4.514988786379185E-3</v>
      </c>
      <c r="F5" s="21">
        <f>+Banknifty!O5</f>
        <v>-1.9756180607924681E-2</v>
      </c>
      <c r="G5" s="23"/>
      <c r="H5" s="16" t="s">
        <v>16</v>
      </c>
      <c r="I5" s="17">
        <f>I3/I11</f>
        <v>0.25610364893024562</v>
      </c>
      <c r="J5" s="24"/>
    </row>
    <row r="6" spans="1:10">
      <c r="A6" s="9">
        <f>Banknifty!A6</f>
        <v>42011</v>
      </c>
      <c r="B6" s="21">
        <f>Banknifty!T6</f>
        <v>6.2602751929509539E-3</v>
      </c>
      <c r="C6" s="21">
        <f t="shared" si="1"/>
        <v>1.7452864065717688E-3</v>
      </c>
      <c r="D6" s="22">
        <f t="shared" si="2"/>
        <v>1.7452864065717688E-3</v>
      </c>
      <c r="E6" s="22">
        <f t="shared" si="3"/>
        <v>0</v>
      </c>
      <c r="F6" s="21">
        <f>+Banknifty!O6</f>
        <v>-2.6016455800875634E-2</v>
      </c>
      <c r="G6" s="23"/>
      <c r="H6" s="16" t="s">
        <v>17</v>
      </c>
      <c r="I6" s="17">
        <f>I8*I7-(1-I7)</f>
        <v>4.3018518309812515E-2</v>
      </c>
      <c r="J6" s="24"/>
    </row>
    <row r="7" spans="1:10">
      <c r="A7" s="9">
        <f>Banknifty!A7</f>
        <v>42012</v>
      </c>
      <c r="B7" s="21">
        <f>Banknifty!T7</f>
        <v>-1.1127352544877726E-2</v>
      </c>
      <c r="C7" s="21">
        <f t="shared" si="1"/>
        <v>-9.3820661383059584E-3</v>
      </c>
      <c r="D7" s="22">
        <f t="shared" si="2"/>
        <v>1.7452864065717688E-3</v>
      </c>
      <c r="E7" s="22">
        <f t="shared" si="3"/>
        <v>1.1127352544877726E-2</v>
      </c>
      <c r="F7" s="21">
        <f>+Banknifty!O7</f>
        <v>-5.9410439696938183E-3</v>
      </c>
      <c r="G7" s="23"/>
      <c r="H7" s="16" t="s">
        <v>18</v>
      </c>
      <c r="I7" s="18">
        <f>COUNTIF(B2:B1111,"&gt;0")/(COUNTIF(B2:B1111,"&gt;0")+COUNTIF(B2:B1111,"&lt;0"))</f>
        <v>0.44834503510531593</v>
      </c>
      <c r="J7" s="24"/>
    </row>
    <row r="8" spans="1:10">
      <c r="A8" s="9">
        <f>Banknifty!A8</f>
        <v>42013</v>
      </c>
      <c r="B8" s="21">
        <f>Banknifty!T8</f>
        <v>-1.185480237122568E-2</v>
      </c>
      <c r="C8" s="21">
        <f t="shared" si="1"/>
        <v>-2.1236868509531638E-2</v>
      </c>
      <c r="D8" s="22">
        <f t="shared" si="2"/>
        <v>1.7452864065717688E-3</v>
      </c>
      <c r="E8" s="22">
        <f t="shared" si="3"/>
        <v>2.2982154916103406E-2</v>
      </c>
      <c r="F8" s="21">
        <f>+Banknifty!O8</f>
        <v>-9.4456857558893256E-3</v>
      </c>
      <c r="G8" s="23"/>
      <c r="H8" s="16" t="s">
        <v>19</v>
      </c>
      <c r="I8" s="19">
        <f>ABS(AVERAGEIF(B2:B1111,"&gt;0")/(AVERAGEIF(B2:B1111,"&lt;0")))</f>
        <v>1.3263746370355327</v>
      </c>
      <c r="J8" s="24"/>
    </row>
    <row r="9" spans="1:10">
      <c r="A9" s="9">
        <f>Banknifty!A9</f>
        <v>42016</v>
      </c>
      <c r="B9" s="21">
        <f>Banknifty!T9</f>
        <v>-1.0623556199323293E-2</v>
      </c>
      <c r="C9" s="21">
        <f t="shared" si="1"/>
        <v>-3.1860424708854931E-2</v>
      </c>
      <c r="D9" s="22">
        <f t="shared" si="2"/>
        <v>1.7452864065717688E-3</v>
      </c>
      <c r="E9" s="22">
        <f t="shared" si="3"/>
        <v>3.3605711115426699E-2</v>
      </c>
      <c r="F9" s="21">
        <f>+Banknifty!O9</f>
        <v>1.7787044343396674E-4</v>
      </c>
      <c r="G9" s="23"/>
      <c r="H9" s="16" t="s">
        <v>10</v>
      </c>
      <c r="I9" s="20">
        <f>MAX(B2:B1111)</f>
        <v>7.254476637375773E-2</v>
      </c>
      <c r="J9" s="24"/>
    </row>
    <row r="10" spans="1:10">
      <c r="A10" s="9">
        <f>Banknifty!A10</f>
        <v>42017</v>
      </c>
      <c r="B10" s="21">
        <f>Banknifty!T10</f>
        <v>0</v>
      </c>
      <c r="C10" s="21">
        <f t="shared" si="1"/>
        <v>-3.1860424708854931E-2</v>
      </c>
      <c r="D10" s="22">
        <f t="shared" si="2"/>
        <v>1.7452864065717688E-3</v>
      </c>
      <c r="E10" s="22">
        <f t="shared" si="3"/>
        <v>3.3605711115426699E-2</v>
      </c>
      <c r="F10" s="21">
        <f>+Banknifty!O10</f>
        <v>-6.6884325262286789E-3</v>
      </c>
      <c r="G10" s="23"/>
      <c r="H10" s="16" t="s">
        <v>20</v>
      </c>
      <c r="I10" s="20">
        <f>MIN(B2:B1111)</f>
        <v>-3.168581945717084E-2</v>
      </c>
      <c r="J10" s="24"/>
    </row>
    <row r="11" spans="1:10">
      <c r="A11" s="9">
        <f>Banknifty!A11</f>
        <v>42018</v>
      </c>
      <c r="B11" s="21">
        <f>Banknifty!T11</f>
        <v>0</v>
      </c>
      <c r="C11" s="21">
        <f t="shared" si="1"/>
        <v>-3.1860424708854931E-2</v>
      </c>
      <c r="D11" s="22">
        <f t="shared" si="2"/>
        <v>1.7452864065717688E-3</v>
      </c>
      <c r="E11" s="22">
        <f t="shared" si="3"/>
        <v>3.3605711115426699E-2</v>
      </c>
      <c r="F11" s="21">
        <f>+Banknifty!O11</f>
        <v>-1.0369204822087232E-2</v>
      </c>
      <c r="G11" s="23"/>
      <c r="H11" s="16" t="s">
        <v>21</v>
      </c>
      <c r="I11" s="20">
        <f>MAX(E2:E1111)</f>
        <v>0.28068024474133851</v>
      </c>
      <c r="J11" s="24"/>
    </row>
    <row r="12" spans="1:10">
      <c r="A12" s="9">
        <f>Banknifty!A12</f>
        <v>42019</v>
      </c>
      <c r="B12" s="21">
        <f>Banknifty!T12</f>
        <v>0</v>
      </c>
      <c r="C12" s="21">
        <f t="shared" si="1"/>
        <v>-3.1860424708854931E-2</v>
      </c>
      <c r="D12" s="22">
        <f t="shared" si="2"/>
        <v>1.7452864065717688E-3</v>
      </c>
      <c r="E12" s="22">
        <f t="shared" si="3"/>
        <v>3.3605711115426699E-2</v>
      </c>
      <c r="F12" s="21">
        <f>+Banknifty!O12</f>
        <v>2.0643710761147203E-2</v>
      </c>
      <c r="G12" s="23"/>
      <c r="H12" s="16" t="s">
        <v>22</v>
      </c>
      <c r="I12" s="20">
        <v>5.0000000000000001E-4</v>
      </c>
      <c r="J12" s="24"/>
    </row>
    <row r="13" spans="1:10">
      <c r="A13" s="9">
        <f>Banknifty!A13</f>
        <v>42020</v>
      </c>
      <c r="B13" s="21">
        <f>Banknifty!T13</f>
        <v>0</v>
      </c>
      <c r="C13" s="21">
        <f t="shared" ref="C13:C76" si="4">+C12+B13</f>
        <v>-3.1860424708854931E-2</v>
      </c>
      <c r="D13" s="22">
        <f t="shared" ref="D13:D76" si="5">MAX(C13,D12)</f>
        <v>1.7452864065717688E-3</v>
      </c>
      <c r="E13" s="22">
        <f t="shared" ref="E13:E76" si="6">D13-C13</f>
        <v>3.3605711115426699E-2</v>
      </c>
      <c r="F13" s="21">
        <f>+Banknifty!O13</f>
        <v>2.1588171782670054E-2</v>
      </c>
      <c r="G13" s="23"/>
      <c r="J13" s="24"/>
    </row>
    <row r="14" spans="1:10">
      <c r="A14" s="9">
        <f>Banknifty!A14</f>
        <v>42023</v>
      </c>
      <c r="B14" s="21">
        <f>Banknifty!T14</f>
        <v>8.5724876804511782E-3</v>
      </c>
      <c r="C14" s="21">
        <f t="shared" si="4"/>
        <v>-2.3287937028403753E-2</v>
      </c>
      <c r="D14" s="22">
        <f t="shared" si="5"/>
        <v>1.7452864065717688E-3</v>
      </c>
      <c r="E14" s="22">
        <f t="shared" si="6"/>
        <v>2.5033223434975521E-2</v>
      </c>
      <c r="F14" s="21">
        <f>+Banknifty!O14</f>
        <v>3.0160659463121232E-2</v>
      </c>
      <c r="G14" s="23"/>
      <c r="J14" s="24"/>
    </row>
    <row r="15" spans="1:10">
      <c r="A15" s="9">
        <f>Banknifty!A15</f>
        <v>42024</v>
      </c>
      <c r="B15" s="21">
        <f>Banknifty!T15</f>
        <v>1.9104236704397159E-2</v>
      </c>
      <c r="C15" s="21">
        <f t="shared" si="4"/>
        <v>-4.1837003240065944E-3</v>
      </c>
      <c r="D15" s="22">
        <f t="shared" si="5"/>
        <v>1.7452864065717688E-3</v>
      </c>
      <c r="E15" s="22">
        <f t="shared" si="6"/>
        <v>5.9289867305783632E-3</v>
      </c>
      <c r="F15" s="21">
        <f>+Banknifty!O15</f>
        <v>4.9264896167518391E-2</v>
      </c>
      <c r="G15" s="23"/>
      <c r="H15" s="2">
        <f>+AVERAGEIF(B2:B1111,"&gt;0")</f>
        <v>8.8920768341124255E-3</v>
      </c>
      <c r="J15" s="24"/>
    </row>
    <row r="16" spans="1:10">
      <c r="A16" s="9">
        <f>Banknifty!A16</f>
        <v>42025</v>
      </c>
      <c r="B16" s="21">
        <f>Banknifty!T16</f>
        <v>3.2382619310028639E-3</v>
      </c>
      <c r="C16" s="21">
        <f t="shared" si="4"/>
        <v>-9.4543839300373052E-4</v>
      </c>
      <c r="D16" s="22">
        <f t="shared" si="5"/>
        <v>1.7452864065717688E-3</v>
      </c>
      <c r="E16" s="22">
        <f t="shared" si="6"/>
        <v>2.6907247995754994E-3</v>
      </c>
      <c r="F16" s="21">
        <f>+Banknifty!O16</f>
        <v>5.2503158098521255E-2</v>
      </c>
      <c r="G16" s="23"/>
      <c r="J16" s="24"/>
    </row>
    <row r="17" spans="1:10">
      <c r="A17" s="9">
        <f>Banknifty!A17</f>
        <v>42026</v>
      </c>
      <c r="B17" s="21">
        <f>Banknifty!T17</f>
        <v>-3.9864778917679021E-3</v>
      </c>
      <c r="C17" s="21">
        <f t="shared" si="4"/>
        <v>-4.9319162847716331E-3</v>
      </c>
      <c r="D17" s="22">
        <f t="shared" si="5"/>
        <v>1.7452864065717688E-3</v>
      </c>
      <c r="E17" s="22">
        <f t="shared" si="6"/>
        <v>6.6772026913434019E-3</v>
      </c>
      <c r="F17" s="21">
        <f>+Banknifty!O17</f>
        <v>5.6708863075732911E-2</v>
      </c>
      <c r="G17" s="23"/>
      <c r="H17" s="2">
        <f>AVERAGEIF(B2:B1111,"&lt;0")</f>
        <v>-6.7040461916448822E-3</v>
      </c>
      <c r="J17" s="24"/>
    </row>
    <row r="18" spans="1:10">
      <c r="A18" s="9">
        <f>Banknifty!A18</f>
        <v>42027</v>
      </c>
      <c r="B18" s="21">
        <f>Banknifty!T18</f>
        <v>7.3097585276343923E-3</v>
      </c>
      <c r="C18" s="21">
        <f t="shared" si="4"/>
        <v>2.3778422428627592E-3</v>
      </c>
      <c r="D18" s="22">
        <f t="shared" si="5"/>
        <v>2.3778422428627592E-3</v>
      </c>
      <c r="E18" s="22">
        <f t="shared" si="6"/>
        <v>0</v>
      </c>
      <c r="F18" s="21">
        <f>+Banknifty!O18</f>
        <v>6.4018621603367298E-2</v>
      </c>
      <c r="G18" s="23"/>
      <c r="J18" s="24"/>
    </row>
    <row r="19" spans="1:10">
      <c r="A19" s="9">
        <f>Banknifty!A19</f>
        <v>42031</v>
      </c>
      <c r="B19" s="21">
        <f>Banknifty!T19</f>
        <v>2.3318405709940281E-2</v>
      </c>
      <c r="C19" s="21">
        <f t="shared" si="4"/>
        <v>2.569624795280304E-2</v>
      </c>
      <c r="D19" s="22">
        <f t="shared" si="5"/>
        <v>2.569624795280304E-2</v>
      </c>
      <c r="E19" s="22">
        <f t="shared" si="6"/>
        <v>0</v>
      </c>
      <c r="F19" s="21">
        <f>+Banknifty!O19</f>
        <v>8.7337027313307586E-2</v>
      </c>
      <c r="G19" s="23"/>
      <c r="J19" s="24"/>
    </row>
    <row r="20" spans="1:10">
      <c r="A20" s="9">
        <f>Banknifty!A20</f>
        <v>42032</v>
      </c>
      <c r="B20" s="21">
        <f>Banknifty!T20</f>
        <v>-6.25537376538791E-3</v>
      </c>
      <c r="C20" s="21">
        <f t="shared" si="4"/>
        <v>1.9440874187415129E-2</v>
      </c>
      <c r="D20" s="22">
        <f t="shared" si="5"/>
        <v>2.569624795280304E-2</v>
      </c>
      <c r="E20" s="22">
        <f t="shared" si="6"/>
        <v>6.2553737653879109E-3</v>
      </c>
      <c r="F20" s="21">
        <f>+Banknifty!O20</f>
        <v>8.2081653547919672E-2</v>
      </c>
      <c r="G20" s="23"/>
      <c r="J20" s="24"/>
    </row>
    <row r="21" spans="1:10">
      <c r="A21" s="9">
        <f>Banknifty!A21</f>
        <v>42033</v>
      </c>
      <c r="B21" s="21">
        <f>Banknifty!T21</f>
        <v>-4.1225204770449931E-3</v>
      </c>
      <c r="C21" s="21">
        <f t="shared" si="4"/>
        <v>1.5318353710370136E-2</v>
      </c>
      <c r="D21" s="22">
        <f t="shared" si="5"/>
        <v>2.569624795280304E-2</v>
      </c>
      <c r="E21" s="22">
        <f t="shared" si="6"/>
        <v>1.0377894242432904E-2</v>
      </c>
      <c r="F21" s="21">
        <f>+Banknifty!O21</f>
        <v>8.5204174024964663E-2</v>
      </c>
      <c r="G21" s="23"/>
      <c r="J21" s="24"/>
    </row>
    <row r="22" spans="1:10">
      <c r="A22" s="9">
        <f>Banknifty!A22</f>
        <v>42034</v>
      </c>
      <c r="B22" s="21">
        <f>Banknifty!T22</f>
        <v>0</v>
      </c>
      <c r="C22" s="21">
        <f t="shared" si="4"/>
        <v>1.5318353710370136E-2</v>
      </c>
      <c r="D22" s="22">
        <f t="shared" si="5"/>
        <v>2.569624795280304E-2</v>
      </c>
      <c r="E22" s="22">
        <f t="shared" si="6"/>
        <v>1.0377894242432904E-2</v>
      </c>
      <c r="F22" s="21">
        <f>+Banknifty!O22</f>
        <v>5.8488604667189609E-2</v>
      </c>
      <c r="G22" s="23"/>
      <c r="J22" s="24"/>
    </row>
    <row r="23" spans="1:10">
      <c r="A23" s="9">
        <f>Banknifty!A23</f>
        <v>42037</v>
      </c>
      <c r="B23" s="21">
        <f>Banknifty!T23</f>
        <v>0</v>
      </c>
      <c r="C23" s="21">
        <f t="shared" si="4"/>
        <v>1.5318353710370136E-2</v>
      </c>
      <c r="D23" s="22">
        <f t="shared" si="5"/>
        <v>2.569624795280304E-2</v>
      </c>
      <c r="E23" s="22">
        <f t="shared" si="6"/>
        <v>1.0377894242432904E-2</v>
      </c>
      <c r="F23" s="21">
        <f>+Banknifty!O23</f>
        <v>6.1326764539359889E-2</v>
      </c>
      <c r="G23" s="23"/>
      <c r="J23" s="24"/>
    </row>
    <row r="24" spans="1:10">
      <c r="A24" s="9">
        <f>Banknifty!A24</f>
        <v>42038</v>
      </c>
      <c r="B24" s="21">
        <f>Banknifty!T24</f>
        <v>-1.6813805037876262E-2</v>
      </c>
      <c r="C24" s="21">
        <f t="shared" si="4"/>
        <v>-1.4954513275061265E-3</v>
      </c>
      <c r="D24" s="22">
        <f t="shared" si="5"/>
        <v>2.569624795280304E-2</v>
      </c>
      <c r="E24" s="22">
        <f t="shared" si="6"/>
        <v>2.7191699280309164E-2</v>
      </c>
      <c r="F24" s="21">
        <f>+Banknifty!O24</f>
        <v>3.3833384793597633E-2</v>
      </c>
      <c r="G24" s="23"/>
      <c r="J24" s="24"/>
    </row>
    <row r="25" spans="1:10">
      <c r="A25" s="9">
        <f>Banknifty!A25</f>
        <v>42039</v>
      </c>
      <c r="B25" s="21">
        <f>Banknifty!T25</f>
        <v>1.1081596652444953E-2</v>
      </c>
      <c r="C25" s="21">
        <f t="shared" si="4"/>
        <v>9.5861453249388266E-3</v>
      </c>
      <c r="D25" s="22">
        <f t="shared" si="5"/>
        <v>2.569624795280304E-2</v>
      </c>
      <c r="E25" s="22">
        <f t="shared" si="6"/>
        <v>1.6110102627864213E-2</v>
      </c>
      <c r="F25" s="21">
        <f>+Banknifty!O25</f>
        <v>2.2751788141152682E-2</v>
      </c>
      <c r="G25" s="23"/>
      <c r="J25" s="24"/>
    </row>
    <row r="26" spans="1:10">
      <c r="A26" s="9">
        <f>Banknifty!A26</f>
        <v>42040</v>
      </c>
      <c r="B26" s="21">
        <f>Banknifty!T26</f>
        <v>-1.3678841257577137E-2</v>
      </c>
      <c r="C26" s="21">
        <f t="shared" si="4"/>
        <v>-4.0926959326383107E-3</v>
      </c>
      <c r="D26" s="22">
        <f t="shared" si="5"/>
        <v>2.569624795280304E-2</v>
      </c>
      <c r="E26" s="22">
        <f t="shared" si="6"/>
        <v>2.978894388544135E-2</v>
      </c>
      <c r="F26" s="21">
        <f>+Banknifty!O26</f>
        <v>1.5614005339242284E-2</v>
      </c>
      <c r="G26" s="23"/>
      <c r="J26" s="24"/>
    </row>
    <row r="27" spans="1:10">
      <c r="A27" s="9">
        <f>Banknifty!A27</f>
        <v>42041</v>
      </c>
      <c r="B27" s="21">
        <f>Banknifty!T27</f>
        <v>1.4002156990241241E-2</v>
      </c>
      <c r="C27" s="21">
        <f t="shared" si="4"/>
        <v>9.9094610576029307E-3</v>
      </c>
      <c r="D27" s="22">
        <f t="shared" si="5"/>
        <v>2.569624795280304E-2</v>
      </c>
      <c r="E27" s="22">
        <f t="shared" si="6"/>
        <v>1.5786786895200109E-2</v>
      </c>
      <c r="F27" s="21">
        <f>+Banknifty!O27</f>
        <v>1.6118483490010424E-3</v>
      </c>
      <c r="G27" s="23"/>
      <c r="J27" s="24"/>
    </row>
    <row r="28" spans="1:10">
      <c r="A28" s="9">
        <f>Banknifty!A28</f>
        <v>42044</v>
      </c>
      <c r="B28" s="21">
        <f>Banknifty!T28</f>
        <v>2.0639389372820068E-2</v>
      </c>
      <c r="C28" s="21">
        <f t="shared" si="4"/>
        <v>3.0548850430422998E-2</v>
      </c>
      <c r="D28" s="22">
        <f t="shared" si="5"/>
        <v>3.0548850430422998E-2</v>
      </c>
      <c r="E28" s="22">
        <f t="shared" si="6"/>
        <v>0</v>
      </c>
      <c r="F28" s="21">
        <f>+Banknifty!O28</f>
        <v>-1.9027541023819025E-2</v>
      </c>
      <c r="G28" s="23"/>
      <c r="J28" s="24"/>
    </row>
    <row r="29" spans="1:10">
      <c r="A29" s="9">
        <f>Banknifty!A29</f>
        <v>42045</v>
      </c>
      <c r="B29" s="21">
        <f>Banknifty!T29</f>
        <v>-1.5135491879086943E-2</v>
      </c>
      <c r="C29" s="21">
        <f t="shared" si="4"/>
        <v>1.5413358551336055E-2</v>
      </c>
      <c r="D29" s="22">
        <f t="shared" si="5"/>
        <v>3.0548850430422998E-2</v>
      </c>
      <c r="E29" s="22">
        <f t="shared" si="6"/>
        <v>1.5135491879086943E-2</v>
      </c>
      <c r="F29" s="21">
        <f>+Banknifty!O29</f>
        <v>6.9467669129195594E-4</v>
      </c>
      <c r="G29" s="23"/>
      <c r="J29" s="24"/>
    </row>
    <row r="30" spans="1:10">
      <c r="A30" s="9">
        <f>Banknifty!A30</f>
        <v>42046</v>
      </c>
      <c r="B30" s="21">
        <f>Banknifty!T30</f>
        <v>1.0318792613749335E-2</v>
      </c>
      <c r="C30" s="21">
        <f t="shared" si="4"/>
        <v>2.5732151165085392E-2</v>
      </c>
      <c r="D30" s="22">
        <f t="shared" si="5"/>
        <v>3.0548850430422998E-2</v>
      </c>
      <c r="E30" s="22">
        <f t="shared" si="6"/>
        <v>4.8166992653376067E-3</v>
      </c>
      <c r="F30" s="21">
        <f>+Banknifty!O30</f>
        <v>1.1013469305041291E-2</v>
      </c>
      <c r="G30" s="23"/>
      <c r="J30" s="24"/>
    </row>
    <row r="31" spans="1:10">
      <c r="A31" s="9">
        <f>Banknifty!A31</f>
        <v>42047</v>
      </c>
      <c r="B31" s="21">
        <f>Banknifty!T31</f>
        <v>-5.6710108407486155E-3</v>
      </c>
      <c r="C31" s="21">
        <f t="shared" si="4"/>
        <v>2.0061140324336778E-2</v>
      </c>
      <c r="D31" s="22">
        <f t="shared" si="5"/>
        <v>3.0548850430422998E-2</v>
      </c>
      <c r="E31" s="22">
        <f t="shared" si="6"/>
        <v>1.048771010608622E-2</v>
      </c>
      <c r="F31" s="21">
        <f>+Banknifty!O31</f>
        <v>2.0631024493113881E-2</v>
      </c>
      <c r="G31" s="23"/>
      <c r="J31" s="24"/>
    </row>
    <row r="32" spans="1:10">
      <c r="A32" s="9">
        <f>Banknifty!A32</f>
        <v>42048</v>
      </c>
      <c r="B32" s="21">
        <f>Banknifty!T32</f>
        <v>1.182422770737885E-2</v>
      </c>
      <c r="C32" s="21">
        <f t="shared" si="4"/>
        <v>3.1885368031715627E-2</v>
      </c>
      <c r="D32" s="22">
        <f t="shared" si="5"/>
        <v>3.1885368031715627E-2</v>
      </c>
      <c r="E32" s="22">
        <f t="shared" si="6"/>
        <v>0</v>
      </c>
      <c r="F32" s="21">
        <f>+Banknifty!O32</f>
        <v>3.245525220049273E-2</v>
      </c>
      <c r="G32" s="23"/>
      <c r="J32" s="24"/>
    </row>
    <row r="33" spans="1:10">
      <c r="A33" s="9">
        <f>Banknifty!A33</f>
        <v>42051</v>
      </c>
      <c r="B33" s="21">
        <f>Banknifty!T33</f>
        <v>-1.273592046908637E-2</v>
      </c>
      <c r="C33" s="21">
        <f t="shared" si="4"/>
        <v>1.9149447562629256E-2</v>
      </c>
      <c r="D33" s="22">
        <f t="shared" si="5"/>
        <v>3.1885368031715627E-2</v>
      </c>
      <c r="E33" s="22">
        <f t="shared" si="6"/>
        <v>1.2735920469086372E-2</v>
      </c>
      <c r="F33" s="21">
        <f>+Banknifty!O33</f>
        <v>2.287875585687979E-2</v>
      </c>
      <c r="G33" s="23"/>
      <c r="J33" s="24"/>
    </row>
    <row r="34" spans="1:10">
      <c r="A34" s="9">
        <f>Banknifty!A34</f>
        <v>42053</v>
      </c>
      <c r="B34" s="21">
        <f>Banknifty!T34</f>
        <v>-6.5726349379305734E-3</v>
      </c>
      <c r="C34" s="21">
        <f t="shared" si="4"/>
        <v>1.2576812624698681E-2</v>
      </c>
      <c r="D34" s="22">
        <f t="shared" si="5"/>
        <v>3.1885368031715627E-2</v>
      </c>
      <c r="E34" s="22">
        <f t="shared" si="6"/>
        <v>1.9308555407016946E-2</v>
      </c>
      <c r="F34" s="21">
        <f>+Banknifty!O34</f>
        <v>2.8451390794810363E-2</v>
      </c>
      <c r="G34" s="23"/>
      <c r="J34" s="24"/>
    </row>
    <row r="35" spans="1:10">
      <c r="A35" s="9">
        <f>Banknifty!A35</f>
        <v>42054</v>
      </c>
      <c r="B35" s="21">
        <f>Banknifty!T35</f>
        <v>-8.6371919205992069E-3</v>
      </c>
      <c r="C35" s="21">
        <f t="shared" si="4"/>
        <v>3.9396207040994745E-3</v>
      </c>
      <c r="D35" s="22">
        <f t="shared" si="5"/>
        <v>3.1885368031715627E-2</v>
      </c>
      <c r="E35" s="22">
        <f t="shared" si="6"/>
        <v>2.7945747327616153E-2</v>
      </c>
      <c r="F35" s="21">
        <f>+Banknifty!O35</f>
        <v>2.2122750407609984E-2</v>
      </c>
      <c r="G35" s="23"/>
      <c r="J35" s="24"/>
    </row>
    <row r="36" spans="1:10">
      <c r="A36" s="9">
        <f>Banknifty!A36</f>
        <v>42055</v>
      </c>
      <c r="B36" s="21">
        <f>Banknifty!T36</f>
        <v>7.9241853823185018E-3</v>
      </c>
      <c r="C36" s="21">
        <f t="shared" si="4"/>
        <v>1.1863806086417976E-2</v>
      </c>
      <c r="D36" s="22">
        <f t="shared" si="5"/>
        <v>3.1885368031715627E-2</v>
      </c>
      <c r="E36" s="22">
        <f t="shared" si="6"/>
        <v>2.0021561945297653E-2</v>
      </c>
      <c r="F36" s="21">
        <f>+Banknifty!O36</f>
        <v>1.4198565025291482E-2</v>
      </c>
      <c r="G36" s="23"/>
      <c r="J36" s="24"/>
    </row>
    <row r="37" spans="1:10">
      <c r="A37" s="9">
        <f>Banknifty!A37</f>
        <v>42058</v>
      </c>
      <c r="B37" s="21">
        <f>Banknifty!T37</f>
        <v>1.0392621788127804E-2</v>
      </c>
      <c r="C37" s="21">
        <f t="shared" si="4"/>
        <v>2.2256427874545778E-2</v>
      </c>
      <c r="D37" s="22">
        <f t="shared" si="5"/>
        <v>3.1885368031715627E-2</v>
      </c>
      <c r="E37" s="22">
        <f t="shared" si="6"/>
        <v>9.6289401571698491E-3</v>
      </c>
      <c r="F37" s="21">
        <f>+Banknifty!O37</f>
        <v>3.8059432371636785E-3</v>
      </c>
      <c r="G37" s="23"/>
      <c r="J37" s="24"/>
    </row>
    <row r="38" spans="1:10">
      <c r="A38" s="9">
        <f>Banknifty!A38</f>
        <v>42059</v>
      </c>
      <c r="B38" s="21">
        <f>Banknifty!T38</f>
        <v>9.9437490578558382E-4</v>
      </c>
      <c r="C38" s="21">
        <f t="shared" si="4"/>
        <v>2.3250802780331363E-2</v>
      </c>
      <c r="D38" s="22">
        <f t="shared" si="5"/>
        <v>3.1885368031715627E-2</v>
      </c>
      <c r="E38" s="22">
        <f t="shared" si="6"/>
        <v>8.6345652513842644E-3</v>
      </c>
      <c r="F38" s="21">
        <f>+Banknifty!O38</f>
        <v>2.8115683313780946E-3</v>
      </c>
      <c r="G38" s="23"/>
      <c r="J38" s="24"/>
    </row>
    <row r="39" spans="1:10">
      <c r="A39" s="9">
        <f>Banknifty!A39</f>
        <v>42060</v>
      </c>
      <c r="B39" s="21">
        <f>Banknifty!T39</f>
        <v>-8.5396875190272004E-3</v>
      </c>
      <c r="C39" s="21">
        <f t="shared" si="4"/>
        <v>1.4711115261304163E-2</v>
      </c>
      <c r="D39" s="22">
        <f t="shared" si="5"/>
        <v>3.1885368031715627E-2</v>
      </c>
      <c r="E39" s="22">
        <f t="shared" si="6"/>
        <v>1.7174252770411465E-2</v>
      </c>
      <c r="F39" s="21">
        <f>+Banknifty!O39</f>
        <v>-5.1089930966524621E-3</v>
      </c>
      <c r="G39" s="23"/>
      <c r="J39" s="24"/>
    </row>
    <row r="40" spans="1:10">
      <c r="A40" s="9">
        <f>Banknifty!A40</f>
        <v>42061</v>
      </c>
      <c r="B40" s="21">
        <f>Banknifty!T40</f>
        <v>1.0180518680005017E-2</v>
      </c>
      <c r="C40" s="21">
        <f t="shared" si="4"/>
        <v>2.489163394130918E-2</v>
      </c>
      <c r="D40" s="22">
        <f t="shared" si="5"/>
        <v>3.1885368031715627E-2</v>
      </c>
      <c r="E40" s="22">
        <f t="shared" si="6"/>
        <v>6.9937340904064477E-3</v>
      </c>
      <c r="F40" s="21">
        <f>+Banknifty!O40</f>
        <v>-1.6289511776657477E-2</v>
      </c>
      <c r="G40" s="23"/>
      <c r="J40" s="24"/>
    </row>
    <row r="41" spans="1:10">
      <c r="A41" s="9">
        <f>Banknifty!A41</f>
        <v>42062</v>
      </c>
      <c r="B41" s="21">
        <f>Banknifty!T41</f>
        <v>0</v>
      </c>
      <c r="C41" s="21">
        <f t="shared" si="4"/>
        <v>2.489163394130918E-2</v>
      </c>
      <c r="D41" s="22">
        <f t="shared" si="5"/>
        <v>3.1885368031715627E-2</v>
      </c>
      <c r="E41" s="22">
        <f t="shared" si="6"/>
        <v>6.9937340904064477E-3</v>
      </c>
      <c r="F41" s="21">
        <f>+Banknifty!O41</f>
        <v>2.1123223773267138E-2</v>
      </c>
      <c r="G41" s="23"/>
      <c r="J41" s="24"/>
    </row>
    <row r="42" spans="1:10">
      <c r="A42" s="9">
        <f>Banknifty!A42</f>
        <v>42063</v>
      </c>
      <c r="B42" s="21">
        <f>Banknifty!T42</f>
        <v>0</v>
      </c>
      <c r="C42" s="21">
        <f t="shared" si="4"/>
        <v>2.489163394130918E-2</v>
      </c>
      <c r="D42" s="22">
        <f t="shared" si="5"/>
        <v>3.1885368031715627E-2</v>
      </c>
      <c r="E42" s="22">
        <f t="shared" si="6"/>
        <v>6.9937340904064477E-3</v>
      </c>
      <c r="F42" s="21">
        <f>+Banknifty!O42</f>
        <v>5.3974201707003164E-2</v>
      </c>
      <c r="G42" s="23"/>
      <c r="J42" s="24"/>
    </row>
    <row r="43" spans="1:10">
      <c r="A43" s="9">
        <f>Banknifty!A43</f>
        <v>42065</v>
      </c>
      <c r="B43" s="21">
        <f>Banknifty!T43</f>
        <v>1.6176315033924249E-2</v>
      </c>
      <c r="C43" s="21">
        <f t="shared" si="4"/>
        <v>4.1067948975233429E-2</v>
      </c>
      <c r="D43" s="22">
        <f t="shared" si="5"/>
        <v>4.1067948975233429E-2</v>
      </c>
      <c r="E43" s="22">
        <f t="shared" si="6"/>
        <v>0</v>
      </c>
      <c r="F43" s="21">
        <f>+Banknifty!O43</f>
        <v>7.0150516740927413E-2</v>
      </c>
      <c r="G43" s="23"/>
      <c r="J43" s="24"/>
    </row>
    <row r="44" spans="1:10">
      <c r="A44" s="9">
        <f>Banknifty!A44</f>
        <v>42066</v>
      </c>
      <c r="B44" s="21">
        <f>Banknifty!T44</f>
        <v>-3.632068106620992E-3</v>
      </c>
      <c r="C44" s="21">
        <f t="shared" si="4"/>
        <v>3.7435880868612437E-2</v>
      </c>
      <c r="D44" s="22">
        <f t="shared" si="5"/>
        <v>4.1067948975233429E-2</v>
      </c>
      <c r="E44" s="22">
        <f t="shared" si="6"/>
        <v>3.632068106620992E-3</v>
      </c>
      <c r="F44" s="21">
        <f>+Banknifty!O44</f>
        <v>6.7518448634306422E-2</v>
      </c>
      <c r="G44" s="23"/>
      <c r="J44" s="24"/>
    </row>
    <row r="45" spans="1:10">
      <c r="A45" s="9">
        <f>Banknifty!A45</f>
        <v>42067</v>
      </c>
      <c r="B45" s="21">
        <f>Banknifty!T45</f>
        <v>-4.3690631499689898E-3</v>
      </c>
      <c r="C45" s="21">
        <f t="shared" si="4"/>
        <v>3.3066817718643449E-2</v>
      </c>
      <c r="D45" s="22">
        <f t="shared" si="5"/>
        <v>4.1067948975233429E-2</v>
      </c>
      <c r="E45" s="22">
        <f t="shared" si="6"/>
        <v>8.00113125658998E-3</v>
      </c>
      <c r="F45" s="21">
        <f>+Banknifty!O45</f>
        <v>4.9206871015730909E-2</v>
      </c>
      <c r="G45" s="23"/>
      <c r="J45" s="24"/>
    </row>
    <row r="46" spans="1:10">
      <c r="A46" s="9">
        <f>Banknifty!A46</f>
        <v>42068</v>
      </c>
      <c r="B46" s="21">
        <f>Banknifty!T46</f>
        <v>-8.8520911065321992E-3</v>
      </c>
      <c r="C46" s="21">
        <f t="shared" si="4"/>
        <v>2.4214726612111249E-2</v>
      </c>
      <c r="D46" s="22">
        <f t="shared" si="5"/>
        <v>4.1067948975233429E-2</v>
      </c>
      <c r="E46" s="22">
        <f t="shared" si="6"/>
        <v>1.6853222363122179E-2</v>
      </c>
      <c r="F46" s="21">
        <f>+Banknifty!O46</f>
        <v>5.7058962122263107E-2</v>
      </c>
      <c r="G46" s="23"/>
      <c r="J46" s="24"/>
    </row>
    <row r="47" spans="1:10">
      <c r="A47" s="9">
        <f>Banknifty!A47</f>
        <v>42072</v>
      </c>
      <c r="B47" s="21">
        <f>Banknifty!T47</f>
        <v>-2.0381654426908011E-2</v>
      </c>
      <c r="C47" s="21">
        <f t="shared" si="4"/>
        <v>3.833072185203238E-3</v>
      </c>
      <c r="D47" s="22">
        <f t="shared" si="5"/>
        <v>4.1067948975233429E-2</v>
      </c>
      <c r="E47" s="22">
        <f t="shared" si="6"/>
        <v>3.7234876790030194E-2</v>
      </c>
      <c r="F47" s="21">
        <f>+Banknifty!O47</f>
        <v>2.4493836894965301E-2</v>
      </c>
      <c r="G47" s="23"/>
      <c r="J47" s="24"/>
    </row>
    <row r="48" spans="1:10">
      <c r="A48" s="9">
        <f>Banknifty!A48</f>
        <v>42073</v>
      </c>
      <c r="B48" s="21">
        <f>Banknifty!T48</f>
        <v>4.7223448168436733E-3</v>
      </c>
      <c r="C48" s="21">
        <f t="shared" si="4"/>
        <v>8.5554170020469104E-3</v>
      </c>
      <c r="D48" s="22">
        <f t="shared" si="5"/>
        <v>4.1067948975233429E-2</v>
      </c>
      <c r="E48" s="22">
        <f t="shared" si="6"/>
        <v>3.2512531973186515E-2</v>
      </c>
      <c r="F48" s="21">
        <f>+Banknifty!O48</f>
        <v>1.9771492078121629E-2</v>
      </c>
      <c r="G48" s="23"/>
      <c r="J48" s="24"/>
    </row>
    <row r="49" spans="1:10">
      <c r="A49" s="9">
        <f>Banknifty!A49</f>
        <v>42074</v>
      </c>
      <c r="B49" s="21">
        <f>Banknifty!T49</f>
        <v>-2.0277251017943834E-3</v>
      </c>
      <c r="C49" s="21">
        <f t="shared" si="4"/>
        <v>6.5276919002525274E-3</v>
      </c>
      <c r="D49" s="22">
        <f t="shared" si="5"/>
        <v>4.1067948975233429E-2</v>
      </c>
      <c r="E49" s="22">
        <f t="shared" si="6"/>
        <v>3.4540257074980901E-2</v>
      </c>
      <c r="F49" s="21">
        <f>+Banknifty!O49</f>
        <v>2.0799217179916011E-2</v>
      </c>
      <c r="G49" s="23"/>
      <c r="J49" s="24"/>
    </row>
    <row r="50" spans="1:10">
      <c r="A50" s="9">
        <f>Banknifty!A50</f>
        <v>42075</v>
      </c>
      <c r="B50" s="21">
        <f>Banknifty!T50</f>
        <v>4.4297942751423394E-3</v>
      </c>
      <c r="C50" s="21">
        <f t="shared" si="4"/>
        <v>1.0957486175394868E-2</v>
      </c>
      <c r="D50" s="22">
        <f t="shared" si="5"/>
        <v>4.1067948975233429E-2</v>
      </c>
      <c r="E50" s="22">
        <f t="shared" si="6"/>
        <v>3.0110462799838561E-2</v>
      </c>
      <c r="F50" s="21">
        <f>+Banknifty!O50</f>
        <v>2.5229011455058351E-2</v>
      </c>
      <c r="G50" s="23"/>
      <c r="J50" s="24"/>
    </row>
    <row r="51" spans="1:10">
      <c r="A51" s="9">
        <f>Banknifty!A51</f>
        <v>42076</v>
      </c>
      <c r="B51" s="21">
        <f>Banknifty!T51</f>
        <v>-3.7298652277119844E-3</v>
      </c>
      <c r="C51" s="21">
        <f t="shared" si="4"/>
        <v>7.2276209476828833E-3</v>
      </c>
      <c r="D51" s="22">
        <f t="shared" si="5"/>
        <v>4.1067948975233429E-2</v>
      </c>
      <c r="E51" s="22">
        <f t="shared" si="6"/>
        <v>3.3840328027550548E-2</v>
      </c>
      <c r="F51" s="21">
        <f>+Banknifty!O51</f>
        <v>4.8743748473248708E-3</v>
      </c>
      <c r="G51" s="23"/>
      <c r="J51" s="24"/>
    </row>
    <row r="52" spans="1:10">
      <c r="A52" s="9">
        <f>Banknifty!A52</f>
        <v>42079</v>
      </c>
      <c r="B52" s="21">
        <f>Banknifty!T52</f>
        <v>-5.7031531782033885E-3</v>
      </c>
      <c r="C52" s="21">
        <f t="shared" si="4"/>
        <v>1.5244677694794947E-3</v>
      </c>
      <c r="D52" s="22">
        <f t="shared" si="5"/>
        <v>4.1067948975233429E-2</v>
      </c>
      <c r="E52" s="22">
        <f t="shared" si="6"/>
        <v>3.9543481205753933E-2</v>
      </c>
      <c r="F52" s="21">
        <f>+Banknifty!O52</f>
        <v>9.5775280255282584E-3</v>
      </c>
      <c r="G52" s="23"/>
      <c r="J52" s="24"/>
    </row>
    <row r="53" spans="1:10">
      <c r="A53" s="9">
        <f>Banknifty!A53</f>
        <v>42080</v>
      </c>
      <c r="B53" s="21">
        <f>Banknifty!T53</f>
        <v>8.5056471487499063E-3</v>
      </c>
      <c r="C53" s="21">
        <f t="shared" si="4"/>
        <v>1.0030114918229402E-2</v>
      </c>
      <c r="D53" s="22">
        <f t="shared" si="5"/>
        <v>4.1067948975233429E-2</v>
      </c>
      <c r="E53" s="22">
        <f t="shared" si="6"/>
        <v>3.1037834057004027E-2</v>
      </c>
      <c r="F53" s="21">
        <f>+Banknifty!O53</f>
        <v>1.8083175174278165E-2</v>
      </c>
      <c r="G53" s="23"/>
      <c r="J53" s="24"/>
    </row>
    <row r="54" spans="1:10">
      <c r="A54" s="9">
        <f>Banknifty!A54</f>
        <v>42081</v>
      </c>
      <c r="B54" s="21">
        <f>Banknifty!T54</f>
        <v>6.1418318863003174E-3</v>
      </c>
      <c r="C54" s="21">
        <f t="shared" si="4"/>
        <v>1.617194680452972E-2</v>
      </c>
      <c r="D54" s="22">
        <f t="shared" si="5"/>
        <v>4.1067948975233429E-2</v>
      </c>
      <c r="E54" s="22">
        <f t="shared" si="6"/>
        <v>2.4896002170703709E-2</v>
      </c>
      <c r="F54" s="21">
        <f>+Banknifty!O54</f>
        <v>2.4225007060578483E-2</v>
      </c>
      <c r="G54" s="23"/>
      <c r="J54" s="24"/>
    </row>
    <row r="55" spans="1:10">
      <c r="A55" s="9">
        <f>Banknifty!A55</f>
        <v>42082</v>
      </c>
      <c r="B55" s="21">
        <f>Banknifty!T55</f>
        <v>-1.2272284737591231E-2</v>
      </c>
      <c r="C55" s="21">
        <f t="shared" si="4"/>
        <v>3.8996620669384894E-3</v>
      </c>
      <c r="D55" s="22">
        <f t="shared" si="5"/>
        <v>4.1067948975233429E-2</v>
      </c>
      <c r="E55" s="22">
        <f t="shared" si="6"/>
        <v>3.7168286908294941E-2</v>
      </c>
      <c r="F55" s="21">
        <f>+Banknifty!O55</f>
        <v>3.2364676343344945E-3</v>
      </c>
      <c r="G55" s="23"/>
      <c r="J55" s="24"/>
    </row>
    <row r="56" spans="1:10">
      <c r="A56" s="9">
        <f>Banknifty!A56</f>
        <v>42083</v>
      </c>
      <c r="B56" s="21">
        <f>Banknifty!T56</f>
        <v>8.8327690691230969E-3</v>
      </c>
      <c r="C56" s="21">
        <f t="shared" si="4"/>
        <v>1.2732431136061586E-2</v>
      </c>
      <c r="D56" s="22">
        <f t="shared" si="5"/>
        <v>4.1067948975233429E-2</v>
      </c>
      <c r="E56" s="22">
        <f t="shared" si="6"/>
        <v>2.8335517839171841E-2</v>
      </c>
      <c r="F56" s="21">
        <f>+Banknifty!O56</f>
        <v>-5.5963014347886024E-3</v>
      </c>
      <c r="G56" s="23"/>
      <c r="J56" s="24"/>
    </row>
    <row r="57" spans="1:10">
      <c r="A57" s="9">
        <f>Banknifty!A57</f>
        <v>42086</v>
      </c>
      <c r="B57" s="21">
        <f>Banknifty!T57</f>
        <v>9.7547133950632546E-3</v>
      </c>
      <c r="C57" s="21">
        <f t="shared" si="4"/>
        <v>2.2487144531124839E-2</v>
      </c>
      <c r="D57" s="22">
        <f t="shared" si="5"/>
        <v>4.1067948975233429E-2</v>
      </c>
      <c r="E57" s="22">
        <f t="shared" si="6"/>
        <v>1.858080444410859E-2</v>
      </c>
      <c r="F57" s="21">
        <f>+Banknifty!O57</f>
        <v>-1.5351014829851857E-2</v>
      </c>
      <c r="G57" s="23"/>
      <c r="J57" s="24"/>
    </row>
    <row r="58" spans="1:10">
      <c r="A58" s="9">
        <f>Banknifty!A58</f>
        <v>42087</v>
      </c>
      <c r="B58" s="21">
        <f>Banknifty!T58</f>
        <v>5.6634019880027787E-3</v>
      </c>
      <c r="C58" s="21">
        <f t="shared" si="4"/>
        <v>2.8150546519127618E-2</v>
      </c>
      <c r="D58" s="22">
        <f t="shared" si="5"/>
        <v>4.1067948975233429E-2</v>
      </c>
      <c r="E58" s="22">
        <f t="shared" si="6"/>
        <v>1.2917402456105811E-2</v>
      </c>
      <c r="F58" s="21">
        <f>+Banknifty!O58</f>
        <v>-2.1014416817854636E-2</v>
      </c>
      <c r="G58" s="23"/>
      <c r="J58" s="24"/>
    </row>
    <row r="59" spans="1:10">
      <c r="A59" s="9">
        <f>Banknifty!A59</f>
        <v>42088</v>
      </c>
      <c r="B59" s="21">
        <f>Banknifty!T59</f>
        <v>3.4391448083866197E-3</v>
      </c>
      <c r="C59" s="21">
        <f t="shared" si="4"/>
        <v>3.1589691327514241E-2</v>
      </c>
      <c r="D59" s="22">
        <f t="shared" si="5"/>
        <v>4.1067948975233429E-2</v>
      </c>
      <c r="E59" s="22">
        <f t="shared" si="6"/>
        <v>9.4782576477191877E-3</v>
      </c>
      <c r="F59" s="21">
        <f>+Banknifty!O59</f>
        <v>-2.4453561626241255E-2</v>
      </c>
      <c r="G59" s="23"/>
      <c r="J59" s="24"/>
    </row>
    <row r="60" spans="1:10">
      <c r="A60" s="9">
        <f>Banknifty!A60</f>
        <v>42089</v>
      </c>
      <c r="B60" s="21">
        <f>Banknifty!T60</f>
        <v>2.7652959005235251E-2</v>
      </c>
      <c r="C60" s="21">
        <f t="shared" si="4"/>
        <v>5.9242650332749489E-2</v>
      </c>
      <c r="D60" s="22">
        <f t="shared" si="5"/>
        <v>5.9242650332749489E-2</v>
      </c>
      <c r="E60" s="22">
        <f t="shared" si="6"/>
        <v>0</v>
      </c>
      <c r="F60" s="21">
        <f>+Banknifty!O60</f>
        <v>-5.3106520631476507E-2</v>
      </c>
      <c r="G60" s="23"/>
      <c r="J60" s="24"/>
    </row>
    <row r="61" spans="1:10">
      <c r="A61" s="9">
        <f>Banknifty!A61</f>
        <v>42090</v>
      </c>
      <c r="B61" s="21">
        <f>Banknifty!T61</f>
        <v>0</v>
      </c>
      <c r="C61" s="21">
        <f t="shared" si="4"/>
        <v>5.9242650332749489E-2</v>
      </c>
      <c r="D61" s="22">
        <f t="shared" si="5"/>
        <v>5.9242650332749489E-2</v>
      </c>
      <c r="E61" s="22">
        <f t="shared" si="6"/>
        <v>0</v>
      </c>
      <c r="F61" s="21">
        <f>+Banknifty!O61</f>
        <v>-2.6450601337882282E-2</v>
      </c>
      <c r="G61" s="23"/>
      <c r="J61" s="24"/>
    </row>
    <row r="62" spans="1:10">
      <c r="A62" s="9">
        <f>Banknifty!A62</f>
        <v>42093</v>
      </c>
      <c r="B62" s="21">
        <f>Banknifty!T62</f>
        <v>0</v>
      </c>
      <c r="C62" s="21">
        <f t="shared" si="4"/>
        <v>5.9242650332749489E-2</v>
      </c>
      <c r="D62" s="22">
        <f t="shared" si="5"/>
        <v>5.9242650332749489E-2</v>
      </c>
      <c r="E62" s="22">
        <f t="shared" si="6"/>
        <v>0</v>
      </c>
      <c r="F62" s="21">
        <f>+Banknifty!O62</f>
        <v>-1.2865480956645236E-2</v>
      </c>
      <c r="G62" s="23"/>
      <c r="J62" s="24"/>
    </row>
    <row r="63" spans="1:10">
      <c r="A63" s="9">
        <f>Banknifty!A63</f>
        <v>42094</v>
      </c>
      <c r="B63" s="21">
        <f>Banknifty!T63</f>
        <v>-1.260553071012353E-2</v>
      </c>
      <c r="C63" s="21">
        <f t="shared" si="4"/>
        <v>4.6637119622625955E-2</v>
      </c>
      <c r="D63" s="22">
        <f t="shared" si="5"/>
        <v>5.9242650332749489E-2</v>
      </c>
      <c r="E63" s="22">
        <f t="shared" si="6"/>
        <v>1.2605530710123533E-2</v>
      </c>
      <c r="F63" s="21">
        <f>+Banknifty!O63</f>
        <v>-2.4471011666768766E-2</v>
      </c>
      <c r="G63" s="23"/>
      <c r="J63" s="24"/>
    </row>
    <row r="64" spans="1:10">
      <c r="A64" s="9">
        <f>Banknifty!A64</f>
        <v>42095</v>
      </c>
      <c r="B64" s="21">
        <f>Banknifty!T64</f>
        <v>-2.3738133272166666E-2</v>
      </c>
      <c r="C64" s="21">
        <f t="shared" si="4"/>
        <v>2.289898635045929E-2</v>
      </c>
      <c r="D64" s="22">
        <f t="shared" si="5"/>
        <v>5.9242650332749489E-2</v>
      </c>
      <c r="E64" s="22">
        <f t="shared" si="6"/>
        <v>3.6343663982290199E-2</v>
      </c>
      <c r="F64" s="21">
        <f>+Banknifty!O64</f>
        <v>-1.7328783946021012E-3</v>
      </c>
      <c r="G64" s="23"/>
      <c r="J64" s="24"/>
    </row>
    <row r="65" spans="1:10">
      <c r="A65" s="9">
        <f>Banknifty!A65</f>
        <v>42100</v>
      </c>
      <c r="B65" s="21">
        <f>Banknifty!T65</f>
        <v>-4.2840284081807015E-3</v>
      </c>
      <c r="C65" s="21">
        <f t="shared" si="4"/>
        <v>1.861495794227859E-2</v>
      </c>
      <c r="D65" s="22">
        <f t="shared" si="5"/>
        <v>5.9242650332749489E-2</v>
      </c>
      <c r="E65" s="22">
        <f t="shared" si="6"/>
        <v>4.0627692390470899E-2</v>
      </c>
      <c r="F65" s="21">
        <f>+Banknifty!O65</f>
        <v>-5.0169068027828027E-3</v>
      </c>
      <c r="G65" s="23"/>
      <c r="J65" s="24"/>
    </row>
    <row r="66" spans="1:10">
      <c r="A66" s="9">
        <f>Banknifty!A66</f>
        <v>42101</v>
      </c>
      <c r="B66" s="21">
        <f>Banknifty!T66</f>
        <v>5.0253140821300939E-3</v>
      </c>
      <c r="C66" s="21">
        <f t="shared" si="4"/>
        <v>2.3640272024408684E-2</v>
      </c>
      <c r="D66" s="22">
        <f t="shared" si="5"/>
        <v>5.9242650332749489E-2</v>
      </c>
      <c r="E66" s="22">
        <f t="shared" si="6"/>
        <v>3.5602378308340801E-2</v>
      </c>
      <c r="F66" s="21">
        <f>+Banknifty!O66</f>
        <v>-1.0042220884912897E-2</v>
      </c>
      <c r="G66" s="23"/>
      <c r="J66" s="24"/>
    </row>
    <row r="67" spans="1:10">
      <c r="A67" s="9">
        <f>Banknifty!A67</f>
        <v>42102</v>
      </c>
      <c r="B67" s="21">
        <f>Banknifty!T67</f>
        <v>3.2926441844312289E-3</v>
      </c>
      <c r="C67" s="21">
        <f t="shared" si="4"/>
        <v>2.6932916208839912E-2</v>
      </c>
      <c r="D67" s="22">
        <f t="shared" si="5"/>
        <v>5.9242650332749489E-2</v>
      </c>
      <c r="E67" s="22">
        <f t="shared" si="6"/>
        <v>3.2309734123909577E-2</v>
      </c>
      <c r="F67" s="21">
        <f>+Banknifty!O67</f>
        <v>-1.3334865069344125E-2</v>
      </c>
      <c r="G67" s="23"/>
      <c r="J67" s="24"/>
    </row>
    <row r="68" spans="1:10">
      <c r="A68" s="9">
        <f>Banknifty!A68</f>
        <v>42103</v>
      </c>
      <c r="B68" s="21">
        <f>Banknifty!T68</f>
        <v>-1.0626657500722602E-2</v>
      </c>
      <c r="C68" s="21">
        <f t="shared" si="4"/>
        <v>1.6306258708117312E-2</v>
      </c>
      <c r="D68" s="22">
        <f t="shared" si="5"/>
        <v>5.9242650332749489E-2</v>
      </c>
      <c r="E68" s="22">
        <f t="shared" si="6"/>
        <v>4.2936391624632177E-2</v>
      </c>
      <c r="F68" s="21">
        <f>+Banknifty!O68</f>
        <v>1.1048527104308314E-2</v>
      </c>
      <c r="G68" s="23"/>
      <c r="J68" s="24"/>
    </row>
    <row r="69" spans="1:10">
      <c r="A69" s="9">
        <f>Banknifty!A69</f>
        <v>42104</v>
      </c>
      <c r="B69" s="21">
        <f>Banknifty!T69</f>
        <v>-6.1260685901729636E-3</v>
      </c>
      <c r="C69" s="21">
        <f t="shared" si="4"/>
        <v>1.0180190117944347E-2</v>
      </c>
      <c r="D69" s="22">
        <f t="shared" si="5"/>
        <v>5.9242650332749489E-2</v>
      </c>
      <c r="E69" s="22">
        <f t="shared" si="6"/>
        <v>4.9062460214805141E-2</v>
      </c>
      <c r="F69" s="21">
        <f>+Banknifty!O69</f>
        <v>5.9224585141353508E-3</v>
      </c>
      <c r="G69" s="23"/>
      <c r="J69" s="24"/>
    </row>
    <row r="70" spans="1:10">
      <c r="A70" s="9">
        <f>Banknifty!A70</f>
        <v>42107</v>
      </c>
      <c r="B70" s="21">
        <f>Banknifty!T70</f>
        <v>-5.975835820341658E-3</v>
      </c>
      <c r="C70" s="21">
        <f t="shared" si="4"/>
        <v>4.2043542976026894E-3</v>
      </c>
      <c r="D70" s="22">
        <f t="shared" si="5"/>
        <v>5.9242650332749489E-2</v>
      </c>
      <c r="E70" s="22">
        <f t="shared" si="6"/>
        <v>5.5038296035146803E-2</v>
      </c>
      <c r="F70" s="21">
        <f>+Banknifty!O70</f>
        <v>5.4851337753374901E-3</v>
      </c>
      <c r="G70" s="23"/>
      <c r="J70" s="24"/>
    </row>
    <row r="71" spans="1:10">
      <c r="A71" s="9">
        <f>Banknifty!A71</f>
        <v>42109</v>
      </c>
      <c r="B71" s="21">
        <f>Banknifty!T71</f>
        <v>-6.8081863235126827E-3</v>
      </c>
      <c r="C71" s="21">
        <f t="shared" si="4"/>
        <v>-2.6038320259099933E-3</v>
      </c>
      <c r="D71" s="22">
        <f t="shared" si="5"/>
        <v>5.9242650332749489E-2</v>
      </c>
      <c r="E71" s="22">
        <f t="shared" si="6"/>
        <v>6.1846482358659485E-2</v>
      </c>
      <c r="F71" s="21">
        <f>+Banknifty!O71</f>
        <v>8.6867627670973811E-4</v>
      </c>
      <c r="G71" s="23"/>
      <c r="J71" s="24"/>
    </row>
    <row r="72" spans="1:10">
      <c r="A72" s="9">
        <f>Banknifty!A72</f>
        <v>42110</v>
      </c>
      <c r="B72" s="21">
        <f>Banknifty!T72</f>
        <v>5.1413470862147958E-3</v>
      </c>
      <c r="C72" s="21">
        <f t="shared" si="4"/>
        <v>2.5375150603048026E-3</v>
      </c>
      <c r="D72" s="22">
        <f t="shared" si="5"/>
        <v>5.9242650332749489E-2</v>
      </c>
      <c r="E72" s="22">
        <f t="shared" si="6"/>
        <v>5.6705135272444689E-2</v>
      </c>
      <c r="F72" s="21">
        <f>+Banknifty!O72</f>
        <v>-4.2726708095050577E-3</v>
      </c>
      <c r="G72" s="23"/>
      <c r="J72" s="24"/>
    </row>
    <row r="73" spans="1:10">
      <c r="A73" s="9">
        <f>Banknifty!A73</f>
        <v>42111</v>
      </c>
      <c r="B73" s="21">
        <f>Banknifty!T73</f>
        <v>1.4167590465326911E-2</v>
      </c>
      <c r="C73" s="21">
        <f t="shared" si="4"/>
        <v>1.6705105525631713E-2</v>
      </c>
      <c r="D73" s="22">
        <f t="shared" si="5"/>
        <v>5.9242650332749489E-2</v>
      </c>
      <c r="E73" s="22">
        <f t="shared" si="6"/>
        <v>4.2537544807117772E-2</v>
      </c>
      <c r="F73" s="21">
        <f>+Banknifty!O73</f>
        <v>-1.8440261274831969E-2</v>
      </c>
      <c r="G73" s="23"/>
      <c r="J73" s="24"/>
    </row>
    <row r="74" spans="1:10">
      <c r="A74" s="9">
        <f>Banknifty!A74</f>
        <v>42114</v>
      </c>
      <c r="B74" s="21">
        <f>Banknifty!T74</f>
        <v>1.4468977393411065E-2</v>
      </c>
      <c r="C74" s="21">
        <f t="shared" si="4"/>
        <v>3.1174082919042778E-2</v>
      </c>
      <c r="D74" s="22">
        <f t="shared" si="5"/>
        <v>5.9242650332749489E-2</v>
      </c>
      <c r="E74" s="22">
        <f t="shared" si="6"/>
        <v>2.806856741370671E-2</v>
      </c>
      <c r="F74" s="21">
        <f>+Banknifty!O74</f>
        <v>-3.2909238668243038E-2</v>
      </c>
      <c r="G74" s="23"/>
      <c r="J74" s="24"/>
    </row>
    <row r="75" spans="1:10">
      <c r="A75" s="9">
        <f>Banknifty!A75</f>
        <v>42115</v>
      </c>
      <c r="B75" s="21">
        <f>Banknifty!T75</f>
        <v>-1.77720207253878E-3</v>
      </c>
      <c r="C75" s="21">
        <f t="shared" si="4"/>
        <v>2.9396880846503999E-2</v>
      </c>
      <c r="D75" s="22">
        <f t="shared" si="5"/>
        <v>5.9242650332749489E-2</v>
      </c>
      <c r="E75" s="22">
        <f t="shared" si="6"/>
        <v>2.9845769486245489E-2</v>
      </c>
      <c r="F75" s="21">
        <f>+Banknifty!O75</f>
        <v>-3.2132036595704259E-2</v>
      </c>
      <c r="G75" s="23"/>
      <c r="J75" s="24"/>
    </row>
    <row r="76" spans="1:10">
      <c r="A76" s="9">
        <f>Banknifty!A76</f>
        <v>42116</v>
      </c>
      <c r="B76" s="21">
        <f>Banknifty!T76</f>
        <v>-4.9860955822008633E-3</v>
      </c>
      <c r="C76" s="21">
        <f t="shared" si="4"/>
        <v>2.4410785264303136E-2</v>
      </c>
      <c r="D76" s="22">
        <f t="shared" si="5"/>
        <v>5.9242650332749489E-2</v>
      </c>
      <c r="E76" s="22">
        <f t="shared" si="6"/>
        <v>3.4831865068446349E-2</v>
      </c>
      <c r="F76" s="21">
        <f>+Banknifty!O76</f>
        <v>-2.4349528237631604E-2</v>
      </c>
      <c r="G76" s="23"/>
      <c r="J76" s="24"/>
    </row>
    <row r="77" spans="1:10">
      <c r="A77" s="9">
        <f>Banknifty!A77</f>
        <v>42117</v>
      </c>
      <c r="B77" s="21">
        <f>Banknifty!T77</f>
        <v>-2.8827811601648719E-3</v>
      </c>
      <c r="C77" s="21">
        <f t="shared" ref="C77:C140" si="7">+C76+B77</f>
        <v>2.1528004104138264E-2</v>
      </c>
      <c r="D77" s="22">
        <f t="shared" ref="D77:D140" si="8">MAX(C77,D76)</f>
        <v>5.9242650332749489E-2</v>
      </c>
      <c r="E77" s="22">
        <f t="shared" ref="E77:E140" si="9">D77-C77</f>
        <v>3.7714646228611225E-2</v>
      </c>
      <c r="F77" s="21">
        <f>+Banknifty!O77</f>
        <v>-2.6232309397796475E-2</v>
      </c>
      <c r="G77" s="23"/>
      <c r="J77" s="24"/>
    </row>
    <row r="78" spans="1:10">
      <c r="A78" s="9">
        <f>Banknifty!A78</f>
        <v>42118</v>
      </c>
      <c r="B78" s="21">
        <f>Banknifty!T78</f>
        <v>1.2692363500967765E-2</v>
      </c>
      <c r="C78" s="21">
        <f t="shared" si="7"/>
        <v>3.4220367605106029E-2</v>
      </c>
      <c r="D78" s="22">
        <f t="shared" si="8"/>
        <v>5.9242650332749489E-2</v>
      </c>
      <c r="E78" s="22">
        <f t="shared" si="9"/>
        <v>2.5022282727643459E-2</v>
      </c>
      <c r="F78" s="21">
        <f>+Banknifty!O78</f>
        <v>-3.8924672898764237E-2</v>
      </c>
      <c r="G78" s="23"/>
      <c r="J78" s="24"/>
    </row>
    <row r="79" spans="1:10">
      <c r="A79" s="9">
        <f>Banknifty!A79</f>
        <v>42121</v>
      </c>
      <c r="B79" s="21">
        <f>Banknifty!T79</f>
        <v>1.3362985721931253E-2</v>
      </c>
      <c r="C79" s="21">
        <f t="shared" si="7"/>
        <v>4.7583353327037281E-2</v>
      </c>
      <c r="D79" s="22">
        <f t="shared" si="8"/>
        <v>5.9242650332749489E-2</v>
      </c>
      <c r="E79" s="22">
        <f t="shared" si="9"/>
        <v>1.1659297005712208E-2</v>
      </c>
      <c r="F79" s="21">
        <f>+Banknifty!O79</f>
        <v>-5.2287658620695489E-2</v>
      </c>
      <c r="G79" s="23"/>
      <c r="J79" s="24"/>
    </row>
    <row r="80" spans="1:10">
      <c r="A80" s="9">
        <f>Banknifty!A80</f>
        <v>42122</v>
      </c>
      <c r="B80" s="21">
        <f>Banknifty!T80</f>
        <v>-2.0724618048138823E-2</v>
      </c>
      <c r="C80" s="21">
        <f t="shared" si="7"/>
        <v>2.6858735278898458E-2</v>
      </c>
      <c r="D80" s="22">
        <f t="shared" si="8"/>
        <v>5.9242650332749489E-2</v>
      </c>
      <c r="E80" s="22">
        <f t="shared" si="9"/>
        <v>3.2383915053851034E-2</v>
      </c>
      <c r="F80" s="21">
        <f>+Banknifty!O80</f>
        <v>-2.6610600465081766E-2</v>
      </c>
      <c r="G80" s="23"/>
      <c r="J80" s="24"/>
    </row>
    <row r="81" spans="1:10">
      <c r="A81" s="9">
        <f>Banknifty!A81</f>
        <v>42123</v>
      </c>
      <c r="B81" s="21">
        <f>Banknifty!T81</f>
        <v>2.9347289965473379E-3</v>
      </c>
      <c r="C81" s="21">
        <f t="shared" si="7"/>
        <v>2.9793464275445797E-2</v>
      </c>
      <c r="D81" s="22">
        <f t="shared" si="8"/>
        <v>5.9242650332749489E-2</v>
      </c>
      <c r="E81" s="22">
        <f t="shared" si="9"/>
        <v>2.9449186057303692E-2</v>
      </c>
      <c r="F81" s="21">
        <f>+Banknifty!O81</f>
        <v>-2.3675871468534428E-2</v>
      </c>
      <c r="G81" s="23"/>
      <c r="J81" s="24"/>
    </row>
    <row r="82" spans="1:10">
      <c r="A82" s="9">
        <f>Banknifty!A82</f>
        <v>42124</v>
      </c>
      <c r="B82" s="21">
        <f>Banknifty!T82</f>
        <v>-6.5462663690434349E-3</v>
      </c>
      <c r="C82" s="21">
        <f t="shared" si="7"/>
        <v>2.324719790640236E-2</v>
      </c>
      <c r="D82" s="22">
        <f t="shared" si="8"/>
        <v>5.9242650332749489E-2</v>
      </c>
      <c r="E82" s="22">
        <f t="shared" si="9"/>
        <v>3.5995452426347128E-2</v>
      </c>
      <c r="F82" s="21">
        <f>+Banknifty!O82</f>
        <v>-2.2205970290700896E-2</v>
      </c>
      <c r="G82" s="23"/>
      <c r="J82" s="24"/>
    </row>
    <row r="83" spans="1:10">
      <c r="A83" s="9">
        <f>Banknifty!A83</f>
        <v>42128</v>
      </c>
      <c r="B83" s="21">
        <f>Banknifty!T83</f>
        <v>0</v>
      </c>
      <c r="C83" s="21">
        <f t="shared" si="7"/>
        <v>2.324719790640236E-2</v>
      </c>
      <c r="D83" s="22">
        <f t="shared" si="8"/>
        <v>5.9242650332749489E-2</v>
      </c>
      <c r="E83" s="22">
        <f t="shared" si="9"/>
        <v>3.5995452426347128E-2</v>
      </c>
      <c r="F83" s="21">
        <f>+Banknifty!O83</f>
        <v>-7.3784847430660647E-3</v>
      </c>
      <c r="G83" s="23"/>
      <c r="J83" s="24"/>
    </row>
    <row r="84" spans="1:10">
      <c r="A84" s="9">
        <f>Banknifty!A84</f>
        <v>42129</v>
      </c>
      <c r="B84" s="21">
        <f>Banknifty!T84</f>
        <v>0</v>
      </c>
      <c r="C84" s="21">
        <f t="shared" si="7"/>
        <v>2.324719790640236E-2</v>
      </c>
      <c r="D84" s="22">
        <f t="shared" si="8"/>
        <v>5.9242650332749489E-2</v>
      </c>
      <c r="E84" s="22">
        <f t="shared" si="9"/>
        <v>3.5995452426347128E-2</v>
      </c>
      <c r="F84" s="21">
        <f>+Banknifty!O84</f>
        <v>-9.5990103570709299E-3</v>
      </c>
      <c r="G84" s="23"/>
      <c r="J84" s="24"/>
    </row>
    <row r="85" spans="1:10">
      <c r="A85" s="9">
        <f>Banknifty!A85</f>
        <v>42130</v>
      </c>
      <c r="B85" s="21">
        <f>Banknifty!T85</f>
        <v>3.8654696921526795E-2</v>
      </c>
      <c r="C85" s="21">
        <f t="shared" si="7"/>
        <v>6.1901894827929155E-2</v>
      </c>
      <c r="D85" s="22">
        <f t="shared" si="8"/>
        <v>6.1901894827929155E-2</v>
      </c>
      <c r="E85" s="22">
        <f t="shared" si="9"/>
        <v>0</v>
      </c>
      <c r="F85" s="21">
        <f>+Banknifty!O85</f>
        <v>-4.8253707278597721E-2</v>
      </c>
      <c r="G85" s="23"/>
      <c r="J85" s="24"/>
    </row>
    <row r="86" spans="1:10">
      <c r="A86" s="9">
        <f>Banknifty!A86</f>
        <v>42131</v>
      </c>
      <c r="B86" s="21">
        <f>Banknifty!T86</f>
        <v>2.3328877192687485E-2</v>
      </c>
      <c r="C86" s="21">
        <f t="shared" si="7"/>
        <v>8.5230772020616644E-2</v>
      </c>
      <c r="D86" s="22">
        <f t="shared" si="8"/>
        <v>8.5230772020616644E-2</v>
      </c>
      <c r="E86" s="22">
        <f t="shared" si="9"/>
        <v>0</v>
      </c>
      <c r="F86" s="21">
        <f>+Banknifty!O86</f>
        <v>-7.158258447128521E-2</v>
      </c>
      <c r="G86" s="23"/>
      <c r="J86" s="24"/>
    </row>
    <row r="87" spans="1:10">
      <c r="A87" s="9">
        <f>Banknifty!A87</f>
        <v>42132</v>
      </c>
      <c r="B87" s="21">
        <f>Banknifty!T87</f>
        <v>-2.1410392640184697E-2</v>
      </c>
      <c r="C87" s="21">
        <f t="shared" si="7"/>
        <v>6.3820379380431946E-2</v>
      </c>
      <c r="D87" s="22">
        <f t="shared" si="8"/>
        <v>8.5230772020616644E-2</v>
      </c>
      <c r="E87" s="22">
        <f t="shared" si="9"/>
        <v>2.1410392640184697E-2</v>
      </c>
      <c r="F87" s="21">
        <f>+Banknifty!O87</f>
        <v>-4.895907197297103E-2</v>
      </c>
      <c r="G87" s="23"/>
      <c r="J87" s="24"/>
    </row>
    <row r="88" spans="1:10">
      <c r="A88" s="9">
        <f>Banknifty!A88</f>
        <v>42135</v>
      </c>
      <c r="B88" s="21">
        <f>Banknifty!T88</f>
        <v>2.1901333161228047E-2</v>
      </c>
      <c r="C88" s="21">
        <f t="shared" si="7"/>
        <v>8.572171254166E-2</v>
      </c>
      <c r="D88" s="22">
        <f t="shared" si="8"/>
        <v>8.572171254166E-2</v>
      </c>
      <c r="E88" s="22">
        <f t="shared" si="9"/>
        <v>0</v>
      </c>
      <c r="F88" s="21">
        <f>+Banknifty!O88</f>
        <v>-2.7057738811742983E-2</v>
      </c>
      <c r="G88" s="23"/>
      <c r="J88" s="24"/>
    </row>
    <row r="89" spans="1:10">
      <c r="A89" s="9">
        <f>Banknifty!A89</f>
        <v>42136</v>
      </c>
      <c r="B89" s="21">
        <f>Banknifty!T89</f>
        <v>-1.9600654628531222E-2</v>
      </c>
      <c r="C89" s="21">
        <f t="shared" si="7"/>
        <v>6.6121057913128778E-2</v>
      </c>
      <c r="D89" s="22">
        <f t="shared" si="8"/>
        <v>8.572171254166E-2</v>
      </c>
      <c r="E89" s="22">
        <f t="shared" si="9"/>
        <v>1.9600654628531222E-2</v>
      </c>
      <c r="F89" s="21">
        <f>+Banknifty!O89</f>
        <v>-5.9421211418394675E-2</v>
      </c>
      <c r="G89" s="23"/>
      <c r="J89" s="24"/>
    </row>
    <row r="90" spans="1:10">
      <c r="A90" s="9">
        <f>Banknifty!A90</f>
        <v>42137</v>
      </c>
      <c r="B90" s="21">
        <f>Banknifty!T90</f>
        <v>-2.8793070177927906E-2</v>
      </c>
      <c r="C90" s="21">
        <f t="shared" si="7"/>
        <v>3.7327987735200872E-2</v>
      </c>
      <c r="D90" s="22">
        <f t="shared" si="8"/>
        <v>8.572171254166E-2</v>
      </c>
      <c r="E90" s="22">
        <f t="shared" si="9"/>
        <v>4.8393724806459128E-2</v>
      </c>
      <c r="F90" s="21">
        <f>+Banknifty!O90</f>
        <v>-3.162814124046677E-2</v>
      </c>
      <c r="G90" s="23"/>
      <c r="J90" s="24"/>
    </row>
    <row r="91" spans="1:10">
      <c r="A91" s="9">
        <f>Banknifty!A91</f>
        <v>42138</v>
      </c>
      <c r="B91" s="21">
        <f>Banknifty!T91</f>
        <v>1.4357343228856051E-3</v>
      </c>
      <c r="C91" s="21">
        <f t="shared" si="7"/>
        <v>3.8763722058086481E-2</v>
      </c>
      <c r="D91" s="22">
        <f t="shared" si="8"/>
        <v>8.572171254166E-2</v>
      </c>
      <c r="E91" s="22">
        <f t="shared" si="9"/>
        <v>4.695799048357352E-2</v>
      </c>
      <c r="F91" s="21">
        <f>+Banknifty!O91</f>
        <v>-3.0192406917581165E-2</v>
      </c>
      <c r="G91" s="23"/>
      <c r="J91" s="24"/>
    </row>
    <row r="92" spans="1:10">
      <c r="A92" s="9">
        <f>Banknifty!A92</f>
        <v>42139</v>
      </c>
      <c r="B92" s="21">
        <f>Banknifty!T92</f>
        <v>1.5384445718821858E-3</v>
      </c>
      <c r="C92" s="21">
        <f t="shared" si="7"/>
        <v>4.0302166629968668E-2</v>
      </c>
      <c r="D92" s="22">
        <f t="shared" si="8"/>
        <v>8.572171254166E-2</v>
      </c>
      <c r="E92" s="22">
        <f t="shared" si="9"/>
        <v>4.5419545911691332E-2</v>
      </c>
      <c r="F92" s="21">
        <f>+Banknifty!O92</f>
        <v>-2.8653962345698978E-2</v>
      </c>
      <c r="G92" s="23"/>
      <c r="J92" s="24"/>
    </row>
    <row r="93" spans="1:10">
      <c r="A93" s="9">
        <f>Banknifty!A93</f>
        <v>42142</v>
      </c>
      <c r="B93" s="21">
        <f>Banknifty!T93</f>
        <v>1.3125512715340524E-2</v>
      </c>
      <c r="C93" s="21">
        <f t="shared" si="7"/>
        <v>5.342767934530919E-2</v>
      </c>
      <c r="D93" s="22">
        <f t="shared" si="8"/>
        <v>8.572171254166E-2</v>
      </c>
      <c r="E93" s="22">
        <f t="shared" si="9"/>
        <v>3.229403319635081E-2</v>
      </c>
      <c r="F93" s="21">
        <f>+Banknifty!O93</f>
        <v>-1.5528449630358454E-2</v>
      </c>
      <c r="G93" s="23"/>
      <c r="J93" s="24"/>
    </row>
    <row r="94" spans="1:10">
      <c r="A94" s="9">
        <f>Banknifty!A94</f>
        <v>42143</v>
      </c>
      <c r="B94" s="21">
        <f>Banknifty!T94</f>
        <v>-2.907453196750186E-3</v>
      </c>
      <c r="C94" s="21">
        <f t="shared" si="7"/>
        <v>5.0520226148559007E-2</v>
      </c>
      <c r="D94" s="22">
        <f t="shared" si="8"/>
        <v>8.572171254166E-2</v>
      </c>
      <c r="E94" s="22">
        <f t="shared" si="9"/>
        <v>3.5201486393100993E-2</v>
      </c>
      <c r="F94" s="21">
        <f>+Banknifty!O94</f>
        <v>-1.7435902827108642E-2</v>
      </c>
      <c r="G94" s="23"/>
      <c r="J94" s="24"/>
    </row>
    <row r="95" spans="1:10">
      <c r="A95" s="9">
        <f>Banknifty!A95</f>
        <v>42144</v>
      </c>
      <c r="B95" s="21">
        <f>Banknifty!T95</f>
        <v>-1.0224279118390025E-2</v>
      </c>
      <c r="C95" s="21">
        <f t="shared" si="7"/>
        <v>4.0295947030168984E-2</v>
      </c>
      <c r="D95" s="22">
        <f t="shared" si="8"/>
        <v>8.572171254166E-2</v>
      </c>
      <c r="E95" s="22">
        <f t="shared" si="9"/>
        <v>4.5425765511491016E-2</v>
      </c>
      <c r="F95" s="21">
        <f>+Banknifty!O95</f>
        <v>-8.8767948908774225E-3</v>
      </c>
      <c r="G95" s="23"/>
      <c r="J95" s="24"/>
    </row>
    <row r="96" spans="1:10">
      <c r="A96" s="9">
        <f>Banknifty!A96</f>
        <v>42145</v>
      </c>
      <c r="B96" s="21">
        <f>Banknifty!T96</f>
        <v>-8.5221987086742616E-3</v>
      </c>
      <c r="C96" s="21">
        <f t="shared" si="7"/>
        <v>3.1773748321494724E-2</v>
      </c>
      <c r="D96" s="22">
        <f t="shared" si="8"/>
        <v>8.572171254166E-2</v>
      </c>
      <c r="E96" s="22">
        <f t="shared" si="9"/>
        <v>5.3947964220165276E-2</v>
      </c>
      <c r="F96" s="21">
        <f>+Banknifty!O96</f>
        <v>-1.0129251216861415E-2</v>
      </c>
      <c r="G96" s="23"/>
      <c r="J96" s="24"/>
    </row>
    <row r="97" spans="1:10">
      <c r="A97" s="9">
        <f>Banknifty!A97</f>
        <v>42146</v>
      </c>
      <c r="B97" s="21">
        <f>Banknifty!T97</f>
        <v>-4.8026096733042815E-3</v>
      </c>
      <c r="C97" s="21">
        <f t="shared" si="7"/>
        <v>2.6971138648190444E-2</v>
      </c>
      <c r="D97" s="22">
        <f t="shared" si="8"/>
        <v>8.572171254166E-2</v>
      </c>
      <c r="E97" s="22">
        <f t="shared" si="9"/>
        <v>5.8750573893469556E-2</v>
      </c>
      <c r="F97" s="21">
        <f>+Banknifty!O97</f>
        <v>-1.6893969817540398E-2</v>
      </c>
      <c r="G97" s="23"/>
      <c r="J97" s="24"/>
    </row>
    <row r="98" spans="1:10">
      <c r="A98" s="9">
        <f>Banknifty!A98</f>
        <v>42149</v>
      </c>
      <c r="B98" s="21">
        <f>Banknifty!T98</f>
        <v>5.1400661215494064E-3</v>
      </c>
      <c r="C98" s="21">
        <f t="shared" si="7"/>
        <v>3.2111204769739853E-2</v>
      </c>
      <c r="D98" s="22">
        <f t="shared" si="8"/>
        <v>8.572171254166E-2</v>
      </c>
      <c r="E98" s="22">
        <f t="shared" si="9"/>
        <v>5.3610507771920148E-2</v>
      </c>
      <c r="F98" s="21">
        <f>+Banknifty!O98</f>
        <v>-2.2034035939089806E-2</v>
      </c>
      <c r="G98" s="23"/>
      <c r="J98" s="24"/>
    </row>
    <row r="99" spans="1:10">
      <c r="A99" s="9">
        <f>Banknifty!A99</f>
        <v>42150</v>
      </c>
      <c r="B99" s="21">
        <f>Banknifty!T99</f>
        <v>-1.40206117894196E-3</v>
      </c>
      <c r="C99" s="21">
        <f t="shared" si="7"/>
        <v>3.0709143590797891E-2</v>
      </c>
      <c r="D99" s="22">
        <f t="shared" si="8"/>
        <v>8.572171254166E-2</v>
      </c>
      <c r="E99" s="22">
        <f t="shared" si="9"/>
        <v>5.5012568950862109E-2</v>
      </c>
      <c r="F99" s="21">
        <f>+Banknifty!O99</f>
        <v>-2.1631974760147846E-2</v>
      </c>
      <c r="G99" s="23"/>
      <c r="J99" s="24"/>
    </row>
    <row r="100" spans="1:10">
      <c r="A100" s="9">
        <f>Banknifty!A100</f>
        <v>42151</v>
      </c>
      <c r="B100" s="21">
        <f>Banknifty!T100</f>
        <v>1.2327654792857509E-2</v>
      </c>
      <c r="C100" s="21">
        <f t="shared" si="7"/>
        <v>4.30367983836554E-2</v>
      </c>
      <c r="D100" s="22">
        <f t="shared" si="8"/>
        <v>8.572171254166E-2</v>
      </c>
      <c r="E100" s="22">
        <f t="shared" si="9"/>
        <v>4.26849141580046E-2</v>
      </c>
      <c r="F100" s="21">
        <f>+Banknifty!O100</f>
        <v>-9.3043199672903365E-3</v>
      </c>
      <c r="G100" s="23"/>
      <c r="J100" s="24"/>
    </row>
    <row r="101" spans="1:10">
      <c r="A101" s="9">
        <f>Banknifty!A101</f>
        <v>42152</v>
      </c>
      <c r="B101" s="21">
        <f>Banknifty!T101</f>
        <v>-4.9079379483189956E-3</v>
      </c>
      <c r="C101" s="21">
        <f t="shared" si="7"/>
        <v>3.8128860435336406E-2</v>
      </c>
      <c r="D101" s="22">
        <f t="shared" si="8"/>
        <v>8.572171254166E-2</v>
      </c>
      <c r="E101" s="22">
        <f t="shared" si="9"/>
        <v>4.7592852106323594E-2</v>
      </c>
      <c r="F101" s="21">
        <f>+Banknifty!O101</f>
        <v>-1.3212257915609333E-2</v>
      </c>
      <c r="G101" s="23"/>
      <c r="J101" s="24"/>
    </row>
    <row r="102" spans="1:10">
      <c r="A102" s="9">
        <f>Banknifty!A102</f>
        <v>42153</v>
      </c>
      <c r="B102" s="21">
        <f>Banknifty!T102</f>
        <v>0</v>
      </c>
      <c r="C102" s="21">
        <f t="shared" si="7"/>
        <v>3.8128860435336406E-2</v>
      </c>
      <c r="D102" s="22">
        <f t="shared" si="8"/>
        <v>8.572171254166E-2</v>
      </c>
      <c r="E102" s="22">
        <f t="shared" si="9"/>
        <v>4.7592852106323594E-2</v>
      </c>
      <c r="F102" s="21">
        <f>+Banknifty!O102</f>
        <v>4.2974011367868693E-3</v>
      </c>
      <c r="G102" s="23"/>
      <c r="J102" s="24"/>
    </row>
    <row r="103" spans="1:10">
      <c r="A103" s="9">
        <f>Banknifty!A103</f>
        <v>42156</v>
      </c>
      <c r="B103" s="21">
        <f>Banknifty!T103</f>
        <v>0</v>
      </c>
      <c r="C103" s="21">
        <f t="shared" si="7"/>
        <v>3.8128860435336406E-2</v>
      </c>
      <c r="D103" s="22">
        <f t="shared" si="8"/>
        <v>8.572171254166E-2</v>
      </c>
      <c r="E103" s="22">
        <f t="shared" si="9"/>
        <v>4.7592852106323594E-2</v>
      </c>
      <c r="F103" s="21">
        <f>+Banknifty!O103</f>
        <v>-2.2443287044262945E-3</v>
      </c>
      <c r="G103" s="23"/>
      <c r="J103" s="24"/>
    </row>
    <row r="104" spans="1:10">
      <c r="A104" s="9">
        <f>Banknifty!A104</f>
        <v>42157</v>
      </c>
      <c r="B104" s="21">
        <f>Banknifty!T104</f>
        <v>3.7778814895876915E-2</v>
      </c>
      <c r="C104" s="21">
        <f t="shared" si="7"/>
        <v>7.5907675331213315E-2</v>
      </c>
      <c r="D104" s="22">
        <f t="shared" si="8"/>
        <v>8.572171254166E-2</v>
      </c>
      <c r="E104" s="22">
        <f t="shared" si="9"/>
        <v>9.8140372104466855E-3</v>
      </c>
      <c r="F104" s="21">
        <f>+Banknifty!O104</f>
        <v>-4.0023143600303207E-2</v>
      </c>
      <c r="G104" s="23"/>
      <c r="J104" s="24"/>
    </row>
    <row r="105" spans="1:10">
      <c r="A105" s="9">
        <f>Banknifty!A105</f>
        <v>42158</v>
      </c>
      <c r="B105" s="21">
        <f>Banknifty!T105</f>
        <v>1.2058771878475838E-2</v>
      </c>
      <c r="C105" s="21">
        <f t="shared" si="7"/>
        <v>8.7966447209689158E-2</v>
      </c>
      <c r="D105" s="22">
        <f t="shared" si="8"/>
        <v>8.7966447209689158E-2</v>
      </c>
      <c r="E105" s="22">
        <f t="shared" si="9"/>
        <v>0</v>
      </c>
      <c r="F105" s="21">
        <f>+Banknifty!O105</f>
        <v>-5.2081915478779044E-2</v>
      </c>
      <c r="G105" s="23"/>
      <c r="J105" s="24"/>
    </row>
    <row r="106" spans="1:10">
      <c r="A106" s="9">
        <f>Banknifty!A106</f>
        <v>42159</v>
      </c>
      <c r="B106" s="21">
        <f>Banknifty!T106</f>
        <v>-2.543379691154893E-3</v>
      </c>
      <c r="C106" s="21">
        <f t="shared" si="7"/>
        <v>8.5423067518534262E-2</v>
      </c>
      <c r="D106" s="22">
        <f t="shared" si="8"/>
        <v>8.7966447209689158E-2</v>
      </c>
      <c r="E106" s="22">
        <f t="shared" si="9"/>
        <v>2.5433796911548956E-3</v>
      </c>
      <c r="F106" s="21">
        <f>+Banknifty!O106</f>
        <v>-5.0538535787624149E-2</v>
      </c>
      <c r="G106" s="23"/>
      <c r="J106" s="24"/>
    </row>
    <row r="107" spans="1:10">
      <c r="A107" s="9">
        <f>Banknifty!A107</f>
        <v>42160</v>
      </c>
      <c r="B107" s="21">
        <f>Banknifty!T107</f>
        <v>-1.2911067037784194E-2</v>
      </c>
      <c r="C107" s="21">
        <f t="shared" si="7"/>
        <v>7.2512000480750072E-2</v>
      </c>
      <c r="D107" s="22">
        <f t="shared" si="8"/>
        <v>8.7966447209689158E-2</v>
      </c>
      <c r="E107" s="22">
        <f t="shared" si="9"/>
        <v>1.5454446728939086E-2</v>
      </c>
      <c r="F107" s="21">
        <f>+Banknifty!O107</f>
        <v>-6.2449602825408346E-2</v>
      </c>
      <c r="G107" s="23"/>
      <c r="J107" s="24"/>
    </row>
    <row r="108" spans="1:10">
      <c r="A108" s="9">
        <f>Banknifty!A108</f>
        <v>42163</v>
      </c>
      <c r="B108" s="21">
        <f>Banknifty!T108</f>
        <v>7.1934446421238665E-3</v>
      </c>
      <c r="C108" s="21">
        <f t="shared" si="7"/>
        <v>7.9705445122873933E-2</v>
      </c>
      <c r="D108" s="22">
        <f t="shared" si="8"/>
        <v>8.7966447209689158E-2</v>
      </c>
      <c r="E108" s="22">
        <f t="shared" si="9"/>
        <v>8.2610020868152251E-3</v>
      </c>
      <c r="F108" s="21">
        <f>+Banknifty!O108</f>
        <v>-6.9643047467532207E-2</v>
      </c>
      <c r="G108" s="23"/>
      <c r="J108" s="24"/>
    </row>
    <row r="109" spans="1:10">
      <c r="A109" s="9">
        <f>Banknifty!A109</f>
        <v>42164</v>
      </c>
      <c r="B109" s="21">
        <f>Banknifty!T109</f>
        <v>-5.8763256972024485E-3</v>
      </c>
      <c r="C109" s="21">
        <f t="shared" si="7"/>
        <v>7.3829119425671483E-2</v>
      </c>
      <c r="D109" s="22">
        <f t="shared" si="8"/>
        <v>8.7966447209689158E-2</v>
      </c>
      <c r="E109" s="22">
        <f t="shared" si="9"/>
        <v>1.4137327784017675E-2</v>
      </c>
      <c r="F109" s="21">
        <f>+Banknifty!O109</f>
        <v>-6.4766721770329758E-2</v>
      </c>
      <c r="G109" s="23"/>
      <c r="J109" s="24"/>
    </row>
    <row r="110" spans="1:10">
      <c r="A110" s="9">
        <f>Banknifty!A110</f>
        <v>42165</v>
      </c>
      <c r="B110" s="21">
        <f>Banknifty!T110</f>
        <v>1.0322624896045119E-2</v>
      </c>
      <c r="C110" s="21">
        <f t="shared" si="7"/>
        <v>8.4151744321716598E-2</v>
      </c>
      <c r="D110" s="22">
        <f t="shared" si="8"/>
        <v>8.7966447209689158E-2</v>
      </c>
      <c r="E110" s="22">
        <f t="shared" si="9"/>
        <v>3.8147028879725597E-3</v>
      </c>
      <c r="F110" s="21">
        <f>+Banknifty!O110</f>
        <v>-5.4444096874284642E-2</v>
      </c>
      <c r="G110" s="23"/>
      <c r="J110" s="24"/>
    </row>
    <row r="111" spans="1:10">
      <c r="A111" s="9">
        <f>Banknifty!A111</f>
        <v>42166</v>
      </c>
      <c r="B111" s="21">
        <f>Banknifty!T111</f>
        <v>-1.2445474551867994E-2</v>
      </c>
      <c r="C111" s="21">
        <f t="shared" si="7"/>
        <v>7.1706269769848605E-2</v>
      </c>
      <c r="D111" s="22">
        <f t="shared" si="8"/>
        <v>8.7966447209689158E-2</v>
      </c>
      <c r="E111" s="22">
        <f t="shared" si="9"/>
        <v>1.6260177439840554E-2</v>
      </c>
      <c r="F111" s="21">
        <f>+Banknifty!O111</f>
        <v>-7.7152661804996442E-2</v>
      </c>
      <c r="G111" s="23"/>
      <c r="J111" s="24"/>
    </row>
    <row r="112" spans="1:10">
      <c r="A112" s="9">
        <f>Banknifty!A112</f>
        <v>42167</v>
      </c>
      <c r="B112" s="21">
        <f>Banknifty!T112</f>
        <v>-1.4050840098988451E-2</v>
      </c>
      <c r="C112" s="21">
        <f t="shared" si="7"/>
        <v>5.7655429670860153E-2</v>
      </c>
      <c r="D112" s="22">
        <f t="shared" si="8"/>
        <v>8.7966447209689158E-2</v>
      </c>
      <c r="E112" s="22">
        <f t="shared" si="9"/>
        <v>3.0311017538829005E-2</v>
      </c>
      <c r="F112" s="21">
        <f>+Banknifty!O112</f>
        <v>-6.4101821706007991E-2</v>
      </c>
      <c r="G112" s="23"/>
      <c r="J112" s="24"/>
    </row>
    <row r="113" spans="1:10">
      <c r="A113" s="9">
        <f>Banknifty!A113</f>
        <v>42170</v>
      </c>
      <c r="B113" s="21">
        <f>Banknifty!T113</f>
        <v>-5.9199437720713005E-3</v>
      </c>
      <c r="C113" s="21">
        <f t="shared" si="7"/>
        <v>5.1735485898788854E-2</v>
      </c>
      <c r="D113" s="22">
        <f t="shared" si="8"/>
        <v>8.7966447209689158E-2</v>
      </c>
      <c r="E113" s="22">
        <f t="shared" si="9"/>
        <v>3.6230961310900305E-2</v>
      </c>
      <c r="F113" s="21">
        <f>+Banknifty!O113</f>
        <v>-6.9021765478079297E-2</v>
      </c>
      <c r="G113" s="23"/>
      <c r="J113" s="24"/>
    </row>
    <row r="114" spans="1:10">
      <c r="A114" s="9">
        <f>Banknifty!A114</f>
        <v>42171</v>
      </c>
      <c r="B114" s="21">
        <f>Banknifty!T114</f>
        <v>-8.5911445323043675E-3</v>
      </c>
      <c r="C114" s="21">
        <f t="shared" si="7"/>
        <v>4.3144341366484484E-2</v>
      </c>
      <c r="D114" s="22">
        <f t="shared" si="8"/>
        <v>8.7966447209689158E-2</v>
      </c>
      <c r="E114" s="22">
        <f t="shared" si="9"/>
        <v>4.4822105843204674E-2</v>
      </c>
      <c r="F114" s="21">
        <f>+Banknifty!O114</f>
        <v>-5.9678761820123917E-2</v>
      </c>
      <c r="G114" s="23"/>
      <c r="J114" s="24"/>
    </row>
    <row r="115" spans="1:10">
      <c r="A115" s="9">
        <f>Banknifty!A115</f>
        <v>42172</v>
      </c>
      <c r="B115" s="21">
        <f>Banknifty!T115</f>
        <v>-4.1945519093349089E-3</v>
      </c>
      <c r="C115" s="21">
        <f t="shared" si="7"/>
        <v>3.8949789457149574E-2</v>
      </c>
      <c r="D115" s="22">
        <f t="shared" si="8"/>
        <v>8.7966447209689158E-2</v>
      </c>
      <c r="E115" s="22">
        <f t="shared" si="9"/>
        <v>4.9016657752539584E-2</v>
      </c>
      <c r="F115" s="21">
        <f>+Banknifty!O115</f>
        <v>-6.2873313729458827E-2</v>
      </c>
      <c r="G115" s="23"/>
      <c r="J115" s="24"/>
    </row>
    <row r="116" spans="1:10">
      <c r="A116" s="9">
        <f>Banknifty!A116</f>
        <v>42173</v>
      </c>
      <c r="B116" s="21">
        <f>Banknifty!T116</f>
        <v>-1.0108661779100577E-2</v>
      </c>
      <c r="C116" s="21">
        <f t="shared" si="7"/>
        <v>2.8841127678048997E-2</v>
      </c>
      <c r="D116" s="22">
        <f t="shared" si="8"/>
        <v>8.7966447209689158E-2</v>
      </c>
      <c r="E116" s="22">
        <f t="shared" si="9"/>
        <v>5.9125319531640158E-2</v>
      </c>
      <c r="F116" s="21">
        <f>+Banknifty!O116</f>
        <v>-5.3601397447814191E-2</v>
      </c>
      <c r="G116" s="23"/>
      <c r="J116" s="24"/>
    </row>
    <row r="117" spans="1:10">
      <c r="A117" s="9">
        <f>Banknifty!A117</f>
        <v>42174</v>
      </c>
      <c r="B117" s="21">
        <f>Banknifty!T117</f>
        <v>1.0625964904343779E-2</v>
      </c>
      <c r="C117" s="21">
        <f t="shared" si="7"/>
        <v>3.9467092582392775E-2</v>
      </c>
      <c r="D117" s="22">
        <f t="shared" si="8"/>
        <v>8.7966447209689158E-2</v>
      </c>
      <c r="E117" s="22">
        <f t="shared" si="9"/>
        <v>4.8499354627296383E-2</v>
      </c>
      <c r="F117" s="21">
        <f>+Banknifty!O117</f>
        <v>-4.2975432543470415E-2</v>
      </c>
      <c r="G117" s="23"/>
      <c r="J117" s="24"/>
    </row>
    <row r="118" spans="1:10">
      <c r="A118" s="9">
        <f>Banknifty!A118</f>
        <v>42177</v>
      </c>
      <c r="B118" s="21">
        <f>Banknifty!T118</f>
        <v>2.5158077331990294E-2</v>
      </c>
      <c r="C118" s="21">
        <f t="shared" si="7"/>
        <v>6.4625169914383065E-2</v>
      </c>
      <c r="D118" s="22">
        <f t="shared" si="8"/>
        <v>8.7966447209689158E-2</v>
      </c>
      <c r="E118" s="22">
        <f t="shared" si="9"/>
        <v>2.3341277295306093E-2</v>
      </c>
      <c r="F118" s="21">
        <f>+Banknifty!O118</f>
        <v>-1.7817355211480122E-2</v>
      </c>
      <c r="G118" s="23"/>
      <c r="J118" s="24"/>
    </row>
    <row r="119" spans="1:10">
      <c r="A119" s="9">
        <f>Banknifty!A119</f>
        <v>42178</v>
      </c>
      <c r="B119" s="21">
        <f>Banknifty!T119</f>
        <v>3.8181063938954366E-3</v>
      </c>
      <c r="C119" s="21">
        <f t="shared" si="7"/>
        <v>6.8443276308278497E-2</v>
      </c>
      <c r="D119" s="22">
        <f t="shared" si="8"/>
        <v>8.7966447209689158E-2</v>
      </c>
      <c r="E119" s="22">
        <f t="shared" si="9"/>
        <v>1.9523170901410661E-2</v>
      </c>
      <c r="F119" s="21">
        <f>+Banknifty!O119</f>
        <v>-1.3999248817584685E-2</v>
      </c>
      <c r="G119" s="23"/>
      <c r="J119" s="24"/>
    </row>
    <row r="120" spans="1:10">
      <c r="A120" s="9">
        <f>Banknifty!A120</f>
        <v>42179</v>
      </c>
      <c r="B120" s="21">
        <f>Banknifty!T120</f>
        <v>-3.3435949441424288E-3</v>
      </c>
      <c r="C120" s="21">
        <f t="shared" si="7"/>
        <v>6.5099681364136075E-2</v>
      </c>
      <c r="D120" s="22">
        <f t="shared" si="8"/>
        <v>8.7966447209689158E-2</v>
      </c>
      <c r="E120" s="22">
        <f t="shared" si="9"/>
        <v>2.2866765845553083E-2</v>
      </c>
      <c r="F120" s="21">
        <f>+Banknifty!O120</f>
        <v>-1.6342843761727115E-2</v>
      </c>
      <c r="G120" s="23"/>
      <c r="J120" s="24"/>
    </row>
    <row r="121" spans="1:10">
      <c r="A121" s="9">
        <f>Banknifty!A121</f>
        <v>42180</v>
      </c>
      <c r="B121" s="21">
        <f>Banknifty!T121</f>
        <v>-8.2694720519744854E-3</v>
      </c>
      <c r="C121" s="21">
        <f t="shared" si="7"/>
        <v>5.6830209312161588E-2</v>
      </c>
      <c r="D121" s="22">
        <f t="shared" si="8"/>
        <v>8.7966447209689158E-2</v>
      </c>
      <c r="E121" s="22">
        <f t="shared" si="9"/>
        <v>3.113623789752757E-2</v>
      </c>
      <c r="F121" s="21">
        <f>+Banknifty!O121</f>
        <v>-8.7750346111367845E-3</v>
      </c>
      <c r="G121" s="23"/>
      <c r="J121" s="24"/>
    </row>
    <row r="122" spans="1:10">
      <c r="A122" s="9">
        <f>Banknifty!A122</f>
        <v>42181</v>
      </c>
      <c r="B122" s="21">
        <f>Banknifty!T122</f>
        <v>0</v>
      </c>
      <c r="C122" s="21">
        <f t="shared" si="7"/>
        <v>5.6830209312161588E-2</v>
      </c>
      <c r="D122" s="22">
        <f t="shared" si="8"/>
        <v>8.7966447209689158E-2</v>
      </c>
      <c r="E122" s="22">
        <f t="shared" si="9"/>
        <v>3.113623789752757E-2</v>
      </c>
      <c r="F122" s="21">
        <f>+Banknifty!O122</f>
        <v>-1.6183223377953332E-2</v>
      </c>
      <c r="G122" s="23"/>
      <c r="J122" s="24"/>
    </row>
    <row r="123" spans="1:10">
      <c r="A123" s="9">
        <f>Banknifty!A123</f>
        <v>42184</v>
      </c>
      <c r="B123" s="21">
        <f>Banknifty!T123</f>
        <v>0</v>
      </c>
      <c r="C123" s="21">
        <f t="shared" si="7"/>
        <v>5.6830209312161588E-2</v>
      </c>
      <c r="D123" s="22">
        <f t="shared" si="8"/>
        <v>8.7966447209689158E-2</v>
      </c>
      <c r="E123" s="22">
        <f t="shared" si="9"/>
        <v>3.113623789752757E-2</v>
      </c>
      <c r="F123" s="21">
        <f>+Banknifty!O123</f>
        <v>-2.3224344725575843E-2</v>
      </c>
      <c r="G123" s="23"/>
      <c r="J123" s="24"/>
    </row>
    <row r="124" spans="1:10">
      <c r="A124" s="9">
        <f>Banknifty!A124</f>
        <v>42185</v>
      </c>
      <c r="B124" s="21">
        <f>Banknifty!T124</f>
        <v>-3.3457504466208312E-3</v>
      </c>
      <c r="C124" s="21">
        <f t="shared" si="7"/>
        <v>5.3484458865540756E-2</v>
      </c>
      <c r="D124" s="22">
        <f t="shared" si="8"/>
        <v>8.7966447209689158E-2</v>
      </c>
      <c r="E124" s="22">
        <f t="shared" si="9"/>
        <v>3.4481988344148402E-2</v>
      </c>
      <c r="F124" s="21">
        <f>+Banknifty!O124</f>
        <v>-1.906411552878003E-2</v>
      </c>
      <c r="G124" s="23"/>
      <c r="J124" s="24"/>
    </row>
    <row r="125" spans="1:10">
      <c r="A125" s="9">
        <f>Banknifty!A125</f>
        <v>42186</v>
      </c>
      <c r="B125" s="21">
        <f>Banknifty!T125</f>
        <v>1.4087817249172631E-2</v>
      </c>
      <c r="C125" s="21">
        <f t="shared" si="7"/>
        <v>6.7572276114713392E-2</v>
      </c>
      <c r="D125" s="22">
        <f t="shared" si="8"/>
        <v>8.7966447209689158E-2</v>
      </c>
      <c r="E125" s="22">
        <f t="shared" si="9"/>
        <v>2.0394171094975766E-2</v>
      </c>
      <c r="F125" s="21">
        <f>+Banknifty!O125</f>
        <v>-4.9762982796073985E-3</v>
      </c>
      <c r="G125" s="23"/>
      <c r="J125" s="24"/>
    </row>
    <row r="126" spans="1:10">
      <c r="A126" s="9">
        <f>Banknifty!A126</f>
        <v>42187</v>
      </c>
      <c r="B126" s="21">
        <f>Banknifty!T126</f>
        <v>6.7910982715030127E-4</v>
      </c>
      <c r="C126" s="21">
        <f t="shared" si="7"/>
        <v>6.8251385941863696E-2</v>
      </c>
      <c r="D126" s="22">
        <f t="shared" si="8"/>
        <v>8.7966447209689158E-2</v>
      </c>
      <c r="E126" s="22">
        <f t="shared" si="9"/>
        <v>1.9715061267825462E-2</v>
      </c>
      <c r="F126" s="21">
        <f>+Banknifty!O126</f>
        <v>-4.2971884524570974E-3</v>
      </c>
      <c r="G126" s="23"/>
      <c r="J126" s="24"/>
    </row>
    <row r="127" spans="1:10">
      <c r="A127" s="9">
        <f>Banknifty!A127</f>
        <v>42188</v>
      </c>
      <c r="B127" s="21">
        <f>Banknifty!T127</f>
        <v>8.3834689733550283E-3</v>
      </c>
      <c r="C127" s="21">
        <f t="shared" si="7"/>
        <v>7.6634854915218723E-2</v>
      </c>
      <c r="D127" s="22">
        <f t="shared" si="8"/>
        <v>8.7966447209689158E-2</v>
      </c>
      <c r="E127" s="22">
        <f t="shared" si="9"/>
        <v>1.1331592294470436E-2</v>
      </c>
      <c r="F127" s="21">
        <f>+Banknifty!O127</f>
        <v>4.086280520897931E-3</v>
      </c>
      <c r="G127" s="23"/>
      <c r="J127" s="24"/>
    </row>
    <row r="128" spans="1:10">
      <c r="A128" s="9">
        <f>Banknifty!A128</f>
        <v>42191</v>
      </c>
      <c r="B128" s="21">
        <f>Banknifty!T128</f>
        <v>-1.1393630204118734E-2</v>
      </c>
      <c r="C128" s="21">
        <f t="shared" si="7"/>
        <v>6.5241224711099985E-2</v>
      </c>
      <c r="D128" s="22">
        <f t="shared" si="8"/>
        <v>8.7966447209689158E-2</v>
      </c>
      <c r="E128" s="22">
        <f t="shared" si="9"/>
        <v>2.2725222498589173E-2</v>
      </c>
      <c r="F128" s="21">
        <f>+Banknifty!O128</f>
        <v>1.1425259633650493E-2</v>
      </c>
      <c r="G128" s="23"/>
      <c r="J128" s="24"/>
    </row>
    <row r="129" spans="1:10">
      <c r="A129" s="9">
        <f>Banknifty!A129</f>
        <v>42192</v>
      </c>
      <c r="B129" s="21">
        <f>Banknifty!T129</f>
        <v>-3.8049747207617346E-3</v>
      </c>
      <c r="C129" s="21">
        <f t="shared" si="7"/>
        <v>6.1436249990338247E-2</v>
      </c>
      <c r="D129" s="22">
        <f t="shared" si="8"/>
        <v>8.7966447209689158E-2</v>
      </c>
      <c r="E129" s="22">
        <f t="shared" si="9"/>
        <v>2.6530197219350911E-2</v>
      </c>
      <c r="F129" s="21">
        <f>+Banknifty!O129</f>
        <v>8.6202849128887583E-3</v>
      </c>
      <c r="G129" s="23"/>
      <c r="J129" s="24"/>
    </row>
    <row r="130" spans="1:10">
      <c r="A130" s="9">
        <f>Banknifty!A130</f>
        <v>42193</v>
      </c>
      <c r="B130" s="21">
        <f>Banknifty!T130</f>
        <v>1.5494684004689957E-2</v>
      </c>
      <c r="C130" s="21">
        <f t="shared" si="7"/>
        <v>7.6930933995028206E-2</v>
      </c>
      <c r="D130" s="22">
        <f t="shared" si="8"/>
        <v>8.7966447209689158E-2</v>
      </c>
      <c r="E130" s="22">
        <f t="shared" si="9"/>
        <v>1.1035513214660952E-2</v>
      </c>
      <c r="F130" s="21">
        <f>+Banknifty!O130</f>
        <v>-6.8743990918011984E-3</v>
      </c>
      <c r="G130" s="23"/>
      <c r="J130" s="24"/>
    </row>
    <row r="131" spans="1:10">
      <c r="A131" s="9">
        <f>Banknifty!A131</f>
        <v>42194</v>
      </c>
      <c r="B131" s="21">
        <f>Banknifty!T131</f>
        <v>-3.7923230020983326E-3</v>
      </c>
      <c r="C131" s="21">
        <f t="shared" si="7"/>
        <v>7.313861099292987E-2</v>
      </c>
      <c r="D131" s="22">
        <f t="shared" si="8"/>
        <v>8.7966447209689158E-2</v>
      </c>
      <c r="E131" s="22">
        <f t="shared" si="9"/>
        <v>1.4827836216759288E-2</v>
      </c>
      <c r="F131" s="21">
        <f>+Banknifty!O131</f>
        <v>-4.0820760897028654E-3</v>
      </c>
      <c r="G131" s="23"/>
      <c r="J131" s="24"/>
    </row>
    <row r="132" spans="1:10">
      <c r="A132" s="9">
        <f>Banknifty!A132</f>
        <v>42195</v>
      </c>
      <c r="B132" s="21">
        <f>Banknifty!T132</f>
        <v>1.2635490864044517E-2</v>
      </c>
      <c r="C132" s="21">
        <f t="shared" si="7"/>
        <v>8.5774101856974386E-2</v>
      </c>
      <c r="D132" s="22">
        <f t="shared" si="8"/>
        <v>8.7966447209689158E-2</v>
      </c>
      <c r="E132" s="22">
        <f t="shared" si="9"/>
        <v>2.1923453527147724E-3</v>
      </c>
      <c r="F132" s="21">
        <f>+Banknifty!O132</f>
        <v>8.5534147743416521E-3</v>
      </c>
      <c r="G132" s="23"/>
      <c r="J132" s="24"/>
    </row>
    <row r="133" spans="1:10">
      <c r="A133" s="9">
        <f>Banknifty!A133</f>
        <v>42198</v>
      </c>
      <c r="B133" s="21">
        <f>Banknifty!T133</f>
        <v>9.2014669159395483E-3</v>
      </c>
      <c r="C133" s="21">
        <f t="shared" si="7"/>
        <v>9.4975568772913938E-2</v>
      </c>
      <c r="D133" s="22">
        <f t="shared" si="8"/>
        <v>9.4975568772913938E-2</v>
      </c>
      <c r="E133" s="22">
        <f t="shared" si="9"/>
        <v>0</v>
      </c>
      <c r="F133" s="21">
        <f>+Banknifty!O133</f>
        <v>1.77548816902812E-2</v>
      </c>
      <c r="G133" s="23"/>
      <c r="J133" s="24"/>
    </row>
    <row r="134" spans="1:10">
      <c r="A134" s="9">
        <f>Banknifty!A134</f>
        <v>42199</v>
      </c>
      <c r="B134" s="21">
        <f>Banknifty!T134</f>
        <v>-8.1833817759237749E-3</v>
      </c>
      <c r="C134" s="21">
        <f t="shared" si="7"/>
        <v>8.6792186996990164E-2</v>
      </c>
      <c r="D134" s="22">
        <f t="shared" si="8"/>
        <v>9.4975568772913938E-2</v>
      </c>
      <c r="E134" s="22">
        <f t="shared" si="9"/>
        <v>8.1833817759237731E-3</v>
      </c>
      <c r="F134" s="21">
        <f>+Banknifty!O134</f>
        <v>1.0571499914357425E-2</v>
      </c>
      <c r="G134" s="23"/>
      <c r="J134" s="24"/>
    </row>
    <row r="135" spans="1:10">
      <c r="A135" s="9">
        <f>Banknifty!A135</f>
        <v>42200</v>
      </c>
      <c r="B135" s="21">
        <f>Banknifty!T135</f>
        <v>-3.250763746778539E-3</v>
      </c>
      <c r="C135" s="21">
        <f t="shared" si="7"/>
        <v>8.3541423250211619E-2</v>
      </c>
      <c r="D135" s="22">
        <f t="shared" si="8"/>
        <v>9.4975568772913938E-2</v>
      </c>
      <c r="E135" s="22">
        <f t="shared" si="9"/>
        <v>1.1434145522702319E-2</v>
      </c>
      <c r="F135" s="21">
        <f>+Banknifty!O135</f>
        <v>1.2822263661135964E-2</v>
      </c>
      <c r="G135" s="23"/>
      <c r="J135" s="24"/>
    </row>
    <row r="136" spans="1:10">
      <c r="A136" s="9">
        <f>Banknifty!A136</f>
        <v>42201</v>
      </c>
      <c r="B136" s="21">
        <f>Banknifty!T136</f>
        <v>1.8537693752002732E-2</v>
      </c>
      <c r="C136" s="21">
        <f t="shared" si="7"/>
        <v>0.10207911700221435</v>
      </c>
      <c r="D136" s="22">
        <f t="shared" si="8"/>
        <v>0.10207911700221435</v>
      </c>
      <c r="E136" s="22">
        <f t="shared" si="9"/>
        <v>0</v>
      </c>
      <c r="F136" s="21">
        <f>+Banknifty!O136</f>
        <v>3.1359957413138698E-2</v>
      </c>
      <c r="G136" s="23"/>
      <c r="J136" s="24"/>
    </row>
    <row r="137" spans="1:10">
      <c r="A137" s="9">
        <f>Banknifty!A137</f>
        <v>42202</v>
      </c>
      <c r="B137" s="21">
        <f>Banknifty!T137</f>
        <v>-5.2692708698965536E-3</v>
      </c>
      <c r="C137" s="21">
        <f t="shared" si="7"/>
        <v>9.6809846132317801E-2</v>
      </c>
      <c r="D137" s="22">
        <f t="shared" si="8"/>
        <v>0.10207911700221435</v>
      </c>
      <c r="E137" s="22">
        <f t="shared" si="9"/>
        <v>5.2692708698965501E-3</v>
      </c>
      <c r="F137" s="21">
        <f>+Banknifty!O137</f>
        <v>2.7090686543242145E-2</v>
      </c>
      <c r="G137" s="23"/>
      <c r="J137" s="24"/>
    </row>
    <row r="138" spans="1:10">
      <c r="A138" s="9">
        <f>Banknifty!A138</f>
        <v>42205</v>
      </c>
      <c r="B138" s="21">
        <f>Banknifty!T138</f>
        <v>3.0681494750200411E-3</v>
      </c>
      <c r="C138" s="21">
        <f t="shared" si="7"/>
        <v>9.9877995607337844E-2</v>
      </c>
      <c r="D138" s="22">
        <f t="shared" si="8"/>
        <v>0.10207911700221435</v>
      </c>
      <c r="E138" s="22">
        <f t="shared" si="9"/>
        <v>2.2011213948765068E-3</v>
      </c>
      <c r="F138" s="21">
        <f>+Banknifty!O138</f>
        <v>2.4022537068222105E-2</v>
      </c>
      <c r="G138" s="23"/>
      <c r="J138" s="24"/>
    </row>
    <row r="139" spans="1:10">
      <c r="A139" s="9">
        <f>Banknifty!A139</f>
        <v>42206</v>
      </c>
      <c r="B139" s="21">
        <f>Banknifty!T139</f>
        <v>1.6990926996898761E-2</v>
      </c>
      <c r="C139" s="21">
        <f t="shared" si="7"/>
        <v>0.11686892260423661</v>
      </c>
      <c r="D139" s="22">
        <f t="shared" si="8"/>
        <v>0.11686892260423661</v>
      </c>
      <c r="E139" s="22">
        <f t="shared" si="9"/>
        <v>0</v>
      </c>
      <c r="F139" s="21">
        <f>+Banknifty!O139</f>
        <v>7.0316100713233437E-3</v>
      </c>
      <c r="G139" s="23"/>
      <c r="J139" s="24"/>
    </row>
    <row r="140" spans="1:10">
      <c r="A140" s="9">
        <f>Banknifty!A140</f>
        <v>42207</v>
      </c>
      <c r="B140" s="21">
        <f>Banknifty!T140</f>
        <v>-1.6536696819919761E-2</v>
      </c>
      <c r="C140" s="21">
        <f t="shared" si="7"/>
        <v>0.10033222578431684</v>
      </c>
      <c r="D140" s="22">
        <f t="shared" si="8"/>
        <v>0.11686892260423661</v>
      </c>
      <c r="E140" s="22">
        <f t="shared" si="9"/>
        <v>1.6536696819919761E-2</v>
      </c>
      <c r="F140" s="21">
        <f>+Banknifty!O140</f>
        <v>2.2568306891243103E-2</v>
      </c>
      <c r="G140" s="23"/>
      <c r="J140" s="24"/>
    </row>
    <row r="141" spans="1:10">
      <c r="A141" s="9">
        <f>Banknifty!A141</f>
        <v>42208</v>
      </c>
      <c r="B141" s="21">
        <f>Banknifty!T141</f>
        <v>-8.8974434322656483E-3</v>
      </c>
      <c r="C141" s="21">
        <f t="shared" ref="C141:C204" si="10">+C140+B141</f>
        <v>9.14347823520512E-2</v>
      </c>
      <c r="D141" s="22">
        <f t="shared" ref="D141:D204" si="11">MAX(C141,D140)</f>
        <v>0.11686892260423661</v>
      </c>
      <c r="E141" s="22">
        <f t="shared" ref="E141:E204" si="12">D141-C141</f>
        <v>2.5434140252185405E-2</v>
      </c>
      <c r="F141" s="21">
        <f>+Banknifty!O141</f>
        <v>1.4670863458977456E-2</v>
      </c>
      <c r="G141" s="23"/>
      <c r="J141" s="24"/>
    </row>
    <row r="142" spans="1:10">
      <c r="A142" s="9">
        <f>Banknifty!A142</f>
        <v>42209</v>
      </c>
      <c r="B142" s="21">
        <f>Banknifty!T142</f>
        <v>1.2183769431353493E-2</v>
      </c>
      <c r="C142" s="21">
        <f t="shared" si="10"/>
        <v>0.10361855178340469</v>
      </c>
      <c r="D142" s="22">
        <f t="shared" si="11"/>
        <v>0.11686892260423661</v>
      </c>
      <c r="E142" s="22">
        <f t="shared" si="12"/>
        <v>1.3250370820831914E-2</v>
      </c>
      <c r="F142" s="21">
        <f>+Banknifty!O142</f>
        <v>2.4870940276239626E-3</v>
      </c>
      <c r="G142" s="23"/>
      <c r="J142" s="24"/>
    </row>
    <row r="143" spans="1:10">
      <c r="A143" s="9">
        <f>Banknifty!A143</f>
        <v>42212</v>
      </c>
      <c r="B143" s="21">
        <f>Banknifty!T143</f>
        <v>2.2729767428162958E-2</v>
      </c>
      <c r="C143" s="21">
        <f t="shared" si="10"/>
        <v>0.12634831921156764</v>
      </c>
      <c r="D143" s="22">
        <f t="shared" si="11"/>
        <v>0.12634831921156764</v>
      </c>
      <c r="E143" s="22">
        <f t="shared" si="12"/>
        <v>0</v>
      </c>
      <c r="F143" s="21">
        <f>+Banknifty!O143</f>
        <v>-2.0242673400538994E-2</v>
      </c>
      <c r="G143" s="23"/>
      <c r="J143" s="24"/>
    </row>
    <row r="144" spans="1:10">
      <c r="A144" s="9">
        <f>Banknifty!A144</f>
        <v>42213</v>
      </c>
      <c r="B144" s="21">
        <f>Banknifty!T144</f>
        <v>-4.4380830016245284E-3</v>
      </c>
      <c r="C144" s="21">
        <f t="shared" si="10"/>
        <v>0.12191023620994311</v>
      </c>
      <c r="D144" s="22">
        <f t="shared" si="11"/>
        <v>0.12634831921156764</v>
      </c>
      <c r="E144" s="22">
        <f t="shared" si="12"/>
        <v>4.4380830016245293E-3</v>
      </c>
      <c r="F144" s="21">
        <f>+Banknifty!O144</f>
        <v>-1.6804590398914465E-2</v>
      </c>
      <c r="G144" s="23"/>
      <c r="J144" s="24"/>
    </row>
    <row r="145" spans="1:10">
      <c r="A145" s="9">
        <f>Banknifty!A145</f>
        <v>42214</v>
      </c>
      <c r="B145" s="21">
        <f>Banknifty!T145</f>
        <v>8.135763505912252E-4</v>
      </c>
      <c r="C145" s="21">
        <f t="shared" si="10"/>
        <v>0.12272381256053433</v>
      </c>
      <c r="D145" s="22">
        <f t="shared" si="11"/>
        <v>0.12634831921156764</v>
      </c>
      <c r="E145" s="22">
        <f t="shared" si="12"/>
        <v>3.6245066510333102E-3</v>
      </c>
      <c r="F145" s="21">
        <f>+Banknifty!O145</f>
        <v>-1.5991014048323239E-2</v>
      </c>
      <c r="G145" s="23"/>
      <c r="J145" s="24"/>
    </row>
    <row r="146" spans="1:10">
      <c r="A146" s="9">
        <f>Banknifty!A146</f>
        <v>42215</v>
      </c>
      <c r="B146" s="21">
        <f>Banknifty!T146</f>
        <v>4.7176839015556091E-3</v>
      </c>
      <c r="C146" s="21">
        <f t="shared" si="10"/>
        <v>0.12744149646208994</v>
      </c>
      <c r="D146" s="22">
        <f t="shared" si="11"/>
        <v>0.12744149646208994</v>
      </c>
      <c r="E146" s="22">
        <f t="shared" si="12"/>
        <v>0</v>
      </c>
      <c r="F146" s="21">
        <f>+Banknifty!O146</f>
        <v>-1.027333014676763E-2</v>
      </c>
      <c r="G146" s="23"/>
      <c r="J146" s="24"/>
    </row>
    <row r="147" spans="1:10">
      <c r="A147" s="9">
        <f>Banknifty!A147</f>
        <v>42216</v>
      </c>
      <c r="B147" s="21">
        <f>Banknifty!T147</f>
        <v>0</v>
      </c>
      <c r="C147" s="21">
        <f t="shared" si="10"/>
        <v>0.12744149646208994</v>
      </c>
      <c r="D147" s="22">
        <f t="shared" si="11"/>
        <v>0.12744149646208994</v>
      </c>
      <c r="E147" s="22">
        <f t="shared" si="12"/>
        <v>0</v>
      </c>
      <c r="F147" s="21">
        <f>+Banknifty!O147</f>
        <v>1.1528892931365473E-2</v>
      </c>
      <c r="G147" s="23"/>
      <c r="J147" s="24"/>
    </row>
    <row r="148" spans="1:10">
      <c r="A148" s="9">
        <f>Banknifty!A148</f>
        <v>42219</v>
      </c>
      <c r="B148" s="21">
        <f>Banknifty!T148</f>
        <v>0</v>
      </c>
      <c r="C148" s="21">
        <f t="shared" si="10"/>
        <v>0.12744149646208994</v>
      </c>
      <c r="D148" s="22">
        <f t="shared" si="11"/>
        <v>0.12744149646208994</v>
      </c>
      <c r="E148" s="22">
        <f t="shared" si="12"/>
        <v>0</v>
      </c>
      <c r="F148" s="21">
        <f>+Banknifty!O148</f>
        <v>1.8093519865183066E-2</v>
      </c>
      <c r="G148" s="23"/>
      <c r="J148" s="24"/>
    </row>
    <row r="149" spans="1:10">
      <c r="A149" s="9">
        <f>Banknifty!A149</f>
        <v>42220</v>
      </c>
      <c r="B149" s="21">
        <f>Banknifty!T149</f>
        <v>-7.0640089770536967E-3</v>
      </c>
      <c r="C149" s="21">
        <f t="shared" si="10"/>
        <v>0.12037748748503624</v>
      </c>
      <c r="D149" s="22">
        <f t="shared" si="11"/>
        <v>0.12744149646208994</v>
      </c>
      <c r="E149" s="22">
        <f t="shared" si="12"/>
        <v>7.0640089770536985E-3</v>
      </c>
      <c r="F149" s="21">
        <f>+Banknifty!O149</f>
        <v>2.3365297263789078E-2</v>
      </c>
      <c r="G149" s="23"/>
      <c r="J149" s="24"/>
    </row>
    <row r="150" spans="1:10">
      <c r="A150" s="9">
        <f>Banknifty!A150</f>
        <v>42221</v>
      </c>
      <c r="B150" s="21">
        <f>Banknifty!T150</f>
        <v>-3.3007020158033399E-3</v>
      </c>
      <c r="C150" s="21">
        <f t="shared" si="10"/>
        <v>0.11707678546923291</v>
      </c>
      <c r="D150" s="22">
        <f t="shared" si="11"/>
        <v>0.12744149646208994</v>
      </c>
      <c r="E150" s="22">
        <f t="shared" si="12"/>
        <v>1.0364710992857032E-2</v>
      </c>
      <c r="F150" s="21">
        <f>+Banknifty!O150</f>
        <v>2.1064595247985738E-2</v>
      </c>
      <c r="G150" s="23"/>
      <c r="J150" s="24"/>
    </row>
    <row r="151" spans="1:10">
      <c r="A151" s="9">
        <f>Banknifty!A151</f>
        <v>42222</v>
      </c>
      <c r="B151" s="21">
        <f>Banknifty!T151</f>
        <v>-7.9912374346259099E-3</v>
      </c>
      <c r="C151" s="21">
        <f t="shared" si="10"/>
        <v>0.10908554803460699</v>
      </c>
      <c r="D151" s="22">
        <f t="shared" si="11"/>
        <v>0.12744149646208994</v>
      </c>
      <c r="E151" s="22">
        <f t="shared" si="12"/>
        <v>1.8355948427482949E-2</v>
      </c>
      <c r="F151" s="21">
        <f>+Banknifty!O151</f>
        <v>2.545047943224554E-2</v>
      </c>
      <c r="G151" s="23"/>
      <c r="J151" s="24"/>
    </row>
    <row r="152" spans="1:10">
      <c r="A152" s="9">
        <f>Banknifty!A152</f>
        <v>42223</v>
      </c>
      <c r="B152" s="21">
        <f>Banknifty!T152</f>
        <v>-7.2333269630005456E-3</v>
      </c>
      <c r="C152" s="21">
        <f t="shared" si="10"/>
        <v>0.10185222107160644</v>
      </c>
      <c r="D152" s="22">
        <f t="shared" si="11"/>
        <v>0.12744149646208994</v>
      </c>
      <c r="E152" s="22">
        <f t="shared" si="12"/>
        <v>2.5589275390483501E-2</v>
      </c>
      <c r="F152" s="21">
        <f>+Banknifty!O152</f>
        <v>1.9217152469244995E-2</v>
      </c>
      <c r="G152" s="23"/>
      <c r="J152" s="24"/>
    </row>
    <row r="153" spans="1:10">
      <c r="A153" s="9">
        <f>Banknifty!A153</f>
        <v>42226</v>
      </c>
      <c r="B153" s="21">
        <f>Banknifty!T153</f>
        <v>-5.7213130733037871E-3</v>
      </c>
      <c r="C153" s="21">
        <f t="shared" si="10"/>
        <v>9.613090799830265E-2</v>
      </c>
      <c r="D153" s="22">
        <f t="shared" si="11"/>
        <v>0.12744149646208994</v>
      </c>
      <c r="E153" s="22">
        <f t="shared" si="12"/>
        <v>3.1310588463787287E-2</v>
      </c>
      <c r="F153" s="21">
        <f>+Banknifty!O153</f>
        <v>1.8131793747649928E-2</v>
      </c>
      <c r="G153" s="23"/>
      <c r="J153" s="24"/>
    </row>
    <row r="154" spans="1:10">
      <c r="A154" s="9">
        <f>Banknifty!A154</f>
        <v>42227</v>
      </c>
      <c r="B154" s="21">
        <f>Banknifty!T154</f>
        <v>1.4359707373162512E-2</v>
      </c>
      <c r="C154" s="21">
        <f t="shared" si="10"/>
        <v>0.11049061537146516</v>
      </c>
      <c r="D154" s="22">
        <f t="shared" si="11"/>
        <v>0.12744149646208994</v>
      </c>
      <c r="E154" s="22">
        <f t="shared" si="12"/>
        <v>1.6950881090624773E-2</v>
      </c>
      <c r="F154" s="21">
        <f>+Banknifty!O154</f>
        <v>3.7720863744874159E-3</v>
      </c>
      <c r="G154" s="23"/>
      <c r="J154" s="24"/>
    </row>
    <row r="155" spans="1:10">
      <c r="A155" s="9">
        <f>Banknifty!A155</f>
        <v>42228</v>
      </c>
      <c r="B155" s="21">
        <f>Banknifty!T155</f>
        <v>2.9501713753642189E-2</v>
      </c>
      <c r="C155" s="21">
        <f t="shared" si="10"/>
        <v>0.13999232912510734</v>
      </c>
      <c r="D155" s="22">
        <f t="shared" si="11"/>
        <v>0.13999232912510734</v>
      </c>
      <c r="E155" s="22">
        <f t="shared" si="12"/>
        <v>0</v>
      </c>
      <c r="F155" s="21">
        <f>+Banknifty!O155</f>
        <v>-2.5729627379154775E-2</v>
      </c>
      <c r="G155" s="23"/>
      <c r="J155" s="24"/>
    </row>
    <row r="156" spans="1:10">
      <c r="A156" s="9">
        <f>Banknifty!A156</f>
        <v>42229</v>
      </c>
      <c r="B156" s="21">
        <f>Banknifty!T156</f>
        <v>-6.9137339233282333E-3</v>
      </c>
      <c r="C156" s="21">
        <f t="shared" si="10"/>
        <v>0.13307859520177912</v>
      </c>
      <c r="D156" s="22">
        <f t="shared" si="11"/>
        <v>0.13999232912510734</v>
      </c>
      <c r="E156" s="22">
        <f t="shared" si="12"/>
        <v>6.9137339233282247E-3</v>
      </c>
      <c r="F156" s="21">
        <f>+Banknifty!O156</f>
        <v>-1.9815893455826541E-2</v>
      </c>
      <c r="G156" s="23"/>
      <c r="J156" s="24"/>
    </row>
    <row r="157" spans="1:10">
      <c r="A157" s="9">
        <f>Banknifty!A157</f>
        <v>42230</v>
      </c>
      <c r="B157" s="21">
        <f>Banknifty!T157</f>
        <v>3.0047141369292412E-2</v>
      </c>
      <c r="C157" s="21">
        <f t="shared" si="10"/>
        <v>0.16312573657107152</v>
      </c>
      <c r="D157" s="22">
        <f t="shared" si="11"/>
        <v>0.16312573657107152</v>
      </c>
      <c r="E157" s="22">
        <f t="shared" si="12"/>
        <v>0</v>
      </c>
      <c r="F157" s="21">
        <f>+Banknifty!O157</f>
        <v>1.0231247913465871E-2</v>
      </c>
      <c r="G157" s="23"/>
      <c r="J157" s="24"/>
    </row>
    <row r="158" spans="1:10">
      <c r="A158" s="9">
        <f>Banknifty!A158</f>
        <v>42233</v>
      </c>
      <c r="B158" s="21">
        <f>Banknifty!T158</f>
        <v>2.7193652331016752E-3</v>
      </c>
      <c r="C158" s="21">
        <f t="shared" si="10"/>
        <v>0.1658451018041732</v>
      </c>
      <c r="D158" s="22">
        <f t="shared" si="11"/>
        <v>0.1658451018041732</v>
      </c>
      <c r="E158" s="22">
        <f t="shared" si="12"/>
        <v>0</v>
      </c>
      <c r="F158" s="21">
        <f>+Banknifty!O158</f>
        <v>1.2950613146567546E-2</v>
      </c>
      <c r="G158" s="23"/>
      <c r="J158" s="24"/>
    </row>
    <row r="159" spans="1:10">
      <c r="A159" s="9">
        <f>Banknifty!A159</f>
        <v>42234</v>
      </c>
      <c r="B159" s="21">
        <f>Banknifty!T159</f>
        <v>-2.576244875213986E-3</v>
      </c>
      <c r="C159" s="21">
        <f t="shared" si="10"/>
        <v>0.16326885692895921</v>
      </c>
      <c r="D159" s="22">
        <f t="shared" si="11"/>
        <v>0.1658451018041732</v>
      </c>
      <c r="E159" s="22">
        <f t="shared" si="12"/>
        <v>2.5762448752139899E-3</v>
      </c>
      <c r="F159" s="21">
        <f>+Banknifty!O159</f>
        <v>1.137436827135356E-2</v>
      </c>
      <c r="G159" s="23"/>
      <c r="J159" s="24"/>
    </row>
    <row r="160" spans="1:10">
      <c r="A160" s="9">
        <f>Banknifty!A160</f>
        <v>42235</v>
      </c>
      <c r="B160" s="21">
        <f>Banknifty!T160</f>
        <v>4.3401878001651994E-3</v>
      </c>
      <c r="C160" s="21">
        <f t="shared" si="10"/>
        <v>0.16760904472912441</v>
      </c>
      <c r="D160" s="22">
        <f t="shared" si="11"/>
        <v>0.16760904472912441</v>
      </c>
      <c r="E160" s="22">
        <f t="shared" si="12"/>
        <v>0</v>
      </c>
      <c r="F160" s="21">
        <f>+Banknifty!O160</f>
        <v>7.034180471188361E-3</v>
      </c>
      <c r="G160" s="23"/>
      <c r="J160" s="24"/>
    </row>
    <row r="161" spans="1:10">
      <c r="A161" s="9">
        <f>Banknifty!A161</f>
        <v>42236</v>
      </c>
      <c r="B161" s="21">
        <f>Banknifty!T161</f>
        <v>2.2492245434015606E-2</v>
      </c>
      <c r="C161" s="21">
        <f t="shared" si="10"/>
        <v>0.19010129016314001</v>
      </c>
      <c r="D161" s="22">
        <f t="shared" si="11"/>
        <v>0.19010129016314001</v>
      </c>
      <c r="E161" s="22">
        <f t="shared" si="12"/>
        <v>0</v>
      </c>
      <c r="F161" s="21">
        <f>+Banknifty!O161</f>
        <v>-1.5458064962827246E-2</v>
      </c>
      <c r="G161" s="23"/>
      <c r="J161" s="24"/>
    </row>
    <row r="162" spans="1:10">
      <c r="A162" s="9">
        <f>Banknifty!A162</f>
        <v>42237</v>
      </c>
      <c r="B162" s="21">
        <f>Banknifty!T162</f>
        <v>1.2998645519290428E-2</v>
      </c>
      <c r="C162" s="21">
        <f t="shared" si="10"/>
        <v>0.20309993568243043</v>
      </c>
      <c r="D162" s="22">
        <f t="shared" si="11"/>
        <v>0.20309993568243043</v>
      </c>
      <c r="E162" s="22">
        <f t="shared" si="12"/>
        <v>0</v>
      </c>
      <c r="F162" s="21">
        <f>+Banknifty!O162</f>
        <v>-2.8456710482117675E-2</v>
      </c>
      <c r="G162" s="23"/>
      <c r="J162" s="24"/>
    </row>
    <row r="163" spans="1:10">
      <c r="A163" s="9">
        <f>Banknifty!A163</f>
        <v>42240</v>
      </c>
      <c r="B163" s="21">
        <f>Banknifty!T163</f>
        <v>7.254476637375773E-2</v>
      </c>
      <c r="C163" s="21">
        <f t="shared" si="10"/>
        <v>0.27564470205618818</v>
      </c>
      <c r="D163" s="22">
        <f t="shared" si="11"/>
        <v>0.27564470205618818</v>
      </c>
      <c r="E163" s="22">
        <f t="shared" si="12"/>
        <v>0</v>
      </c>
      <c r="F163" s="21">
        <f>+Banknifty!O163</f>
        <v>-0.10100147685587541</v>
      </c>
      <c r="G163" s="23"/>
      <c r="J163" s="24"/>
    </row>
    <row r="164" spans="1:10">
      <c r="A164" s="9">
        <f>Banknifty!A164</f>
        <v>42241</v>
      </c>
      <c r="B164" s="21">
        <f>Banknifty!T164</f>
        <v>-2.7407169194420381E-2</v>
      </c>
      <c r="C164" s="21">
        <f t="shared" si="10"/>
        <v>0.24823753286176781</v>
      </c>
      <c r="D164" s="22">
        <f t="shared" si="11"/>
        <v>0.27564470205618818</v>
      </c>
      <c r="E164" s="22">
        <f t="shared" si="12"/>
        <v>2.7407169194420378E-2</v>
      </c>
      <c r="F164" s="21">
        <f>+Banknifty!O164</f>
        <v>-7.4594307661455028E-2</v>
      </c>
      <c r="G164" s="23"/>
      <c r="J164" s="24"/>
    </row>
    <row r="165" spans="1:10">
      <c r="A165" s="9">
        <f>Banknifty!A165</f>
        <v>42242</v>
      </c>
      <c r="B165" s="21">
        <f>Banknifty!T165</f>
        <v>-1.6372140066964327E-2</v>
      </c>
      <c r="C165" s="21">
        <f t="shared" si="10"/>
        <v>0.23186539279480348</v>
      </c>
      <c r="D165" s="22">
        <f t="shared" si="11"/>
        <v>0.27564470205618818</v>
      </c>
      <c r="E165" s="22">
        <f t="shared" si="12"/>
        <v>4.3779309261384708E-2</v>
      </c>
      <c r="F165" s="21">
        <f>+Banknifty!O165</f>
        <v>-8.9966447728419358E-2</v>
      </c>
      <c r="G165" s="23"/>
      <c r="J165" s="24"/>
    </row>
    <row r="166" spans="1:10">
      <c r="A166" s="9">
        <f>Banknifty!A166</f>
        <v>42243</v>
      </c>
      <c r="B166" s="21">
        <f>Banknifty!T166</f>
        <v>-1.4270201461146778E-2</v>
      </c>
      <c r="C166" s="21">
        <f t="shared" si="10"/>
        <v>0.21759519133365671</v>
      </c>
      <c r="D166" s="22">
        <f t="shared" si="11"/>
        <v>0.27564470205618818</v>
      </c>
      <c r="E166" s="22">
        <f t="shared" si="12"/>
        <v>5.8049510722531478E-2</v>
      </c>
      <c r="F166" s="21">
        <f>+Banknifty!O166</f>
        <v>-7.4560942599646532E-2</v>
      </c>
      <c r="G166" s="23"/>
      <c r="J166" s="24"/>
    </row>
    <row r="167" spans="1:10">
      <c r="A167" s="9">
        <f>Banknifty!A167</f>
        <v>42244</v>
      </c>
      <c r="B167" s="21">
        <f>Banknifty!T167</f>
        <v>0</v>
      </c>
      <c r="C167" s="21">
        <f t="shared" si="10"/>
        <v>0.21759519133365671</v>
      </c>
      <c r="D167" s="22">
        <f t="shared" si="11"/>
        <v>0.27564470205618818</v>
      </c>
      <c r="E167" s="22">
        <f t="shared" si="12"/>
        <v>5.8049510722531478E-2</v>
      </c>
      <c r="F167" s="21">
        <f>+Banknifty!O167</f>
        <v>-7.0296333333205924E-2</v>
      </c>
      <c r="G167" s="23"/>
      <c r="J167" s="24"/>
    </row>
    <row r="168" spans="1:10">
      <c r="A168" s="9">
        <f>Banknifty!A168</f>
        <v>42247</v>
      </c>
      <c r="B168" s="21">
        <f>Banknifty!T168</f>
        <v>0</v>
      </c>
      <c r="C168" s="21">
        <f t="shared" si="10"/>
        <v>0.21759519133365671</v>
      </c>
      <c r="D168" s="22">
        <f t="shared" si="11"/>
        <v>0.27564470205618818</v>
      </c>
      <c r="E168" s="22">
        <f t="shared" si="12"/>
        <v>5.8049510722531478E-2</v>
      </c>
      <c r="F168" s="21">
        <f>+Banknifty!O168</f>
        <v>-7.4039158138321279E-2</v>
      </c>
      <c r="G168" s="23"/>
      <c r="J168" s="24"/>
    </row>
    <row r="169" spans="1:10">
      <c r="A169" s="9">
        <f>Banknifty!A169</f>
        <v>42248</v>
      </c>
      <c r="B169" s="21">
        <f>Banknifty!T169</f>
        <v>3.7484600543920575E-2</v>
      </c>
      <c r="C169" s="21">
        <f t="shared" si="10"/>
        <v>0.25507979187757729</v>
      </c>
      <c r="D169" s="22">
        <f t="shared" si="11"/>
        <v>0.27564470205618818</v>
      </c>
      <c r="E169" s="22">
        <f t="shared" si="12"/>
        <v>2.0564910178610896E-2</v>
      </c>
      <c r="F169" s="21">
        <f>+Banknifty!O169</f>
        <v>-0.11152375868224185</v>
      </c>
      <c r="G169" s="23"/>
      <c r="J169" s="24"/>
    </row>
    <row r="170" spans="1:10">
      <c r="A170" s="9">
        <f>Banknifty!A170</f>
        <v>42249</v>
      </c>
      <c r="B170" s="21">
        <f>Banknifty!T170</f>
        <v>1.6980260635680474E-2</v>
      </c>
      <c r="C170" s="21">
        <f t="shared" si="10"/>
        <v>0.27206005251325777</v>
      </c>
      <c r="D170" s="22">
        <f t="shared" si="11"/>
        <v>0.27564470205618818</v>
      </c>
      <c r="E170" s="22">
        <f t="shared" si="12"/>
        <v>3.5846495429304182E-3</v>
      </c>
      <c r="F170" s="21">
        <f>+Banknifty!O170</f>
        <v>-0.12850401931792232</v>
      </c>
      <c r="G170" s="23"/>
      <c r="J170" s="24"/>
    </row>
    <row r="171" spans="1:10">
      <c r="A171" s="9">
        <f>Banknifty!A171</f>
        <v>42250</v>
      </c>
      <c r="B171" s="21">
        <f>Banknifty!T171</f>
        <v>-1.8430184067165852E-2</v>
      </c>
      <c r="C171" s="21">
        <f t="shared" si="10"/>
        <v>0.25362986844609192</v>
      </c>
      <c r="D171" s="22">
        <f t="shared" si="11"/>
        <v>0.27564470205618818</v>
      </c>
      <c r="E171" s="22">
        <f t="shared" si="12"/>
        <v>2.2014833610096263E-2</v>
      </c>
      <c r="F171" s="21">
        <f>+Banknifty!O171</f>
        <v>-0.11107383525075648</v>
      </c>
      <c r="G171" s="23"/>
      <c r="J171" s="24"/>
    </row>
    <row r="172" spans="1:10">
      <c r="A172" s="9">
        <f>Banknifty!A172</f>
        <v>42251</v>
      </c>
      <c r="B172" s="21">
        <f>Banknifty!T172</f>
        <v>-1.6249219782806936E-2</v>
      </c>
      <c r="C172" s="21">
        <f t="shared" si="10"/>
        <v>0.23738064866328498</v>
      </c>
      <c r="D172" s="22">
        <f t="shared" si="11"/>
        <v>0.27564470205618818</v>
      </c>
      <c r="E172" s="22">
        <f t="shared" si="12"/>
        <v>3.8264053392903202E-2</v>
      </c>
      <c r="F172" s="21">
        <f>+Banknifty!O172</f>
        <v>-0.13643013946604216</v>
      </c>
      <c r="G172" s="23"/>
      <c r="J172" s="24"/>
    </row>
    <row r="173" spans="1:10">
      <c r="A173" s="9">
        <f>Banknifty!A173</f>
        <v>42254</v>
      </c>
      <c r="B173" s="21">
        <f>Banknifty!T173</f>
        <v>1.9902947196957753E-2</v>
      </c>
      <c r="C173" s="21">
        <f t="shared" si="10"/>
        <v>0.25728359586024274</v>
      </c>
      <c r="D173" s="22">
        <f t="shared" si="11"/>
        <v>0.27564470205618818</v>
      </c>
      <c r="E173" s="22">
        <f t="shared" si="12"/>
        <v>1.8361106195945442E-2</v>
      </c>
      <c r="F173" s="21">
        <f>+Banknifty!O173</f>
        <v>-0.15633308666299991</v>
      </c>
      <c r="G173" s="23"/>
      <c r="J173" s="24"/>
    </row>
    <row r="174" spans="1:10">
      <c r="A174" s="9">
        <f>Banknifty!A174</f>
        <v>42255</v>
      </c>
      <c r="B174" s="21">
        <f>Banknifty!T174</f>
        <v>-3.168581945717084E-2</v>
      </c>
      <c r="C174" s="21">
        <f t="shared" si="10"/>
        <v>0.22559777640307191</v>
      </c>
      <c r="D174" s="22">
        <f t="shared" si="11"/>
        <v>0.27564470205618818</v>
      </c>
      <c r="E174" s="22">
        <f t="shared" si="12"/>
        <v>5.0046925653116275E-2</v>
      </c>
      <c r="F174" s="21">
        <f>+Banknifty!O174</f>
        <v>-0.11976005118004626</v>
      </c>
      <c r="G174" s="23"/>
      <c r="J174" s="24"/>
    </row>
    <row r="175" spans="1:10">
      <c r="A175" s="9">
        <f>Banknifty!A175</f>
        <v>42256</v>
      </c>
      <c r="B175" s="21">
        <f>Banknifty!T175</f>
        <v>1.4018563394449315E-2</v>
      </c>
      <c r="C175" s="21">
        <f t="shared" si="10"/>
        <v>0.23961633979752123</v>
      </c>
      <c r="D175" s="22">
        <f t="shared" si="11"/>
        <v>0.27564470205618818</v>
      </c>
      <c r="E175" s="22">
        <f t="shared" si="12"/>
        <v>3.6028362258666957E-2</v>
      </c>
      <c r="F175" s="21">
        <f>+Banknifty!O175</f>
        <v>-0.10574148778559694</v>
      </c>
      <c r="G175" s="23"/>
      <c r="J175" s="24"/>
    </row>
    <row r="176" spans="1:10">
      <c r="A176" s="9">
        <f>Banknifty!A176</f>
        <v>42257</v>
      </c>
      <c r="B176" s="21">
        <f>Banknifty!T176</f>
        <v>-1.0011098285357041E-2</v>
      </c>
      <c r="C176" s="21">
        <f t="shared" si="10"/>
        <v>0.22960524151216419</v>
      </c>
      <c r="D176" s="22">
        <f t="shared" si="11"/>
        <v>0.27564470205618818</v>
      </c>
      <c r="E176" s="22">
        <f t="shared" si="12"/>
        <v>4.6039460544023997E-2</v>
      </c>
      <c r="F176" s="21">
        <f>+Banknifty!O176</f>
        <v>-0.10594289220567259</v>
      </c>
      <c r="G176" s="23"/>
      <c r="J176" s="24"/>
    </row>
    <row r="177" spans="1:10">
      <c r="A177" s="9">
        <f>Banknifty!A177</f>
        <v>42258</v>
      </c>
      <c r="B177" s="21">
        <f>Banknifty!T177</f>
        <v>-7.033432352065801E-3</v>
      </c>
      <c r="C177" s="21">
        <f t="shared" si="10"/>
        <v>0.22257180916009839</v>
      </c>
      <c r="D177" s="22">
        <f t="shared" si="11"/>
        <v>0.27564470205618818</v>
      </c>
      <c r="E177" s="22">
        <f t="shared" si="12"/>
        <v>5.3072892896089796E-2</v>
      </c>
      <c r="F177" s="21">
        <f>+Banknifty!O177</f>
        <v>-0.10602407153080171</v>
      </c>
      <c r="G177" s="23"/>
      <c r="J177" s="24"/>
    </row>
    <row r="178" spans="1:10">
      <c r="A178" s="9">
        <f>Banknifty!A178</f>
        <v>42261</v>
      </c>
      <c r="B178" s="21">
        <f>Banknifty!T178</f>
        <v>-1.0729425384129569E-2</v>
      </c>
      <c r="C178" s="21">
        <f t="shared" si="10"/>
        <v>0.21184238377596881</v>
      </c>
      <c r="D178" s="22">
        <f t="shared" si="11"/>
        <v>0.27564470205618818</v>
      </c>
      <c r="E178" s="22">
        <f t="shared" si="12"/>
        <v>6.3802318280219372E-2</v>
      </c>
      <c r="F178" s="21">
        <f>+Banknifty!O178</f>
        <v>-8.8490920615205027E-2</v>
      </c>
      <c r="G178" s="23"/>
      <c r="J178" s="24"/>
    </row>
    <row r="179" spans="1:10">
      <c r="A179" s="9">
        <f>Banknifty!A179</f>
        <v>42262</v>
      </c>
      <c r="B179" s="21">
        <f>Banknifty!T179</f>
        <v>-1.0905408080945301E-2</v>
      </c>
      <c r="C179" s="21">
        <f t="shared" si="10"/>
        <v>0.2009369756950235</v>
      </c>
      <c r="D179" s="22">
        <f t="shared" si="11"/>
        <v>0.27564470205618818</v>
      </c>
      <c r="E179" s="22">
        <f t="shared" si="12"/>
        <v>7.4707726361164684E-2</v>
      </c>
      <c r="F179" s="21">
        <f>+Banknifty!O179</f>
        <v>-9.8396328696150323E-2</v>
      </c>
      <c r="G179" s="23"/>
      <c r="J179" s="24"/>
    </row>
    <row r="180" spans="1:10">
      <c r="A180" s="9">
        <f>Banknifty!A180</f>
        <v>42263</v>
      </c>
      <c r="B180" s="21">
        <f>Banknifty!T180</f>
        <v>-1.1098449778987508E-2</v>
      </c>
      <c r="C180" s="21">
        <f t="shared" si="10"/>
        <v>0.18983852591603601</v>
      </c>
      <c r="D180" s="22">
        <f t="shared" si="11"/>
        <v>0.27564470205618818</v>
      </c>
      <c r="E180" s="22">
        <f t="shared" si="12"/>
        <v>8.5806176140152179E-2</v>
      </c>
      <c r="F180" s="21">
        <f>+Banknifty!O180</f>
        <v>-8.5938449400883021E-2</v>
      </c>
      <c r="G180" s="23"/>
      <c r="J180" s="24"/>
    </row>
    <row r="181" spans="1:10">
      <c r="A181" s="9">
        <f>Banknifty!A181</f>
        <v>42265</v>
      </c>
      <c r="B181" s="21">
        <f>Banknifty!T181</f>
        <v>2.6377928383393683E-2</v>
      </c>
      <c r="C181" s="21">
        <f t="shared" si="10"/>
        <v>0.21621645429942968</v>
      </c>
      <c r="D181" s="22">
        <f t="shared" si="11"/>
        <v>0.27564470205618818</v>
      </c>
      <c r="E181" s="22">
        <f t="shared" si="12"/>
        <v>5.9428247756758507E-2</v>
      </c>
      <c r="F181" s="21">
        <f>+Banknifty!O181</f>
        <v>-5.9560521017489335E-2</v>
      </c>
      <c r="G181" s="23"/>
      <c r="J181" s="24"/>
    </row>
    <row r="182" spans="1:10">
      <c r="A182" s="9">
        <f>Banknifty!A182</f>
        <v>42268</v>
      </c>
      <c r="B182" s="21">
        <f>Banknifty!T182</f>
        <v>7.3957911486022673E-3</v>
      </c>
      <c r="C182" s="21">
        <f t="shared" si="10"/>
        <v>0.22361224544803193</v>
      </c>
      <c r="D182" s="22">
        <f t="shared" si="11"/>
        <v>0.27564470205618818</v>
      </c>
      <c r="E182" s="22">
        <f t="shared" si="12"/>
        <v>5.2032456608156252E-2</v>
      </c>
      <c r="F182" s="21">
        <f>+Banknifty!O182</f>
        <v>-5.2164729868887066E-2</v>
      </c>
      <c r="G182" s="23"/>
      <c r="J182" s="24"/>
    </row>
    <row r="183" spans="1:10">
      <c r="A183" s="9">
        <f>Banknifty!A183</f>
        <v>42269</v>
      </c>
      <c r="B183" s="21">
        <f>Banknifty!T183</f>
        <v>-2.0779632554612047E-2</v>
      </c>
      <c r="C183" s="21">
        <f t="shared" si="10"/>
        <v>0.20283261289341989</v>
      </c>
      <c r="D183" s="22">
        <f t="shared" si="11"/>
        <v>0.27564470205618818</v>
      </c>
      <c r="E183" s="22">
        <f t="shared" si="12"/>
        <v>7.2812089162768295E-2</v>
      </c>
      <c r="F183" s="21">
        <f>+Banknifty!O183</f>
        <v>-8.2713902204423317E-2</v>
      </c>
      <c r="G183" s="23"/>
      <c r="J183" s="24"/>
    </row>
    <row r="184" spans="1:10">
      <c r="A184" s="9">
        <f>Banknifty!A184</f>
        <v>42270</v>
      </c>
      <c r="B184" s="21">
        <f>Banknifty!T184</f>
        <v>-1.7007364034455769E-2</v>
      </c>
      <c r="C184" s="21">
        <f t="shared" si="10"/>
        <v>0.18582524885896412</v>
      </c>
      <c r="D184" s="22">
        <f t="shared" si="11"/>
        <v>0.27564470205618818</v>
      </c>
      <c r="E184" s="22">
        <f t="shared" si="12"/>
        <v>8.9819453197224064E-2</v>
      </c>
      <c r="F184" s="21">
        <f>+Banknifty!O184</f>
        <v>-6.670653816996755E-2</v>
      </c>
      <c r="G184" s="23"/>
      <c r="J184" s="24"/>
    </row>
    <row r="185" spans="1:10">
      <c r="A185" s="9">
        <f>Banknifty!A185</f>
        <v>42271</v>
      </c>
      <c r="B185" s="21">
        <f>Banknifty!T185</f>
        <v>-5.648685574022894E-3</v>
      </c>
      <c r="C185" s="21">
        <f t="shared" si="10"/>
        <v>0.18017656328494122</v>
      </c>
      <c r="D185" s="22">
        <f t="shared" si="11"/>
        <v>0.27564470205618818</v>
      </c>
      <c r="E185" s="22">
        <f t="shared" si="12"/>
        <v>9.5468138771246963E-2</v>
      </c>
      <c r="F185" s="21">
        <f>+Banknifty!O185</f>
        <v>-7.1355223743990448E-2</v>
      </c>
      <c r="G185" s="23"/>
      <c r="J185" s="24"/>
    </row>
    <row r="186" spans="1:10">
      <c r="A186" s="9">
        <f>Banknifty!A186</f>
        <v>42275</v>
      </c>
      <c r="B186" s="21">
        <f>Banknifty!T186</f>
        <v>0</v>
      </c>
      <c r="C186" s="21">
        <f t="shared" si="10"/>
        <v>0.18017656328494122</v>
      </c>
      <c r="D186" s="22">
        <f t="shared" si="11"/>
        <v>0.27564470205618818</v>
      </c>
      <c r="E186" s="22">
        <f t="shared" si="12"/>
        <v>9.5468138771246963E-2</v>
      </c>
      <c r="F186" s="21">
        <f>+Banknifty!O186</f>
        <v>-7.1797253825300847E-2</v>
      </c>
      <c r="G186" s="23"/>
      <c r="J186" s="24"/>
    </row>
    <row r="187" spans="1:10">
      <c r="A187" s="9">
        <f>Banknifty!A187</f>
        <v>42276</v>
      </c>
      <c r="B187" s="21">
        <f>Banknifty!T187</f>
        <v>0</v>
      </c>
      <c r="C187" s="21">
        <f t="shared" si="10"/>
        <v>0.18017656328494122</v>
      </c>
      <c r="D187" s="22">
        <f t="shared" si="11"/>
        <v>0.27564470205618818</v>
      </c>
      <c r="E187" s="22">
        <f t="shared" si="12"/>
        <v>9.5468138771246963E-2</v>
      </c>
      <c r="F187" s="21">
        <f>+Banknifty!O187</f>
        <v>-6.0040454607341878E-2</v>
      </c>
      <c r="G187" s="23"/>
      <c r="J187" s="24"/>
    </row>
    <row r="188" spans="1:10">
      <c r="A188" s="9">
        <f>Banknifty!A188</f>
        <v>42277</v>
      </c>
      <c r="B188" s="21">
        <f>Banknifty!T188</f>
        <v>-4.939532489640755E-3</v>
      </c>
      <c r="C188" s="21">
        <f t="shared" si="10"/>
        <v>0.17523703079530045</v>
      </c>
      <c r="D188" s="22">
        <f t="shared" si="11"/>
        <v>0.27564470205618818</v>
      </c>
      <c r="E188" s="22">
        <f t="shared" si="12"/>
        <v>0.10040767126088773</v>
      </c>
      <c r="F188" s="21">
        <f>+Banknifty!O188</f>
        <v>-6.3979987096982632E-2</v>
      </c>
      <c r="G188" s="23"/>
      <c r="J188" s="24"/>
    </row>
    <row r="189" spans="1:10">
      <c r="A189" s="9">
        <f>Banknifty!A189</f>
        <v>42278</v>
      </c>
      <c r="B189" s="21">
        <f>Banknifty!T189</f>
        <v>4.6883976592653363E-3</v>
      </c>
      <c r="C189" s="21">
        <f t="shared" si="10"/>
        <v>0.1799254284545658</v>
      </c>
      <c r="D189" s="22">
        <f t="shared" si="11"/>
        <v>0.27564470205618818</v>
      </c>
      <c r="E189" s="22">
        <f t="shared" si="12"/>
        <v>9.5719273601622384E-2</v>
      </c>
      <c r="F189" s="21">
        <f>+Banknifty!O189</f>
        <v>-6.8668384756247966E-2</v>
      </c>
      <c r="G189" s="23"/>
      <c r="J189" s="24"/>
    </row>
    <row r="190" spans="1:10">
      <c r="A190" s="9">
        <f>Banknifty!A190</f>
        <v>42282</v>
      </c>
      <c r="B190" s="21">
        <f>Banknifty!T190</f>
        <v>-1.511003645982884E-2</v>
      </c>
      <c r="C190" s="21">
        <f t="shared" si="10"/>
        <v>0.16481539199473696</v>
      </c>
      <c r="D190" s="22">
        <f t="shared" si="11"/>
        <v>0.27564470205618818</v>
      </c>
      <c r="E190" s="22">
        <f t="shared" si="12"/>
        <v>0.11082931006145122</v>
      </c>
      <c r="F190" s="21">
        <f>+Banknifty!O190</f>
        <v>-4.0588225342389796E-2</v>
      </c>
      <c r="G190" s="23"/>
      <c r="J190" s="24"/>
    </row>
    <row r="191" spans="1:10">
      <c r="A191" s="9">
        <f>Banknifty!A191</f>
        <v>42283</v>
      </c>
      <c r="B191" s="21">
        <f>Banknifty!T191</f>
        <v>-3.7902856304522421E-3</v>
      </c>
      <c r="C191" s="21">
        <f t="shared" si="10"/>
        <v>0.16102510636428471</v>
      </c>
      <c r="D191" s="22">
        <f t="shared" si="11"/>
        <v>0.27564470205618818</v>
      </c>
      <c r="E191" s="22">
        <f t="shared" si="12"/>
        <v>0.11461959569190347</v>
      </c>
      <c r="F191" s="21">
        <f>+Banknifty!O191</f>
        <v>-4.3378510972842038E-2</v>
      </c>
      <c r="G191" s="23"/>
      <c r="J191" s="24"/>
    </row>
    <row r="192" spans="1:10">
      <c r="A192" s="9">
        <f>Banknifty!A192</f>
        <v>42284</v>
      </c>
      <c r="B192" s="21">
        <f>Banknifty!T192</f>
        <v>-1.9223239167644691E-3</v>
      </c>
      <c r="C192" s="21">
        <f t="shared" si="10"/>
        <v>0.15910278244752024</v>
      </c>
      <c r="D192" s="22">
        <f t="shared" si="11"/>
        <v>0.27564470205618818</v>
      </c>
      <c r="E192" s="22">
        <f t="shared" si="12"/>
        <v>0.11654191960866794</v>
      </c>
      <c r="F192" s="21">
        <f>+Banknifty!O192</f>
        <v>-4.2456187056077566E-2</v>
      </c>
      <c r="G192" s="23"/>
      <c r="J192" s="24"/>
    </row>
    <row r="193" spans="1:10">
      <c r="A193" s="9">
        <f>Banknifty!A193</f>
        <v>42285</v>
      </c>
      <c r="B193" s="21">
        <f>Banknifty!T193</f>
        <v>-7.9650701987952592E-3</v>
      </c>
      <c r="C193" s="21">
        <f t="shared" si="10"/>
        <v>0.15113771224872499</v>
      </c>
      <c r="D193" s="22">
        <f t="shared" si="11"/>
        <v>0.27564470205618818</v>
      </c>
      <c r="E193" s="22">
        <f t="shared" si="12"/>
        <v>0.12450698980746319</v>
      </c>
      <c r="F193" s="21">
        <f>+Banknifty!O193</f>
        <v>-5.0283063004757725E-2</v>
      </c>
      <c r="G193" s="23"/>
      <c r="J193" s="24"/>
    </row>
    <row r="194" spans="1:10">
      <c r="A194" s="9">
        <f>Banknifty!A194</f>
        <v>42286</v>
      </c>
      <c r="B194" s="21">
        <f>Banknifty!T194</f>
        <v>-9.1378813259946779E-3</v>
      </c>
      <c r="C194" s="21">
        <f t="shared" si="10"/>
        <v>0.1419998309227303</v>
      </c>
      <c r="D194" s="22">
        <f t="shared" si="11"/>
        <v>0.27564470205618818</v>
      </c>
      <c r="E194" s="22">
        <f t="shared" si="12"/>
        <v>0.13364487113345788</v>
      </c>
      <c r="F194" s="21">
        <f>+Banknifty!O194</f>
        <v>-4.4910027325065695E-2</v>
      </c>
      <c r="G194" s="23"/>
      <c r="J194" s="24"/>
    </row>
    <row r="195" spans="1:10">
      <c r="A195" s="9">
        <f>Banknifty!A195</f>
        <v>42289</v>
      </c>
      <c r="B195" s="21">
        <f>Banknifty!T195</f>
        <v>-5.875490935057846E-3</v>
      </c>
      <c r="C195" s="21">
        <f t="shared" si="10"/>
        <v>0.13612433998767245</v>
      </c>
      <c r="D195" s="22">
        <f t="shared" si="11"/>
        <v>0.27564470205618818</v>
      </c>
      <c r="E195" s="22">
        <f t="shared" si="12"/>
        <v>0.13952036206851573</v>
      </c>
      <c r="F195" s="21">
        <f>+Banknifty!O195</f>
        <v>-4.6159680199267472E-2</v>
      </c>
      <c r="G195" s="23"/>
      <c r="J195" s="24"/>
    </row>
    <row r="196" spans="1:10">
      <c r="A196" s="9">
        <f>Banknifty!A196</f>
        <v>42290</v>
      </c>
      <c r="B196" s="21">
        <f>Banknifty!T196</f>
        <v>1.2029836263712788E-3</v>
      </c>
      <c r="C196" s="21">
        <f t="shared" si="10"/>
        <v>0.13732732361404373</v>
      </c>
      <c r="D196" s="22">
        <f t="shared" si="11"/>
        <v>0.27564470205618818</v>
      </c>
      <c r="E196" s="22">
        <f t="shared" si="12"/>
        <v>0.13831737844214445</v>
      </c>
      <c r="F196" s="21">
        <f>+Banknifty!O196</f>
        <v>-4.7362663825638751E-2</v>
      </c>
      <c r="G196" s="23"/>
      <c r="J196" s="24"/>
    </row>
    <row r="197" spans="1:10">
      <c r="A197" s="9">
        <f>Banknifty!A197</f>
        <v>42291</v>
      </c>
      <c r="B197" s="21">
        <f>Banknifty!T197</f>
        <v>1.0567191144013307E-3</v>
      </c>
      <c r="C197" s="21">
        <f t="shared" si="10"/>
        <v>0.13838404272844507</v>
      </c>
      <c r="D197" s="22">
        <f t="shared" si="11"/>
        <v>0.27564470205618818</v>
      </c>
      <c r="E197" s="22">
        <f t="shared" si="12"/>
        <v>0.13726065932774312</v>
      </c>
      <c r="F197" s="21">
        <f>+Banknifty!O197</f>
        <v>-4.8419382940040084E-2</v>
      </c>
      <c r="G197" s="23"/>
      <c r="J197" s="24"/>
    </row>
    <row r="198" spans="1:10">
      <c r="A198" s="9">
        <f>Banknifty!A198</f>
        <v>42292</v>
      </c>
      <c r="B198" s="21">
        <f>Banknifty!T198</f>
        <v>-4.0232795220397338E-3</v>
      </c>
      <c r="C198" s="21">
        <f t="shared" si="10"/>
        <v>0.13436076320640533</v>
      </c>
      <c r="D198" s="22">
        <f t="shared" si="11"/>
        <v>0.27564470205618818</v>
      </c>
      <c r="E198" s="22">
        <f t="shared" si="12"/>
        <v>0.14128393884978285</v>
      </c>
      <c r="F198" s="21">
        <f>+Banknifty!O198</f>
        <v>-3.9970905571210483E-2</v>
      </c>
      <c r="G198" s="23"/>
      <c r="J198" s="24"/>
    </row>
    <row r="199" spans="1:10">
      <c r="A199" s="9">
        <f>Banknifty!A199</f>
        <v>42293</v>
      </c>
      <c r="B199" s="21">
        <f>Banknifty!T199</f>
        <v>1.4197816327911752E-2</v>
      </c>
      <c r="C199" s="21">
        <f t="shared" si="10"/>
        <v>0.14855857953431709</v>
      </c>
      <c r="D199" s="22">
        <f t="shared" si="11"/>
        <v>0.27564470205618818</v>
      </c>
      <c r="E199" s="22">
        <f t="shared" si="12"/>
        <v>0.1270861225218711</v>
      </c>
      <c r="F199" s="21">
        <f>+Banknifty!O199</f>
        <v>-2.5773089243298731E-2</v>
      </c>
      <c r="G199" s="23"/>
      <c r="J199" s="24"/>
    </row>
    <row r="200" spans="1:10">
      <c r="A200" s="9">
        <f>Banknifty!A200</f>
        <v>42296</v>
      </c>
      <c r="B200" s="21">
        <f>Banknifty!T200</f>
        <v>-6.6691328367627332E-3</v>
      </c>
      <c r="C200" s="21">
        <f t="shared" si="10"/>
        <v>0.14188944669755435</v>
      </c>
      <c r="D200" s="22">
        <f t="shared" si="11"/>
        <v>0.27564470205618818</v>
      </c>
      <c r="E200" s="22">
        <f t="shared" si="12"/>
        <v>0.13375525535863383</v>
      </c>
      <c r="F200" s="21">
        <f>+Banknifty!O200</f>
        <v>-3.1442222080061463E-2</v>
      </c>
      <c r="G200" s="23"/>
      <c r="J200" s="24"/>
    </row>
    <row r="201" spans="1:10">
      <c r="A201" s="9">
        <f>Banknifty!A201</f>
        <v>42297</v>
      </c>
      <c r="B201" s="21">
        <f>Banknifty!T201</f>
        <v>2.6731687675463278E-3</v>
      </c>
      <c r="C201" s="21">
        <f t="shared" si="10"/>
        <v>0.14456261546510069</v>
      </c>
      <c r="D201" s="22">
        <f t="shared" si="11"/>
        <v>0.27564470205618818</v>
      </c>
      <c r="E201" s="22">
        <f t="shared" si="12"/>
        <v>0.1310820865910875</v>
      </c>
      <c r="F201" s="21">
        <f>+Banknifty!O201</f>
        <v>-3.4115390847607792E-2</v>
      </c>
      <c r="G201" s="23"/>
      <c r="J201" s="24"/>
    </row>
    <row r="202" spans="1:10">
      <c r="A202" s="9">
        <f>Banknifty!A202</f>
        <v>42298</v>
      </c>
      <c r="B202" s="21">
        <f>Banknifty!T202</f>
        <v>6.3924277767809087E-3</v>
      </c>
      <c r="C202" s="21">
        <f t="shared" si="10"/>
        <v>0.15095504324188158</v>
      </c>
      <c r="D202" s="22">
        <f t="shared" si="11"/>
        <v>0.27564470205618818</v>
      </c>
      <c r="E202" s="22">
        <f t="shared" si="12"/>
        <v>0.1246896588143066</v>
      </c>
      <c r="F202" s="21">
        <f>+Banknifty!O202</f>
        <v>-4.0507818624388701E-2</v>
      </c>
      <c r="G202" s="23"/>
      <c r="J202" s="24"/>
    </row>
    <row r="203" spans="1:10">
      <c r="A203" s="9">
        <f>Banknifty!A203</f>
        <v>42300</v>
      </c>
      <c r="B203" s="21">
        <f>Banknifty!T203</f>
        <v>-1.1561197769701348E-2</v>
      </c>
      <c r="C203" s="21">
        <f t="shared" si="10"/>
        <v>0.13939384547218023</v>
      </c>
      <c r="D203" s="22">
        <f t="shared" si="11"/>
        <v>0.27564470205618818</v>
      </c>
      <c r="E203" s="22">
        <f t="shared" si="12"/>
        <v>0.13625085658400796</v>
      </c>
      <c r="F203" s="21">
        <f>+Banknifty!O203</f>
        <v>-2.8323570672967591E-2</v>
      </c>
      <c r="G203" s="23"/>
      <c r="J203" s="24"/>
    </row>
    <row r="204" spans="1:10">
      <c r="A204" s="9">
        <f>Banknifty!A204</f>
        <v>42303</v>
      </c>
      <c r="B204" s="21">
        <f>Banknifty!T204</f>
        <v>-5.2057511638929198E-3</v>
      </c>
      <c r="C204" s="21">
        <f t="shared" si="10"/>
        <v>0.13418809430828732</v>
      </c>
      <c r="D204" s="22">
        <f t="shared" si="11"/>
        <v>0.27564470205618818</v>
      </c>
      <c r="E204" s="22">
        <f t="shared" si="12"/>
        <v>0.14145660774790086</v>
      </c>
      <c r="F204" s="21">
        <f>+Banknifty!O204</f>
        <v>-3.4833007265200874E-2</v>
      </c>
      <c r="G204" s="23"/>
      <c r="J204" s="24"/>
    </row>
    <row r="205" spans="1:10">
      <c r="A205" s="9">
        <f>Banknifty!A205</f>
        <v>42304</v>
      </c>
      <c r="B205" s="21">
        <f>Banknifty!T205</f>
        <v>-2.1897579796563019E-3</v>
      </c>
      <c r="C205" s="21">
        <f t="shared" ref="C205:C268" si="13">+C204+B205</f>
        <v>0.13199833632863101</v>
      </c>
      <c r="D205" s="22">
        <f t="shared" ref="D205:D268" si="14">MAX(C205,D204)</f>
        <v>0.27564470205618818</v>
      </c>
      <c r="E205" s="22">
        <f t="shared" ref="E205:E268" si="15">D205-C205</f>
        <v>0.14364636572755718</v>
      </c>
      <c r="F205" s="21">
        <f>+Banknifty!O205</f>
        <v>-3.3643249285544574E-2</v>
      </c>
      <c r="G205" s="23"/>
      <c r="J205" s="24"/>
    </row>
    <row r="206" spans="1:10">
      <c r="A206" s="9">
        <f>Banknifty!A206</f>
        <v>42305</v>
      </c>
      <c r="B206" s="21">
        <f>Banknifty!T206</f>
        <v>-7.6468810170432083E-3</v>
      </c>
      <c r="C206" s="21">
        <f t="shared" si="13"/>
        <v>0.1243514553115878</v>
      </c>
      <c r="D206" s="22">
        <f t="shared" si="14"/>
        <v>0.27564470205618818</v>
      </c>
      <c r="E206" s="22">
        <f t="shared" si="15"/>
        <v>0.15129324674460037</v>
      </c>
      <c r="F206" s="21">
        <f>+Banknifty!O206</f>
        <v>-5.7463383310583926E-2</v>
      </c>
      <c r="G206" s="23"/>
      <c r="J206" s="24"/>
    </row>
    <row r="207" spans="1:10">
      <c r="A207" s="9">
        <f>Banknifty!A207</f>
        <v>42306</v>
      </c>
      <c r="B207" s="21">
        <f>Banknifty!T207</f>
        <v>1.0059431524547718E-2</v>
      </c>
      <c r="C207" s="21">
        <f t="shared" si="13"/>
        <v>0.1344108868361355</v>
      </c>
      <c r="D207" s="22">
        <f t="shared" si="14"/>
        <v>0.27564470205618818</v>
      </c>
      <c r="E207" s="22">
        <f t="shared" si="15"/>
        <v>0.14123381522005268</v>
      </c>
      <c r="F207" s="21">
        <f>+Banknifty!O207</f>
        <v>-6.8522814835131646E-2</v>
      </c>
      <c r="G207" s="23"/>
      <c r="J207" s="24"/>
    </row>
    <row r="208" spans="1:10">
      <c r="A208" s="9">
        <f>Banknifty!A208</f>
        <v>42307</v>
      </c>
      <c r="B208" s="21">
        <f>Banknifty!T208</f>
        <v>0</v>
      </c>
      <c r="C208" s="21">
        <f t="shared" si="13"/>
        <v>0.1344108868361355</v>
      </c>
      <c r="D208" s="22">
        <f t="shared" si="14"/>
        <v>0.27564470205618818</v>
      </c>
      <c r="E208" s="22">
        <f t="shared" si="15"/>
        <v>0.14123381522005268</v>
      </c>
      <c r="F208" s="21">
        <f>+Banknifty!O208</f>
        <v>-5.7229383025395486E-2</v>
      </c>
      <c r="G208" s="23"/>
      <c r="J208" s="24"/>
    </row>
    <row r="209" spans="1:10">
      <c r="A209" s="9">
        <f>Banknifty!A209</f>
        <v>42310</v>
      </c>
      <c r="B209" s="21">
        <f>Banknifty!T209</f>
        <v>0</v>
      </c>
      <c r="C209" s="21">
        <f t="shared" si="13"/>
        <v>0.1344108868361355</v>
      </c>
      <c r="D209" s="22">
        <f t="shared" si="14"/>
        <v>0.27564470205618818</v>
      </c>
      <c r="E209" s="22">
        <f t="shared" si="15"/>
        <v>0.14123381522005268</v>
      </c>
      <c r="F209" s="21">
        <f>+Banknifty!O209</f>
        <v>-5.8394917649812167E-2</v>
      </c>
      <c r="G209" s="23"/>
      <c r="J209" s="24"/>
    </row>
    <row r="210" spans="1:10">
      <c r="A210" s="9">
        <f>Banknifty!A210</f>
        <v>42311</v>
      </c>
      <c r="B210" s="21">
        <f>Banknifty!T210</f>
        <v>-2.9142648563512414E-3</v>
      </c>
      <c r="C210" s="21">
        <f t="shared" si="13"/>
        <v>0.13149662197978426</v>
      </c>
      <c r="D210" s="22">
        <f t="shared" si="14"/>
        <v>0.27564470205618818</v>
      </c>
      <c r="E210" s="22">
        <f t="shared" si="15"/>
        <v>0.14414808007640392</v>
      </c>
      <c r="F210" s="21">
        <f>+Banknifty!O210</f>
        <v>-5.9518700457947049E-2</v>
      </c>
      <c r="G210" s="23"/>
      <c r="J210" s="24"/>
    </row>
    <row r="211" spans="1:10">
      <c r="A211" s="9">
        <f>Banknifty!A211</f>
        <v>42312</v>
      </c>
      <c r="B211" s="21">
        <f>Banknifty!T211</f>
        <v>-8.8414618706858031E-3</v>
      </c>
      <c r="C211" s="21">
        <f t="shared" si="13"/>
        <v>0.12265516010909847</v>
      </c>
      <c r="D211" s="22">
        <f t="shared" si="14"/>
        <v>0.27564470205618818</v>
      </c>
      <c r="E211" s="22">
        <f t="shared" si="15"/>
        <v>0.15298954194708972</v>
      </c>
      <c r="F211" s="21">
        <f>+Banknifty!O211</f>
        <v>-6.4591483237532638E-2</v>
      </c>
      <c r="G211" s="23"/>
      <c r="J211" s="24"/>
    </row>
    <row r="212" spans="1:10">
      <c r="A212" s="9">
        <f>Banknifty!A212</f>
        <v>42313</v>
      </c>
      <c r="B212" s="21">
        <f>Banknifty!T212</f>
        <v>1.2554297844281758E-2</v>
      </c>
      <c r="C212" s="21">
        <f t="shared" si="13"/>
        <v>0.13520945795338021</v>
      </c>
      <c r="D212" s="22">
        <f t="shared" si="14"/>
        <v>0.27564470205618818</v>
      </c>
      <c r="E212" s="22">
        <f t="shared" si="15"/>
        <v>0.14043524410280797</v>
      </c>
      <c r="F212" s="21">
        <f>+Banknifty!O212</f>
        <v>-7.7145781081814399E-2</v>
      </c>
      <c r="G212" s="23"/>
      <c r="J212" s="24"/>
    </row>
    <row r="213" spans="1:10">
      <c r="A213" s="9">
        <f>Banknifty!A213</f>
        <v>42314</v>
      </c>
      <c r="B213" s="21">
        <f>Banknifty!T213</f>
        <v>-6.585217770774825E-3</v>
      </c>
      <c r="C213" s="21">
        <f t="shared" si="13"/>
        <v>0.12862424018260538</v>
      </c>
      <c r="D213" s="22">
        <f t="shared" si="14"/>
        <v>0.27564470205618818</v>
      </c>
      <c r="E213" s="22">
        <f t="shared" si="15"/>
        <v>0.14702046187358281</v>
      </c>
      <c r="F213" s="21">
        <f>+Banknifty!O213</f>
        <v>-7.1560563311039577E-2</v>
      </c>
      <c r="G213" s="23"/>
      <c r="J213" s="24"/>
    </row>
    <row r="214" spans="1:10">
      <c r="A214" s="9">
        <f>Banknifty!A214</f>
        <v>42317</v>
      </c>
      <c r="B214" s="21">
        <f>Banknifty!T214</f>
        <v>-1.1346264970408729E-2</v>
      </c>
      <c r="C214" s="21">
        <f t="shared" si="13"/>
        <v>0.11727797521219664</v>
      </c>
      <c r="D214" s="22">
        <f t="shared" si="14"/>
        <v>0.27564470205618818</v>
      </c>
      <c r="E214" s="22">
        <f t="shared" si="15"/>
        <v>0.15836672684399156</v>
      </c>
      <c r="F214" s="21">
        <f>+Banknifty!O214</f>
        <v>-7.7309899254000614E-2</v>
      </c>
      <c r="G214" s="23"/>
      <c r="J214" s="24"/>
    </row>
    <row r="215" spans="1:10">
      <c r="A215" s="9">
        <f>Banknifty!A215</f>
        <v>42318</v>
      </c>
      <c r="B215" s="21">
        <f>Banknifty!T215</f>
        <v>1.195477048363941E-2</v>
      </c>
      <c r="C215" s="21">
        <f t="shared" si="13"/>
        <v>0.12923274569583604</v>
      </c>
      <c r="D215" s="22">
        <f t="shared" si="14"/>
        <v>0.27564470205618818</v>
      </c>
      <c r="E215" s="22">
        <f t="shared" si="15"/>
        <v>0.14641195636035215</v>
      </c>
      <c r="F215" s="21">
        <f>+Banknifty!O215</f>
        <v>-8.9264669737640023E-2</v>
      </c>
      <c r="G215" s="23"/>
      <c r="J215" s="24"/>
    </row>
    <row r="216" spans="1:10">
      <c r="A216" s="9">
        <f>Banknifty!A216</f>
        <v>42319</v>
      </c>
      <c r="B216" s="21">
        <f>Banknifty!T216</f>
        <v>-6.1824992810318637E-3</v>
      </c>
      <c r="C216" s="21">
        <f t="shared" si="13"/>
        <v>0.12305024641480418</v>
      </c>
      <c r="D216" s="22">
        <f t="shared" si="14"/>
        <v>0.27564470205618818</v>
      </c>
      <c r="E216" s="22">
        <f t="shared" si="15"/>
        <v>0.15259445564138402</v>
      </c>
      <c r="F216" s="21">
        <f>+Banknifty!O216</f>
        <v>-8.4082170456608166E-2</v>
      </c>
      <c r="G216" s="23"/>
      <c r="J216" s="24"/>
    </row>
    <row r="217" spans="1:10">
      <c r="A217" s="9">
        <f>Banknifty!A217</f>
        <v>42321</v>
      </c>
      <c r="B217" s="21">
        <f>Banknifty!T217</f>
        <v>-4.1485693301910147E-3</v>
      </c>
      <c r="C217" s="21">
        <f t="shared" si="13"/>
        <v>0.11890167708461316</v>
      </c>
      <c r="D217" s="22">
        <f t="shared" si="14"/>
        <v>0.27564470205618818</v>
      </c>
      <c r="E217" s="22">
        <f t="shared" si="15"/>
        <v>0.15674302497157502</v>
      </c>
      <c r="F217" s="21">
        <f>+Banknifty!O217</f>
        <v>-8.3710529603249803E-2</v>
      </c>
      <c r="G217" s="23"/>
      <c r="J217" s="24"/>
    </row>
    <row r="218" spans="1:10">
      <c r="A218" s="9">
        <f>Banknifty!A218</f>
        <v>42324</v>
      </c>
      <c r="B218" s="21">
        <f>Banknifty!T218</f>
        <v>1.5122522209085134E-2</v>
      </c>
      <c r="C218" s="21">
        <f t="shared" si="13"/>
        <v>0.1340241992936983</v>
      </c>
      <c r="D218" s="22">
        <f t="shared" si="14"/>
        <v>0.27564470205618818</v>
      </c>
      <c r="E218" s="22">
        <f t="shared" si="15"/>
        <v>0.14162050276248989</v>
      </c>
      <c r="F218" s="21">
        <f>+Banknifty!O218</f>
        <v>-6.8588007394164666E-2</v>
      </c>
      <c r="G218" s="23"/>
      <c r="J218" s="24"/>
    </row>
    <row r="219" spans="1:10">
      <c r="A219" s="9">
        <f>Banknifty!A219</f>
        <v>42325</v>
      </c>
      <c r="B219" s="21">
        <f>Banknifty!T219</f>
        <v>-3.0447759459991575E-3</v>
      </c>
      <c r="C219" s="21">
        <f t="shared" si="13"/>
        <v>0.13097942334769913</v>
      </c>
      <c r="D219" s="22">
        <f t="shared" si="14"/>
        <v>0.27564470205618818</v>
      </c>
      <c r="E219" s="22">
        <f t="shared" si="15"/>
        <v>0.14466527870848905</v>
      </c>
      <c r="F219" s="21">
        <f>+Banknifty!O219</f>
        <v>-7.0632783340163818E-2</v>
      </c>
      <c r="G219" s="23"/>
      <c r="J219" s="24"/>
    </row>
    <row r="220" spans="1:10">
      <c r="A220" s="9">
        <f>Banknifty!A220</f>
        <v>42326</v>
      </c>
      <c r="B220" s="21">
        <f>Banknifty!T220</f>
        <v>2.1473392551544374E-2</v>
      </c>
      <c r="C220" s="21">
        <f t="shared" si="13"/>
        <v>0.1524528158992435</v>
      </c>
      <c r="D220" s="22">
        <f t="shared" si="14"/>
        <v>0.27564470205618818</v>
      </c>
      <c r="E220" s="22">
        <f t="shared" si="15"/>
        <v>0.12319188615694468</v>
      </c>
      <c r="F220" s="21">
        <f>+Banknifty!O220</f>
        <v>-9.2106175891708192E-2</v>
      </c>
      <c r="G220" s="23"/>
      <c r="J220" s="24"/>
    </row>
    <row r="221" spans="1:10">
      <c r="A221" s="9">
        <f>Banknifty!A221</f>
        <v>42327</v>
      </c>
      <c r="B221" s="21">
        <f>Banknifty!T221</f>
        <v>-1.7733589125843923E-2</v>
      </c>
      <c r="C221" s="21">
        <f t="shared" si="13"/>
        <v>0.13471922677339959</v>
      </c>
      <c r="D221" s="22">
        <f t="shared" si="14"/>
        <v>0.27564470205618818</v>
      </c>
      <c r="E221" s="22">
        <f t="shared" si="15"/>
        <v>0.14092547528278859</v>
      </c>
      <c r="F221" s="21">
        <f>+Banknifty!O221</f>
        <v>-7.5372586765864266E-2</v>
      </c>
      <c r="G221" s="23"/>
      <c r="J221" s="24"/>
    </row>
    <row r="222" spans="1:10">
      <c r="A222" s="9">
        <f>Banknifty!A222</f>
        <v>42328</v>
      </c>
      <c r="B222" s="21">
        <f>Banknifty!T222</f>
        <v>-3.3988111258030167E-3</v>
      </c>
      <c r="C222" s="21">
        <f t="shared" si="13"/>
        <v>0.13132041564759658</v>
      </c>
      <c r="D222" s="22">
        <f t="shared" si="14"/>
        <v>0.27564470205618818</v>
      </c>
      <c r="E222" s="22">
        <f t="shared" si="15"/>
        <v>0.1443242864085916</v>
      </c>
      <c r="F222" s="21">
        <f>+Banknifty!O222</f>
        <v>-7.7771397891667288E-2</v>
      </c>
      <c r="G222" s="23"/>
      <c r="J222" s="24"/>
    </row>
    <row r="223" spans="1:10">
      <c r="A223" s="9">
        <f>Banknifty!A223</f>
        <v>42331</v>
      </c>
      <c r="B223" s="21">
        <f>Banknifty!T223</f>
        <v>-1.4017406807892993E-3</v>
      </c>
      <c r="C223" s="21">
        <f t="shared" si="13"/>
        <v>0.12991867496680728</v>
      </c>
      <c r="D223" s="22">
        <f t="shared" si="14"/>
        <v>0.27564470205618818</v>
      </c>
      <c r="E223" s="22">
        <f t="shared" si="15"/>
        <v>0.1457260270893809</v>
      </c>
      <c r="F223" s="21">
        <f>+Banknifty!O223</f>
        <v>-7.736965721087799E-2</v>
      </c>
      <c r="G223" s="23"/>
      <c r="J223" s="24"/>
    </row>
    <row r="224" spans="1:10">
      <c r="A224" s="9">
        <f>Banknifty!A224</f>
        <v>42332</v>
      </c>
      <c r="B224" s="21">
        <f>Banknifty!T224</f>
        <v>-6.1221109003878876E-3</v>
      </c>
      <c r="C224" s="21">
        <f t="shared" si="13"/>
        <v>0.1237965640664194</v>
      </c>
      <c r="D224" s="22">
        <f t="shared" si="14"/>
        <v>0.27564470205618818</v>
      </c>
      <c r="E224" s="22">
        <f t="shared" si="15"/>
        <v>0.15184813798976879</v>
      </c>
      <c r="F224" s="21">
        <f>+Banknifty!O224</f>
        <v>-8.0394692898678025E-2</v>
      </c>
      <c r="G224" s="23"/>
      <c r="J224" s="24"/>
    </row>
    <row r="225" spans="1:10">
      <c r="A225" s="9">
        <f>Banknifty!A225</f>
        <v>42334</v>
      </c>
      <c r="B225" s="21">
        <f>Banknifty!T225</f>
        <v>-1.9673028128225382E-3</v>
      </c>
      <c r="C225" s="21">
        <f t="shared" si="13"/>
        <v>0.12182926125359686</v>
      </c>
      <c r="D225" s="22">
        <f t="shared" si="14"/>
        <v>0.27564470205618818</v>
      </c>
      <c r="E225" s="22">
        <f t="shared" si="15"/>
        <v>0.15381544080259132</v>
      </c>
      <c r="F225" s="21">
        <f>+Banknifty!O225</f>
        <v>-7.942739008585549E-2</v>
      </c>
      <c r="G225" s="23"/>
      <c r="J225" s="24"/>
    </row>
    <row r="226" spans="1:10">
      <c r="A226" s="9">
        <f>Banknifty!A226</f>
        <v>42335</v>
      </c>
      <c r="B226" s="21">
        <f>Banknifty!T226</f>
        <v>0</v>
      </c>
      <c r="C226" s="21">
        <f t="shared" si="13"/>
        <v>0.12182926125359686</v>
      </c>
      <c r="D226" s="22">
        <f t="shared" si="14"/>
        <v>0.27564470205618818</v>
      </c>
      <c r="E226" s="22">
        <f t="shared" si="15"/>
        <v>0.15381544080259132</v>
      </c>
      <c r="F226" s="21">
        <f>+Banknifty!O226</f>
        <v>-5.5767528138432956E-2</v>
      </c>
      <c r="G226" s="23"/>
      <c r="J226" s="24"/>
    </row>
    <row r="227" spans="1:10">
      <c r="A227" s="9">
        <f>Banknifty!A227</f>
        <v>42338</v>
      </c>
      <c r="B227" s="21">
        <f>Banknifty!T227</f>
        <v>0</v>
      </c>
      <c r="C227" s="21">
        <f t="shared" si="13"/>
        <v>0.12182926125359686</v>
      </c>
      <c r="D227" s="22">
        <f t="shared" si="14"/>
        <v>0.27564470205618818</v>
      </c>
      <c r="E227" s="22">
        <f t="shared" si="15"/>
        <v>0.15381544080259132</v>
      </c>
      <c r="F227" s="21">
        <f>+Banknifty!O227</f>
        <v>-5.2028700861923211E-2</v>
      </c>
      <c r="G227" s="23"/>
      <c r="J227" s="24"/>
    </row>
    <row r="228" spans="1:10">
      <c r="A228" s="9">
        <f>Banknifty!A228</f>
        <v>42339</v>
      </c>
      <c r="B228" s="21">
        <f>Banknifty!T228</f>
        <v>-1.9033526963364421E-3</v>
      </c>
      <c r="C228" s="21">
        <f t="shared" si="13"/>
        <v>0.11992590855726042</v>
      </c>
      <c r="D228" s="22">
        <f t="shared" si="14"/>
        <v>0.27564470205618818</v>
      </c>
      <c r="E228" s="22">
        <f t="shared" si="15"/>
        <v>0.15571879349892775</v>
      </c>
      <c r="F228" s="21">
        <f>+Banknifty!O228</f>
        <v>-5.2932053558259654E-2</v>
      </c>
      <c r="G228" s="23"/>
      <c r="J228" s="24"/>
    </row>
    <row r="229" spans="1:10">
      <c r="A229" s="9">
        <f>Banknifty!A229</f>
        <v>42340</v>
      </c>
      <c r="B229" s="21">
        <f>Banknifty!T229</f>
        <v>1.105032447094632E-2</v>
      </c>
      <c r="C229" s="21">
        <f t="shared" si="13"/>
        <v>0.13097623302820674</v>
      </c>
      <c r="D229" s="22">
        <f t="shared" si="14"/>
        <v>0.27564470205618818</v>
      </c>
      <c r="E229" s="22">
        <f t="shared" si="15"/>
        <v>0.14466846902798144</v>
      </c>
      <c r="F229" s="21">
        <f>+Banknifty!O229</f>
        <v>-6.3982378029205977E-2</v>
      </c>
      <c r="G229" s="23"/>
      <c r="J229" s="24"/>
    </row>
    <row r="230" spans="1:10">
      <c r="A230" s="9">
        <f>Banknifty!A230</f>
        <v>42341</v>
      </c>
      <c r="B230" s="21">
        <f>Banknifty!T230</f>
        <v>6.344935335474435E-3</v>
      </c>
      <c r="C230" s="21">
        <f t="shared" si="13"/>
        <v>0.13732116836368116</v>
      </c>
      <c r="D230" s="22">
        <f t="shared" si="14"/>
        <v>0.27564470205618818</v>
      </c>
      <c r="E230" s="22">
        <f t="shared" si="15"/>
        <v>0.13832353369250702</v>
      </c>
      <c r="F230" s="21">
        <f>+Banknifty!O230</f>
        <v>-7.0327313364680413E-2</v>
      </c>
      <c r="G230" s="23"/>
      <c r="J230" s="24"/>
    </row>
    <row r="231" spans="1:10">
      <c r="A231" s="9">
        <f>Banknifty!A231</f>
        <v>42342</v>
      </c>
      <c r="B231" s="21">
        <f>Banknifty!T231</f>
        <v>1.0892827505481314E-2</v>
      </c>
      <c r="C231" s="21">
        <f t="shared" si="13"/>
        <v>0.14821399586916248</v>
      </c>
      <c r="D231" s="22">
        <f t="shared" si="14"/>
        <v>0.27564470205618818</v>
      </c>
      <c r="E231" s="22">
        <f t="shared" si="15"/>
        <v>0.12743070618702571</v>
      </c>
      <c r="F231" s="21">
        <f>+Banknifty!O231</f>
        <v>-8.1220140870161731E-2</v>
      </c>
      <c r="G231" s="23"/>
      <c r="J231" s="24"/>
    </row>
    <row r="232" spans="1:10">
      <c r="A232" s="9">
        <f>Banknifty!A232</f>
        <v>42345</v>
      </c>
      <c r="B232" s="21">
        <f>Banknifty!T232</f>
        <v>-6.2227638830013154E-3</v>
      </c>
      <c r="C232" s="21">
        <f t="shared" si="13"/>
        <v>0.14199123198616118</v>
      </c>
      <c r="D232" s="22">
        <f t="shared" si="14"/>
        <v>0.27564470205618818</v>
      </c>
      <c r="E232" s="22">
        <f t="shared" si="15"/>
        <v>0.13365347007002701</v>
      </c>
      <c r="F232" s="21">
        <f>+Banknifty!O232</f>
        <v>-7.8291051331279907E-2</v>
      </c>
      <c r="G232" s="23"/>
      <c r="J232" s="24"/>
    </row>
    <row r="233" spans="1:10">
      <c r="A233" s="9">
        <f>Banknifty!A233</f>
        <v>42346</v>
      </c>
      <c r="B233" s="21">
        <f>Banknifty!T233</f>
        <v>-3.0565688556492116E-3</v>
      </c>
      <c r="C233" s="21">
        <f t="shared" si="13"/>
        <v>0.13893466313051198</v>
      </c>
      <c r="D233" s="22">
        <f t="shared" si="14"/>
        <v>0.27564470205618818</v>
      </c>
      <c r="E233" s="22">
        <f t="shared" si="15"/>
        <v>0.13671003892567621</v>
      </c>
      <c r="F233" s="21">
        <f>+Banknifty!O233</f>
        <v>-8.8514391542791088E-2</v>
      </c>
      <c r="G233" s="23"/>
      <c r="J233" s="24"/>
    </row>
    <row r="234" spans="1:10">
      <c r="A234" s="9">
        <f>Banknifty!A234</f>
        <v>42347</v>
      </c>
      <c r="B234" s="21">
        <f>Banknifty!T234</f>
        <v>8.0603069915305362E-3</v>
      </c>
      <c r="C234" s="21">
        <f t="shared" si="13"/>
        <v>0.14699497012204252</v>
      </c>
      <c r="D234" s="22">
        <f t="shared" si="14"/>
        <v>0.27564470205618818</v>
      </c>
      <c r="E234" s="22">
        <f t="shared" si="15"/>
        <v>0.12864973193414567</v>
      </c>
      <c r="F234" s="21">
        <f>+Banknifty!O234</f>
        <v>-9.6574698534321629E-2</v>
      </c>
      <c r="G234" s="23"/>
      <c r="J234" s="24"/>
    </row>
    <row r="235" spans="1:10">
      <c r="A235" s="9">
        <f>Banknifty!A235</f>
        <v>42348</v>
      </c>
      <c r="B235" s="21">
        <f>Banknifty!T235</f>
        <v>-4.0703458997278568E-3</v>
      </c>
      <c r="C235" s="21">
        <f t="shared" si="13"/>
        <v>0.14292462422231467</v>
      </c>
      <c r="D235" s="22">
        <f t="shared" si="14"/>
        <v>0.27564470205618818</v>
      </c>
      <c r="E235" s="22">
        <f t="shared" si="15"/>
        <v>0.13272007783387352</v>
      </c>
      <c r="F235" s="21">
        <f>+Banknifty!O235</f>
        <v>-9.3504352634593779E-2</v>
      </c>
      <c r="G235" s="23"/>
      <c r="J235" s="24"/>
    </row>
    <row r="236" spans="1:10">
      <c r="A236" s="9">
        <f>Banknifty!A236</f>
        <v>42349</v>
      </c>
      <c r="B236" s="21">
        <f>Banknifty!T236</f>
        <v>-7.942245847453247E-3</v>
      </c>
      <c r="C236" s="21">
        <f t="shared" si="13"/>
        <v>0.13498237837486143</v>
      </c>
      <c r="D236" s="22">
        <f t="shared" si="14"/>
        <v>0.27564470205618818</v>
      </c>
      <c r="E236" s="22">
        <f t="shared" si="15"/>
        <v>0.14066232368132675</v>
      </c>
      <c r="F236" s="21">
        <f>+Banknifty!O236</f>
        <v>-0.11652554083072078</v>
      </c>
      <c r="G236" s="23"/>
      <c r="J236" s="24"/>
    </row>
    <row r="237" spans="1:10">
      <c r="A237" s="9">
        <f>Banknifty!A237</f>
        <v>42352</v>
      </c>
      <c r="B237" s="21">
        <f>Banknifty!T237</f>
        <v>7.931835030051955E-5</v>
      </c>
      <c r="C237" s="21">
        <f t="shared" si="13"/>
        <v>0.13506169672516194</v>
      </c>
      <c r="D237" s="22">
        <f t="shared" si="14"/>
        <v>0.27564470205618818</v>
      </c>
      <c r="E237" s="22">
        <f t="shared" si="15"/>
        <v>0.14058300533102625</v>
      </c>
      <c r="F237" s="21">
        <f>+Banknifty!O237</f>
        <v>-0.1166048591810213</v>
      </c>
      <c r="G237" s="23"/>
      <c r="J237" s="24"/>
    </row>
    <row r="238" spans="1:10">
      <c r="A238" s="9">
        <f>Banknifty!A238</f>
        <v>42353</v>
      </c>
      <c r="B238" s="21">
        <f>Banknifty!T238</f>
        <v>-1.9732523408397262E-3</v>
      </c>
      <c r="C238" s="21">
        <f t="shared" si="13"/>
        <v>0.13308844438432221</v>
      </c>
      <c r="D238" s="22">
        <f t="shared" si="14"/>
        <v>0.27564470205618818</v>
      </c>
      <c r="E238" s="22">
        <f t="shared" si="15"/>
        <v>0.14255625767186597</v>
      </c>
      <c r="F238" s="21">
        <f>+Banknifty!O238</f>
        <v>-0.11563160684018157</v>
      </c>
      <c r="G238" s="23"/>
      <c r="J238" s="24"/>
    </row>
    <row r="239" spans="1:10">
      <c r="A239" s="9">
        <f>Banknifty!A239</f>
        <v>42354</v>
      </c>
      <c r="B239" s="21">
        <f>Banknifty!T239</f>
        <v>1.0591735093847345E-2</v>
      </c>
      <c r="C239" s="21">
        <f t="shared" si="13"/>
        <v>0.14368017947816955</v>
      </c>
      <c r="D239" s="22">
        <f t="shared" si="14"/>
        <v>0.27564470205618818</v>
      </c>
      <c r="E239" s="22">
        <f t="shared" si="15"/>
        <v>0.13196452257801863</v>
      </c>
      <c r="F239" s="21">
        <f>+Banknifty!O239</f>
        <v>-0.10503987174633422</v>
      </c>
      <c r="G239" s="23"/>
      <c r="J239" s="24"/>
    </row>
    <row r="240" spans="1:10">
      <c r="A240" s="9">
        <f>Banknifty!A240</f>
        <v>42355</v>
      </c>
      <c r="B240" s="21">
        <f>Banknifty!T240</f>
        <v>1.1699204671237012E-2</v>
      </c>
      <c r="C240" s="21">
        <f t="shared" si="13"/>
        <v>0.15537938414940655</v>
      </c>
      <c r="D240" s="22">
        <f t="shared" si="14"/>
        <v>0.27564470205618818</v>
      </c>
      <c r="E240" s="22">
        <f t="shared" si="15"/>
        <v>0.12026531790678163</v>
      </c>
      <c r="F240" s="21">
        <f>+Banknifty!O240</f>
        <v>-9.3340667075097208E-2</v>
      </c>
      <c r="G240" s="23"/>
      <c r="J240" s="24"/>
    </row>
    <row r="241" spans="1:10">
      <c r="A241" s="9">
        <f>Banknifty!A241</f>
        <v>42356</v>
      </c>
      <c r="B241" s="21">
        <f>Banknifty!T241</f>
        <v>-8.9477700930121196E-3</v>
      </c>
      <c r="C241" s="21">
        <f t="shared" si="13"/>
        <v>0.14643161405639443</v>
      </c>
      <c r="D241" s="22">
        <f t="shared" si="14"/>
        <v>0.27564470205618818</v>
      </c>
      <c r="E241" s="22">
        <f t="shared" si="15"/>
        <v>0.12921308799979375</v>
      </c>
      <c r="F241" s="21">
        <f>+Banknifty!O241</f>
        <v>-0.10128843716810933</v>
      </c>
      <c r="G241" s="23"/>
      <c r="J241" s="24"/>
    </row>
    <row r="242" spans="1:10">
      <c r="A242" s="9">
        <f>Banknifty!A242</f>
        <v>42359</v>
      </c>
      <c r="B242" s="21">
        <f>Banknifty!T242</f>
        <v>-8.8720482970423929E-3</v>
      </c>
      <c r="C242" s="21">
        <f t="shared" si="13"/>
        <v>0.13755956575935205</v>
      </c>
      <c r="D242" s="22">
        <f t="shared" si="14"/>
        <v>0.27564470205618818</v>
      </c>
      <c r="E242" s="22">
        <f t="shared" si="15"/>
        <v>0.13808513629683614</v>
      </c>
      <c r="F242" s="21">
        <f>+Banknifty!O242</f>
        <v>-9.0545410369140655E-2</v>
      </c>
      <c r="G242" s="23"/>
      <c r="J242" s="24"/>
    </row>
    <row r="243" spans="1:10">
      <c r="A243" s="9">
        <f>Banknifty!A243</f>
        <v>42360</v>
      </c>
      <c r="B243" s="21">
        <f>Banknifty!T243</f>
        <v>-7.0740480869573834E-3</v>
      </c>
      <c r="C243" s="21">
        <f t="shared" si="13"/>
        <v>0.13048551767239466</v>
      </c>
      <c r="D243" s="22">
        <f t="shared" si="14"/>
        <v>0.27564470205618818</v>
      </c>
      <c r="E243" s="22">
        <f t="shared" si="15"/>
        <v>0.14515918438379352</v>
      </c>
      <c r="F243" s="21">
        <f>+Banknifty!O243</f>
        <v>-9.661945845609804E-2</v>
      </c>
      <c r="G243" s="23"/>
      <c r="J243" s="24"/>
    </row>
    <row r="244" spans="1:10">
      <c r="A244" s="9">
        <f>Banknifty!A244</f>
        <v>42361</v>
      </c>
      <c r="B244" s="21">
        <f>Banknifty!T244</f>
        <v>-9.1272845835852282E-3</v>
      </c>
      <c r="C244" s="21">
        <f t="shared" si="13"/>
        <v>0.12135823308880944</v>
      </c>
      <c r="D244" s="22">
        <f t="shared" si="14"/>
        <v>0.27564470205618818</v>
      </c>
      <c r="E244" s="22">
        <f t="shared" si="15"/>
        <v>0.15428646896737874</v>
      </c>
      <c r="F244" s="21">
        <f>+Banknifty!O244</f>
        <v>-8.8492173872512805E-2</v>
      </c>
      <c r="G244" s="23"/>
      <c r="J244" s="24"/>
    </row>
    <row r="245" spans="1:10">
      <c r="A245" s="9">
        <f>Banknifty!A245</f>
        <v>42362</v>
      </c>
      <c r="B245" s="21">
        <f>Banknifty!T245</f>
        <v>-5.3156950712563503E-3</v>
      </c>
      <c r="C245" s="21">
        <f t="shared" si="13"/>
        <v>0.1160425380175531</v>
      </c>
      <c r="D245" s="22">
        <f t="shared" si="14"/>
        <v>0.27564470205618818</v>
      </c>
      <c r="E245" s="22">
        <f t="shared" si="15"/>
        <v>0.15960216403863509</v>
      </c>
      <c r="F245" s="21">
        <f>+Banknifty!O245</f>
        <v>-8.9747281090714615E-2</v>
      </c>
      <c r="G245" s="23"/>
      <c r="J245" s="24"/>
    </row>
    <row r="246" spans="1:10">
      <c r="A246" s="9">
        <f>Banknifty!A246</f>
        <v>42366</v>
      </c>
      <c r="B246" s="21">
        <f>Banknifty!T246</f>
        <v>-6.4417706476530001E-3</v>
      </c>
      <c r="C246" s="21">
        <f t="shared" si="13"/>
        <v>0.1096007673699001</v>
      </c>
      <c r="D246" s="22">
        <f t="shared" si="14"/>
        <v>0.27564470205618818</v>
      </c>
      <c r="E246" s="22">
        <f t="shared" si="15"/>
        <v>0.16604393468628809</v>
      </c>
      <c r="F246" s="21">
        <f>+Banknifty!O246</f>
        <v>-8.3757976277880439E-2</v>
      </c>
      <c r="G246" s="23"/>
      <c r="J246" s="24"/>
    </row>
    <row r="247" spans="1:10">
      <c r="A247" s="9">
        <f>Banknifty!A247</f>
        <v>42367</v>
      </c>
      <c r="B247" s="21">
        <f>Banknifty!T247</f>
        <v>4.7251163559902665E-3</v>
      </c>
      <c r="C247" s="21">
        <f t="shared" si="13"/>
        <v>0.11432588372589036</v>
      </c>
      <c r="D247" s="22">
        <f t="shared" si="14"/>
        <v>0.27564470205618818</v>
      </c>
      <c r="E247" s="22">
        <f t="shared" si="15"/>
        <v>0.16131881833029782</v>
      </c>
      <c r="F247" s="21">
        <f>+Banknifty!O247</f>
        <v>-7.9032859921890172E-2</v>
      </c>
      <c r="G247" s="23"/>
      <c r="J247" s="24"/>
    </row>
    <row r="248" spans="1:10">
      <c r="A248" s="9">
        <f>Banknifty!A248</f>
        <v>42368</v>
      </c>
      <c r="B248" s="21">
        <f>Banknifty!T248</f>
        <v>-7.7953652973404286E-3</v>
      </c>
      <c r="C248" s="21">
        <f t="shared" si="13"/>
        <v>0.10653051842854994</v>
      </c>
      <c r="D248" s="22">
        <f t="shared" si="14"/>
        <v>0.27564470205618818</v>
      </c>
      <c r="E248" s="22">
        <f t="shared" si="15"/>
        <v>0.16911418362763825</v>
      </c>
      <c r="F248" s="21">
        <f>+Banknifty!O248</f>
        <v>-8.4740998281050153E-2</v>
      </c>
      <c r="G248" s="23"/>
      <c r="J248" s="24"/>
    </row>
    <row r="249" spans="1:10">
      <c r="A249" s="9">
        <f>Banknifty!A249</f>
        <v>42369</v>
      </c>
      <c r="B249" s="21">
        <f>Banknifty!T249</f>
        <v>-1.7626953298212583E-3</v>
      </c>
      <c r="C249" s="21">
        <f t="shared" si="13"/>
        <v>0.10476782309872867</v>
      </c>
      <c r="D249" s="22">
        <f t="shared" si="14"/>
        <v>0.27564470205618818</v>
      </c>
      <c r="E249" s="22">
        <f t="shared" si="15"/>
        <v>0.17087687895745951</v>
      </c>
      <c r="F249" s="21">
        <f>+Banknifty!O249</f>
        <v>-8.3978302951228892E-2</v>
      </c>
      <c r="G249" s="23"/>
      <c r="J249" s="24"/>
    </row>
    <row r="250" spans="1:10">
      <c r="A250" s="9">
        <f>Banknifty!A250</f>
        <v>42370</v>
      </c>
      <c r="B250" s="21">
        <f>Banknifty!T250</f>
        <v>0</v>
      </c>
      <c r="C250" s="21">
        <f t="shared" si="13"/>
        <v>0.10476782309872867</v>
      </c>
      <c r="D250" s="22">
        <f t="shared" si="14"/>
        <v>0.27564470205618818</v>
      </c>
      <c r="E250" s="22">
        <f t="shared" si="15"/>
        <v>0.17087687895745951</v>
      </c>
      <c r="F250" s="21">
        <f>+Banknifty!O250</f>
        <v>-7.3923123529490278E-2</v>
      </c>
      <c r="G250" s="23"/>
      <c r="J250" s="24"/>
    </row>
    <row r="251" spans="1:10">
      <c r="A251" s="9">
        <f>Banknifty!A251</f>
        <v>42373</v>
      </c>
      <c r="B251" s="21">
        <f>Banknifty!T251</f>
        <v>0</v>
      </c>
      <c r="C251" s="21">
        <f t="shared" si="13"/>
        <v>0.10476782309872867</v>
      </c>
      <c r="D251" s="22">
        <f t="shared" si="14"/>
        <v>0.27564470205618818</v>
      </c>
      <c r="E251" s="22">
        <f t="shared" si="15"/>
        <v>0.17087687895745951</v>
      </c>
      <c r="F251" s="21">
        <f>+Banknifty!O251</f>
        <v>-0.10125864830605658</v>
      </c>
      <c r="G251" s="23"/>
      <c r="J251" s="24"/>
    </row>
    <row r="252" spans="1:10">
      <c r="A252" s="9">
        <f>Banknifty!A252</f>
        <v>42374</v>
      </c>
      <c r="B252" s="21">
        <f>Banknifty!T252</f>
        <v>2.979653566413758E-3</v>
      </c>
      <c r="C252" s="21">
        <f t="shared" si="13"/>
        <v>0.10774747666514244</v>
      </c>
      <c r="D252" s="22">
        <f t="shared" si="14"/>
        <v>0.27564470205618818</v>
      </c>
      <c r="E252" s="22">
        <f t="shared" si="15"/>
        <v>0.16789722539104573</v>
      </c>
      <c r="F252" s="21">
        <f>+Banknifty!O252</f>
        <v>-0.10423830187247034</v>
      </c>
      <c r="G252" s="23"/>
      <c r="J252" s="24"/>
    </row>
    <row r="253" spans="1:10">
      <c r="A253" s="9">
        <f>Banknifty!A253</f>
        <v>42375</v>
      </c>
      <c r="B253" s="21">
        <f>Banknifty!T253</f>
        <v>7.5482964312210236E-3</v>
      </c>
      <c r="C253" s="21">
        <f t="shared" si="13"/>
        <v>0.11529577309636346</v>
      </c>
      <c r="D253" s="22">
        <f t="shared" si="14"/>
        <v>0.27564470205618818</v>
      </c>
      <c r="E253" s="22">
        <f t="shared" si="15"/>
        <v>0.16034892895982472</v>
      </c>
      <c r="F253" s="21">
        <f>+Banknifty!O253</f>
        <v>-0.11178659830369136</v>
      </c>
      <c r="G253" s="23"/>
      <c r="J253" s="24"/>
    </row>
    <row r="254" spans="1:10">
      <c r="A254" s="9">
        <f>Banknifty!A254</f>
        <v>42376</v>
      </c>
      <c r="B254" s="21">
        <f>Banknifty!T254</f>
        <v>2.1610781081450668E-2</v>
      </c>
      <c r="C254" s="21">
        <f t="shared" si="13"/>
        <v>0.13690655417781414</v>
      </c>
      <c r="D254" s="22">
        <f t="shared" si="14"/>
        <v>0.27564470205618818</v>
      </c>
      <c r="E254" s="22">
        <f t="shared" si="15"/>
        <v>0.13873814787837405</v>
      </c>
      <c r="F254" s="21">
        <f>+Banknifty!O254</f>
        <v>-0.13339737938514204</v>
      </c>
      <c r="G254" s="23"/>
      <c r="J254" s="24"/>
    </row>
    <row r="255" spans="1:10">
      <c r="A255" s="9">
        <f>Banknifty!A255</f>
        <v>42377</v>
      </c>
      <c r="B255" s="21">
        <f>Banknifty!T255</f>
        <v>-4.2610417320169073E-3</v>
      </c>
      <c r="C255" s="21">
        <f t="shared" si="13"/>
        <v>0.13264551244579723</v>
      </c>
      <c r="D255" s="22">
        <f t="shared" si="14"/>
        <v>0.27564470205618818</v>
      </c>
      <c r="E255" s="22">
        <f t="shared" si="15"/>
        <v>0.14299918961039096</v>
      </c>
      <c r="F255" s="21">
        <f>+Banknifty!O255</f>
        <v>-0.13013633765312513</v>
      </c>
      <c r="G255" s="23"/>
      <c r="J255" s="24"/>
    </row>
    <row r="256" spans="1:10">
      <c r="A256" s="9">
        <f>Banknifty!A256</f>
        <v>42380</v>
      </c>
      <c r="B256" s="21">
        <f>Banknifty!T256</f>
        <v>-2.0849773862113385E-3</v>
      </c>
      <c r="C256" s="21">
        <f t="shared" si="13"/>
        <v>0.1305605350595859</v>
      </c>
      <c r="D256" s="22">
        <f t="shared" si="14"/>
        <v>0.27564470205618818</v>
      </c>
      <c r="E256" s="22">
        <f t="shared" si="15"/>
        <v>0.14508416699660229</v>
      </c>
      <c r="F256" s="21">
        <f>+Banknifty!O256</f>
        <v>-0.13730588379856534</v>
      </c>
      <c r="G256" s="23"/>
      <c r="J256" s="24"/>
    </row>
    <row r="257" spans="1:10">
      <c r="A257" s="9">
        <f>Banknifty!A257</f>
        <v>42381</v>
      </c>
      <c r="B257" s="21">
        <f>Banknifty!T257</f>
        <v>1.5708553023381963E-2</v>
      </c>
      <c r="C257" s="21">
        <f t="shared" si="13"/>
        <v>0.14626908808296785</v>
      </c>
      <c r="D257" s="22">
        <f t="shared" si="14"/>
        <v>0.27564470205618818</v>
      </c>
      <c r="E257" s="22">
        <f t="shared" si="15"/>
        <v>0.12937561397322034</v>
      </c>
      <c r="F257" s="21">
        <f>+Banknifty!O257</f>
        <v>-0.15301443682194732</v>
      </c>
      <c r="G257" s="23"/>
      <c r="J257" s="24"/>
    </row>
    <row r="258" spans="1:10">
      <c r="A258" s="9">
        <f>Banknifty!A258</f>
        <v>42382</v>
      </c>
      <c r="B258" s="21">
        <f>Banknifty!T258</f>
        <v>-7.0694566315782342E-3</v>
      </c>
      <c r="C258" s="21">
        <f t="shared" si="13"/>
        <v>0.13919963145138961</v>
      </c>
      <c r="D258" s="22">
        <f t="shared" si="14"/>
        <v>0.27564470205618818</v>
      </c>
      <c r="E258" s="22">
        <f t="shared" si="15"/>
        <v>0.13644507060479857</v>
      </c>
      <c r="F258" s="21">
        <f>+Banknifty!O258</f>
        <v>-0.14694498019036908</v>
      </c>
      <c r="G258" s="23"/>
      <c r="J258" s="24"/>
    </row>
    <row r="259" spans="1:10">
      <c r="A259" s="9">
        <f>Banknifty!A259</f>
        <v>42383</v>
      </c>
      <c r="B259" s="21">
        <f>Banknifty!T259</f>
        <v>-2.214706623215101E-2</v>
      </c>
      <c r="C259" s="21">
        <f t="shared" si="13"/>
        <v>0.1170525652192386</v>
      </c>
      <c r="D259" s="22">
        <f t="shared" si="14"/>
        <v>0.27564470205618818</v>
      </c>
      <c r="E259" s="22">
        <f t="shared" si="15"/>
        <v>0.15859213683694959</v>
      </c>
      <c r="F259" s="21">
        <f>+Banknifty!O259</f>
        <v>-0.16529224636269549</v>
      </c>
      <c r="G259" s="23"/>
      <c r="J259" s="24"/>
    </row>
    <row r="260" spans="1:10">
      <c r="A260" s="9">
        <f>Banknifty!A260</f>
        <v>42384</v>
      </c>
      <c r="B260" s="21">
        <f>Banknifty!T260</f>
        <v>2.4643324523363503E-2</v>
      </c>
      <c r="C260" s="21">
        <f t="shared" si="13"/>
        <v>0.14169588974260211</v>
      </c>
      <c r="D260" s="22">
        <f t="shared" si="14"/>
        <v>0.27564470205618818</v>
      </c>
      <c r="E260" s="22">
        <f t="shared" si="15"/>
        <v>0.13394881231358607</v>
      </c>
      <c r="F260" s="21">
        <f>+Banknifty!O260</f>
        <v>-0.189935570886059</v>
      </c>
      <c r="G260" s="23"/>
      <c r="J260" s="24"/>
    </row>
    <row r="261" spans="1:10">
      <c r="A261" s="9">
        <f>Banknifty!A261</f>
        <v>42387</v>
      </c>
      <c r="B261" s="21">
        <f>Banknifty!T261</f>
        <v>1.0085995691994039E-2</v>
      </c>
      <c r="C261" s="21">
        <f t="shared" si="13"/>
        <v>0.15178188543459614</v>
      </c>
      <c r="D261" s="22">
        <f t="shared" si="14"/>
        <v>0.27564470205618818</v>
      </c>
      <c r="E261" s="22">
        <f t="shared" si="15"/>
        <v>0.12386281662159204</v>
      </c>
      <c r="F261" s="21">
        <f>+Banknifty!O261</f>
        <v>-0.20002156657805303</v>
      </c>
      <c r="G261" s="23"/>
      <c r="J261" s="24"/>
    </row>
    <row r="262" spans="1:10">
      <c r="A262" s="9">
        <f>Banknifty!A262</f>
        <v>42388</v>
      </c>
      <c r="B262" s="21">
        <f>Banknifty!T262</f>
        <v>-2.0173242131699791E-2</v>
      </c>
      <c r="C262" s="21">
        <f t="shared" si="13"/>
        <v>0.13160864330289634</v>
      </c>
      <c r="D262" s="22">
        <f t="shared" si="14"/>
        <v>0.27564470205618818</v>
      </c>
      <c r="E262" s="22">
        <f t="shared" si="15"/>
        <v>0.14403605875329184</v>
      </c>
      <c r="F262" s="21">
        <f>+Banknifty!O262</f>
        <v>-0.18526829600951553</v>
      </c>
      <c r="G262" s="23"/>
      <c r="J262" s="24"/>
    </row>
    <row r="263" spans="1:10">
      <c r="A263" s="9">
        <f>Banknifty!A263</f>
        <v>42389</v>
      </c>
      <c r="B263" s="21">
        <f>Banknifty!T263</f>
        <v>-1.289446210457057E-2</v>
      </c>
      <c r="C263" s="21">
        <f t="shared" si="13"/>
        <v>0.11871418119832577</v>
      </c>
      <c r="D263" s="22">
        <f t="shared" si="14"/>
        <v>0.27564470205618818</v>
      </c>
      <c r="E263" s="22">
        <f t="shared" si="15"/>
        <v>0.15693052085786241</v>
      </c>
      <c r="F263" s="21">
        <f>+Banknifty!O263</f>
        <v>-0.20908818673134733</v>
      </c>
      <c r="G263" s="23"/>
      <c r="J263" s="24"/>
    </row>
    <row r="264" spans="1:10">
      <c r="A264" s="9">
        <f>Banknifty!A264</f>
        <v>42390</v>
      </c>
      <c r="B264" s="21">
        <f>Banknifty!T264</f>
        <v>-1.0617947703256079E-2</v>
      </c>
      <c r="C264" s="21">
        <f t="shared" si="13"/>
        <v>0.10809623349506969</v>
      </c>
      <c r="D264" s="22">
        <f t="shared" si="14"/>
        <v>0.27564470205618818</v>
      </c>
      <c r="E264" s="22">
        <f t="shared" si="15"/>
        <v>0.16754846856111849</v>
      </c>
      <c r="F264" s="21">
        <f>+Banknifty!O264</f>
        <v>-0.19595195830786238</v>
      </c>
      <c r="G264" s="23"/>
      <c r="J264" s="24"/>
    </row>
    <row r="265" spans="1:10">
      <c r="A265" s="9">
        <f>Banknifty!A265</f>
        <v>42391</v>
      </c>
      <c r="B265" s="21">
        <f>Banknifty!T265</f>
        <v>2.5703409467063888E-2</v>
      </c>
      <c r="C265" s="21">
        <f t="shared" si="13"/>
        <v>0.13379964296213359</v>
      </c>
      <c r="D265" s="22">
        <f t="shared" si="14"/>
        <v>0.27564470205618818</v>
      </c>
      <c r="E265" s="22">
        <f t="shared" si="15"/>
        <v>0.14184505909405459</v>
      </c>
      <c r="F265" s="21">
        <f>+Banknifty!O265</f>
        <v>-0.17024854884079849</v>
      </c>
      <c r="G265" s="23"/>
      <c r="J265" s="24"/>
    </row>
    <row r="266" spans="1:10">
      <c r="A266" s="9">
        <f>Banknifty!A266</f>
        <v>42394</v>
      </c>
      <c r="B266" s="21">
        <f>Banknifty!T266</f>
        <v>1.4812902392978057E-3</v>
      </c>
      <c r="C266" s="21">
        <f t="shared" si="13"/>
        <v>0.13528093320143139</v>
      </c>
      <c r="D266" s="22">
        <f t="shared" si="14"/>
        <v>0.27564470205618818</v>
      </c>
      <c r="E266" s="22">
        <f t="shared" si="15"/>
        <v>0.14036376885475679</v>
      </c>
      <c r="F266" s="21">
        <f>+Banknifty!O266</f>
        <v>-0.16876725860150069</v>
      </c>
      <c r="G266" s="23"/>
      <c r="J266" s="24"/>
    </row>
    <row r="267" spans="1:10">
      <c r="A267" s="9">
        <f>Banknifty!A267</f>
        <v>42396</v>
      </c>
      <c r="B267" s="21">
        <f>Banknifty!T267</f>
        <v>-4.1220208556219124E-3</v>
      </c>
      <c r="C267" s="21">
        <f t="shared" si="13"/>
        <v>0.13115891234580948</v>
      </c>
      <c r="D267" s="22">
        <f t="shared" si="14"/>
        <v>0.27564470205618818</v>
      </c>
      <c r="E267" s="22">
        <f t="shared" si="15"/>
        <v>0.1444857897103787</v>
      </c>
      <c r="F267" s="21">
        <f>+Banknifty!O267</f>
        <v>-0.1686319161851875</v>
      </c>
      <c r="G267" s="23"/>
      <c r="J267" s="24"/>
    </row>
    <row r="268" spans="1:10">
      <c r="A268" s="9">
        <f>Banknifty!A268</f>
        <v>42397</v>
      </c>
      <c r="B268" s="21">
        <f>Banknifty!T268</f>
        <v>-7.3080910924521146E-3</v>
      </c>
      <c r="C268" s="21">
        <f t="shared" si="13"/>
        <v>0.12385082125335736</v>
      </c>
      <c r="D268" s="22">
        <f t="shared" si="14"/>
        <v>0.27564470205618818</v>
      </c>
      <c r="E268" s="22">
        <f t="shared" si="15"/>
        <v>0.15179388080283082</v>
      </c>
      <c r="F268" s="21">
        <f>+Banknifty!O268</f>
        <v>-0.1764356060223474</v>
      </c>
      <c r="G268" s="23"/>
      <c r="J268" s="24"/>
    </row>
    <row r="269" spans="1:10">
      <c r="A269" s="9">
        <f>Banknifty!A269</f>
        <v>42398</v>
      </c>
      <c r="B269" s="21">
        <f>Banknifty!T269</f>
        <v>0</v>
      </c>
      <c r="C269" s="21">
        <f t="shared" ref="C269:C332" si="16">+C268+B269</f>
        <v>0.12385082125335736</v>
      </c>
      <c r="D269" s="22">
        <f t="shared" ref="D269:D332" si="17">MAX(C269,D268)</f>
        <v>0.27564470205618818</v>
      </c>
      <c r="E269" s="22">
        <f t="shared" ref="E269:E332" si="18">D269-C269</f>
        <v>0.15179388080283082</v>
      </c>
      <c r="F269" s="21">
        <f>+Banknifty!O269</f>
        <v>-0.16736902248767885</v>
      </c>
      <c r="G269" s="23"/>
      <c r="J269" s="24"/>
    </row>
    <row r="270" spans="1:10">
      <c r="A270" s="9">
        <f>Banknifty!A270</f>
        <v>42401</v>
      </c>
      <c r="B270" s="21">
        <f>Banknifty!T270</f>
        <v>0</v>
      </c>
      <c r="C270" s="21">
        <f t="shared" si="16"/>
        <v>0.12385082125335736</v>
      </c>
      <c r="D270" s="22">
        <f t="shared" si="17"/>
        <v>0.27564470205618818</v>
      </c>
      <c r="E270" s="22">
        <f t="shared" si="18"/>
        <v>0.15179388080283082</v>
      </c>
      <c r="F270" s="21">
        <f>+Banknifty!O270</f>
        <v>-0.17853927633660521</v>
      </c>
      <c r="G270" s="23"/>
      <c r="J270" s="24"/>
    </row>
    <row r="271" spans="1:10">
      <c r="A271" s="9">
        <f>Banknifty!A271</f>
        <v>42402</v>
      </c>
      <c r="B271" s="21">
        <f>Banknifty!T271</f>
        <v>1.6350707044407969E-2</v>
      </c>
      <c r="C271" s="21">
        <f t="shared" si="16"/>
        <v>0.14020152829776533</v>
      </c>
      <c r="D271" s="22">
        <f t="shared" si="17"/>
        <v>0.27564470205618818</v>
      </c>
      <c r="E271" s="22">
        <f t="shared" si="18"/>
        <v>0.13544317375842285</v>
      </c>
      <c r="F271" s="21">
        <f>+Banknifty!O271</f>
        <v>-0.19488998338101318</v>
      </c>
      <c r="G271" s="23"/>
      <c r="J271" s="24"/>
    </row>
    <row r="272" spans="1:10">
      <c r="A272" s="9">
        <f>Banknifty!A272</f>
        <v>42403</v>
      </c>
      <c r="B272" s="21">
        <f>Banknifty!T272</f>
        <v>1.4504981124334482E-2</v>
      </c>
      <c r="C272" s="21">
        <f t="shared" si="16"/>
        <v>0.15470650942209982</v>
      </c>
      <c r="D272" s="22">
        <f t="shared" si="17"/>
        <v>0.27564470205618818</v>
      </c>
      <c r="E272" s="22">
        <f t="shared" si="18"/>
        <v>0.12093819263408837</v>
      </c>
      <c r="F272" s="21">
        <f>+Banknifty!O272</f>
        <v>-0.20939496450534767</v>
      </c>
      <c r="G272" s="23"/>
      <c r="J272" s="24"/>
    </row>
    <row r="273" spans="1:10">
      <c r="A273" s="9">
        <f>Banknifty!A273</f>
        <v>42404</v>
      </c>
      <c r="B273" s="21">
        <f>Banknifty!T273</f>
        <v>-8.4434090855678573E-3</v>
      </c>
      <c r="C273" s="21">
        <f t="shared" si="16"/>
        <v>0.14626310033653195</v>
      </c>
      <c r="D273" s="22">
        <f t="shared" si="17"/>
        <v>0.27564470205618818</v>
      </c>
      <c r="E273" s="22">
        <f t="shared" si="18"/>
        <v>0.12938160171965624</v>
      </c>
      <c r="F273" s="21">
        <f>+Banknifty!O273</f>
        <v>-0.20746786525973659</v>
      </c>
      <c r="G273" s="23"/>
      <c r="J273" s="24"/>
    </row>
    <row r="274" spans="1:10">
      <c r="A274" s="9">
        <f>Banknifty!A274</f>
        <v>42405</v>
      </c>
      <c r="B274" s="21">
        <f>Banknifty!T274</f>
        <v>2.0416779758135144E-2</v>
      </c>
      <c r="C274" s="21">
        <f t="shared" si="16"/>
        <v>0.16667988009466708</v>
      </c>
      <c r="D274" s="22">
        <f t="shared" si="17"/>
        <v>0.27564470205618818</v>
      </c>
      <c r="E274" s="22">
        <f t="shared" si="18"/>
        <v>0.1089648219615211</v>
      </c>
      <c r="F274" s="21">
        <f>+Banknifty!O274</f>
        <v>-0.18705108550160146</v>
      </c>
      <c r="G274" s="23"/>
      <c r="J274" s="24"/>
    </row>
    <row r="275" spans="1:10">
      <c r="A275" s="9">
        <f>Banknifty!A275</f>
        <v>42408</v>
      </c>
      <c r="B275" s="21">
        <f>Banknifty!T275</f>
        <v>-1.1107577727863908E-2</v>
      </c>
      <c r="C275" s="21">
        <f t="shared" si="16"/>
        <v>0.15557230236680317</v>
      </c>
      <c r="D275" s="22">
        <f t="shared" si="17"/>
        <v>0.27564470205618818</v>
      </c>
      <c r="E275" s="22">
        <f t="shared" si="18"/>
        <v>0.12007239968938502</v>
      </c>
      <c r="F275" s="21">
        <f>+Banknifty!O275</f>
        <v>-0.19715866322946538</v>
      </c>
      <c r="G275" s="23"/>
      <c r="J275" s="24"/>
    </row>
    <row r="276" spans="1:10">
      <c r="A276" s="9">
        <f>Banknifty!A276</f>
        <v>42409</v>
      </c>
      <c r="B276" s="21">
        <f>Banknifty!T276</f>
        <v>1.0107946365186372E-2</v>
      </c>
      <c r="C276" s="21">
        <f t="shared" si="16"/>
        <v>0.16568024873198953</v>
      </c>
      <c r="D276" s="22">
        <f t="shared" si="17"/>
        <v>0.27564470205618818</v>
      </c>
      <c r="E276" s="22">
        <f t="shared" si="18"/>
        <v>0.10996445332419866</v>
      </c>
      <c r="F276" s="21">
        <f>+Banknifty!O276</f>
        <v>-0.20726660959465174</v>
      </c>
      <c r="G276" s="23"/>
      <c r="J276" s="24"/>
    </row>
    <row r="277" spans="1:10">
      <c r="A277" s="9">
        <f>Banknifty!A277</f>
        <v>42410</v>
      </c>
      <c r="B277" s="21">
        <f>Banknifty!T277</f>
        <v>1.8545638557770014E-2</v>
      </c>
      <c r="C277" s="21">
        <f t="shared" si="16"/>
        <v>0.18422588728975953</v>
      </c>
      <c r="D277" s="22">
        <f t="shared" si="17"/>
        <v>0.27564470205618818</v>
      </c>
      <c r="E277" s="22">
        <f t="shared" si="18"/>
        <v>9.1418814766428658E-2</v>
      </c>
      <c r="F277" s="21">
        <f>+Banknifty!O277</f>
        <v>-0.22581224815242174</v>
      </c>
      <c r="G277" s="23"/>
      <c r="J277" s="24"/>
    </row>
    <row r="278" spans="1:10">
      <c r="A278" s="9">
        <f>Banknifty!A278</f>
        <v>42411</v>
      </c>
      <c r="B278" s="21">
        <f>Banknifty!T278</f>
        <v>4.2562272719512406E-2</v>
      </c>
      <c r="C278" s="21">
        <f t="shared" si="16"/>
        <v>0.22678816000927193</v>
      </c>
      <c r="D278" s="22">
        <f t="shared" si="17"/>
        <v>0.27564470205618818</v>
      </c>
      <c r="E278" s="22">
        <f t="shared" si="18"/>
        <v>4.8856542046916251E-2</v>
      </c>
      <c r="F278" s="21">
        <f>+Banknifty!O278</f>
        <v>-0.26837452087193414</v>
      </c>
      <c r="G278" s="23"/>
      <c r="J278" s="24"/>
    </row>
    <row r="279" spans="1:10">
      <c r="A279" s="9">
        <f>Banknifty!A279</f>
        <v>42412</v>
      </c>
      <c r="B279" s="21">
        <f>Banknifty!T279</f>
        <v>2.6783166904421735E-3</v>
      </c>
      <c r="C279" s="21">
        <f t="shared" si="16"/>
        <v>0.22946647669971409</v>
      </c>
      <c r="D279" s="22">
        <f t="shared" si="17"/>
        <v>0.27564470205618818</v>
      </c>
      <c r="E279" s="22">
        <f t="shared" si="18"/>
        <v>4.617822535647409E-2</v>
      </c>
      <c r="F279" s="21">
        <f>+Banknifty!O279</f>
        <v>-0.2710528375623763</v>
      </c>
      <c r="G279" s="23"/>
      <c r="J279" s="24"/>
    </row>
    <row r="280" spans="1:10">
      <c r="A280" s="9">
        <f>Banknifty!A280</f>
        <v>42415</v>
      </c>
      <c r="B280" s="21">
        <f>Banknifty!T280</f>
        <v>-1.3895363473497081E-2</v>
      </c>
      <c r="C280" s="21">
        <f t="shared" si="16"/>
        <v>0.21557111322621703</v>
      </c>
      <c r="D280" s="22">
        <f t="shared" si="17"/>
        <v>0.27564470205618818</v>
      </c>
      <c r="E280" s="22">
        <f t="shared" si="18"/>
        <v>6.0073588829971158E-2</v>
      </c>
      <c r="F280" s="21">
        <f>+Banknifty!O280</f>
        <v>-0.23899121746003377</v>
      </c>
      <c r="G280" s="23"/>
      <c r="J280" s="24"/>
    </row>
    <row r="281" spans="1:10">
      <c r="A281" s="9">
        <f>Banknifty!A281</f>
        <v>42416</v>
      </c>
      <c r="B281" s="21">
        <f>Banknifty!T281</f>
        <v>-2.1102905254404683E-2</v>
      </c>
      <c r="C281" s="21">
        <f t="shared" si="16"/>
        <v>0.19446820797181236</v>
      </c>
      <c r="D281" s="22">
        <f t="shared" si="17"/>
        <v>0.27564470205618818</v>
      </c>
      <c r="E281" s="22">
        <f t="shared" si="18"/>
        <v>8.1176494084375828E-2</v>
      </c>
      <c r="F281" s="21">
        <f>+Banknifty!O281</f>
        <v>-0.25909412271443844</v>
      </c>
      <c r="G281" s="23"/>
      <c r="J281" s="24"/>
    </row>
    <row r="282" spans="1:10">
      <c r="A282" s="9">
        <f>Banknifty!A282</f>
        <v>42417</v>
      </c>
      <c r="B282" s="21">
        <f>Banknifty!T282</f>
        <v>-2.6477318935127516E-3</v>
      </c>
      <c r="C282" s="21">
        <f t="shared" si="16"/>
        <v>0.19182047607829961</v>
      </c>
      <c r="D282" s="22">
        <f t="shared" si="17"/>
        <v>0.27564470205618818</v>
      </c>
      <c r="E282" s="22">
        <f t="shared" si="18"/>
        <v>8.3824225977888578E-2</v>
      </c>
      <c r="F282" s="21">
        <f>+Banknifty!O282</f>
        <v>-0.25744639082092569</v>
      </c>
      <c r="G282" s="23"/>
      <c r="J282" s="24"/>
    </row>
    <row r="283" spans="1:10">
      <c r="A283" s="9">
        <f>Banknifty!A283</f>
        <v>42418</v>
      </c>
      <c r="B283" s="21">
        <f>Banknifty!T283</f>
        <v>8.8852332859123712E-3</v>
      </c>
      <c r="C283" s="21">
        <f t="shared" si="16"/>
        <v>0.20070570936421198</v>
      </c>
      <c r="D283" s="22">
        <f t="shared" si="17"/>
        <v>0.27564470205618818</v>
      </c>
      <c r="E283" s="22">
        <f t="shared" si="18"/>
        <v>7.4938992691976208E-2</v>
      </c>
      <c r="F283" s="21">
        <f>+Banknifty!O283</f>
        <v>-0.24856115753501332</v>
      </c>
      <c r="G283" s="23"/>
      <c r="J283" s="24"/>
    </row>
    <row r="284" spans="1:10">
      <c r="A284" s="9">
        <f>Banknifty!A284</f>
        <v>42419</v>
      </c>
      <c r="B284" s="21">
        <f>Banknifty!T284</f>
        <v>4.8356170135341551E-3</v>
      </c>
      <c r="C284" s="21">
        <f t="shared" si="16"/>
        <v>0.20554132637774614</v>
      </c>
      <c r="D284" s="22">
        <f t="shared" si="17"/>
        <v>0.27564470205618818</v>
      </c>
      <c r="E284" s="22">
        <f t="shared" si="18"/>
        <v>7.0103375678442048E-2</v>
      </c>
      <c r="F284" s="21">
        <f>+Banknifty!O284</f>
        <v>-0.24372554052147916</v>
      </c>
      <c r="G284" s="23"/>
      <c r="J284" s="24"/>
    </row>
    <row r="285" spans="1:10">
      <c r="A285" s="9">
        <f>Banknifty!A285</f>
        <v>42422</v>
      </c>
      <c r="B285" s="21">
        <f>Banknifty!T285</f>
        <v>2.5628704148647247E-3</v>
      </c>
      <c r="C285" s="21">
        <f t="shared" si="16"/>
        <v>0.20810419679261086</v>
      </c>
      <c r="D285" s="22">
        <f t="shared" si="17"/>
        <v>0.27564470205618818</v>
      </c>
      <c r="E285" s="22">
        <f t="shared" si="18"/>
        <v>6.7540505263577327E-2</v>
      </c>
      <c r="F285" s="21">
        <f>+Banknifty!O285</f>
        <v>-0.24116267010661444</v>
      </c>
      <c r="G285" s="23"/>
      <c r="J285" s="24"/>
    </row>
    <row r="286" spans="1:10">
      <c r="A286" s="9">
        <f>Banknifty!A286</f>
        <v>42423</v>
      </c>
      <c r="B286" s="21">
        <f>Banknifty!T286</f>
        <v>-6.1058406329668382E-3</v>
      </c>
      <c r="C286" s="21">
        <f t="shared" si="16"/>
        <v>0.20199835615964401</v>
      </c>
      <c r="D286" s="22">
        <f t="shared" si="17"/>
        <v>0.27564470205618818</v>
      </c>
      <c r="E286" s="22">
        <f t="shared" si="18"/>
        <v>7.3646345896544174E-2</v>
      </c>
      <c r="F286" s="21">
        <f>+Banknifty!O286</f>
        <v>-0.2679206603398091</v>
      </c>
      <c r="G286" s="23"/>
      <c r="J286" s="24"/>
    </row>
    <row r="287" spans="1:10">
      <c r="A287" s="9">
        <f>Banknifty!A287</f>
        <v>42424</v>
      </c>
      <c r="B287" s="21">
        <f>Banknifty!T287</f>
        <v>1.5698940080653846E-2</v>
      </c>
      <c r="C287" s="21">
        <f t="shared" si="16"/>
        <v>0.21769729624029785</v>
      </c>
      <c r="D287" s="22">
        <f t="shared" si="17"/>
        <v>0.27564470205618818</v>
      </c>
      <c r="E287" s="22">
        <f t="shared" si="18"/>
        <v>5.7947405815890335E-2</v>
      </c>
      <c r="F287" s="21">
        <f>+Banknifty!O287</f>
        <v>-0.28361960042046297</v>
      </c>
      <c r="G287" s="23"/>
      <c r="J287" s="24"/>
    </row>
    <row r="288" spans="1:10">
      <c r="A288" s="9">
        <f>Banknifty!A288</f>
        <v>42425</v>
      </c>
      <c r="B288" s="21">
        <f>Banknifty!T288</f>
        <v>1.5145113864204085E-2</v>
      </c>
      <c r="C288" s="21">
        <f t="shared" si="16"/>
        <v>0.23284241010450193</v>
      </c>
      <c r="D288" s="22">
        <f t="shared" si="17"/>
        <v>0.27564470205618818</v>
      </c>
      <c r="E288" s="22">
        <f t="shared" si="18"/>
        <v>4.280229195168625E-2</v>
      </c>
      <c r="F288" s="21">
        <f>+Banknifty!O288</f>
        <v>-0.29976471428466706</v>
      </c>
      <c r="G288" s="23"/>
      <c r="J288" s="24"/>
    </row>
    <row r="289" spans="1:10">
      <c r="A289" s="9">
        <f>Banknifty!A289</f>
        <v>42426</v>
      </c>
      <c r="B289" s="21">
        <f>Banknifty!T289</f>
        <v>0</v>
      </c>
      <c r="C289" s="21">
        <f t="shared" si="16"/>
        <v>0.23284241010450193</v>
      </c>
      <c r="D289" s="22">
        <f t="shared" si="17"/>
        <v>0.27564470205618818</v>
      </c>
      <c r="E289" s="22">
        <f t="shared" si="18"/>
        <v>4.280229195168625E-2</v>
      </c>
      <c r="F289" s="21">
        <f>+Banknifty!O289</f>
        <v>-0.27905775152698159</v>
      </c>
      <c r="G289" s="23"/>
      <c r="J289" s="24"/>
    </row>
    <row r="290" spans="1:10">
      <c r="A290" s="9">
        <f>Banknifty!A290</f>
        <v>42429</v>
      </c>
      <c r="B290" s="21">
        <f>Banknifty!T290</f>
        <v>0</v>
      </c>
      <c r="C290" s="21">
        <f t="shared" si="16"/>
        <v>0.23284241010450193</v>
      </c>
      <c r="D290" s="22">
        <f t="shared" si="17"/>
        <v>0.27564470205618818</v>
      </c>
      <c r="E290" s="22">
        <f t="shared" si="18"/>
        <v>4.280229195168625E-2</v>
      </c>
      <c r="F290" s="21">
        <f>+Banknifty!O290</f>
        <v>-0.26891250480974516</v>
      </c>
      <c r="G290" s="23"/>
      <c r="J290" s="24"/>
    </row>
    <row r="291" spans="1:10">
      <c r="A291" s="9">
        <f>Banknifty!A291</f>
        <v>42430</v>
      </c>
      <c r="B291" s="21">
        <f>Banknifty!T291</f>
        <v>3.3125198811953353E-2</v>
      </c>
      <c r="C291" s="21">
        <f t="shared" si="16"/>
        <v>0.26596760891645527</v>
      </c>
      <c r="D291" s="22">
        <f t="shared" si="17"/>
        <v>0.27564470205618818</v>
      </c>
      <c r="E291" s="22">
        <f t="shared" si="18"/>
        <v>9.6770931397329174E-3</v>
      </c>
      <c r="F291" s="21">
        <f>+Banknifty!O291</f>
        <v>-0.2357873059977918</v>
      </c>
      <c r="G291" s="23"/>
      <c r="J291" s="24"/>
    </row>
    <row r="292" spans="1:10">
      <c r="A292" s="9">
        <f>Banknifty!A292</f>
        <v>42431</v>
      </c>
      <c r="B292" s="21">
        <f>Banknifty!T292</f>
        <v>4.5448098112815923E-2</v>
      </c>
      <c r="C292" s="21">
        <f t="shared" si="16"/>
        <v>0.31141570702927118</v>
      </c>
      <c r="D292" s="22">
        <f t="shared" si="17"/>
        <v>0.31141570702927118</v>
      </c>
      <c r="E292" s="22">
        <f t="shared" si="18"/>
        <v>0</v>
      </c>
      <c r="F292" s="21">
        <f>+Banknifty!O292</f>
        <v>-0.19033920788497588</v>
      </c>
      <c r="G292" s="23"/>
      <c r="J292" s="24"/>
    </row>
    <row r="293" spans="1:10">
      <c r="A293" s="9">
        <f>Banknifty!A293</f>
        <v>42432</v>
      </c>
      <c r="B293" s="21">
        <f>Banknifty!T293</f>
        <v>2.5645946947635938E-3</v>
      </c>
      <c r="C293" s="21">
        <f t="shared" si="16"/>
        <v>0.31398030172403479</v>
      </c>
      <c r="D293" s="22">
        <f t="shared" si="17"/>
        <v>0.31398030172403479</v>
      </c>
      <c r="E293" s="22">
        <f t="shared" si="18"/>
        <v>0</v>
      </c>
      <c r="F293" s="21">
        <f>+Banknifty!O293</f>
        <v>-0.1877746131902123</v>
      </c>
      <c r="G293" s="23"/>
      <c r="J293" s="24"/>
    </row>
    <row r="294" spans="1:10">
      <c r="A294" s="9">
        <f>Banknifty!A294</f>
        <v>42433</v>
      </c>
      <c r="B294" s="21">
        <f>Banknifty!T294</f>
        <v>-1.1877476754894121E-2</v>
      </c>
      <c r="C294" s="21">
        <f t="shared" si="16"/>
        <v>0.30210282496914065</v>
      </c>
      <c r="D294" s="22">
        <f t="shared" si="17"/>
        <v>0.31398030172403479</v>
      </c>
      <c r="E294" s="22">
        <f t="shared" si="18"/>
        <v>1.1877476754894145E-2</v>
      </c>
      <c r="F294" s="21">
        <f>+Banknifty!O294</f>
        <v>-0.17588552956064205</v>
      </c>
      <c r="G294" s="23"/>
      <c r="J294" s="24"/>
    </row>
    <row r="295" spans="1:10">
      <c r="A295" s="9">
        <f>Banknifty!A295</f>
        <v>42437</v>
      </c>
      <c r="B295" s="21">
        <f>Banknifty!T295</f>
        <v>-1.241994135088682E-2</v>
      </c>
      <c r="C295" s="21">
        <f t="shared" si="16"/>
        <v>0.28968288361825384</v>
      </c>
      <c r="D295" s="22">
        <f t="shared" si="17"/>
        <v>0.31398030172403479</v>
      </c>
      <c r="E295" s="22">
        <f t="shared" si="18"/>
        <v>2.4297418105780955E-2</v>
      </c>
      <c r="F295" s="21">
        <f>+Banknifty!O295</f>
        <v>-0.18730547091152885</v>
      </c>
      <c r="G295" s="23"/>
      <c r="J295" s="24"/>
    </row>
    <row r="296" spans="1:10">
      <c r="A296" s="9">
        <f>Banknifty!A296</f>
        <v>42438</v>
      </c>
      <c r="B296" s="21">
        <f>Banknifty!T296</f>
        <v>-1.347398603613713E-2</v>
      </c>
      <c r="C296" s="21">
        <f t="shared" si="16"/>
        <v>0.2762088975821167</v>
      </c>
      <c r="D296" s="22">
        <f t="shared" si="17"/>
        <v>0.31398030172403479</v>
      </c>
      <c r="E296" s="22">
        <f t="shared" si="18"/>
        <v>3.7771404141918097E-2</v>
      </c>
      <c r="F296" s="21">
        <f>+Banknifty!O296</f>
        <v>-0.17485941920036169</v>
      </c>
      <c r="G296" s="23"/>
      <c r="J296" s="24"/>
    </row>
    <row r="297" spans="1:10">
      <c r="A297" s="9">
        <f>Banknifty!A297</f>
        <v>42439</v>
      </c>
      <c r="B297" s="21">
        <f>Banknifty!T297</f>
        <v>-8.0329813583626397E-3</v>
      </c>
      <c r="C297" s="21">
        <f t="shared" si="16"/>
        <v>0.26817591622375403</v>
      </c>
      <c r="D297" s="22">
        <f t="shared" si="17"/>
        <v>0.31398030172403479</v>
      </c>
      <c r="E297" s="22">
        <f t="shared" si="18"/>
        <v>4.5804385500280764E-2</v>
      </c>
      <c r="F297" s="21">
        <f>+Banknifty!O297</f>
        <v>-0.18189240055872433</v>
      </c>
      <c r="G297" s="23"/>
      <c r="J297" s="24"/>
    </row>
    <row r="298" spans="1:10">
      <c r="A298" s="9">
        <f>Banknifty!A298</f>
        <v>42440</v>
      </c>
      <c r="B298" s="21">
        <f>Banknifty!T298</f>
        <v>-1.1455684943646139E-2</v>
      </c>
      <c r="C298" s="21">
        <f t="shared" si="16"/>
        <v>0.2567202312801079</v>
      </c>
      <c r="D298" s="22">
        <f t="shared" si="17"/>
        <v>0.31398030172403479</v>
      </c>
      <c r="E298" s="22">
        <f t="shared" si="18"/>
        <v>5.7260070443926891E-2</v>
      </c>
      <c r="F298" s="21">
        <f>+Banknifty!O298</f>
        <v>-0.18130490277414901</v>
      </c>
      <c r="G298" s="23"/>
      <c r="J298" s="24"/>
    </row>
    <row r="299" spans="1:10">
      <c r="A299" s="9">
        <f>Banknifty!A299</f>
        <v>42443</v>
      </c>
      <c r="B299" s="21">
        <f>Banknifty!T299</f>
        <v>6.068339341535979E-3</v>
      </c>
      <c r="C299" s="21">
        <f t="shared" si="16"/>
        <v>0.2627885706216439</v>
      </c>
      <c r="D299" s="22">
        <f t="shared" si="17"/>
        <v>0.31398030172403479</v>
      </c>
      <c r="E299" s="22">
        <f t="shared" si="18"/>
        <v>5.1191731102390892E-2</v>
      </c>
      <c r="F299" s="21">
        <f>+Banknifty!O299</f>
        <v>-0.17523656343261304</v>
      </c>
      <c r="G299" s="23"/>
      <c r="J299" s="24"/>
    </row>
    <row r="300" spans="1:10">
      <c r="A300" s="9">
        <f>Banknifty!A300</f>
        <v>42444</v>
      </c>
      <c r="B300" s="21">
        <f>Banknifty!T300</f>
        <v>4.1309245511246982E-3</v>
      </c>
      <c r="C300" s="21">
        <f t="shared" si="16"/>
        <v>0.26691949517276858</v>
      </c>
      <c r="D300" s="22">
        <f t="shared" si="17"/>
        <v>0.31398030172403479</v>
      </c>
      <c r="E300" s="22">
        <f t="shared" si="18"/>
        <v>4.706080655126621E-2</v>
      </c>
      <c r="F300" s="21">
        <f>+Banknifty!O300</f>
        <v>-0.17110563888148833</v>
      </c>
      <c r="G300" s="23"/>
      <c r="J300" s="24"/>
    </row>
    <row r="301" spans="1:10">
      <c r="A301" s="9">
        <f>Banknifty!A301</f>
        <v>42445</v>
      </c>
      <c r="B301" s="21">
        <f>Banknifty!T301</f>
        <v>-6.5978381572709497E-3</v>
      </c>
      <c r="C301" s="21">
        <f t="shared" si="16"/>
        <v>0.26032165701549764</v>
      </c>
      <c r="D301" s="22">
        <f t="shared" si="17"/>
        <v>0.31398030172403479</v>
      </c>
      <c r="E301" s="22">
        <f t="shared" si="18"/>
        <v>5.3658644708537151E-2</v>
      </c>
      <c r="F301" s="21">
        <f>+Banknifty!O301</f>
        <v>-0.16220240553365178</v>
      </c>
      <c r="G301" s="23"/>
      <c r="J301" s="24"/>
    </row>
    <row r="302" spans="1:10">
      <c r="A302" s="9">
        <f>Banknifty!A302</f>
        <v>42446</v>
      </c>
      <c r="B302" s="21">
        <f>Banknifty!T302</f>
        <v>-7.5686148300720436E-3</v>
      </c>
      <c r="C302" s="21">
        <f t="shared" si="16"/>
        <v>0.2527530421854256</v>
      </c>
      <c r="D302" s="22">
        <f t="shared" si="17"/>
        <v>0.31398030172403479</v>
      </c>
      <c r="E302" s="22">
        <f t="shared" si="18"/>
        <v>6.1227259538609191E-2</v>
      </c>
      <c r="F302" s="21">
        <f>+Banknifty!O302</f>
        <v>-0.16877102036372382</v>
      </c>
      <c r="G302" s="23"/>
      <c r="J302" s="24"/>
    </row>
    <row r="303" spans="1:10">
      <c r="A303" s="9">
        <f>Banknifty!A303</f>
        <v>42447</v>
      </c>
      <c r="B303" s="21">
        <f>Banknifty!T303</f>
        <v>-1.6271528027497751E-2</v>
      </c>
      <c r="C303" s="21">
        <f t="shared" si="16"/>
        <v>0.23648151415792784</v>
      </c>
      <c r="D303" s="22">
        <f t="shared" si="17"/>
        <v>0.31398030172403479</v>
      </c>
      <c r="E303" s="22">
        <f t="shared" si="18"/>
        <v>7.7498787566106953E-2</v>
      </c>
      <c r="F303" s="21">
        <f>+Banknifty!O303</f>
        <v>-0.15349949233622606</v>
      </c>
      <c r="G303" s="23"/>
      <c r="J303" s="24"/>
    </row>
    <row r="304" spans="1:10">
      <c r="A304" s="9">
        <f>Banknifty!A304</f>
        <v>42450</v>
      </c>
      <c r="B304" s="21">
        <f>Banknifty!T304</f>
        <v>1.7352014882272396E-2</v>
      </c>
      <c r="C304" s="21">
        <f t="shared" si="16"/>
        <v>0.25383352904020023</v>
      </c>
      <c r="D304" s="22">
        <f t="shared" si="17"/>
        <v>0.31398030172403479</v>
      </c>
      <c r="E304" s="22">
        <f t="shared" si="18"/>
        <v>6.014677268383456E-2</v>
      </c>
      <c r="F304" s="21">
        <f>+Banknifty!O304</f>
        <v>-0.13614747745395367</v>
      </c>
      <c r="G304" s="23"/>
      <c r="J304" s="24"/>
    </row>
    <row r="305" spans="1:10">
      <c r="A305" s="9">
        <f>Banknifty!A305</f>
        <v>42451</v>
      </c>
      <c r="B305" s="21">
        <f>Banknifty!T305</f>
        <v>1.7219153720937255E-3</v>
      </c>
      <c r="C305" s="21">
        <f t="shared" si="16"/>
        <v>0.25555544441229394</v>
      </c>
      <c r="D305" s="22">
        <f t="shared" si="17"/>
        <v>0.31398030172403479</v>
      </c>
      <c r="E305" s="22">
        <f t="shared" si="18"/>
        <v>5.8424857311740852E-2</v>
      </c>
      <c r="F305" s="21">
        <f>+Banknifty!O305</f>
        <v>-0.13442556208185993</v>
      </c>
      <c r="G305" s="23"/>
      <c r="J305" s="24"/>
    </row>
    <row r="306" spans="1:10">
      <c r="A306" s="9">
        <f>Banknifty!A306</f>
        <v>42452</v>
      </c>
      <c r="B306" s="21">
        <f>Banknifty!T306</f>
        <v>-3.0539795854467575E-3</v>
      </c>
      <c r="C306" s="21">
        <f t="shared" si="16"/>
        <v>0.25250146482684721</v>
      </c>
      <c r="D306" s="22">
        <f t="shared" si="17"/>
        <v>0.31398030172403479</v>
      </c>
      <c r="E306" s="22">
        <f t="shared" si="18"/>
        <v>6.1478836897187583E-2</v>
      </c>
      <c r="F306" s="21">
        <f>+Banknifty!O306</f>
        <v>-0.13647954166730669</v>
      </c>
      <c r="G306" s="23"/>
      <c r="J306" s="24"/>
    </row>
    <row r="307" spans="1:10">
      <c r="A307" s="9">
        <f>Banknifty!A307</f>
        <v>42457</v>
      </c>
      <c r="B307" s="21">
        <f>Banknifty!T307</f>
        <v>1.6911183343582534E-2</v>
      </c>
      <c r="C307" s="21">
        <f t="shared" si="16"/>
        <v>0.26941264817042976</v>
      </c>
      <c r="D307" s="22">
        <f t="shared" si="17"/>
        <v>0.31398030172403479</v>
      </c>
      <c r="E307" s="22">
        <f t="shared" si="18"/>
        <v>4.4567653553605036E-2</v>
      </c>
      <c r="F307" s="21">
        <f>+Banknifty!O307</f>
        <v>-0.15339072501088924</v>
      </c>
      <c r="G307" s="23"/>
      <c r="J307" s="24"/>
    </row>
    <row r="308" spans="1:10">
      <c r="A308" s="9">
        <f>Banknifty!A308</f>
        <v>42458</v>
      </c>
      <c r="B308" s="21">
        <f>Banknifty!T308</f>
        <v>-4.0510573381758296E-3</v>
      </c>
      <c r="C308" s="21">
        <f t="shared" si="16"/>
        <v>0.26536159083225391</v>
      </c>
      <c r="D308" s="22">
        <f t="shared" si="17"/>
        <v>0.31398030172403479</v>
      </c>
      <c r="E308" s="22">
        <f t="shared" si="18"/>
        <v>4.8618710891780881E-2</v>
      </c>
      <c r="F308" s="21">
        <f>+Banknifty!O308</f>
        <v>-0.15033966767271342</v>
      </c>
      <c r="G308" s="23"/>
      <c r="J308" s="24"/>
    </row>
    <row r="309" spans="1:10">
      <c r="A309" s="9">
        <f>Banknifty!A309</f>
        <v>42459</v>
      </c>
      <c r="B309" s="21">
        <f>Banknifty!T309</f>
        <v>2.7547806166279526E-2</v>
      </c>
      <c r="C309" s="21">
        <f t="shared" si="16"/>
        <v>0.29290939699853347</v>
      </c>
      <c r="D309" s="22">
        <f t="shared" si="17"/>
        <v>0.31398030172403479</v>
      </c>
      <c r="E309" s="22">
        <f t="shared" si="18"/>
        <v>2.1070904725501327E-2</v>
      </c>
      <c r="F309" s="21">
        <f>+Banknifty!O309</f>
        <v>-0.1227918615064339</v>
      </c>
      <c r="G309" s="23"/>
      <c r="J309" s="24"/>
    </row>
    <row r="310" spans="1:10">
      <c r="A310" s="9">
        <f>Banknifty!A310</f>
        <v>42460</v>
      </c>
      <c r="B310" s="21">
        <f>Banknifty!T310</f>
        <v>-9.2568463034292041E-4</v>
      </c>
      <c r="C310" s="21">
        <f t="shared" si="16"/>
        <v>0.29198371236819054</v>
      </c>
      <c r="D310" s="22">
        <f t="shared" si="17"/>
        <v>0.31398030172403479</v>
      </c>
      <c r="E310" s="22">
        <f t="shared" si="18"/>
        <v>2.1996589355844254E-2</v>
      </c>
      <c r="F310" s="21">
        <f>+Banknifty!O310</f>
        <v>-0.12271754613677682</v>
      </c>
      <c r="G310" s="23"/>
      <c r="J310" s="24"/>
    </row>
    <row r="311" spans="1:10">
      <c r="A311" s="9">
        <f>Banknifty!A311</f>
        <v>42461</v>
      </c>
      <c r="B311" s="21">
        <f>Banknifty!T311</f>
        <v>0</v>
      </c>
      <c r="C311" s="21">
        <f t="shared" si="16"/>
        <v>0.29198371236819054</v>
      </c>
      <c r="D311" s="22">
        <f t="shared" si="17"/>
        <v>0.31398030172403479</v>
      </c>
      <c r="E311" s="22">
        <f t="shared" si="18"/>
        <v>2.1996589355844254E-2</v>
      </c>
      <c r="F311" s="21">
        <f>+Banknifty!O311</f>
        <v>-0.11624330069135126</v>
      </c>
      <c r="G311" s="23"/>
      <c r="J311" s="24"/>
    </row>
    <row r="312" spans="1:10">
      <c r="A312" s="9">
        <f>Banknifty!A312</f>
        <v>42464</v>
      </c>
      <c r="B312" s="21">
        <f>Banknifty!T312</f>
        <v>0</v>
      </c>
      <c r="C312" s="21">
        <f t="shared" si="16"/>
        <v>0.29198371236819054</v>
      </c>
      <c r="D312" s="22">
        <f t="shared" si="17"/>
        <v>0.31398030172403479</v>
      </c>
      <c r="E312" s="22">
        <f t="shared" si="18"/>
        <v>2.1996589355844254E-2</v>
      </c>
      <c r="F312" s="21">
        <f>+Banknifty!O312</f>
        <v>-0.11595104965078375</v>
      </c>
      <c r="G312" s="23"/>
      <c r="J312" s="24"/>
    </row>
    <row r="313" spans="1:10">
      <c r="A313" s="9">
        <f>Banknifty!A313</f>
        <v>42465</v>
      </c>
      <c r="B313" s="21">
        <f>Banknifty!T313</f>
        <v>-8.6129789210168377E-3</v>
      </c>
      <c r="C313" s="21">
        <f t="shared" si="16"/>
        <v>0.28337073344717373</v>
      </c>
      <c r="D313" s="22">
        <f t="shared" si="17"/>
        <v>0.31398030172403479</v>
      </c>
      <c r="E313" s="22">
        <f t="shared" si="18"/>
        <v>3.0609568276861066E-2</v>
      </c>
      <c r="F313" s="21">
        <f>+Banknifty!O313</f>
        <v>-0.1482614956493444</v>
      </c>
      <c r="G313" s="23"/>
      <c r="J313" s="24"/>
    </row>
    <row r="314" spans="1:10">
      <c r="A314" s="9">
        <f>Banknifty!A314</f>
        <v>42466</v>
      </c>
      <c r="B314" s="21">
        <f>Banknifty!T314</f>
        <v>1.6875786583273643E-3</v>
      </c>
      <c r="C314" s="21">
        <f t="shared" si="16"/>
        <v>0.28505831210550109</v>
      </c>
      <c r="D314" s="22">
        <f t="shared" si="17"/>
        <v>0.31398030172403479</v>
      </c>
      <c r="E314" s="22">
        <f t="shared" si="18"/>
        <v>2.8921989618533706E-2</v>
      </c>
      <c r="F314" s="21">
        <f>+Banknifty!O314</f>
        <v>-0.14994907430767176</v>
      </c>
      <c r="G314" s="23"/>
      <c r="J314" s="24"/>
    </row>
    <row r="315" spans="1:10">
      <c r="A315" s="9">
        <f>Banknifty!A315</f>
        <v>42467</v>
      </c>
      <c r="B315" s="21">
        <f>Banknifty!T315</f>
        <v>7.2997348155646796E-3</v>
      </c>
      <c r="C315" s="21">
        <f t="shared" si="16"/>
        <v>0.29235804692106576</v>
      </c>
      <c r="D315" s="22">
        <f t="shared" si="17"/>
        <v>0.31398030172403479</v>
      </c>
      <c r="E315" s="22">
        <f t="shared" si="18"/>
        <v>2.1622254802969032E-2</v>
      </c>
      <c r="F315" s="21">
        <f>+Banknifty!O315</f>
        <v>-0.15724880912323644</v>
      </c>
      <c r="G315" s="23"/>
      <c r="J315" s="24"/>
    </row>
    <row r="316" spans="1:10">
      <c r="A316" s="9">
        <f>Banknifty!A316</f>
        <v>42468</v>
      </c>
      <c r="B316" s="21">
        <f>Banknifty!T316</f>
        <v>-4.8931718768039263E-3</v>
      </c>
      <c r="C316" s="21">
        <f t="shared" si="16"/>
        <v>0.28746487504426183</v>
      </c>
      <c r="D316" s="22">
        <f t="shared" si="17"/>
        <v>0.31398030172403479</v>
      </c>
      <c r="E316" s="22">
        <f t="shared" si="18"/>
        <v>2.6515426679772969E-2</v>
      </c>
      <c r="F316" s="21">
        <f>+Banknifty!O316</f>
        <v>-0.1533556372464325</v>
      </c>
      <c r="G316" s="23"/>
      <c r="J316" s="24"/>
    </row>
    <row r="317" spans="1:10">
      <c r="A317" s="9">
        <f>Banknifty!A317</f>
        <v>42471</v>
      </c>
      <c r="B317" s="21">
        <f>Banknifty!T317</f>
        <v>-7.4319771787811212E-3</v>
      </c>
      <c r="C317" s="21">
        <f t="shared" si="16"/>
        <v>0.28003289786548069</v>
      </c>
      <c r="D317" s="22">
        <f t="shared" si="17"/>
        <v>0.31398030172403479</v>
      </c>
      <c r="E317" s="22">
        <f t="shared" si="18"/>
        <v>3.3947403858554104E-2</v>
      </c>
      <c r="F317" s="21">
        <f>+Banknifty!O317</f>
        <v>-0.13776986920252793</v>
      </c>
      <c r="G317" s="23"/>
      <c r="J317" s="24"/>
    </row>
    <row r="318" spans="1:10">
      <c r="A318" s="9">
        <f>Banknifty!A318</f>
        <v>42472</v>
      </c>
      <c r="B318" s="21">
        <f>Banknifty!T318</f>
        <v>2.5603844980357214E-3</v>
      </c>
      <c r="C318" s="21">
        <f t="shared" si="16"/>
        <v>0.28259328236351638</v>
      </c>
      <c r="D318" s="22">
        <f t="shared" si="17"/>
        <v>0.31398030172403479</v>
      </c>
      <c r="E318" s="22">
        <f t="shared" si="18"/>
        <v>3.1387019360518409E-2</v>
      </c>
      <c r="F318" s="21">
        <f>+Banknifty!O318</f>
        <v>-0.13520948470449221</v>
      </c>
      <c r="G318" s="23"/>
      <c r="J318" s="24"/>
    </row>
    <row r="319" spans="1:10">
      <c r="A319" s="9">
        <f>Banknifty!A319</f>
        <v>42473</v>
      </c>
      <c r="B319" s="21">
        <f>Banknifty!T319</f>
        <v>2.4848228151913031E-2</v>
      </c>
      <c r="C319" s="21">
        <f t="shared" si="16"/>
        <v>0.30744151051542939</v>
      </c>
      <c r="D319" s="22">
        <f t="shared" si="17"/>
        <v>0.31398030172403479</v>
      </c>
      <c r="E319" s="22">
        <f t="shared" si="18"/>
        <v>6.538791208605399E-3</v>
      </c>
      <c r="F319" s="21">
        <f>+Banknifty!O319</f>
        <v>-0.11036125655257917</v>
      </c>
      <c r="G319" s="23"/>
      <c r="J319" s="24"/>
    </row>
    <row r="320" spans="1:10">
      <c r="A320" s="9">
        <f>Banknifty!A320</f>
        <v>42478</v>
      </c>
      <c r="B320" s="21">
        <f>Banknifty!T320</f>
        <v>-1.5662786426045804E-2</v>
      </c>
      <c r="C320" s="21">
        <f t="shared" si="16"/>
        <v>0.2917787240893836</v>
      </c>
      <c r="D320" s="22">
        <f t="shared" si="17"/>
        <v>0.31398030172403479</v>
      </c>
      <c r="E320" s="22">
        <f t="shared" si="18"/>
        <v>2.2201577634651193E-2</v>
      </c>
      <c r="F320" s="21">
        <f>+Banknifty!O320</f>
        <v>-0.11620228148714314</v>
      </c>
      <c r="G320" s="23"/>
      <c r="J320" s="24"/>
    </row>
    <row r="321" spans="1:10">
      <c r="A321" s="9">
        <f>Banknifty!A321</f>
        <v>42480</v>
      </c>
      <c r="B321" s="21">
        <f>Banknifty!T321</f>
        <v>-1.0517028640757244E-2</v>
      </c>
      <c r="C321" s="21">
        <f t="shared" si="16"/>
        <v>0.28126169544862634</v>
      </c>
      <c r="D321" s="22">
        <f t="shared" si="17"/>
        <v>0.31398030172403479</v>
      </c>
      <c r="E321" s="22">
        <f t="shared" si="18"/>
        <v>3.2718606275408457E-2</v>
      </c>
      <c r="F321" s="21">
        <f>+Banknifty!O321</f>
        <v>-0.10706901774644646</v>
      </c>
      <c r="G321" s="23"/>
      <c r="J321" s="24"/>
    </row>
    <row r="322" spans="1:10">
      <c r="A322" s="9">
        <f>Banknifty!A322</f>
        <v>42481</v>
      </c>
      <c r="B322" s="21">
        <f>Banknifty!T322</f>
        <v>1.5522728729101288E-2</v>
      </c>
      <c r="C322" s="21">
        <f t="shared" si="16"/>
        <v>0.2967844241777276</v>
      </c>
      <c r="D322" s="22">
        <f t="shared" si="17"/>
        <v>0.31398030172403479</v>
      </c>
      <c r="E322" s="22">
        <f t="shared" si="18"/>
        <v>1.7195877546307192E-2</v>
      </c>
      <c r="F322" s="21">
        <f>+Banknifty!O322</f>
        <v>-9.154628901734517E-2</v>
      </c>
      <c r="G322" s="23"/>
      <c r="J322" s="24"/>
    </row>
    <row r="323" spans="1:10">
      <c r="A323" s="9">
        <f>Banknifty!A323</f>
        <v>42482</v>
      </c>
      <c r="B323" s="21">
        <f>Banknifty!T323</f>
        <v>-5.0132211538460661E-3</v>
      </c>
      <c r="C323" s="21">
        <f t="shared" si="16"/>
        <v>0.29177120302388154</v>
      </c>
      <c r="D323" s="22">
        <f t="shared" si="17"/>
        <v>0.31398030172403479</v>
      </c>
      <c r="E323" s="22">
        <f t="shared" si="18"/>
        <v>2.2209098700153251E-2</v>
      </c>
      <c r="F323" s="21">
        <f>+Banknifty!O323</f>
        <v>-8.6266841901960642E-2</v>
      </c>
      <c r="G323" s="23"/>
      <c r="J323" s="24"/>
    </row>
    <row r="324" spans="1:10">
      <c r="A324" s="9">
        <f>Banknifty!A324</f>
        <v>42485</v>
      </c>
      <c r="B324" s="21">
        <f>Banknifty!T324</f>
        <v>-3.2955729516941997E-3</v>
      </c>
      <c r="C324" s="21">
        <f t="shared" si="16"/>
        <v>0.28847563007218735</v>
      </c>
      <c r="D324" s="22">
        <f t="shared" si="17"/>
        <v>0.31398030172403479</v>
      </c>
      <c r="E324" s="22">
        <f t="shared" si="18"/>
        <v>2.5504671651847444E-2</v>
      </c>
      <c r="F324" s="21">
        <f>+Banknifty!O324</f>
        <v>-8.8562414853654847E-2</v>
      </c>
      <c r="G324" s="23"/>
      <c r="J324" s="24"/>
    </row>
    <row r="325" spans="1:10">
      <c r="A325" s="9">
        <f>Banknifty!A325</f>
        <v>42486</v>
      </c>
      <c r="B325" s="21">
        <f>Banknifty!T325</f>
        <v>-6.0454194116642112E-3</v>
      </c>
      <c r="C325" s="21">
        <f t="shared" si="16"/>
        <v>0.28243021066052315</v>
      </c>
      <c r="D325" s="22">
        <f t="shared" si="17"/>
        <v>0.31398030172403479</v>
      </c>
      <c r="E325" s="22">
        <f t="shared" si="18"/>
        <v>3.1550091063511643E-2</v>
      </c>
      <c r="F325" s="21">
        <f>+Banknifty!O325</f>
        <v>-6.8277144817793914E-2</v>
      </c>
      <c r="G325" s="23"/>
      <c r="J325" s="24"/>
    </row>
    <row r="326" spans="1:10">
      <c r="A326" s="9">
        <f>Banknifty!A326</f>
        <v>42487</v>
      </c>
      <c r="B326" s="21">
        <f>Banknifty!T326</f>
        <v>-8.6491660793986368E-3</v>
      </c>
      <c r="C326" s="21">
        <f t="shared" si="16"/>
        <v>0.27378104458112451</v>
      </c>
      <c r="D326" s="22">
        <f t="shared" si="17"/>
        <v>0.31398030172403479</v>
      </c>
      <c r="E326" s="22">
        <f t="shared" si="18"/>
        <v>4.0199257142910283E-2</v>
      </c>
      <c r="F326" s="21">
        <f>+Banknifty!O326</f>
        <v>-7.5926310897192553E-2</v>
      </c>
      <c r="G326" s="23"/>
      <c r="J326" s="24"/>
    </row>
    <row r="327" spans="1:10">
      <c r="A327" s="9">
        <f>Banknifty!A327</f>
        <v>42488</v>
      </c>
      <c r="B327" s="21">
        <f>Banknifty!T327</f>
        <v>-6.8529168084507427E-3</v>
      </c>
      <c r="C327" s="21">
        <f t="shared" si="16"/>
        <v>0.26692812777267377</v>
      </c>
      <c r="D327" s="22">
        <f t="shared" si="17"/>
        <v>0.31398030172403479</v>
      </c>
      <c r="E327" s="22">
        <f t="shared" si="18"/>
        <v>4.705217395136102E-2</v>
      </c>
      <c r="F327" s="21">
        <f>+Banknifty!O327</f>
        <v>-8.6084468048292645E-2</v>
      </c>
      <c r="G327" s="23"/>
      <c r="J327" s="24"/>
    </row>
    <row r="328" spans="1:10">
      <c r="A328" s="9">
        <f>Banknifty!A328</f>
        <v>42489</v>
      </c>
      <c r="B328" s="21">
        <f>Banknifty!T328</f>
        <v>0</v>
      </c>
      <c r="C328" s="21">
        <f t="shared" si="16"/>
        <v>0.26692812777267377</v>
      </c>
      <c r="D328" s="22">
        <f t="shared" si="17"/>
        <v>0.31398030172403479</v>
      </c>
      <c r="E328" s="22">
        <f t="shared" si="18"/>
        <v>4.705217395136102E-2</v>
      </c>
      <c r="F328" s="21">
        <f>+Banknifty!O328</f>
        <v>-7.6384059704446797E-2</v>
      </c>
      <c r="G328" s="23"/>
      <c r="J328" s="24"/>
    </row>
    <row r="329" spans="1:10">
      <c r="A329" s="9">
        <f>Banknifty!A329</f>
        <v>42492</v>
      </c>
      <c r="B329" s="21">
        <f>Banknifty!T329</f>
        <v>0</v>
      </c>
      <c r="C329" s="21">
        <f t="shared" si="16"/>
        <v>0.26692812777267377</v>
      </c>
      <c r="D329" s="22">
        <f t="shared" si="17"/>
        <v>0.31398030172403479</v>
      </c>
      <c r="E329" s="22">
        <f t="shared" si="18"/>
        <v>4.705217395136102E-2</v>
      </c>
      <c r="F329" s="21">
        <f>+Banknifty!O329</f>
        <v>-9.2226341514096602E-2</v>
      </c>
      <c r="G329" s="23"/>
      <c r="J329" s="24"/>
    </row>
    <row r="330" spans="1:10">
      <c r="A330" s="9">
        <f>Banknifty!A330</f>
        <v>42493</v>
      </c>
      <c r="B330" s="21">
        <f>Banknifty!T330</f>
        <v>-8.649427223719721E-3</v>
      </c>
      <c r="C330" s="21">
        <f t="shared" si="16"/>
        <v>0.25827870054895408</v>
      </c>
      <c r="D330" s="22">
        <f t="shared" si="17"/>
        <v>0.31398030172403479</v>
      </c>
      <c r="E330" s="22">
        <f t="shared" si="18"/>
        <v>5.5701601175080717E-2</v>
      </c>
      <c r="F330" s="21">
        <f>+Banknifty!O330</f>
        <v>-0.10152493123300299</v>
      </c>
      <c r="G330" s="23"/>
      <c r="J330" s="24"/>
    </row>
    <row r="331" spans="1:10">
      <c r="A331" s="9">
        <f>Banknifty!A331</f>
        <v>42494</v>
      </c>
      <c r="B331" s="21">
        <f>Banknifty!T331</f>
        <v>6.410081226751645E-3</v>
      </c>
      <c r="C331" s="21">
        <f t="shared" si="16"/>
        <v>0.26468878177570571</v>
      </c>
      <c r="D331" s="22">
        <f t="shared" si="17"/>
        <v>0.31398030172403479</v>
      </c>
      <c r="E331" s="22">
        <f t="shared" si="18"/>
        <v>4.9291519948329088E-2</v>
      </c>
      <c r="F331" s="21">
        <f>+Banknifty!O331</f>
        <v>-0.10793501245975463</v>
      </c>
      <c r="G331" s="23"/>
      <c r="J331" s="24"/>
    </row>
    <row r="332" spans="1:10">
      <c r="A332" s="9">
        <f>Banknifty!A332</f>
        <v>42495</v>
      </c>
      <c r="B332" s="21">
        <f>Banknifty!T332</f>
        <v>-2.4516493793052862E-3</v>
      </c>
      <c r="C332" s="21">
        <f t="shared" si="16"/>
        <v>0.2622371323964004</v>
      </c>
      <c r="D332" s="22">
        <f t="shared" si="17"/>
        <v>0.31398030172403479</v>
      </c>
      <c r="E332" s="22">
        <f t="shared" si="18"/>
        <v>5.1743169327634397E-2</v>
      </c>
      <c r="F332" s="21">
        <f>+Banknifty!O332</f>
        <v>-0.10648336308044935</v>
      </c>
      <c r="G332" s="23"/>
      <c r="J332" s="24"/>
    </row>
    <row r="333" spans="1:10">
      <c r="A333" s="9">
        <f>Banknifty!A333</f>
        <v>42496</v>
      </c>
      <c r="B333" s="21">
        <f>Banknifty!T333</f>
        <v>-6.8749469771643684E-3</v>
      </c>
      <c r="C333" s="21">
        <f t="shared" ref="C333:C396" si="19">+C332+B333</f>
        <v>0.25536218541923605</v>
      </c>
      <c r="D333" s="22">
        <f t="shared" ref="D333:D396" si="20">MAX(C333,D332)</f>
        <v>0.31398030172403479</v>
      </c>
      <c r="E333" s="22">
        <f t="shared" ref="E333:E396" si="21">D333-C333</f>
        <v>5.861811630479874E-2</v>
      </c>
      <c r="F333" s="21">
        <f>+Banknifty!O333</f>
        <v>-0.10683430558996294</v>
      </c>
      <c r="G333" s="23"/>
      <c r="J333" s="24"/>
    </row>
    <row r="334" spans="1:10">
      <c r="A334" s="9">
        <f>Banknifty!A334</f>
        <v>42499</v>
      </c>
      <c r="B334" s="21">
        <f>Banknifty!T334</f>
        <v>-3.2047323658165342E-3</v>
      </c>
      <c r="C334" s="21">
        <f t="shared" si="19"/>
        <v>0.25215745305341952</v>
      </c>
      <c r="D334" s="22">
        <f t="shared" si="20"/>
        <v>0.31398030172403479</v>
      </c>
      <c r="E334" s="22">
        <f t="shared" si="21"/>
        <v>6.1822848670615271E-2</v>
      </c>
      <c r="F334" s="21">
        <f>+Banknifty!O334</f>
        <v>-8.2821410793672681E-2</v>
      </c>
      <c r="G334" s="23"/>
      <c r="J334" s="24"/>
    </row>
    <row r="335" spans="1:10">
      <c r="A335" s="9">
        <f>Banknifty!A335</f>
        <v>42500</v>
      </c>
      <c r="B335" s="21">
        <f>Banknifty!T335</f>
        <v>4.8771762461244502E-3</v>
      </c>
      <c r="C335" s="21">
        <f t="shared" si="19"/>
        <v>0.25703462929954396</v>
      </c>
      <c r="D335" s="22">
        <f t="shared" si="20"/>
        <v>0.31398030172403479</v>
      </c>
      <c r="E335" s="22">
        <f t="shared" si="21"/>
        <v>5.6945672424490834E-2</v>
      </c>
      <c r="F335" s="21">
        <f>+Banknifty!O335</f>
        <v>-7.794423454754823E-2</v>
      </c>
      <c r="G335" s="23"/>
      <c r="J335" s="24"/>
    </row>
    <row r="336" spans="1:10">
      <c r="A336" s="9">
        <f>Banknifty!A336</f>
        <v>42501</v>
      </c>
      <c r="B336" s="21">
        <f>Banknifty!T336</f>
        <v>-1.0471045105554789E-2</v>
      </c>
      <c r="C336" s="21">
        <f t="shared" si="19"/>
        <v>0.24656358419398916</v>
      </c>
      <c r="D336" s="22">
        <f t="shared" si="20"/>
        <v>0.31398030172403479</v>
      </c>
      <c r="E336" s="22">
        <f t="shared" si="21"/>
        <v>6.7416717530045633E-2</v>
      </c>
      <c r="F336" s="21">
        <f>+Banknifty!O336</f>
        <v>-8.201156654389323E-2</v>
      </c>
      <c r="G336" s="23"/>
      <c r="J336" s="24"/>
    </row>
    <row r="337" spans="1:10">
      <c r="A337" s="9">
        <f>Banknifty!A337</f>
        <v>42502</v>
      </c>
      <c r="B337" s="21">
        <f>Banknifty!T337</f>
        <v>-9.0044905497386109E-3</v>
      </c>
      <c r="C337" s="21">
        <f t="shared" si="19"/>
        <v>0.23755909364425054</v>
      </c>
      <c r="D337" s="22">
        <f t="shared" si="20"/>
        <v>0.31398030172403479</v>
      </c>
      <c r="E337" s="22">
        <f t="shared" si="21"/>
        <v>7.6421208079784253E-2</v>
      </c>
      <c r="F337" s="21">
        <f>+Banknifty!O337</f>
        <v>-7.0027830823543427E-2</v>
      </c>
      <c r="G337" s="23"/>
      <c r="J337" s="24"/>
    </row>
    <row r="338" spans="1:10">
      <c r="A338" s="9">
        <f>Banknifty!A338</f>
        <v>42503</v>
      </c>
      <c r="B338" s="21">
        <f>Banknifty!T338</f>
        <v>-1.028135449536108E-2</v>
      </c>
      <c r="C338" s="21">
        <f t="shared" si="19"/>
        <v>0.22727773914888946</v>
      </c>
      <c r="D338" s="22">
        <f t="shared" si="20"/>
        <v>0.31398030172403479</v>
      </c>
      <c r="E338" s="22">
        <f t="shared" si="21"/>
        <v>8.6702562575145331E-2</v>
      </c>
      <c r="F338" s="21">
        <f>+Banknifty!O338</f>
        <v>-8.464540723761603E-2</v>
      </c>
      <c r="G338" s="23"/>
      <c r="J338" s="24"/>
    </row>
    <row r="339" spans="1:10">
      <c r="A339" s="9">
        <f>Banknifty!A339</f>
        <v>42506</v>
      </c>
      <c r="B339" s="21">
        <f>Banknifty!T339</f>
        <v>-4.0200560398135337E-3</v>
      </c>
      <c r="C339" s="21">
        <f t="shared" si="19"/>
        <v>0.22325768310907593</v>
      </c>
      <c r="D339" s="22">
        <f t="shared" si="20"/>
        <v>0.31398030172403479</v>
      </c>
      <c r="E339" s="22">
        <f t="shared" si="21"/>
        <v>9.0722618614958866E-2</v>
      </c>
      <c r="F339" s="21">
        <f>+Banknifty!O339</f>
        <v>-8.1625351197802495E-2</v>
      </c>
      <c r="G339" s="23"/>
      <c r="J339" s="24"/>
    </row>
    <row r="340" spans="1:10">
      <c r="A340" s="9">
        <f>Banknifty!A340</f>
        <v>42507</v>
      </c>
      <c r="B340" s="21">
        <f>Banknifty!T340</f>
        <v>1.3908205841445585E-3</v>
      </c>
      <c r="C340" s="21">
        <f t="shared" si="19"/>
        <v>0.22464850369322048</v>
      </c>
      <c r="D340" s="22">
        <f t="shared" si="20"/>
        <v>0.31398030172403479</v>
      </c>
      <c r="E340" s="22">
        <f t="shared" si="21"/>
        <v>8.9331798030814313E-2</v>
      </c>
      <c r="F340" s="21">
        <f>+Banknifty!O340</f>
        <v>-8.0234530613657942E-2</v>
      </c>
      <c r="G340" s="23"/>
      <c r="J340" s="24"/>
    </row>
    <row r="341" spans="1:10">
      <c r="A341" s="9">
        <f>Banknifty!A341</f>
        <v>42508</v>
      </c>
      <c r="B341" s="21">
        <f>Banknifty!T341</f>
        <v>-3.1945039257672658E-3</v>
      </c>
      <c r="C341" s="21">
        <f t="shared" si="19"/>
        <v>0.22145399976745322</v>
      </c>
      <c r="D341" s="22">
        <f t="shared" si="20"/>
        <v>0.31398030172403479</v>
      </c>
      <c r="E341" s="22">
        <f t="shared" si="21"/>
        <v>9.2526301956581569E-2</v>
      </c>
      <c r="F341" s="21">
        <f>+Banknifty!O341</f>
        <v>-8.3241311484464467E-2</v>
      </c>
      <c r="G341" s="23"/>
      <c r="J341" s="24"/>
    </row>
    <row r="342" spans="1:10">
      <c r="A342" s="9">
        <f>Banknifty!A342</f>
        <v>42509</v>
      </c>
      <c r="B342" s="21">
        <f>Banknifty!T342</f>
        <v>-2.6805989338630769E-3</v>
      </c>
      <c r="C342" s="21">
        <f t="shared" si="19"/>
        <v>0.21877340083359015</v>
      </c>
      <c r="D342" s="22">
        <f t="shared" si="20"/>
        <v>0.31398030172403479</v>
      </c>
      <c r="E342" s="22">
        <f t="shared" si="21"/>
        <v>9.5206900890444646E-2</v>
      </c>
      <c r="F342" s="21">
        <f>+Banknifty!O342</f>
        <v>-9.504219983242955E-2</v>
      </c>
      <c r="G342" s="23"/>
      <c r="J342" s="24"/>
    </row>
    <row r="343" spans="1:10">
      <c r="A343" s="9">
        <f>Banknifty!A343</f>
        <v>42510</v>
      </c>
      <c r="B343" s="21">
        <f>Banknifty!T343</f>
        <v>3.4895690261508125E-3</v>
      </c>
      <c r="C343" s="21">
        <f t="shared" si="19"/>
        <v>0.22226296985974095</v>
      </c>
      <c r="D343" s="22">
        <f t="shared" si="20"/>
        <v>0.31398030172403479</v>
      </c>
      <c r="E343" s="22">
        <f t="shared" si="21"/>
        <v>9.1717331864293844E-2</v>
      </c>
      <c r="F343" s="21">
        <f>+Banknifty!O343</f>
        <v>-9.8531768858580365E-2</v>
      </c>
      <c r="G343" s="23"/>
      <c r="J343" s="24"/>
    </row>
    <row r="344" spans="1:10">
      <c r="A344" s="9">
        <f>Banknifty!A344</f>
        <v>42513</v>
      </c>
      <c r="B344" s="21">
        <f>Banknifty!T344</f>
        <v>4.6316911882754962E-3</v>
      </c>
      <c r="C344" s="21">
        <f t="shared" si="19"/>
        <v>0.22689466104801645</v>
      </c>
      <c r="D344" s="22">
        <f t="shared" si="20"/>
        <v>0.31398030172403479</v>
      </c>
      <c r="E344" s="22">
        <f t="shared" si="21"/>
        <v>8.7085640676018344E-2</v>
      </c>
      <c r="F344" s="21">
        <f>+Banknifty!O344</f>
        <v>-0.10316346004685586</v>
      </c>
      <c r="G344" s="23"/>
      <c r="J344" s="24"/>
    </row>
    <row r="345" spans="1:10">
      <c r="A345" s="9">
        <f>Banknifty!A345</f>
        <v>42514</v>
      </c>
      <c r="B345" s="21">
        <f>Banknifty!T345</f>
        <v>-4.5728632816777904E-3</v>
      </c>
      <c r="C345" s="21">
        <f t="shared" si="19"/>
        <v>0.22232179776633865</v>
      </c>
      <c r="D345" s="22">
        <f t="shared" si="20"/>
        <v>0.31398030172403479</v>
      </c>
      <c r="E345" s="22">
        <f t="shared" si="21"/>
        <v>9.1658503957696147E-2</v>
      </c>
      <c r="F345" s="21">
        <f>+Banknifty!O345</f>
        <v>-9.9590596765178077E-2</v>
      </c>
      <c r="G345" s="23"/>
      <c r="J345" s="24"/>
    </row>
    <row r="346" spans="1:10">
      <c r="A346" s="9">
        <f>Banknifty!A346</f>
        <v>42515</v>
      </c>
      <c r="B346" s="21">
        <f>Banknifty!T346</f>
        <v>3.1871470939647387E-2</v>
      </c>
      <c r="C346" s="21">
        <f t="shared" si="19"/>
        <v>0.25419326870598602</v>
      </c>
      <c r="D346" s="22">
        <f t="shared" si="20"/>
        <v>0.31398030172403479</v>
      </c>
      <c r="E346" s="22">
        <f t="shared" si="21"/>
        <v>5.9787033018048774E-2</v>
      </c>
      <c r="F346" s="21">
        <f>+Banknifty!O346</f>
        <v>-6.771912582553069E-2</v>
      </c>
      <c r="G346" s="23"/>
      <c r="J346" s="24"/>
    </row>
    <row r="347" spans="1:10">
      <c r="A347" s="9">
        <f>Banknifty!A347</f>
        <v>42516</v>
      </c>
      <c r="B347" s="21">
        <f>Banknifty!T347</f>
        <v>1.7784972022382224E-2</v>
      </c>
      <c r="C347" s="21">
        <f t="shared" si="19"/>
        <v>0.27197824072836824</v>
      </c>
      <c r="D347" s="22">
        <f t="shared" si="20"/>
        <v>0.31398030172403479</v>
      </c>
      <c r="E347" s="22">
        <f t="shared" si="21"/>
        <v>4.2002060995666557E-2</v>
      </c>
      <c r="F347" s="21">
        <f>+Banknifty!O347</f>
        <v>-4.8934153803148465E-2</v>
      </c>
      <c r="G347" s="23"/>
      <c r="J347" s="24"/>
    </row>
    <row r="348" spans="1:10">
      <c r="A348" s="9">
        <f>Banknifty!A348</f>
        <v>42517</v>
      </c>
      <c r="B348" s="21">
        <f>Banknifty!T348</f>
        <v>0</v>
      </c>
      <c r="C348" s="21">
        <f t="shared" si="19"/>
        <v>0.27197824072836824</v>
      </c>
      <c r="D348" s="22">
        <f t="shared" si="20"/>
        <v>0.31398030172403479</v>
      </c>
      <c r="E348" s="22">
        <f t="shared" si="21"/>
        <v>4.2002060995666557E-2</v>
      </c>
      <c r="F348" s="21">
        <f>+Banknifty!O348</f>
        <v>-3.9807160518584697E-2</v>
      </c>
      <c r="G348" s="23"/>
      <c r="J348" s="24"/>
    </row>
    <row r="349" spans="1:10">
      <c r="A349" s="9">
        <f>Banknifty!A349</f>
        <v>42520</v>
      </c>
      <c r="B349" s="21">
        <f>Banknifty!T349</f>
        <v>0</v>
      </c>
      <c r="C349" s="21">
        <f t="shared" si="19"/>
        <v>0.27197824072836824</v>
      </c>
      <c r="D349" s="22">
        <f t="shared" si="20"/>
        <v>0.31398030172403479</v>
      </c>
      <c r="E349" s="22">
        <f t="shared" si="21"/>
        <v>4.2002060995666557E-2</v>
      </c>
      <c r="F349" s="21">
        <f>+Banknifty!O349</f>
        <v>-3.8878132539120501E-2</v>
      </c>
      <c r="G349" s="23"/>
      <c r="J349" s="24"/>
    </row>
    <row r="350" spans="1:10">
      <c r="A350" s="9">
        <f>Banknifty!A350</f>
        <v>42521</v>
      </c>
      <c r="B350" s="21">
        <f>Banknifty!T350</f>
        <v>-2.8732482657582775E-3</v>
      </c>
      <c r="C350" s="21">
        <f t="shared" si="19"/>
        <v>0.26910499246260994</v>
      </c>
      <c r="D350" s="22">
        <f t="shared" si="20"/>
        <v>0.31398030172403479</v>
      </c>
      <c r="E350" s="22">
        <f t="shared" si="21"/>
        <v>4.4875309261424856E-2</v>
      </c>
      <c r="F350" s="21">
        <f>+Banknifty!O350</f>
        <v>-3.2886466039047803E-2</v>
      </c>
      <c r="G350" s="23"/>
      <c r="J350" s="24"/>
    </row>
    <row r="351" spans="1:10">
      <c r="A351" s="9">
        <f>Banknifty!A351</f>
        <v>42522</v>
      </c>
      <c r="B351" s="21">
        <f>Banknifty!T351</f>
        <v>-9.9960695640324664E-3</v>
      </c>
      <c r="C351" s="21">
        <f t="shared" si="19"/>
        <v>0.25910892289857745</v>
      </c>
      <c r="D351" s="22">
        <f t="shared" si="20"/>
        <v>0.31398030172403479</v>
      </c>
      <c r="E351" s="22">
        <f t="shared" si="21"/>
        <v>5.487137882545734E-2</v>
      </c>
      <c r="F351" s="21">
        <f>+Banknifty!O351</f>
        <v>-4.3836044606603244E-2</v>
      </c>
      <c r="G351" s="23"/>
      <c r="J351" s="24"/>
    </row>
    <row r="352" spans="1:10">
      <c r="A352" s="9">
        <f>Banknifty!A352</f>
        <v>42523</v>
      </c>
      <c r="B352" s="21">
        <f>Banknifty!T352</f>
        <v>-9.8376952530755818E-3</v>
      </c>
      <c r="C352" s="21">
        <f t="shared" si="19"/>
        <v>0.24927122764550186</v>
      </c>
      <c r="D352" s="22">
        <f t="shared" si="20"/>
        <v>0.31398030172403479</v>
      </c>
      <c r="E352" s="22">
        <f t="shared" si="21"/>
        <v>6.4709074078532935E-2</v>
      </c>
      <c r="F352" s="21">
        <f>+Banknifty!O352</f>
        <v>-3.4998349353527664E-2</v>
      </c>
      <c r="G352" s="23"/>
      <c r="J352" s="24"/>
    </row>
    <row r="353" spans="1:10">
      <c r="A353" s="9">
        <f>Banknifty!A353</f>
        <v>42524</v>
      </c>
      <c r="B353" s="21">
        <f>Banknifty!T353</f>
        <v>4.6774574433880887E-3</v>
      </c>
      <c r="C353" s="21">
        <f t="shared" si="19"/>
        <v>0.25394868508888996</v>
      </c>
      <c r="D353" s="22">
        <f t="shared" si="20"/>
        <v>0.31398030172403479</v>
      </c>
      <c r="E353" s="22">
        <f t="shared" si="21"/>
        <v>6.0031616635144835E-2</v>
      </c>
      <c r="F353" s="21">
        <f>+Banknifty!O353</f>
        <v>-3.0320891910139574E-2</v>
      </c>
      <c r="G353" s="23"/>
      <c r="J353" s="24"/>
    </row>
    <row r="354" spans="1:10">
      <c r="A354" s="9">
        <f>Banknifty!A354</f>
        <v>42527</v>
      </c>
      <c r="B354" s="21">
        <f>Banknifty!T354</f>
        <v>8.8355983993986041E-4</v>
      </c>
      <c r="C354" s="21">
        <f t="shared" si="19"/>
        <v>0.25483224492882983</v>
      </c>
      <c r="D354" s="22">
        <f t="shared" si="20"/>
        <v>0.31398030172403479</v>
      </c>
      <c r="E354" s="22">
        <f t="shared" si="21"/>
        <v>5.9148056795204962E-2</v>
      </c>
      <c r="F354" s="21">
        <f>+Banknifty!O354</f>
        <v>-2.9437332070199714E-2</v>
      </c>
      <c r="G354" s="23"/>
      <c r="J354" s="24"/>
    </row>
    <row r="355" spans="1:10">
      <c r="A355" s="9">
        <f>Banknifty!A355</f>
        <v>42528</v>
      </c>
      <c r="B355" s="21">
        <f>Banknifty!T355</f>
        <v>1.2559806920201835E-2</v>
      </c>
      <c r="C355" s="21">
        <f t="shared" si="19"/>
        <v>0.26739205184903164</v>
      </c>
      <c r="D355" s="22">
        <f t="shared" si="20"/>
        <v>0.31398030172403479</v>
      </c>
      <c r="E355" s="22">
        <f t="shared" si="21"/>
        <v>4.6588249875003152E-2</v>
      </c>
      <c r="F355" s="21">
        <f>+Banknifty!O355</f>
        <v>-1.687752514999788E-2</v>
      </c>
      <c r="G355" s="23"/>
      <c r="J355" s="24"/>
    </row>
    <row r="356" spans="1:10">
      <c r="A356" s="9">
        <f>Banknifty!A356</f>
        <v>42529</v>
      </c>
      <c r="B356" s="21">
        <f>Banknifty!T356</f>
        <v>2.5428370237066581E-4</v>
      </c>
      <c r="C356" s="21">
        <f t="shared" si="19"/>
        <v>0.26764633555140233</v>
      </c>
      <c r="D356" s="22">
        <f t="shared" si="20"/>
        <v>0.31398030172403479</v>
      </c>
      <c r="E356" s="22">
        <f t="shared" si="21"/>
        <v>4.6333966172632468E-2</v>
      </c>
      <c r="F356" s="21">
        <f>+Banknifty!O356</f>
        <v>-1.6623241447627213E-2</v>
      </c>
      <c r="G356" s="23"/>
      <c r="J356" s="24"/>
    </row>
    <row r="357" spans="1:10">
      <c r="A357" s="9">
        <f>Banknifty!A357</f>
        <v>42530</v>
      </c>
      <c r="B357" s="21">
        <f>Banknifty!T357</f>
        <v>-6.3610064281105633E-3</v>
      </c>
      <c r="C357" s="21">
        <f t="shared" si="19"/>
        <v>0.26128532912329178</v>
      </c>
      <c r="D357" s="22">
        <f t="shared" si="20"/>
        <v>0.31398030172403479</v>
      </c>
      <c r="E357" s="22">
        <f t="shared" si="21"/>
        <v>5.2694972600743017E-2</v>
      </c>
      <c r="F357" s="21">
        <f>+Banknifty!O357</f>
        <v>-1.9673870150914582E-2</v>
      </c>
      <c r="G357" s="23"/>
      <c r="J357" s="24"/>
    </row>
    <row r="358" spans="1:10">
      <c r="A358" s="9">
        <f>Banknifty!A358</f>
        <v>42531</v>
      </c>
      <c r="B358" s="21">
        <f>Banknifty!T358</f>
        <v>-5.7960907004570329E-3</v>
      </c>
      <c r="C358" s="21">
        <f t="shared" si="19"/>
        <v>0.25548923842283472</v>
      </c>
      <c r="D358" s="22">
        <f t="shared" si="20"/>
        <v>0.31398030172403479</v>
      </c>
      <c r="E358" s="22">
        <f t="shared" si="21"/>
        <v>5.8491063301200075E-2</v>
      </c>
      <c r="F358" s="21">
        <f>+Banknifty!O358</f>
        <v>-2.2268674377699312E-2</v>
      </c>
      <c r="G358" s="23"/>
      <c r="J358" s="24"/>
    </row>
    <row r="359" spans="1:10">
      <c r="A359" s="9">
        <f>Banknifty!A359</f>
        <v>42534</v>
      </c>
      <c r="B359" s="21">
        <f>Banknifty!T359</f>
        <v>1.3198816657816763E-2</v>
      </c>
      <c r="C359" s="21">
        <f t="shared" si="19"/>
        <v>0.26868805508065147</v>
      </c>
      <c r="D359" s="22">
        <f t="shared" si="20"/>
        <v>0.31398030172403479</v>
      </c>
      <c r="E359" s="22">
        <f t="shared" si="21"/>
        <v>4.5292246643383327E-2</v>
      </c>
      <c r="F359" s="21">
        <f>+Banknifty!O359</f>
        <v>-3.5467491035516073E-2</v>
      </c>
      <c r="G359" s="23"/>
      <c r="J359" s="24"/>
    </row>
    <row r="360" spans="1:10">
      <c r="A360" s="9">
        <f>Banknifty!A360</f>
        <v>42535</v>
      </c>
      <c r="B360" s="21">
        <f>Banknifty!T360</f>
        <v>-5.1207326551702282E-3</v>
      </c>
      <c r="C360" s="21">
        <f t="shared" si="19"/>
        <v>0.26356732242548125</v>
      </c>
      <c r="D360" s="22">
        <f t="shared" si="20"/>
        <v>0.31398030172403479</v>
      </c>
      <c r="E360" s="22">
        <f t="shared" si="21"/>
        <v>5.041297929855354E-2</v>
      </c>
      <c r="F360" s="21">
        <f>+Banknifty!O360</f>
        <v>-3.1125767499388661E-2</v>
      </c>
      <c r="G360" s="23"/>
      <c r="J360" s="24"/>
    </row>
    <row r="361" spans="1:10">
      <c r="A361" s="9">
        <f>Banknifty!A361</f>
        <v>42536</v>
      </c>
      <c r="B361" s="21">
        <f>Banknifty!T361</f>
        <v>1.3544312409288699E-2</v>
      </c>
      <c r="C361" s="21">
        <f t="shared" si="19"/>
        <v>0.27711163483476997</v>
      </c>
      <c r="D361" s="22">
        <f t="shared" si="20"/>
        <v>0.31398030172403479</v>
      </c>
      <c r="E361" s="22">
        <f t="shared" si="21"/>
        <v>3.6868666889264823E-2</v>
      </c>
      <c r="F361" s="21">
        <f>+Banknifty!O361</f>
        <v>-1.7581455090099962E-2</v>
      </c>
      <c r="G361" s="23"/>
      <c r="J361" s="24"/>
    </row>
    <row r="362" spans="1:10">
      <c r="A362" s="9">
        <f>Banknifty!A362</f>
        <v>42537</v>
      </c>
      <c r="B362" s="21">
        <f>Banknifty!T362</f>
        <v>-1.6402848864202048E-2</v>
      </c>
      <c r="C362" s="21">
        <f t="shared" si="19"/>
        <v>0.2607087859705679</v>
      </c>
      <c r="D362" s="22">
        <f t="shared" si="20"/>
        <v>0.31398030172403479</v>
      </c>
      <c r="E362" s="22">
        <f t="shared" si="21"/>
        <v>5.3271515753466891E-2</v>
      </c>
      <c r="F362" s="21">
        <f>+Banknifty!O362</f>
        <v>-2.8201067671418091E-2</v>
      </c>
      <c r="G362" s="23"/>
      <c r="J362" s="24"/>
    </row>
    <row r="363" spans="1:10">
      <c r="A363" s="9">
        <f>Banknifty!A363</f>
        <v>42538</v>
      </c>
      <c r="B363" s="21">
        <f>Banknifty!T363</f>
        <v>-7.9318231288286727E-3</v>
      </c>
      <c r="C363" s="21">
        <f t="shared" si="19"/>
        <v>0.25277696284173923</v>
      </c>
      <c r="D363" s="22">
        <f t="shared" si="20"/>
        <v>0.31398030172403479</v>
      </c>
      <c r="E363" s="22">
        <f t="shared" si="21"/>
        <v>6.1203338882295566E-2</v>
      </c>
      <c r="F363" s="21">
        <f>+Banknifty!O363</f>
        <v>-2.753958170255312E-2</v>
      </c>
      <c r="G363" s="23"/>
      <c r="J363" s="24"/>
    </row>
    <row r="364" spans="1:10">
      <c r="A364" s="9">
        <f>Banknifty!A364</f>
        <v>42541</v>
      </c>
      <c r="B364" s="21">
        <f>Banknifty!T364</f>
        <v>-5.5369650519941048E-3</v>
      </c>
      <c r="C364" s="21">
        <f t="shared" si="19"/>
        <v>0.24723999778974512</v>
      </c>
      <c r="D364" s="22">
        <f t="shared" si="20"/>
        <v>0.31398030172403479</v>
      </c>
      <c r="E364" s="22">
        <f t="shared" si="21"/>
        <v>6.6740303934289674E-2</v>
      </c>
      <c r="F364" s="21">
        <f>+Banknifty!O364</f>
        <v>-2.588978496090185E-2</v>
      </c>
      <c r="G364" s="23"/>
      <c r="J364" s="24"/>
    </row>
    <row r="365" spans="1:10">
      <c r="A365" s="9">
        <f>Banknifty!A365</f>
        <v>42542</v>
      </c>
      <c r="B365" s="21">
        <f>Banknifty!T365</f>
        <v>-6.936818711273187E-3</v>
      </c>
      <c r="C365" s="21">
        <f t="shared" si="19"/>
        <v>0.24030317907847193</v>
      </c>
      <c r="D365" s="22">
        <f t="shared" si="20"/>
        <v>0.31398030172403479</v>
      </c>
      <c r="E365" s="22">
        <f t="shared" si="21"/>
        <v>7.3677122645562865E-2</v>
      </c>
      <c r="F365" s="21">
        <f>+Banknifty!O365</f>
        <v>-3.182660367217504E-2</v>
      </c>
      <c r="G365" s="23"/>
      <c r="J365" s="24"/>
    </row>
    <row r="366" spans="1:10">
      <c r="A366" s="9">
        <f>Banknifty!A366</f>
        <v>42543</v>
      </c>
      <c r="B366" s="21">
        <f>Banknifty!T366</f>
        <v>-7.9759832265605939E-3</v>
      </c>
      <c r="C366" s="21">
        <f t="shared" si="19"/>
        <v>0.23232719585191133</v>
      </c>
      <c r="D366" s="22">
        <f t="shared" si="20"/>
        <v>0.31398030172403479</v>
      </c>
      <c r="E366" s="22">
        <f t="shared" si="21"/>
        <v>8.165310587212346E-2</v>
      </c>
      <c r="F366" s="21">
        <f>+Banknifty!O366</f>
        <v>-3.3267893797067814E-2</v>
      </c>
      <c r="G366" s="23"/>
      <c r="J366" s="24"/>
    </row>
    <row r="367" spans="1:10">
      <c r="A367" s="9">
        <f>Banknifty!A367</f>
        <v>42544</v>
      </c>
      <c r="B367" s="21">
        <f>Banknifty!T367</f>
        <v>-1.0043860845451436E-2</v>
      </c>
      <c r="C367" s="21">
        <f t="shared" si="19"/>
        <v>0.22228333500645989</v>
      </c>
      <c r="D367" s="22">
        <f t="shared" si="20"/>
        <v>0.31398030172403479</v>
      </c>
      <c r="E367" s="22">
        <f t="shared" si="21"/>
        <v>9.1696966717574907E-2</v>
      </c>
      <c r="F367" s="21">
        <f>+Banknifty!O367</f>
        <v>-1.66293558063077E-2</v>
      </c>
      <c r="G367" s="23"/>
      <c r="J367" s="24"/>
    </row>
    <row r="368" spans="1:10">
      <c r="A368" s="9">
        <f>Banknifty!A368</f>
        <v>42545</v>
      </c>
      <c r="B368" s="21">
        <f>Banknifty!T368</f>
        <v>-1.7573307062407464E-2</v>
      </c>
      <c r="C368" s="21">
        <f t="shared" si="19"/>
        <v>0.20471002794405241</v>
      </c>
      <c r="D368" s="22">
        <f t="shared" si="20"/>
        <v>0.31398030172403479</v>
      </c>
      <c r="E368" s="22">
        <f t="shared" si="21"/>
        <v>0.10927027377998239</v>
      </c>
      <c r="F368" s="21">
        <f>+Banknifty!O368</f>
        <v>-4.443741036040065E-2</v>
      </c>
      <c r="G368" s="23"/>
      <c r="J368" s="24"/>
    </row>
    <row r="369" spans="1:10">
      <c r="A369" s="9">
        <f>Banknifty!A369</f>
        <v>42548</v>
      </c>
      <c r="B369" s="21">
        <f>Banknifty!T369</f>
        <v>-2.6272925889725754E-3</v>
      </c>
      <c r="C369" s="21">
        <f t="shared" si="19"/>
        <v>0.20208273535507984</v>
      </c>
      <c r="D369" s="22">
        <f t="shared" si="20"/>
        <v>0.31398030172403479</v>
      </c>
      <c r="E369" s="22">
        <f t="shared" si="21"/>
        <v>0.11189756636895495</v>
      </c>
      <c r="F369" s="21">
        <f>+Banknifty!O369</f>
        <v>-3.8857579393919928E-2</v>
      </c>
      <c r="G369" s="23"/>
      <c r="J369" s="24"/>
    </row>
    <row r="370" spans="1:10">
      <c r="A370" s="9">
        <f>Banknifty!A370</f>
        <v>42549</v>
      </c>
      <c r="B370" s="21">
        <f>Banknifty!T370</f>
        <v>3.6306357043004453E-3</v>
      </c>
      <c r="C370" s="21">
        <f t="shared" si="19"/>
        <v>0.20571337105938028</v>
      </c>
      <c r="D370" s="22">
        <f t="shared" si="20"/>
        <v>0.31398030172403479</v>
      </c>
      <c r="E370" s="22">
        <f t="shared" si="21"/>
        <v>0.10826693066465451</v>
      </c>
      <c r="F370" s="21">
        <f>+Banknifty!O370</f>
        <v>-3.5226943689619483E-2</v>
      </c>
      <c r="G370" s="23"/>
      <c r="J370" s="24"/>
    </row>
    <row r="371" spans="1:10">
      <c r="A371" s="9">
        <f>Banknifty!A371</f>
        <v>42550</v>
      </c>
      <c r="B371" s="21">
        <f>Banknifty!T371</f>
        <v>8.1692876939423349E-3</v>
      </c>
      <c r="C371" s="21">
        <f t="shared" si="19"/>
        <v>0.21388265875332263</v>
      </c>
      <c r="D371" s="22">
        <f t="shared" si="20"/>
        <v>0.31398030172403479</v>
      </c>
      <c r="E371" s="22">
        <f t="shared" si="21"/>
        <v>0.10009764297071216</v>
      </c>
      <c r="F371" s="21">
        <f>+Banknifty!O371</f>
        <v>-2.7057655995677148E-2</v>
      </c>
      <c r="G371" s="23"/>
      <c r="J371" s="24"/>
    </row>
    <row r="372" spans="1:10">
      <c r="A372" s="9">
        <f>Banknifty!A372</f>
        <v>42551</v>
      </c>
      <c r="B372" s="21">
        <f>Banknifty!T372</f>
        <v>1.1971161697354588E-2</v>
      </c>
      <c r="C372" s="21">
        <f t="shared" si="19"/>
        <v>0.22585382045067723</v>
      </c>
      <c r="D372" s="22">
        <f t="shared" si="20"/>
        <v>0.31398030172403479</v>
      </c>
      <c r="E372" s="22">
        <f t="shared" si="21"/>
        <v>8.8126481273357565E-2</v>
      </c>
      <c r="F372" s="21">
        <f>+Banknifty!O372</f>
        <v>-1.4086494298322561E-2</v>
      </c>
      <c r="G372" s="23"/>
      <c r="J372" s="24"/>
    </row>
    <row r="373" spans="1:10">
      <c r="A373" s="9">
        <f>Banknifty!A373</f>
        <v>42552</v>
      </c>
      <c r="B373" s="21">
        <f>Banknifty!T373</f>
        <v>0</v>
      </c>
      <c r="C373" s="21">
        <f t="shared" si="19"/>
        <v>0.22585382045067723</v>
      </c>
      <c r="D373" s="22">
        <f t="shared" si="20"/>
        <v>0.31398030172403479</v>
      </c>
      <c r="E373" s="22">
        <f t="shared" si="21"/>
        <v>8.8126481273357565E-2</v>
      </c>
      <c r="F373" s="21">
        <f>+Banknifty!O373</f>
        <v>-6.9294920948807697E-3</v>
      </c>
      <c r="G373" s="23"/>
      <c r="J373" s="24"/>
    </row>
    <row r="374" spans="1:10">
      <c r="A374" s="9">
        <f>Banknifty!A374</f>
        <v>42555</v>
      </c>
      <c r="B374" s="21">
        <f>Banknifty!T374</f>
        <v>0</v>
      </c>
      <c r="C374" s="21">
        <f t="shared" si="19"/>
        <v>0.22585382045067723</v>
      </c>
      <c r="D374" s="22">
        <f t="shared" si="20"/>
        <v>0.31398030172403479</v>
      </c>
      <c r="E374" s="22">
        <f t="shared" si="21"/>
        <v>8.8126481273357565E-2</v>
      </c>
      <c r="F374" s="21">
        <f>+Banknifty!O374</f>
        <v>-2.0055937409803413E-3</v>
      </c>
      <c r="G374" s="23"/>
      <c r="J374" s="24"/>
    </row>
    <row r="375" spans="1:10">
      <c r="A375" s="9">
        <f>Banknifty!A375</f>
        <v>42556</v>
      </c>
      <c r="B375" s="21">
        <f>Banknifty!T375</f>
        <v>-3.6718998881153939E-3</v>
      </c>
      <c r="C375" s="21">
        <f t="shared" si="19"/>
        <v>0.22218192056256184</v>
      </c>
      <c r="D375" s="22">
        <f t="shared" si="20"/>
        <v>0.31398030172403479</v>
      </c>
      <c r="E375" s="22">
        <f t="shared" si="21"/>
        <v>9.1798381161472958E-2</v>
      </c>
      <c r="F375" s="21">
        <f>+Banknifty!O375</f>
        <v>-5.860926445996447E-3</v>
      </c>
      <c r="G375" s="23"/>
      <c r="J375" s="24"/>
    </row>
    <row r="376" spans="1:10">
      <c r="A376" s="9">
        <f>Banknifty!A376</f>
        <v>42558</v>
      </c>
      <c r="B376" s="21">
        <f>Banknifty!T376</f>
        <v>-5.2721142540977945E-3</v>
      </c>
      <c r="C376" s="21">
        <f t="shared" si="19"/>
        <v>0.21690980630846404</v>
      </c>
      <c r="D376" s="22">
        <f t="shared" si="20"/>
        <v>0.31398030172403479</v>
      </c>
      <c r="E376" s="22">
        <f t="shared" si="21"/>
        <v>9.7070495415570751E-2</v>
      </c>
      <c r="F376" s="21">
        <f>+Banknifty!O376</f>
        <v>-2.2368860559279775E-3</v>
      </c>
      <c r="G376" s="23"/>
      <c r="J376" s="24"/>
    </row>
    <row r="377" spans="1:10">
      <c r="A377" s="9">
        <f>Banknifty!A377</f>
        <v>42559</v>
      </c>
      <c r="B377" s="21">
        <f>Banknifty!T377</f>
        <v>-5.4147566740632303E-3</v>
      </c>
      <c r="C377" s="21">
        <f t="shared" si="19"/>
        <v>0.2114950496344008</v>
      </c>
      <c r="D377" s="22">
        <f t="shared" si="20"/>
        <v>0.31398030172403479</v>
      </c>
      <c r="E377" s="22">
        <f t="shared" si="21"/>
        <v>0.10248525208963399</v>
      </c>
      <c r="F377" s="21">
        <f>+Banknifty!O377</f>
        <v>-6.6334294631802074E-3</v>
      </c>
      <c r="G377" s="23"/>
      <c r="J377" s="24"/>
    </row>
    <row r="378" spans="1:10">
      <c r="A378" s="9">
        <f>Banknifty!A378</f>
        <v>42562</v>
      </c>
      <c r="B378" s="21">
        <f>Banknifty!T378</f>
        <v>-4.4037625626401622E-3</v>
      </c>
      <c r="C378" s="21">
        <f t="shared" si="19"/>
        <v>0.20709128707176064</v>
      </c>
      <c r="D378" s="22">
        <f t="shared" si="20"/>
        <v>0.31398030172403479</v>
      </c>
      <c r="E378" s="22">
        <f t="shared" si="21"/>
        <v>0.10688901465227416</v>
      </c>
      <c r="F378" s="21">
        <f>+Banknifty!O378</f>
        <v>1.6578730341908571E-2</v>
      </c>
      <c r="G378" s="23"/>
      <c r="J378" s="24"/>
    </row>
    <row r="379" spans="1:10">
      <c r="A379" s="9">
        <f>Banknifty!A379</f>
        <v>42563</v>
      </c>
      <c r="B379" s="21">
        <f>Banknifty!T379</f>
        <v>1.1794660879823836E-2</v>
      </c>
      <c r="C379" s="21">
        <f t="shared" si="19"/>
        <v>0.21888594795158448</v>
      </c>
      <c r="D379" s="22">
        <f t="shared" si="20"/>
        <v>0.31398030172403479</v>
      </c>
      <c r="E379" s="22">
        <f t="shared" si="21"/>
        <v>9.5094353772450319E-2</v>
      </c>
      <c r="F379" s="21">
        <f>+Banknifty!O379</f>
        <v>2.8373391221732408E-2</v>
      </c>
      <c r="G379" s="23"/>
      <c r="J379" s="24"/>
    </row>
    <row r="380" spans="1:10">
      <c r="A380" s="9">
        <f>Banknifty!A380</f>
        <v>42564</v>
      </c>
      <c r="B380" s="21">
        <f>Banknifty!T380</f>
        <v>-3.47637945835232E-3</v>
      </c>
      <c r="C380" s="21">
        <f t="shared" si="19"/>
        <v>0.21540956849323215</v>
      </c>
      <c r="D380" s="22">
        <f t="shared" si="20"/>
        <v>0.31398030172403479</v>
      </c>
      <c r="E380" s="22">
        <f t="shared" si="21"/>
        <v>9.8570733230802648E-2</v>
      </c>
      <c r="F380" s="21">
        <f>+Banknifty!O380</f>
        <v>2.5897011763380089E-2</v>
      </c>
      <c r="G380" s="23"/>
      <c r="J380" s="24"/>
    </row>
    <row r="381" spans="1:10">
      <c r="A381" s="9">
        <f>Banknifty!A381</f>
        <v>42565</v>
      </c>
      <c r="B381" s="21">
        <f>Banknifty!T381</f>
        <v>-4.679546228355003E-3</v>
      </c>
      <c r="C381" s="21">
        <f t="shared" si="19"/>
        <v>0.21073002226487714</v>
      </c>
      <c r="D381" s="22">
        <f t="shared" si="20"/>
        <v>0.31398030172403479</v>
      </c>
      <c r="E381" s="22">
        <f t="shared" si="21"/>
        <v>0.10325027945915766</v>
      </c>
      <c r="F381" s="21">
        <f>+Banknifty!O381</f>
        <v>3.9449036256218026E-2</v>
      </c>
      <c r="G381" s="23"/>
      <c r="J381" s="24"/>
    </row>
    <row r="382" spans="1:10">
      <c r="A382" s="9">
        <f>Banknifty!A382</f>
        <v>42566</v>
      </c>
      <c r="B382" s="21">
        <f>Banknifty!T382</f>
        <v>3.7692230374912054E-3</v>
      </c>
      <c r="C382" s="21">
        <f t="shared" si="19"/>
        <v>0.21449924530236833</v>
      </c>
      <c r="D382" s="22">
        <f t="shared" si="20"/>
        <v>0.31398030172403479</v>
      </c>
      <c r="E382" s="22">
        <f t="shared" si="21"/>
        <v>9.9481056421666464E-2</v>
      </c>
      <c r="F382" s="21">
        <f>+Banknifty!O382</f>
        <v>4.3218259293709232E-2</v>
      </c>
      <c r="G382" s="23"/>
      <c r="J382" s="24"/>
    </row>
    <row r="383" spans="1:10">
      <c r="A383" s="9">
        <f>Banknifty!A383</f>
        <v>42569</v>
      </c>
      <c r="B383" s="21">
        <f>Banknifty!T383</f>
        <v>-1.8089868691153344E-3</v>
      </c>
      <c r="C383" s="21">
        <f t="shared" si="19"/>
        <v>0.21269025843325298</v>
      </c>
      <c r="D383" s="22">
        <f t="shared" si="20"/>
        <v>0.31398030172403479</v>
      </c>
      <c r="E383" s="22">
        <f t="shared" si="21"/>
        <v>0.10129004329078181</v>
      </c>
      <c r="F383" s="21">
        <f>+Banknifty!O383</f>
        <v>4.24092724245939E-2</v>
      </c>
      <c r="G383" s="23"/>
      <c r="J383" s="24"/>
    </row>
    <row r="384" spans="1:10">
      <c r="A384" s="9">
        <f>Banknifty!A384</f>
        <v>42570</v>
      </c>
      <c r="B384" s="21">
        <f>Banknifty!T384</f>
        <v>-1.13977530460475E-3</v>
      </c>
      <c r="C384" s="21">
        <f t="shared" si="19"/>
        <v>0.21155048312864824</v>
      </c>
      <c r="D384" s="22">
        <f t="shared" si="20"/>
        <v>0.31398030172403479</v>
      </c>
      <c r="E384" s="22">
        <f t="shared" si="21"/>
        <v>0.10242981859538655</v>
      </c>
      <c r="F384" s="21">
        <f>+Banknifty!O384</f>
        <v>4.2549047729198652E-2</v>
      </c>
      <c r="G384" s="23"/>
      <c r="J384" s="24"/>
    </row>
    <row r="385" spans="1:10">
      <c r="A385" s="9">
        <f>Banknifty!A385</f>
        <v>42571</v>
      </c>
      <c r="B385" s="21">
        <f>Banknifty!T385</f>
        <v>3.6942987556462265E-3</v>
      </c>
      <c r="C385" s="21">
        <f t="shared" si="19"/>
        <v>0.21524478188429447</v>
      </c>
      <c r="D385" s="22">
        <f t="shared" si="20"/>
        <v>0.31398030172403479</v>
      </c>
      <c r="E385" s="22">
        <f t="shared" si="21"/>
        <v>9.8735519839740327E-2</v>
      </c>
      <c r="F385" s="21">
        <f>+Banknifty!O385</f>
        <v>4.6243346484844877E-2</v>
      </c>
      <c r="G385" s="23"/>
      <c r="J385" s="24"/>
    </row>
    <row r="386" spans="1:10">
      <c r="A386" s="9">
        <f>Banknifty!A386</f>
        <v>42572</v>
      </c>
      <c r="B386" s="21">
        <f>Banknifty!T386</f>
        <v>-6.8289143902016489E-3</v>
      </c>
      <c r="C386" s="21">
        <f t="shared" si="19"/>
        <v>0.20841586749409283</v>
      </c>
      <c r="D386" s="22">
        <f t="shared" si="20"/>
        <v>0.31398030172403479</v>
      </c>
      <c r="E386" s="22">
        <f t="shared" si="21"/>
        <v>0.10556443422994197</v>
      </c>
      <c r="F386" s="21">
        <f>+Banknifty!O386</f>
        <v>2.9975750841786077E-2</v>
      </c>
      <c r="G386" s="23"/>
      <c r="J386" s="24"/>
    </row>
    <row r="387" spans="1:10">
      <c r="A387" s="9">
        <f>Banknifty!A387</f>
        <v>42573</v>
      </c>
      <c r="B387" s="21">
        <f>Banknifty!T387</f>
        <v>-1.6863546290214336E-3</v>
      </c>
      <c r="C387" s="21">
        <f t="shared" si="19"/>
        <v>0.20672951286507138</v>
      </c>
      <c r="D387" s="22">
        <f t="shared" si="20"/>
        <v>0.31398030172403479</v>
      </c>
      <c r="E387" s="22">
        <f t="shared" si="21"/>
        <v>0.10725078885896341</v>
      </c>
      <c r="F387" s="21">
        <f>+Banknifty!O387</f>
        <v>3.066210547080751E-2</v>
      </c>
      <c r="G387" s="23"/>
      <c r="J387" s="24"/>
    </row>
    <row r="388" spans="1:10">
      <c r="A388" s="9">
        <f>Banknifty!A388</f>
        <v>42576</v>
      </c>
      <c r="B388" s="21">
        <f>Banknifty!T388</f>
        <v>1.4817226627239386E-2</v>
      </c>
      <c r="C388" s="21">
        <f t="shared" si="19"/>
        <v>0.22154673949231077</v>
      </c>
      <c r="D388" s="22">
        <f t="shared" si="20"/>
        <v>0.31398030172403479</v>
      </c>
      <c r="E388" s="22">
        <f t="shared" si="21"/>
        <v>9.2433562231724026E-2</v>
      </c>
      <c r="F388" s="21">
        <f>+Banknifty!O388</f>
        <v>4.5479332098046894E-2</v>
      </c>
      <c r="G388" s="23"/>
      <c r="J388" s="24"/>
    </row>
    <row r="389" spans="1:10">
      <c r="A389" s="9">
        <f>Banknifty!A389</f>
        <v>42577</v>
      </c>
      <c r="B389" s="21">
        <f>Banknifty!T389</f>
        <v>-8.8080005049296778E-3</v>
      </c>
      <c r="C389" s="21">
        <f t="shared" si="19"/>
        <v>0.2127387389873811</v>
      </c>
      <c r="D389" s="22">
        <f t="shared" si="20"/>
        <v>0.31398030172403479</v>
      </c>
      <c r="E389" s="22">
        <f t="shared" si="21"/>
        <v>0.10124156273665369</v>
      </c>
      <c r="F389" s="21">
        <f>+Banknifty!O389</f>
        <v>3.7671331593117217E-2</v>
      </c>
      <c r="G389" s="23"/>
      <c r="J389" s="24"/>
    </row>
    <row r="390" spans="1:10">
      <c r="A390" s="9">
        <f>Banknifty!A390</f>
        <v>42578</v>
      </c>
      <c r="B390" s="21">
        <f>Banknifty!T390</f>
        <v>-1.1179014636266811E-2</v>
      </c>
      <c r="C390" s="21">
        <f t="shared" si="19"/>
        <v>0.2015597243511143</v>
      </c>
      <c r="D390" s="22">
        <f t="shared" si="20"/>
        <v>0.31398030172403479</v>
      </c>
      <c r="E390" s="22">
        <f t="shared" si="21"/>
        <v>0.11242057737292049</v>
      </c>
      <c r="F390" s="21">
        <f>+Banknifty!O390</f>
        <v>4.6216663731941797E-2</v>
      </c>
      <c r="G390" s="23"/>
      <c r="J390" s="24"/>
    </row>
    <row r="391" spans="1:10">
      <c r="A391" s="9">
        <f>Banknifty!A391</f>
        <v>42579</v>
      </c>
      <c r="B391" s="21">
        <f>Banknifty!T391</f>
        <v>1.5939144192208365E-3</v>
      </c>
      <c r="C391" s="21">
        <f t="shared" si="19"/>
        <v>0.20315363877033513</v>
      </c>
      <c r="D391" s="22">
        <f t="shared" si="20"/>
        <v>0.31398030172403479</v>
      </c>
      <c r="E391" s="22">
        <f t="shared" si="21"/>
        <v>0.11082666295369967</v>
      </c>
      <c r="F391" s="21">
        <f>+Banknifty!O391</f>
        <v>4.8810578151162631E-2</v>
      </c>
      <c r="G391" s="23"/>
      <c r="J391" s="24"/>
    </row>
    <row r="392" spans="1:10">
      <c r="A392" s="9">
        <f>Banknifty!A392</f>
        <v>42580</v>
      </c>
      <c r="B392" s="21">
        <f>Banknifty!T392</f>
        <v>0</v>
      </c>
      <c r="C392" s="21">
        <f t="shared" si="19"/>
        <v>0.20315363877033513</v>
      </c>
      <c r="D392" s="22">
        <f t="shared" si="20"/>
        <v>0.31398030172403479</v>
      </c>
      <c r="E392" s="22">
        <f t="shared" si="21"/>
        <v>0.11082666295369967</v>
      </c>
      <c r="F392" s="21">
        <f>+Banknifty!O392</f>
        <v>4.7486831712826937E-2</v>
      </c>
      <c r="G392" s="23"/>
      <c r="J392" s="24"/>
    </row>
    <row r="393" spans="1:10">
      <c r="A393" s="9">
        <f>Banknifty!A393</f>
        <v>42583</v>
      </c>
      <c r="B393" s="21">
        <f>Banknifty!T393</f>
        <v>0</v>
      </c>
      <c r="C393" s="21">
        <f t="shared" si="19"/>
        <v>0.20315363877033513</v>
      </c>
      <c r="D393" s="22">
        <f t="shared" si="20"/>
        <v>0.31398030172403479</v>
      </c>
      <c r="E393" s="22">
        <f t="shared" si="21"/>
        <v>0.11082666295369967</v>
      </c>
      <c r="F393" s="21">
        <f>+Banknifty!O393</f>
        <v>3.6830328095915119E-2</v>
      </c>
      <c r="G393" s="23"/>
      <c r="J393" s="24"/>
    </row>
    <row r="394" spans="1:10">
      <c r="A394" s="9">
        <f>Banknifty!A394</f>
        <v>42584</v>
      </c>
      <c r="B394" s="21">
        <f>Banknifty!T394</f>
        <v>1.2681467017574418E-3</v>
      </c>
      <c r="C394" s="21">
        <f t="shared" si="19"/>
        <v>0.20442178547209258</v>
      </c>
      <c r="D394" s="22">
        <f t="shared" si="20"/>
        <v>0.31398030172403479</v>
      </c>
      <c r="E394" s="22">
        <f t="shared" si="21"/>
        <v>0.10955851625194221</v>
      </c>
      <c r="F394" s="21">
        <f>+Banknifty!O394</f>
        <v>3.5562181394157677E-2</v>
      </c>
      <c r="G394" s="23"/>
      <c r="J394" s="24"/>
    </row>
    <row r="395" spans="1:10">
      <c r="A395" s="9">
        <f>Banknifty!A395</f>
        <v>42585</v>
      </c>
      <c r="B395" s="21">
        <f>Banknifty!T395</f>
        <v>6.8694381724000147E-3</v>
      </c>
      <c r="C395" s="21">
        <f t="shared" si="19"/>
        <v>0.2112912236444926</v>
      </c>
      <c r="D395" s="22">
        <f t="shared" si="20"/>
        <v>0.31398030172403479</v>
      </c>
      <c r="E395" s="22">
        <f t="shared" si="21"/>
        <v>0.1026890780795422</v>
      </c>
      <c r="F395" s="21">
        <f>+Banknifty!O395</f>
        <v>2.8692743221757661E-2</v>
      </c>
      <c r="G395" s="23"/>
      <c r="J395" s="24"/>
    </row>
    <row r="396" spans="1:10">
      <c r="A396" s="9">
        <f>Banknifty!A396</f>
        <v>42586</v>
      </c>
      <c r="B396" s="21">
        <f>Banknifty!T396</f>
        <v>-1.609847431151318E-3</v>
      </c>
      <c r="C396" s="21">
        <f t="shared" si="19"/>
        <v>0.20968137621334129</v>
      </c>
      <c r="D396" s="22">
        <f t="shared" si="20"/>
        <v>0.31398030172403479</v>
      </c>
      <c r="E396" s="22">
        <f t="shared" si="21"/>
        <v>0.1042989255106935</v>
      </c>
      <c r="F396" s="21">
        <f>+Banknifty!O396</f>
        <v>2.930259065290898E-2</v>
      </c>
      <c r="G396" s="23"/>
      <c r="J396" s="24"/>
    </row>
    <row r="397" spans="1:10">
      <c r="A397" s="9">
        <f>Banknifty!A397</f>
        <v>42587</v>
      </c>
      <c r="B397" s="21">
        <f>Banknifty!T397</f>
        <v>-1.001102937245372E-2</v>
      </c>
      <c r="C397" s="21">
        <f t="shared" ref="C397:C460" si="22">+C396+B397</f>
        <v>0.19967034684088758</v>
      </c>
      <c r="D397" s="22">
        <f t="shared" ref="D397:D460" si="23">MAX(C397,D396)</f>
        <v>0.31398030172403479</v>
      </c>
      <c r="E397" s="22">
        <f t="shared" ref="E397:E460" si="24">D397-C397</f>
        <v>0.11430995488314721</v>
      </c>
      <c r="F397" s="21">
        <f>+Banknifty!O397</f>
        <v>4.5702299815361003E-2</v>
      </c>
      <c r="G397" s="23"/>
      <c r="J397" s="24"/>
    </row>
    <row r="398" spans="1:10">
      <c r="A398" s="9">
        <f>Banknifty!A398</f>
        <v>42590</v>
      </c>
      <c r="B398" s="21">
        <f>Banknifty!T398</f>
        <v>6.5750196593087823E-5</v>
      </c>
      <c r="C398" s="21">
        <f t="shared" si="22"/>
        <v>0.19973609703748066</v>
      </c>
      <c r="D398" s="22">
        <f t="shared" si="23"/>
        <v>0.31398030172403479</v>
      </c>
      <c r="E398" s="22">
        <f t="shared" si="24"/>
        <v>0.11424420468655413</v>
      </c>
      <c r="F398" s="21">
        <f>+Banknifty!O398</f>
        <v>4.5768050011954088E-2</v>
      </c>
      <c r="G398" s="23"/>
      <c r="J398" s="24"/>
    </row>
    <row r="399" spans="1:10">
      <c r="A399" s="9">
        <f>Banknifty!A399</f>
        <v>42591</v>
      </c>
      <c r="B399" s="21">
        <f>Banknifty!T399</f>
        <v>-2.5223430777482876E-3</v>
      </c>
      <c r="C399" s="21">
        <f t="shared" si="22"/>
        <v>0.19721375395973237</v>
      </c>
      <c r="D399" s="22">
        <f t="shared" si="23"/>
        <v>0.31398030172403479</v>
      </c>
      <c r="E399" s="22">
        <f t="shared" si="24"/>
        <v>0.11676654776430243</v>
      </c>
      <c r="F399" s="21">
        <f>+Banknifty!O399</f>
        <v>4.5478768167282663E-2</v>
      </c>
      <c r="G399" s="23"/>
      <c r="J399" s="24"/>
    </row>
    <row r="400" spans="1:10">
      <c r="A400" s="9">
        <f>Banknifty!A400</f>
        <v>42592</v>
      </c>
      <c r="B400" s="21">
        <f>Banknifty!T400</f>
        <v>1.5267978807918994E-2</v>
      </c>
      <c r="C400" s="21">
        <f t="shared" si="22"/>
        <v>0.21248173276765137</v>
      </c>
      <c r="D400" s="22">
        <f t="shared" si="23"/>
        <v>0.31398030172403479</v>
      </c>
      <c r="E400" s="22">
        <f t="shared" si="24"/>
        <v>0.10149856895638343</v>
      </c>
      <c r="F400" s="21">
        <f>+Banknifty!O400</f>
        <v>3.0210789359363669E-2</v>
      </c>
      <c r="G400" s="23"/>
      <c r="J400" s="24"/>
    </row>
    <row r="401" spans="1:10">
      <c r="A401" s="9">
        <f>Banknifty!A401</f>
        <v>42593</v>
      </c>
      <c r="B401" s="21">
        <f>Banknifty!T401</f>
        <v>-1.1789826306705996E-3</v>
      </c>
      <c r="C401" s="21">
        <f t="shared" si="22"/>
        <v>0.21130275013698077</v>
      </c>
      <c r="D401" s="22">
        <f t="shared" si="23"/>
        <v>0.31398030172403479</v>
      </c>
      <c r="E401" s="22">
        <f t="shared" si="24"/>
        <v>0.10267755158705402</v>
      </c>
      <c r="F401" s="21">
        <f>+Banknifty!O401</f>
        <v>3.0389771990034269E-2</v>
      </c>
      <c r="G401" s="23"/>
      <c r="J401" s="24"/>
    </row>
    <row r="402" spans="1:10">
      <c r="A402" s="9">
        <f>Banknifty!A402</f>
        <v>42594</v>
      </c>
      <c r="B402" s="21">
        <f>Banknifty!T402</f>
        <v>1.4113059387561636E-2</v>
      </c>
      <c r="C402" s="21">
        <f t="shared" si="22"/>
        <v>0.2254158095245424</v>
      </c>
      <c r="D402" s="22">
        <f t="shared" si="23"/>
        <v>0.31398030172403479</v>
      </c>
      <c r="E402" s="22">
        <f t="shared" si="24"/>
        <v>8.8564492199492389E-2</v>
      </c>
      <c r="F402" s="21">
        <f>+Banknifty!O402</f>
        <v>4.4502831377595906E-2</v>
      </c>
      <c r="G402" s="23"/>
      <c r="J402" s="24"/>
    </row>
    <row r="403" spans="1:10">
      <c r="A403" s="9">
        <f>Banknifty!A403</f>
        <v>42598</v>
      </c>
      <c r="B403" s="21">
        <f>Banknifty!T403</f>
        <v>2.781223580351249E-3</v>
      </c>
      <c r="C403" s="21">
        <f t="shared" si="22"/>
        <v>0.22819703310489364</v>
      </c>
      <c r="D403" s="22">
        <f t="shared" si="23"/>
        <v>0.31398030172403479</v>
      </c>
      <c r="E403" s="22">
        <f t="shared" si="24"/>
        <v>8.5783268619141151E-2</v>
      </c>
      <c r="F403" s="21">
        <f>+Banknifty!O403</f>
        <v>4.7284054957947158E-2</v>
      </c>
      <c r="G403" s="23"/>
      <c r="J403" s="24"/>
    </row>
    <row r="404" spans="1:10">
      <c r="A404" s="9">
        <f>Banknifty!A404</f>
        <v>42599</v>
      </c>
      <c r="B404" s="21">
        <f>Banknifty!T404</f>
        <v>1.3473584682662388E-3</v>
      </c>
      <c r="C404" s="21">
        <f t="shared" si="22"/>
        <v>0.22954439157315989</v>
      </c>
      <c r="D404" s="22">
        <f t="shared" si="23"/>
        <v>0.31398030172403479</v>
      </c>
      <c r="E404" s="22">
        <f t="shared" si="24"/>
        <v>8.4435910150874899E-2</v>
      </c>
      <c r="F404" s="21">
        <f>+Banknifty!O404</f>
        <v>4.8631413426213396E-2</v>
      </c>
      <c r="G404" s="23"/>
      <c r="J404" s="24"/>
    </row>
    <row r="405" spans="1:10">
      <c r="A405" s="9">
        <f>Banknifty!A405</f>
        <v>42600</v>
      </c>
      <c r="B405" s="21">
        <f>Banknifty!T405</f>
        <v>1.5656064921916239E-2</v>
      </c>
      <c r="C405" s="21">
        <f t="shared" si="22"/>
        <v>0.24520045649507613</v>
      </c>
      <c r="D405" s="22">
        <f t="shared" si="23"/>
        <v>0.31398030172403479</v>
      </c>
      <c r="E405" s="22">
        <f t="shared" si="24"/>
        <v>6.8779845228958664E-2</v>
      </c>
      <c r="F405" s="21">
        <f>+Banknifty!O405</f>
        <v>6.4287478348129631E-2</v>
      </c>
      <c r="G405" s="23"/>
      <c r="J405" s="24"/>
    </row>
    <row r="406" spans="1:10">
      <c r="A406" s="9">
        <f>Banknifty!A406</f>
        <v>42601</v>
      </c>
      <c r="B406" s="21">
        <f>Banknifty!T406</f>
        <v>2.6702683438913472E-3</v>
      </c>
      <c r="C406" s="21">
        <f t="shared" si="22"/>
        <v>0.24787072483896747</v>
      </c>
      <c r="D406" s="22">
        <f t="shared" si="23"/>
        <v>0.31398030172403479</v>
      </c>
      <c r="E406" s="22">
        <f t="shared" si="24"/>
        <v>6.6109576885067328E-2</v>
      </c>
      <c r="F406" s="21">
        <f>+Banknifty!O406</f>
        <v>6.6957746692020981E-2</v>
      </c>
      <c r="G406" s="23"/>
      <c r="J406" s="24"/>
    </row>
    <row r="407" spans="1:10">
      <c r="A407" s="9">
        <f>Banknifty!A407</f>
        <v>42604</v>
      </c>
      <c r="B407" s="21">
        <f>Banknifty!T407</f>
        <v>-5.0999984546477375E-3</v>
      </c>
      <c r="C407" s="21">
        <f t="shared" si="22"/>
        <v>0.24277072638431973</v>
      </c>
      <c r="D407" s="22">
        <f t="shared" si="23"/>
        <v>0.31398030172403479</v>
      </c>
      <c r="E407" s="22">
        <f t="shared" si="24"/>
        <v>7.1209575339715059E-2</v>
      </c>
      <c r="F407" s="21">
        <f>+Banknifty!O407</f>
        <v>6.3215418721918507E-2</v>
      </c>
      <c r="G407" s="23"/>
      <c r="J407" s="24"/>
    </row>
    <row r="408" spans="1:10">
      <c r="A408" s="9">
        <f>Banknifty!A408</f>
        <v>42605</v>
      </c>
      <c r="B408" s="21">
        <f>Banknifty!T408</f>
        <v>-2.6519823788544749E-3</v>
      </c>
      <c r="C408" s="21">
        <f t="shared" si="22"/>
        <v>0.24011874400546526</v>
      </c>
      <c r="D408" s="22">
        <f t="shared" si="23"/>
        <v>0.31398030172403479</v>
      </c>
      <c r="E408" s="22">
        <f t="shared" si="24"/>
        <v>7.3861557718569532E-2</v>
      </c>
      <c r="F408" s="21">
        <f>+Banknifty!O408</f>
        <v>6.4867401100772978E-2</v>
      </c>
      <c r="G408" s="23"/>
      <c r="J408" s="24"/>
    </row>
    <row r="409" spans="1:10">
      <c r="A409" s="9">
        <f>Banknifty!A409</f>
        <v>42606</v>
      </c>
      <c r="B409" s="21">
        <f>Banknifty!T409</f>
        <v>1.8841286679217831E-4</v>
      </c>
      <c r="C409" s="21">
        <f t="shared" si="22"/>
        <v>0.24030715687225743</v>
      </c>
      <c r="D409" s="22">
        <f t="shared" si="23"/>
        <v>0.31398030172403479</v>
      </c>
      <c r="E409" s="22">
        <f t="shared" si="24"/>
        <v>7.3673144851777367E-2</v>
      </c>
      <c r="F409" s="21">
        <f>+Banknifty!O409</f>
        <v>6.5055813967565157E-2</v>
      </c>
      <c r="G409" s="23"/>
      <c r="J409" s="24"/>
    </row>
    <row r="410" spans="1:10">
      <c r="A410" s="9">
        <f>Banknifty!A410</f>
        <v>42607</v>
      </c>
      <c r="B410" s="21">
        <f>Banknifty!T410</f>
        <v>-4.5894921552435634E-3</v>
      </c>
      <c r="C410" s="21">
        <f t="shared" si="22"/>
        <v>0.23571766471701386</v>
      </c>
      <c r="D410" s="22">
        <f t="shared" si="23"/>
        <v>0.31398030172403479</v>
      </c>
      <c r="E410" s="22">
        <f t="shared" si="24"/>
        <v>7.8262637007020935E-2</v>
      </c>
      <c r="F410" s="21">
        <f>+Banknifty!O410</f>
        <v>6.1466321812321596E-2</v>
      </c>
      <c r="G410" s="23"/>
      <c r="J410" s="24"/>
    </row>
    <row r="411" spans="1:10">
      <c r="A411" s="9">
        <f>Banknifty!A411</f>
        <v>42608</v>
      </c>
      <c r="B411" s="21">
        <f>Banknifty!T411</f>
        <v>0</v>
      </c>
      <c r="C411" s="21">
        <f t="shared" si="22"/>
        <v>0.23571766471701386</v>
      </c>
      <c r="D411" s="22">
        <f t="shared" si="23"/>
        <v>0.31398030172403479</v>
      </c>
      <c r="E411" s="22">
        <f t="shared" si="24"/>
        <v>7.8262637007020935E-2</v>
      </c>
      <c r="F411" s="21">
        <f>+Banknifty!O411</f>
        <v>6.2041259203711445E-2</v>
      </c>
      <c r="G411" s="23"/>
      <c r="J411" s="24"/>
    </row>
    <row r="412" spans="1:10">
      <c r="A412" s="9">
        <f>Banknifty!A412</f>
        <v>42611</v>
      </c>
      <c r="B412" s="21">
        <f>Banknifty!T412</f>
        <v>0</v>
      </c>
      <c r="C412" s="21">
        <f t="shared" si="22"/>
        <v>0.23571766471701386</v>
      </c>
      <c r="D412" s="22">
        <f t="shared" si="23"/>
        <v>0.31398030172403479</v>
      </c>
      <c r="E412" s="22">
        <f t="shared" si="24"/>
        <v>7.8262637007020935E-2</v>
      </c>
      <c r="F412" s="21">
        <f>+Banknifty!O412</f>
        <v>6.1880783366972392E-2</v>
      </c>
      <c r="G412" s="23"/>
      <c r="J412" s="24"/>
    </row>
    <row r="413" spans="1:10">
      <c r="A413" s="9">
        <f>Banknifty!A413</f>
        <v>42612</v>
      </c>
      <c r="B413" s="21">
        <f>Banknifty!T413</f>
        <v>-6.5809394002935995E-3</v>
      </c>
      <c r="C413" s="21">
        <f t="shared" si="22"/>
        <v>0.22913672531672025</v>
      </c>
      <c r="D413" s="22">
        <f t="shared" si="23"/>
        <v>0.31398030172403479</v>
      </c>
      <c r="E413" s="22">
        <f t="shared" si="24"/>
        <v>8.4843576407314547E-2</v>
      </c>
      <c r="F413" s="21">
        <f>+Banknifty!O413</f>
        <v>7.8673909756799623E-2</v>
      </c>
      <c r="G413" s="23"/>
      <c r="J413" s="24"/>
    </row>
    <row r="414" spans="1:10">
      <c r="A414" s="9">
        <f>Banknifty!A414</f>
        <v>42613</v>
      </c>
      <c r="B414" s="21">
        <f>Banknifty!T414</f>
        <v>1.126087133633427E-2</v>
      </c>
      <c r="C414" s="21">
        <f t="shared" si="22"/>
        <v>0.24039759665305452</v>
      </c>
      <c r="D414" s="22">
        <f t="shared" si="23"/>
        <v>0.31398030172403479</v>
      </c>
      <c r="E414" s="22">
        <f t="shared" si="24"/>
        <v>7.3582705070980275E-2</v>
      </c>
      <c r="F414" s="21">
        <f>+Banknifty!O414</f>
        <v>8.9934781093133895E-2</v>
      </c>
      <c r="G414" s="23"/>
      <c r="J414" s="24"/>
    </row>
    <row r="415" spans="1:10">
      <c r="A415" s="9">
        <f>Banknifty!A415</f>
        <v>42614</v>
      </c>
      <c r="B415" s="21">
        <f>Banknifty!T415</f>
        <v>-2.029710548113199E-3</v>
      </c>
      <c r="C415" s="21">
        <f t="shared" si="22"/>
        <v>0.23836788610494131</v>
      </c>
      <c r="D415" s="22">
        <f t="shared" si="23"/>
        <v>0.31398030172403479</v>
      </c>
      <c r="E415" s="22">
        <f t="shared" si="24"/>
        <v>7.5612415619093487E-2</v>
      </c>
      <c r="F415" s="21">
        <f>+Banknifty!O415</f>
        <v>8.8905070545020698E-2</v>
      </c>
      <c r="G415" s="23"/>
      <c r="J415" s="24"/>
    </row>
    <row r="416" spans="1:10">
      <c r="A416" s="9">
        <f>Banknifty!A416</f>
        <v>42615</v>
      </c>
      <c r="B416" s="21">
        <f>Banknifty!T416</f>
        <v>-8.3303384661911114E-3</v>
      </c>
      <c r="C416" s="21">
        <f t="shared" si="22"/>
        <v>0.2300375476387502</v>
      </c>
      <c r="D416" s="22">
        <f t="shared" si="23"/>
        <v>0.31398030172403479</v>
      </c>
      <c r="E416" s="22">
        <f t="shared" si="24"/>
        <v>8.3942754085284593E-2</v>
      </c>
      <c r="F416" s="21">
        <f>+Banknifty!O416</f>
        <v>9.5571065151739618E-2</v>
      </c>
      <c r="G416" s="23"/>
      <c r="J416" s="24"/>
    </row>
    <row r="417" spans="1:10">
      <c r="A417" s="9">
        <f>Banknifty!A417</f>
        <v>42619</v>
      </c>
      <c r="B417" s="21">
        <f>Banknifty!T417</f>
        <v>2.6277116426953035E-2</v>
      </c>
      <c r="C417" s="21">
        <f t="shared" si="22"/>
        <v>0.25631466406570325</v>
      </c>
      <c r="D417" s="22">
        <f t="shared" si="23"/>
        <v>0.31398030172403479</v>
      </c>
      <c r="E417" s="22">
        <f t="shared" si="24"/>
        <v>5.7665637658331548E-2</v>
      </c>
      <c r="F417" s="21">
        <f>+Banknifty!O417</f>
        <v>0.12184818157869265</v>
      </c>
      <c r="G417" s="23"/>
      <c r="J417" s="24"/>
    </row>
    <row r="418" spans="1:10">
      <c r="A418" s="9">
        <f>Banknifty!A418</f>
        <v>42620</v>
      </c>
      <c r="B418" s="21">
        <f>Banknifty!T418</f>
        <v>5.537517289496127E-4</v>
      </c>
      <c r="C418" s="21">
        <f t="shared" si="22"/>
        <v>0.25686841579465286</v>
      </c>
      <c r="D418" s="22">
        <f t="shared" si="23"/>
        <v>0.31398030172403479</v>
      </c>
      <c r="E418" s="22">
        <f t="shared" si="24"/>
        <v>5.7111885929381934E-2</v>
      </c>
      <c r="F418" s="21">
        <f>+Banknifty!O418</f>
        <v>0.12240193330764226</v>
      </c>
      <c r="G418" s="23"/>
      <c r="J418" s="24"/>
    </row>
    <row r="419" spans="1:10">
      <c r="A419" s="9">
        <f>Banknifty!A419</f>
        <v>42621</v>
      </c>
      <c r="B419" s="21">
        <f>Banknifty!T419</f>
        <v>-3.2111503371872389E-3</v>
      </c>
      <c r="C419" s="21">
        <f t="shared" si="22"/>
        <v>0.25365726545746564</v>
      </c>
      <c r="D419" s="22">
        <f t="shared" si="23"/>
        <v>0.31398030172403479</v>
      </c>
      <c r="E419" s="22">
        <f t="shared" si="24"/>
        <v>6.0323036266569152E-2</v>
      </c>
      <c r="F419" s="21">
        <f>+Banknifty!O419</f>
        <v>0.12270425582725651</v>
      </c>
      <c r="G419" s="23"/>
      <c r="J419" s="24"/>
    </row>
    <row r="420" spans="1:10">
      <c r="A420" s="9">
        <f>Banknifty!A420</f>
        <v>42622</v>
      </c>
      <c r="B420" s="21">
        <f>Banknifty!T420</f>
        <v>-4.9944696574549755E-3</v>
      </c>
      <c r="C420" s="21">
        <f t="shared" si="22"/>
        <v>0.24866279580001066</v>
      </c>
      <c r="D420" s="22">
        <f t="shared" si="23"/>
        <v>0.31398030172403479</v>
      </c>
      <c r="E420" s="22">
        <f t="shared" si="24"/>
        <v>6.5317505924024133E-2</v>
      </c>
      <c r="F420" s="21">
        <f>+Banknifty!O420</f>
        <v>0.11472437857210044</v>
      </c>
      <c r="G420" s="23"/>
      <c r="J420" s="24"/>
    </row>
    <row r="421" spans="1:10">
      <c r="A421" s="9">
        <f>Banknifty!A421</f>
        <v>42625</v>
      </c>
      <c r="B421" s="21">
        <f>Banknifty!T421</f>
        <v>2.2377938517179095E-2</v>
      </c>
      <c r="C421" s="21">
        <f t="shared" si="22"/>
        <v>0.27104073431718978</v>
      </c>
      <c r="D421" s="22">
        <f t="shared" si="23"/>
        <v>0.31398030172403479</v>
      </c>
      <c r="E421" s="22">
        <f t="shared" si="24"/>
        <v>4.2939567406845014E-2</v>
      </c>
      <c r="F421" s="21">
        <f>+Banknifty!O421</f>
        <v>9.2346440054921347E-2</v>
      </c>
      <c r="G421" s="23"/>
      <c r="J421" s="24"/>
    </row>
    <row r="422" spans="1:10">
      <c r="A422" s="9">
        <f>Banknifty!A422</f>
        <v>42627</v>
      </c>
      <c r="B422" s="21">
        <f>Banknifty!T422</f>
        <v>-5.8405378235737628E-3</v>
      </c>
      <c r="C422" s="21">
        <f t="shared" si="22"/>
        <v>0.26520019649361604</v>
      </c>
      <c r="D422" s="22">
        <f t="shared" si="23"/>
        <v>0.31398030172403479</v>
      </c>
      <c r="E422" s="22">
        <f t="shared" si="24"/>
        <v>4.8780105230418758E-2</v>
      </c>
      <c r="F422" s="21">
        <f>+Banknifty!O422</f>
        <v>9.8337895194403668E-2</v>
      </c>
      <c r="G422" s="23"/>
      <c r="J422" s="24"/>
    </row>
    <row r="423" spans="1:10">
      <c r="A423" s="9">
        <f>Banknifty!A423</f>
        <v>42628</v>
      </c>
      <c r="B423" s="21">
        <f>Banknifty!T423</f>
        <v>-8.6492140580189166E-3</v>
      </c>
      <c r="C423" s="21">
        <f t="shared" si="22"/>
        <v>0.2565509824355971</v>
      </c>
      <c r="D423" s="22">
        <f t="shared" si="23"/>
        <v>0.31398030172403479</v>
      </c>
      <c r="E423" s="22">
        <f t="shared" si="24"/>
        <v>5.7429319288437697E-2</v>
      </c>
      <c r="F423" s="21">
        <f>+Banknifty!O423</f>
        <v>9.4540591280182759E-2</v>
      </c>
      <c r="G423" s="23"/>
      <c r="J423" s="24"/>
    </row>
    <row r="424" spans="1:10">
      <c r="A424" s="9">
        <f>Banknifty!A424</f>
        <v>42629</v>
      </c>
      <c r="B424" s="21">
        <f>Banknifty!T424</f>
        <v>-7.3612011114342953E-3</v>
      </c>
      <c r="C424" s="21">
        <f t="shared" si="22"/>
        <v>0.24918978132416281</v>
      </c>
      <c r="D424" s="22">
        <f t="shared" si="23"/>
        <v>0.31398030172403479</v>
      </c>
      <c r="E424" s="22">
        <f t="shared" si="24"/>
        <v>6.4790520399871987E-2</v>
      </c>
      <c r="F424" s="21">
        <f>+Banknifty!O424</f>
        <v>9.4879137387654841E-2</v>
      </c>
      <c r="G424" s="23"/>
      <c r="J424" s="24"/>
    </row>
    <row r="425" spans="1:10">
      <c r="A425" s="9">
        <f>Banknifty!A425</f>
        <v>42632</v>
      </c>
      <c r="B425" s="21">
        <f>Banknifty!T425</f>
        <v>2.0882479023511123E-3</v>
      </c>
      <c r="C425" s="21">
        <f t="shared" si="22"/>
        <v>0.25127802922651393</v>
      </c>
      <c r="D425" s="22">
        <f t="shared" si="23"/>
        <v>0.31398030172403479</v>
      </c>
      <c r="E425" s="22">
        <f t="shared" si="24"/>
        <v>6.2702272497520861E-2</v>
      </c>
      <c r="F425" s="21">
        <f>+Banknifty!O425</f>
        <v>9.6967385290005953E-2</v>
      </c>
      <c r="G425" s="23"/>
      <c r="J425" s="24"/>
    </row>
    <row r="426" spans="1:10">
      <c r="A426" s="9">
        <f>Banknifty!A426</f>
        <v>42633</v>
      </c>
      <c r="B426" s="21">
        <f>Banknifty!T426</f>
        <v>-3.7321655509190434E-3</v>
      </c>
      <c r="C426" s="21">
        <f t="shared" si="22"/>
        <v>0.24754586367559489</v>
      </c>
      <c r="D426" s="22">
        <f t="shared" si="23"/>
        <v>0.31398030172403479</v>
      </c>
      <c r="E426" s="22">
        <f t="shared" si="24"/>
        <v>6.6434438048439903E-2</v>
      </c>
      <c r="F426" s="21">
        <f>+Banknifty!O426</f>
        <v>9.372521303459487E-2</v>
      </c>
      <c r="G426" s="23"/>
      <c r="J426" s="24"/>
    </row>
    <row r="427" spans="1:10">
      <c r="A427" s="9">
        <f>Banknifty!A427</f>
        <v>42634</v>
      </c>
      <c r="B427" s="21">
        <f>Banknifty!T427</f>
        <v>1.0365529219246161E-3</v>
      </c>
      <c r="C427" s="21">
        <f t="shared" si="22"/>
        <v>0.24858241659751951</v>
      </c>
      <c r="D427" s="22">
        <f t="shared" si="23"/>
        <v>0.31398030172403479</v>
      </c>
      <c r="E427" s="22">
        <f t="shared" si="24"/>
        <v>6.5397885126515287E-2</v>
      </c>
      <c r="F427" s="21">
        <f>+Banknifty!O427</f>
        <v>9.2688660112670254E-2</v>
      </c>
      <c r="G427" s="23"/>
      <c r="J427" s="24"/>
    </row>
    <row r="428" spans="1:10">
      <c r="A428" s="9">
        <f>Banknifty!A428</f>
        <v>42635</v>
      </c>
      <c r="B428" s="21">
        <f>Banknifty!T428</f>
        <v>-5.9695331676811909E-3</v>
      </c>
      <c r="C428" s="21">
        <f t="shared" si="22"/>
        <v>0.24261288342983831</v>
      </c>
      <c r="D428" s="22">
        <f t="shared" si="23"/>
        <v>0.31398030172403479</v>
      </c>
      <c r="E428" s="22">
        <f t="shared" si="24"/>
        <v>7.1367418294196489E-2</v>
      </c>
      <c r="F428" s="21">
        <f>+Banknifty!O428</f>
        <v>0.10580096769288533</v>
      </c>
      <c r="G428" s="23"/>
      <c r="J428" s="24"/>
    </row>
    <row r="429" spans="1:10">
      <c r="A429" s="9">
        <f>Banknifty!A429</f>
        <v>42636</v>
      </c>
      <c r="B429" s="21">
        <f>Banknifty!T429</f>
        <v>-6.5261579894951415E-3</v>
      </c>
      <c r="C429" s="21">
        <f t="shared" si="22"/>
        <v>0.23608672544034318</v>
      </c>
      <c r="D429" s="22">
        <f t="shared" si="23"/>
        <v>0.31398030172403479</v>
      </c>
      <c r="E429" s="22">
        <f t="shared" si="24"/>
        <v>7.7893576283691618E-2</v>
      </c>
      <c r="F429" s="21">
        <f>+Banknifty!O429</f>
        <v>9.5206833153328507E-2</v>
      </c>
      <c r="G429" s="23"/>
      <c r="J429" s="24"/>
    </row>
    <row r="430" spans="1:10">
      <c r="A430" s="9">
        <f>Banknifty!A430</f>
        <v>42639</v>
      </c>
      <c r="B430" s="21">
        <f>Banknifty!T430</f>
        <v>1.5219189412737727E-2</v>
      </c>
      <c r="C430" s="21">
        <f t="shared" si="22"/>
        <v>0.2513059148530809</v>
      </c>
      <c r="D430" s="22">
        <f t="shared" si="23"/>
        <v>0.31398030172403479</v>
      </c>
      <c r="E430" s="22">
        <f t="shared" si="24"/>
        <v>6.2674386870953891E-2</v>
      </c>
      <c r="F430" s="21">
        <f>+Banknifty!O430</f>
        <v>7.998764374059078E-2</v>
      </c>
      <c r="G430" s="23"/>
      <c r="J430" s="24"/>
    </row>
    <row r="431" spans="1:10">
      <c r="A431" s="9">
        <f>Banknifty!A431</f>
        <v>42640</v>
      </c>
      <c r="B431" s="21">
        <f>Banknifty!T431</f>
        <v>4.3777265346222173E-3</v>
      </c>
      <c r="C431" s="21">
        <f t="shared" si="22"/>
        <v>0.25568364138770311</v>
      </c>
      <c r="D431" s="22">
        <f t="shared" si="23"/>
        <v>0.31398030172403479</v>
      </c>
      <c r="E431" s="22">
        <f t="shared" si="24"/>
        <v>5.8296660336331685E-2</v>
      </c>
      <c r="F431" s="21">
        <f>+Banknifty!O431</f>
        <v>7.560991720596856E-2</v>
      </c>
      <c r="G431" s="23"/>
      <c r="J431" s="24"/>
    </row>
    <row r="432" spans="1:10">
      <c r="A432" s="9">
        <f>Banknifty!A432</f>
        <v>42641</v>
      </c>
      <c r="B432" s="21">
        <f>Banknifty!T432</f>
        <v>-7.789747889707461E-3</v>
      </c>
      <c r="C432" s="21">
        <f t="shared" si="22"/>
        <v>0.24789389349799565</v>
      </c>
      <c r="D432" s="22">
        <f t="shared" si="23"/>
        <v>0.31398030172403479</v>
      </c>
      <c r="E432" s="22">
        <f t="shared" si="24"/>
        <v>6.6086408226039145E-2</v>
      </c>
      <c r="F432" s="21">
        <f>+Banknifty!O432</f>
        <v>8.239966509567602E-2</v>
      </c>
      <c r="G432" s="23"/>
      <c r="J432" s="24"/>
    </row>
    <row r="433" spans="1:10">
      <c r="A433" s="9">
        <f>Banknifty!A433</f>
        <v>42642</v>
      </c>
      <c r="B433" s="21">
        <f>Banknifty!T433</f>
        <v>-8.5084502607698023E-3</v>
      </c>
      <c r="C433" s="21">
        <f t="shared" si="22"/>
        <v>0.23938544323722585</v>
      </c>
      <c r="D433" s="22">
        <f t="shared" si="23"/>
        <v>0.31398030172403479</v>
      </c>
      <c r="E433" s="22">
        <f t="shared" si="24"/>
        <v>7.459485848680894E-2</v>
      </c>
      <c r="F433" s="21">
        <f>+Banknifty!O433</f>
        <v>5.5350197553513517E-2</v>
      </c>
      <c r="G433" s="23"/>
      <c r="J433" s="24"/>
    </row>
    <row r="434" spans="1:10">
      <c r="A434" s="9">
        <f>Banknifty!A434</f>
        <v>42643</v>
      </c>
      <c r="B434" s="21">
        <f>Banknifty!T434</f>
        <v>0</v>
      </c>
      <c r="C434" s="21">
        <f t="shared" si="22"/>
        <v>0.23938544323722585</v>
      </c>
      <c r="D434" s="22">
        <f t="shared" si="23"/>
        <v>0.31398030172403479</v>
      </c>
      <c r="E434" s="22">
        <f t="shared" si="24"/>
        <v>7.459485848680894E-2</v>
      </c>
      <c r="F434" s="21">
        <f>+Banknifty!O434</f>
        <v>6.8070034914969366E-2</v>
      </c>
      <c r="G434" s="23"/>
      <c r="J434" s="24"/>
    </row>
    <row r="435" spans="1:10">
      <c r="A435" s="9">
        <f>Banknifty!A435</f>
        <v>42646</v>
      </c>
      <c r="B435" s="21">
        <f>Banknifty!T435</f>
        <v>0</v>
      </c>
      <c r="C435" s="21">
        <f t="shared" si="22"/>
        <v>0.23938544323722585</v>
      </c>
      <c r="D435" s="22">
        <f t="shared" si="23"/>
        <v>0.31398030172403479</v>
      </c>
      <c r="E435" s="22">
        <f t="shared" si="24"/>
        <v>7.459485848680894E-2</v>
      </c>
      <c r="F435" s="21">
        <f>+Banknifty!O435</f>
        <v>8.2634980605657465E-2</v>
      </c>
      <c r="G435" s="23"/>
      <c r="J435" s="24"/>
    </row>
    <row r="436" spans="1:10">
      <c r="A436" s="9">
        <f>Banknifty!A436</f>
        <v>42647</v>
      </c>
      <c r="B436" s="21">
        <f>Banknifty!T436</f>
        <v>5.0519802797512232E-3</v>
      </c>
      <c r="C436" s="21">
        <f t="shared" si="22"/>
        <v>0.24443742351697709</v>
      </c>
      <c r="D436" s="22">
        <f t="shared" si="23"/>
        <v>0.31398030172403479</v>
      </c>
      <c r="E436" s="22">
        <f t="shared" si="24"/>
        <v>6.9542878207057707E-2</v>
      </c>
      <c r="F436" s="21">
        <f>+Banknifty!O436</f>
        <v>8.7686960885408685E-2</v>
      </c>
      <c r="G436" s="23"/>
      <c r="J436" s="24"/>
    </row>
    <row r="437" spans="1:10">
      <c r="A437" s="9">
        <f>Banknifty!A437</f>
        <v>42648</v>
      </c>
      <c r="B437" s="21">
        <f>Banknifty!T437</f>
        <v>-8.9509320286280756E-3</v>
      </c>
      <c r="C437" s="21">
        <f t="shared" si="22"/>
        <v>0.23548649148834902</v>
      </c>
      <c r="D437" s="22">
        <f t="shared" si="23"/>
        <v>0.31398030172403479</v>
      </c>
      <c r="E437" s="22">
        <f t="shared" si="24"/>
        <v>7.8493810235685774E-2</v>
      </c>
      <c r="F437" s="21">
        <f>+Banknifty!O437</f>
        <v>7.9433149878979536E-2</v>
      </c>
      <c r="G437" s="23"/>
      <c r="J437" s="24"/>
    </row>
    <row r="438" spans="1:10">
      <c r="A438" s="9">
        <f>Banknifty!A438</f>
        <v>42649</v>
      </c>
      <c r="B438" s="21">
        <f>Banknifty!T438</f>
        <v>7.0432943454884047E-3</v>
      </c>
      <c r="C438" s="21">
        <f t="shared" si="22"/>
        <v>0.24252978583383741</v>
      </c>
      <c r="D438" s="22">
        <f t="shared" si="23"/>
        <v>0.31398030172403479</v>
      </c>
      <c r="E438" s="22">
        <f t="shared" si="24"/>
        <v>7.145051589019738E-2</v>
      </c>
      <c r="F438" s="21">
        <f>+Banknifty!O438</f>
        <v>7.2389855533491129E-2</v>
      </c>
      <c r="G438" s="23"/>
      <c r="J438" s="24"/>
    </row>
    <row r="439" spans="1:10">
      <c r="A439" s="9">
        <f>Banknifty!A439</f>
        <v>42650</v>
      </c>
      <c r="B439" s="21">
        <f>Banknifty!T439</f>
        <v>-1.2130029307150974E-3</v>
      </c>
      <c r="C439" s="21">
        <f t="shared" si="22"/>
        <v>0.24131678290312231</v>
      </c>
      <c r="D439" s="22">
        <f t="shared" si="23"/>
        <v>0.31398030172403479</v>
      </c>
      <c r="E439" s="22">
        <f t="shared" si="24"/>
        <v>7.2663518820912487E-2</v>
      </c>
      <c r="F439" s="21">
        <f>+Banknifty!O439</f>
        <v>7.2602858464206221E-2</v>
      </c>
      <c r="G439" s="23"/>
      <c r="J439" s="24"/>
    </row>
    <row r="440" spans="1:10">
      <c r="A440" s="9">
        <f>Banknifty!A440</f>
        <v>42653</v>
      </c>
      <c r="B440" s="21">
        <f>Banknifty!T440</f>
        <v>-2.1776810203490314E-3</v>
      </c>
      <c r="C440" s="21">
        <f t="shared" si="22"/>
        <v>0.23913910188277326</v>
      </c>
      <c r="D440" s="22">
        <f t="shared" si="23"/>
        <v>0.31398030172403479</v>
      </c>
      <c r="E440" s="22">
        <f t="shared" si="24"/>
        <v>7.484119984126153E-2</v>
      </c>
      <c r="F440" s="21">
        <f>+Banknifty!O440</f>
        <v>7.1425177443857193E-2</v>
      </c>
      <c r="G440" s="23"/>
      <c r="J440" s="24"/>
    </row>
    <row r="441" spans="1:10">
      <c r="A441" s="9">
        <f>Banknifty!A441</f>
        <v>42656</v>
      </c>
      <c r="B441" s="21">
        <f>Banknifty!T441</f>
        <v>2.2970022348377743E-2</v>
      </c>
      <c r="C441" s="21">
        <f t="shared" si="22"/>
        <v>0.26210912423115101</v>
      </c>
      <c r="D441" s="22">
        <f t="shared" si="23"/>
        <v>0.31398030172403479</v>
      </c>
      <c r="E441" s="22">
        <f t="shared" si="24"/>
        <v>5.187117749288378E-2</v>
      </c>
      <c r="F441" s="21">
        <f>+Banknifty!O441</f>
        <v>4.845515509547945E-2</v>
      </c>
      <c r="G441" s="23"/>
      <c r="J441" s="24"/>
    </row>
    <row r="442" spans="1:10">
      <c r="A442" s="9">
        <f>Banknifty!A442</f>
        <v>42657</v>
      </c>
      <c r="B442" s="21">
        <f>Banknifty!T442</f>
        <v>-4.6177395437861785E-3</v>
      </c>
      <c r="C442" s="21">
        <f t="shared" si="22"/>
        <v>0.25749138468736482</v>
      </c>
      <c r="D442" s="22">
        <f t="shared" si="23"/>
        <v>0.31398030172403479</v>
      </c>
      <c r="E442" s="22">
        <f t="shared" si="24"/>
        <v>5.6488917036669972E-2</v>
      </c>
      <c r="F442" s="21">
        <f>+Banknifty!O442</f>
        <v>5.2072894639265628E-2</v>
      </c>
      <c r="G442" s="23"/>
      <c r="J442" s="24"/>
    </row>
    <row r="443" spans="1:10">
      <c r="A443" s="9">
        <f>Banknifty!A443</f>
        <v>42660</v>
      </c>
      <c r="B443" s="21">
        <f>Banknifty!T443</f>
        <v>8.1210508115773296E-5</v>
      </c>
      <c r="C443" s="21">
        <f t="shared" si="22"/>
        <v>0.25757259519548059</v>
      </c>
      <c r="D443" s="22">
        <f t="shared" si="23"/>
        <v>0.31398030172403479</v>
      </c>
      <c r="E443" s="22">
        <f t="shared" si="24"/>
        <v>5.6407706528554202E-2</v>
      </c>
      <c r="F443" s="21">
        <f>+Banknifty!O443</f>
        <v>5.2154105147381398E-2</v>
      </c>
      <c r="G443" s="23"/>
      <c r="J443" s="24"/>
    </row>
    <row r="444" spans="1:10">
      <c r="A444" s="9">
        <f>Banknifty!A444</f>
        <v>42661</v>
      </c>
      <c r="B444" s="21">
        <f>Banknifty!T444</f>
        <v>2.2836636062396116E-2</v>
      </c>
      <c r="C444" s="21">
        <f t="shared" si="22"/>
        <v>0.2804092312578767</v>
      </c>
      <c r="D444" s="22">
        <f t="shared" si="23"/>
        <v>0.31398030172403479</v>
      </c>
      <c r="E444" s="22">
        <f t="shared" si="24"/>
        <v>3.3571070466158093E-2</v>
      </c>
      <c r="F444" s="21">
        <f>+Banknifty!O444</f>
        <v>7.4990741209777514E-2</v>
      </c>
      <c r="G444" s="23"/>
      <c r="J444" s="24"/>
    </row>
    <row r="445" spans="1:10">
      <c r="A445" s="9">
        <f>Banknifty!A445</f>
        <v>42662</v>
      </c>
      <c r="B445" s="21">
        <f>Banknifty!T445</f>
        <v>-4.6673470380795695E-3</v>
      </c>
      <c r="C445" s="21">
        <f t="shared" si="22"/>
        <v>0.27574188421979712</v>
      </c>
      <c r="D445" s="22">
        <f t="shared" si="23"/>
        <v>0.31398030172403479</v>
      </c>
      <c r="E445" s="22">
        <f t="shared" si="24"/>
        <v>3.8238417504237676E-2</v>
      </c>
      <c r="F445" s="21">
        <f>+Banknifty!O445</f>
        <v>7.1323394171697946E-2</v>
      </c>
      <c r="G445" s="23"/>
      <c r="J445" s="24"/>
    </row>
    <row r="446" spans="1:10">
      <c r="A446" s="9">
        <f>Banknifty!A446</f>
        <v>42663</v>
      </c>
      <c r="B446" s="21">
        <f>Banknifty!T446</f>
        <v>-6.5687691014571364E-3</v>
      </c>
      <c r="C446" s="21">
        <f t="shared" si="22"/>
        <v>0.26917311511833997</v>
      </c>
      <c r="D446" s="22">
        <f t="shared" si="23"/>
        <v>0.31398030172403479</v>
      </c>
      <c r="E446" s="22">
        <f t="shared" si="24"/>
        <v>4.4807186605694826E-2</v>
      </c>
      <c r="F446" s="21">
        <f>+Banknifty!O446</f>
        <v>8.2486741993649942E-2</v>
      </c>
      <c r="G446" s="23"/>
      <c r="J446" s="24"/>
    </row>
    <row r="447" spans="1:10">
      <c r="A447" s="9">
        <f>Banknifty!A447</f>
        <v>42664</v>
      </c>
      <c r="B447" s="21">
        <f>Banknifty!T447</f>
        <v>2.7479511113822257E-3</v>
      </c>
      <c r="C447" s="21">
        <f t="shared" si="22"/>
        <v>0.27192106622972217</v>
      </c>
      <c r="D447" s="22">
        <f t="shared" si="23"/>
        <v>0.31398030172403479</v>
      </c>
      <c r="E447" s="22">
        <f t="shared" si="24"/>
        <v>4.2059235494312619E-2</v>
      </c>
      <c r="F447" s="21">
        <f>+Banknifty!O447</f>
        <v>8.5234693105032164E-2</v>
      </c>
      <c r="G447" s="23"/>
      <c r="J447" s="24"/>
    </row>
    <row r="448" spans="1:10">
      <c r="A448" s="9">
        <f>Banknifty!A448</f>
        <v>42667</v>
      </c>
      <c r="B448" s="21">
        <f>Banknifty!T448</f>
        <v>4.9408692786432626E-3</v>
      </c>
      <c r="C448" s="21">
        <f t="shared" si="22"/>
        <v>0.27686193550836546</v>
      </c>
      <c r="D448" s="22">
        <f t="shared" si="23"/>
        <v>0.31398030172403479</v>
      </c>
      <c r="E448" s="22">
        <f t="shared" si="24"/>
        <v>3.7118366215669329E-2</v>
      </c>
      <c r="F448" s="21">
        <f>+Banknifty!O448</f>
        <v>9.0175562383675426E-2</v>
      </c>
      <c r="G448" s="23"/>
      <c r="J448" s="24"/>
    </row>
    <row r="449" spans="1:10">
      <c r="A449" s="9">
        <f>Banknifty!A449</f>
        <v>42668</v>
      </c>
      <c r="B449" s="21">
        <f>Banknifty!T449</f>
        <v>-3.9458924255954264E-3</v>
      </c>
      <c r="C449" s="21">
        <f t="shared" si="22"/>
        <v>0.27291604308277007</v>
      </c>
      <c r="D449" s="22">
        <f t="shared" si="23"/>
        <v>0.31398030172403479</v>
      </c>
      <c r="E449" s="22">
        <f t="shared" si="24"/>
        <v>4.1064258641264728E-2</v>
      </c>
      <c r="F449" s="21">
        <f>+Banknifty!O449</f>
        <v>9.1393985547337547E-2</v>
      </c>
      <c r="G449" s="23"/>
      <c r="J449" s="24"/>
    </row>
    <row r="450" spans="1:10">
      <c r="A450" s="9">
        <f>Banknifty!A450</f>
        <v>42669</v>
      </c>
      <c r="B450" s="21">
        <f>Banknifty!T450</f>
        <v>-7.2926943262357387E-3</v>
      </c>
      <c r="C450" s="21">
        <f t="shared" si="22"/>
        <v>0.26562334875653432</v>
      </c>
      <c r="D450" s="22">
        <f t="shared" si="23"/>
        <v>0.31398030172403479</v>
      </c>
      <c r="E450" s="22">
        <f t="shared" si="24"/>
        <v>4.8356952967500477E-2</v>
      </c>
      <c r="F450" s="21">
        <f>+Banknifty!O450</f>
        <v>7.3444744308426846E-2</v>
      </c>
      <c r="G450" s="23"/>
      <c r="J450" s="24"/>
    </row>
    <row r="451" spans="1:10">
      <c r="A451" s="9">
        <f>Banknifty!A451</f>
        <v>42670</v>
      </c>
      <c r="B451" s="21">
        <f>Banknifty!T451</f>
        <v>-1.4772008322792636E-3</v>
      </c>
      <c r="C451" s="21">
        <f t="shared" si="22"/>
        <v>0.26414614792425506</v>
      </c>
      <c r="D451" s="22">
        <f t="shared" si="23"/>
        <v>0.31398030172403479</v>
      </c>
      <c r="E451" s="22">
        <f t="shared" si="24"/>
        <v>4.9834153799779735E-2</v>
      </c>
      <c r="F451" s="21">
        <f>+Banknifty!O451</f>
        <v>7.3921945140706116E-2</v>
      </c>
      <c r="G451" s="23"/>
      <c r="J451" s="24"/>
    </row>
    <row r="452" spans="1:10">
      <c r="A452" s="9">
        <f>Banknifty!A452</f>
        <v>42671</v>
      </c>
      <c r="B452" s="21">
        <f>Banknifty!T452</f>
        <v>0</v>
      </c>
      <c r="C452" s="21">
        <f t="shared" si="22"/>
        <v>0.26414614792425506</v>
      </c>
      <c r="D452" s="22">
        <f t="shared" si="23"/>
        <v>0.31398030172403479</v>
      </c>
      <c r="E452" s="22">
        <f t="shared" si="24"/>
        <v>4.9834153799779735E-2</v>
      </c>
      <c r="F452" s="21">
        <f>+Banknifty!O452</f>
        <v>8.036108361423791E-2</v>
      </c>
      <c r="G452" s="23"/>
      <c r="J452" s="24"/>
    </row>
    <row r="453" spans="1:10">
      <c r="A453" s="9">
        <f>Banknifty!A453</f>
        <v>42673</v>
      </c>
      <c r="B453" s="21">
        <f>Banknifty!T453</f>
        <v>0</v>
      </c>
      <c r="C453" s="21">
        <f t="shared" si="22"/>
        <v>0.26414614792425506</v>
      </c>
      <c r="D453" s="22">
        <f t="shared" si="23"/>
        <v>0.31398030172403479</v>
      </c>
      <c r="E453" s="22">
        <f t="shared" si="24"/>
        <v>4.9834153799779735E-2</v>
      </c>
      <c r="F453" s="21">
        <f>+Banknifty!O453</f>
        <v>7.6748068606721342E-2</v>
      </c>
      <c r="G453" s="23"/>
      <c r="J453" s="24"/>
    </row>
    <row r="454" spans="1:10">
      <c r="A454" s="9">
        <f>Banknifty!A454</f>
        <v>42675</v>
      </c>
      <c r="B454" s="21">
        <f>Banknifty!T454</f>
        <v>1.4064625676380635E-3</v>
      </c>
      <c r="C454" s="21">
        <f t="shared" si="22"/>
        <v>0.2655526104918931</v>
      </c>
      <c r="D454" s="22">
        <f t="shared" si="23"/>
        <v>0.31398030172403479</v>
      </c>
      <c r="E454" s="22">
        <f t="shared" si="24"/>
        <v>4.842769123214169E-2</v>
      </c>
      <c r="F454" s="21">
        <f>+Banknifty!O454</f>
        <v>7.5341606039083284E-2</v>
      </c>
      <c r="G454" s="23"/>
      <c r="J454" s="24"/>
    </row>
    <row r="455" spans="1:10">
      <c r="A455" s="9">
        <f>Banknifty!A455</f>
        <v>42676</v>
      </c>
      <c r="B455" s="21">
        <f>Banknifty!T455</f>
        <v>1.1546675817281197E-2</v>
      </c>
      <c r="C455" s="21">
        <f t="shared" si="22"/>
        <v>0.2770992863091743</v>
      </c>
      <c r="D455" s="22">
        <f t="shared" si="23"/>
        <v>0.31398030172403479</v>
      </c>
      <c r="E455" s="22">
        <f t="shared" si="24"/>
        <v>3.6881015414860496E-2</v>
      </c>
      <c r="F455" s="21">
        <f>+Banknifty!O455</f>
        <v>6.379493022180209E-2</v>
      </c>
      <c r="G455" s="23"/>
      <c r="J455" s="24"/>
    </row>
    <row r="456" spans="1:10">
      <c r="A456" s="9">
        <f>Banknifty!A456</f>
        <v>42677</v>
      </c>
      <c r="B456" s="21">
        <f>Banknifty!T456</f>
        <v>1.7306013321485858E-3</v>
      </c>
      <c r="C456" s="21">
        <f t="shared" si="22"/>
        <v>0.27882988764132288</v>
      </c>
      <c r="D456" s="22">
        <f t="shared" si="23"/>
        <v>0.31398030172403479</v>
      </c>
      <c r="E456" s="22">
        <f t="shared" si="24"/>
        <v>3.5150414082711912E-2</v>
      </c>
      <c r="F456" s="21">
        <f>+Banknifty!O456</f>
        <v>6.2064328889653506E-2</v>
      </c>
      <c r="G456" s="23"/>
      <c r="J456" s="24"/>
    </row>
    <row r="457" spans="1:10">
      <c r="A457" s="9">
        <f>Banknifty!A457</f>
        <v>42678</v>
      </c>
      <c r="B457" s="21">
        <f>Banknifty!T457</f>
        <v>6.9707389865697406E-3</v>
      </c>
      <c r="C457" s="21">
        <f t="shared" si="22"/>
        <v>0.28580062662789263</v>
      </c>
      <c r="D457" s="22">
        <f t="shared" si="23"/>
        <v>0.31398030172403479</v>
      </c>
      <c r="E457" s="22">
        <f t="shared" si="24"/>
        <v>2.8179675096142165E-2</v>
      </c>
      <c r="F457" s="21">
        <f>+Banknifty!O457</f>
        <v>5.5093589903083766E-2</v>
      </c>
      <c r="G457" s="23"/>
      <c r="J457" s="24"/>
    </row>
    <row r="458" spans="1:10">
      <c r="A458" s="9">
        <f>Banknifty!A458</f>
        <v>42681</v>
      </c>
      <c r="B458" s="21">
        <f>Banknifty!T458</f>
        <v>-8.4997072959107287E-3</v>
      </c>
      <c r="C458" s="21">
        <f t="shared" si="22"/>
        <v>0.27730091933198192</v>
      </c>
      <c r="D458" s="22">
        <f t="shared" si="23"/>
        <v>0.31398030172403479</v>
      </c>
      <c r="E458" s="22">
        <f t="shared" si="24"/>
        <v>3.6679382392052873E-2</v>
      </c>
      <c r="F458" s="21">
        <f>+Banknifty!O458</f>
        <v>6.8853295526399738E-2</v>
      </c>
      <c r="G458" s="23"/>
      <c r="J458" s="24"/>
    </row>
    <row r="459" spans="1:10">
      <c r="A459" s="9">
        <f>Banknifty!A459</f>
        <v>42682</v>
      </c>
      <c r="B459" s="21">
        <f>Banknifty!T459</f>
        <v>8.5639745916514676E-3</v>
      </c>
      <c r="C459" s="21">
        <f t="shared" si="22"/>
        <v>0.2858648939236334</v>
      </c>
      <c r="D459" s="22">
        <f t="shared" si="23"/>
        <v>0.31398030172403479</v>
      </c>
      <c r="E459" s="22">
        <f t="shared" si="24"/>
        <v>2.8115407800401393E-2</v>
      </c>
      <c r="F459" s="21">
        <f>+Banknifty!O459</f>
        <v>7.7417270118051204E-2</v>
      </c>
      <c r="G459" s="23"/>
      <c r="J459" s="24"/>
    </row>
    <row r="460" spans="1:10">
      <c r="A460" s="9">
        <f>Banknifty!A460</f>
        <v>42683</v>
      </c>
      <c r="B460" s="21">
        <f>Banknifty!T460</f>
        <v>-1.0023906897803279E-2</v>
      </c>
      <c r="C460" s="21">
        <f t="shared" si="22"/>
        <v>0.2758409870258301</v>
      </c>
      <c r="D460" s="22">
        <f t="shared" si="23"/>
        <v>0.31398030172403479</v>
      </c>
      <c r="E460" s="22">
        <f t="shared" si="24"/>
        <v>3.8139314698204696E-2</v>
      </c>
      <c r="F460" s="21">
        <f>+Banknifty!O460</f>
        <v>7.8552164015696077E-2</v>
      </c>
      <c r="G460" s="23"/>
      <c r="J460" s="24"/>
    </row>
    <row r="461" spans="1:10">
      <c r="A461" s="9">
        <f>Banknifty!A461</f>
        <v>42684</v>
      </c>
      <c r="B461" s="21">
        <f>Banknifty!T461</f>
        <v>3.4641407307171926E-2</v>
      </c>
      <c r="C461" s="21">
        <f t="shared" ref="C461:C524" si="25">+C460+B461</f>
        <v>0.31048239433300201</v>
      </c>
      <c r="D461" s="22">
        <f t="shared" ref="D461:D524" si="26">MAX(C461,D460)</f>
        <v>0.31398030172403479</v>
      </c>
      <c r="E461" s="22">
        <f t="shared" ref="E461:E524" si="27">D461-C461</f>
        <v>3.497907391032784E-3</v>
      </c>
      <c r="F461" s="21">
        <f>+Banknifty!O461</f>
        <v>0.113193571322868</v>
      </c>
      <c r="G461" s="23"/>
      <c r="J461" s="24"/>
    </row>
    <row r="462" spans="1:10">
      <c r="A462" s="9">
        <f>Banknifty!A462</f>
        <v>42685</v>
      </c>
      <c r="B462" s="21">
        <f>Banknifty!T462</f>
        <v>-2.2494482254872515E-2</v>
      </c>
      <c r="C462" s="21">
        <f t="shared" si="25"/>
        <v>0.28798791207812952</v>
      </c>
      <c r="D462" s="22">
        <f t="shared" si="26"/>
        <v>0.31398030172403479</v>
      </c>
      <c r="E462" s="22">
        <f t="shared" si="27"/>
        <v>2.5992389645905278E-2</v>
      </c>
      <c r="F462" s="21">
        <f>+Banknifty!O462</f>
        <v>9.1396503920501915E-2</v>
      </c>
      <c r="G462" s="23"/>
      <c r="J462" s="24"/>
    </row>
    <row r="463" spans="1:10">
      <c r="A463" s="9">
        <f>Banknifty!A463</f>
        <v>42689</v>
      </c>
      <c r="B463" s="21">
        <f>Banknifty!T463</f>
        <v>2.324894993756382E-2</v>
      </c>
      <c r="C463" s="21">
        <f t="shared" si="25"/>
        <v>0.31123686201569334</v>
      </c>
      <c r="D463" s="22">
        <f t="shared" si="26"/>
        <v>0.31398030172403479</v>
      </c>
      <c r="E463" s="22">
        <f t="shared" si="27"/>
        <v>2.7434397083414552E-3</v>
      </c>
      <c r="F463" s="21">
        <f>+Banknifty!O463</f>
        <v>6.8147553982938092E-2</v>
      </c>
      <c r="G463" s="23"/>
      <c r="J463" s="24"/>
    </row>
    <row r="464" spans="1:10">
      <c r="A464" s="9">
        <f>Banknifty!A464</f>
        <v>42690</v>
      </c>
      <c r="B464" s="21">
        <f>Banknifty!T464</f>
        <v>1.1250319611352557E-2</v>
      </c>
      <c r="C464" s="21">
        <f t="shared" si="25"/>
        <v>0.32248718162704587</v>
      </c>
      <c r="D464" s="22">
        <f t="shared" si="26"/>
        <v>0.32248718162704587</v>
      </c>
      <c r="E464" s="22">
        <f t="shared" si="27"/>
        <v>0</v>
      </c>
      <c r="F464" s="21">
        <f>+Banknifty!O464</f>
        <v>5.6897234371585531E-2</v>
      </c>
      <c r="G464" s="23"/>
      <c r="J464" s="24"/>
    </row>
    <row r="465" spans="1:10">
      <c r="A465" s="9">
        <f>Banknifty!A465</f>
        <v>42691</v>
      </c>
      <c r="B465" s="21">
        <f>Banknifty!T465</f>
        <v>8.3587360546357429E-5</v>
      </c>
      <c r="C465" s="21">
        <f t="shared" si="25"/>
        <v>0.32257076898759224</v>
      </c>
      <c r="D465" s="22">
        <f t="shared" si="26"/>
        <v>0.32257076898759224</v>
      </c>
      <c r="E465" s="22">
        <f t="shared" si="27"/>
        <v>0</v>
      </c>
      <c r="F465" s="21">
        <f>+Banknifty!O465</f>
        <v>5.6813647011039171E-2</v>
      </c>
      <c r="G465" s="23"/>
      <c r="J465" s="24"/>
    </row>
    <row r="466" spans="1:10">
      <c r="A466" s="9">
        <f>Banknifty!A466</f>
        <v>42692</v>
      </c>
      <c r="B466" s="21">
        <f>Banknifty!T466</f>
        <v>7.6697814269032355E-3</v>
      </c>
      <c r="C466" s="21">
        <f t="shared" si="25"/>
        <v>0.33024055041449546</v>
      </c>
      <c r="D466" s="22">
        <f t="shared" si="26"/>
        <v>0.33024055041449546</v>
      </c>
      <c r="E466" s="22">
        <f t="shared" si="27"/>
        <v>0</v>
      </c>
      <c r="F466" s="21">
        <f>+Banknifty!O466</f>
        <v>4.9143865584135936E-2</v>
      </c>
      <c r="G466" s="23"/>
      <c r="J466" s="24"/>
    </row>
    <row r="467" spans="1:10">
      <c r="A467" s="9">
        <f>Banknifty!A467</f>
        <v>42695</v>
      </c>
      <c r="B467" s="21">
        <f>Banknifty!T467</f>
        <v>2.7504508180537898E-2</v>
      </c>
      <c r="C467" s="21">
        <f t="shared" si="25"/>
        <v>0.35774505859503336</v>
      </c>
      <c r="D467" s="22">
        <f t="shared" si="26"/>
        <v>0.35774505859503336</v>
      </c>
      <c r="E467" s="22">
        <f t="shared" si="27"/>
        <v>0</v>
      </c>
      <c r="F467" s="21">
        <f>+Banknifty!O467</f>
        <v>2.1639357403598038E-2</v>
      </c>
      <c r="G467" s="23"/>
      <c r="J467" s="24"/>
    </row>
    <row r="468" spans="1:10">
      <c r="A468" s="9">
        <f>Banknifty!A468</f>
        <v>42696</v>
      </c>
      <c r="B468" s="21">
        <f>Banknifty!T468</f>
        <v>-6.4843171808553974E-3</v>
      </c>
      <c r="C468" s="21">
        <f t="shared" si="25"/>
        <v>0.35126074141417796</v>
      </c>
      <c r="D468" s="22">
        <f t="shared" si="26"/>
        <v>0.35774505859503336</v>
      </c>
      <c r="E468" s="22">
        <f t="shared" si="27"/>
        <v>6.4843171808554034E-3</v>
      </c>
      <c r="F468" s="21">
        <f>+Banknifty!O468</f>
        <v>2.7123674584453437E-2</v>
      </c>
      <c r="G468" s="23"/>
      <c r="J468" s="24"/>
    </row>
    <row r="469" spans="1:10">
      <c r="A469" s="9">
        <f>Banknifty!A469</f>
        <v>42697</v>
      </c>
      <c r="B469" s="21">
        <f>Banknifty!T469</f>
        <v>-3.2264519724427261E-3</v>
      </c>
      <c r="C469" s="21">
        <f t="shared" si="25"/>
        <v>0.34803428944173526</v>
      </c>
      <c r="D469" s="22">
        <f t="shared" si="26"/>
        <v>0.35774505859503336</v>
      </c>
      <c r="E469" s="22">
        <f t="shared" si="27"/>
        <v>9.7107691532981044E-3</v>
      </c>
      <c r="F469" s="21">
        <f>+Banknifty!O469</f>
        <v>2.489722261201071E-2</v>
      </c>
      <c r="G469" s="23"/>
      <c r="J469" s="24"/>
    </row>
    <row r="470" spans="1:10">
      <c r="A470" s="9">
        <f>Banknifty!A470</f>
        <v>42698</v>
      </c>
      <c r="B470" s="21">
        <f>Banknifty!T470</f>
        <v>1.3400349688086784E-2</v>
      </c>
      <c r="C470" s="21">
        <f t="shared" si="25"/>
        <v>0.36143463912982204</v>
      </c>
      <c r="D470" s="22">
        <f t="shared" si="26"/>
        <v>0.36143463912982204</v>
      </c>
      <c r="E470" s="22">
        <f t="shared" si="27"/>
        <v>0</v>
      </c>
      <c r="F470" s="21">
        <f>+Banknifty!O470</f>
        <v>1.0496872923923926E-2</v>
      </c>
      <c r="G470" s="23"/>
      <c r="J470" s="24"/>
    </row>
    <row r="471" spans="1:10">
      <c r="A471" s="9">
        <f>Banknifty!A471</f>
        <v>42699</v>
      </c>
      <c r="B471" s="21">
        <f>Banknifty!T471</f>
        <v>0</v>
      </c>
      <c r="C471" s="21">
        <f t="shared" si="25"/>
        <v>0.36143463912982204</v>
      </c>
      <c r="D471" s="22">
        <f t="shared" si="26"/>
        <v>0.36143463912982204</v>
      </c>
      <c r="E471" s="22">
        <f t="shared" si="27"/>
        <v>0</v>
      </c>
      <c r="F471" s="21">
        <f>+Banknifty!O471</f>
        <v>2.7921909676652659E-2</v>
      </c>
      <c r="G471" s="23"/>
      <c r="J471" s="24"/>
    </row>
    <row r="472" spans="1:10">
      <c r="A472" s="9">
        <f>Banknifty!A472</f>
        <v>42702</v>
      </c>
      <c r="B472" s="21">
        <f>Banknifty!T472</f>
        <v>0</v>
      </c>
      <c r="C472" s="21">
        <f t="shared" si="25"/>
        <v>0.36143463912982204</v>
      </c>
      <c r="D472" s="22">
        <f t="shared" si="26"/>
        <v>0.36143463912982204</v>
      </c>
      <c r="E472" s="22">
        <f t="shared" si="27"/>
        <v>0</v>
      </c>
      <c r="F472" s="21">
        <f>+Banknifty!O472</f>
        <v>1.6688040705271447E-2</v>
      </c>
      <c r="G472" s="23"/>
      <c r="J472" s="24"/>
    </row>
    <row r="473" spans="1:10">
      <c r="A473" s="9">
        <f>Banknifty!A473</f>
        <v>42703</v>
      </c>
      <c r="B473" s="21">
        <f>Banknifty!T473</f>
        <v>4.443912275593394E-3</v>
      </c>
      <c r="C473" s="21">
        <f t="shared" si="25"/>
        <v>0.36587855140541542</v>
      </c>
      <c r="D473" s="22">
        <f t="shared" si="26"/>
        <v>0.36587855140541542</v>
      </c>
      <c r="E473" s="22">
        <f t="shared" si="27"/>
        <v>0</v>
      </c>
      <c r="F473" s="21">
        <f>+Banknifty!O473</f>
        <v>1.2244128429678054E-2</v>
      </c>
      <c r="G473" s="23"/>
      <c r="J473" s="24"/>
    </row>
    <row r="474" spans="1:10">
      <c r="A474" s="9">
        <f>Banknifty!A474</f>
        <v>42704</v>
      </c>
      <c r="B474" s="21">
        <f>Banknifty!T474</f>
        <v>-1.2109026995703112E-2</v>
      </c>
      <c r="C474" s="21">
        <f t="shared" si="25"/>
        <v>0.35376952440971232</v>
      </c>
      <c r="D474" s="22">
        <f t="shared" si="26"/>
        <v>0.36587855140541542</v>
      </c>
      <c r="E474" s="22">
        <f t="shared" si="27"/>
        <v>1.2109026995703098E-2</v>
      </c>
      <c r="F474" s="21">
        <f>+Banknifty!O474</f>
        <v>3.4612074722552538E-2</v>
      </c>
      <c r="G474" s="23"/>
      <c r="J474" s="24"/>
    </row>
    <row r="475" spans="1:10">
      <c r="A475" s="9">
        <f>Banknifty!A475</f>
        <v>42705</v>
      </c>
      <c r="B475" s="21">
        <f>Banknifty!T475</f>
        <v>-1.2566257329173078E-2</v>
      </c>
      <c r="C475" s="21">
        <f t="shared" si="25"/>
        <v>0.34120326708053922</v>
      </c>
      <c r="D475" s="22">
        <f t="shared" si="26"/>
        <v>0.36587855140541542</v>
      </c>
      <c r="E475" s="22">
        <f t="shared" si="27"/>
        <v>2.4675284324876201E-2</v>
      </c>
      <c r="F475" s="21">
        <f>+Banknifty!O475</f>
        <v>2.3045817393379461E-2</v>
      </c>
      <c r="G475" s="23"/>
      <c r="J475" s="24"/>
    </row>
    <row r="476" spans="1:10">
      <c r="A476" s="9">
        <f>Banknifty!A476</f>
        <v>42706</v>
      </c>
      <c r="B476" s="21">
        <f>Banknifty!T476</f>
        <v>8.2987776344156609E-3</v>
      </c>
      <c r="C476" s="21">
        <f t="shared" si="25"/>
        <v>0.34950204471495488</v>
      </c>
      <c r="D476" s="22">
        <f t="shared" si="26"/>
        <v>0.36587855140541542</v>
      </c>
      <c r="E476" s="22">
        <f t="shared" si="27"/>
        <v>1.6376506690460535E-2</v>
      </c>
      <c r="F476" s="21">
        <f>+Banknifty!O476</f>
        <v>1.47470397589638E-2</v>
      </c>
      <c r="G476" s="23"/>
      <c r="J476" s="24"/>
    </row>
    <row r="477" spans="1:10">
      <c r="A477" s="9">
        <f>Banknifty!A477</f>
        <v>42709</v>
      </c>
      <c r="B477" s="21">
        <f>Banknifty!T477</f>
        <v>-8.585407432662763E-3</v>
      </c>
      <c r="C477" s="21">
        <f t="shared" si="25"/>
        <v>0.3409166372822921</v>
      </c>
      <c r="D477" s="22">
        <f t="shared" si="26"/>
        <v>0.36587855140541542</v>
      </c>
      <c r="E477" s="22">
        <f t="shared" si="27"/>
        <v>2.4961914123123319E-2</v>
      </c>
      <c r="F477" s="21">
        <f>+Banknifty!O477</f>
        <v>2.2332447191626564E-2</v>
      </c>
      <c r="G477" s="23"/>
      <c r="J477" s="24"/>
    </row>
    <row r="478" spans="1:10">
      <c r="A478" s="9">
        <f>Banknifty!A478</f>
        <v>42710</v>
      </c>
      <c r="B478" s="21">
        <f>Banknifty!T478</f>
        <v>2.6529076409162033E-4</v>
      </c>
      <c r="C478" s="21">
        <f t="shared" si="25"/>
        <v>0.3411819280463837</v>
      </c>
      <c r="D478" s="22">
        <f t="shared" si="26"/>
        <v>0.36587855140541542</v>
      </c>
      <c r="E478" s="22">
        <f t="shared" si="27"/>
        <v>2.4696623359031722E-2</v>
      </c>
      <c r="F478" s="21">
        <f>+Banknifty!O478</f>
        <v>2.2597737955718185E-2</v>
      </c>
      <c r="G478" s="23"/>
      <c r="J478" s="24"/>
    </row>
    <row r="479" spans="1:10">
      <c r="A479" s="9">
        <f>Banknifty!A479</f>
        <v>42711</v>
      </c>
      <c r="B479" s="21">
        <f>Banknifty!T479</f>
        <v>-3.6907638347623154E-3</v>
      </c>
      <c r="C479" s="21">
        <f t="shared" si="25"/>
        <v>0.3374911642116214</v>
      </c>
      <c r="D479" s="22">
        <f t="shared" si="26"/>
        <v>0.36587855140541542</v>
      </c>
      <c r="E479" s="22">
        <f t="shared" si="27"/>
        <v>2.8387387193794023E-2</v>
      </c>
      <c r="F479" s="21">
        <f>+Banknifty!O479</f>
        <v>1.1003817456887281E-2</v>
      </c>
      <c r="G479" s="23"/>
      <c r="J479" s="24"/>
    </row>
    <row r="480" spans="1:10">
      <c r="A480" s="9">
        <f>Banknifty!A480</f>
        <v>42712</v>
      </c>
      <c r="B480" s="21">
        <f>Banknifty!T480</f>
        <v>-1.7294288374130624E-2</v>
      </c>
      <c r="C480" s="21">
        <f t="shared" si="25"/>
        <v>0.32019687583749079</v>
      </c>
      <c r="D480" s="22">
        <f t="shared" si="26"/>
        <v>0.36587855140541542</v>
      </c>
      <c r="E480" s="22">
        <f t="shared" si="27"/>
        <v>4.5681675567924629E-2</v>
      </c>
      <c r="F480" s="21">
        <f>+Banknifty!O480</f>
        <v>2.7298105831017903E-2</v>
      </c>
      <c r="G480" s="23"/>
      <c r="J480" s="24"/>
    </row>
    <row r="481" spans="1:10">
      <c r="A481" s="9">
        <f>Banknifty!A481</f>
        <v>42713</v>
      </c>
      <c r="B481" s="21">
        <f>Banknifty!T481</f>
        <v>8.8422856311512581E-3</v>
      </c>
      <c r="C481" s="21">
        <f t="shared" si="25"/>
        <v>0.32903916146864204</v>
      </c>
      <c r="D481" s="22">
        <f t="shared" si="26"/>
        <v>0.36587855140541542</v>
      </c>
      <c r="E481" s="22">
        <f t="shared" si="27"/>
        <v>3.6839389936773381E-2</v>
      </c>
      <c r="F481" s="21">
        <f>+Banknifty!O481</f>
        <v>3.6140391462169158E-2</v>
      </c>
      <c r="G481" s="23"/>
      <c r="J481" s="24"/>
    </row>
    <row r="482" spans="1:10">
      <c r="A482" s="9">
        <f>Banknifty!A482</f>
        <v>42716</v>
      </c>
      <c r="B482" s="21">
        <f>Banknifty!T482</f>
        <v>-1.4645967584717022E-2</v>
      </c>
      <c r="C482" s="21">
        <f t="shared" si="25"/>
        <v>0.314393193883925</v>
      </c>
      <c r="D482" s="22">
        <f t="shared" si="26"/>
        <v>0.36587855140541542</v>
      </c>
      <c r="E482" s="22">
        <f t="shared" si="27"/>
        <v>5.1485357521490416E-2</v>
      </c>
      <c r="F482" s="21">
        <f>+Banknifty!O482</f>
        <v>2.0122359826690129E-2</v>
      </c>
      <c r="G482" s="23"/>
      <c r="J482" s="24"/>
    </row>
    <row r="483" spans="1:10">
      <c r="A483" s="9">
        <f>Banknifty!A483</f>
        <v>42717</v>
      </c>
      <c r="B483" s="21">
        <f>Banknifty!T483</f>
        <v>-4.688374428356284E-3</v>
      </c>
      <c r="C483" s="21">
        <f t="shared" si="25"/>
        <v>0.30970481945556871</v>
      </c>
      <c r="D483" s="22">
        <f t="shared" si="26"/>
        <v>0.36587855140541542</v>
      </c>
      <c r="E483" s="22">
        <f t="shared" si="27"/>
        <v>5.6173731949846706E-2</v>
      </c>
      <c r="F483" s="21">
        <f>+Banknifty!O483</f>
        <v>2.3810734255046415E-2</v>
      </c>
      <c r="G483" s="23"/>
      <c r="J483" s="24"/>
    </row>
    <row r="484" spans="1:10">
      <c r="A484" s="9">
        <f>Banknifty!A484</f>
        <v>42718</v>
      </c>
      <c r="B484" s="21">
        <f>Banknifty!T484</f>
        <v>-7.0679152222468981E-3</v>
      </c>
      <c r="C484" s="21">
        <f t="shared" si="25"/>
        <v>0.30263690423332179</v>
      </c>
      <c r="D484" s="22">
        <f t="shared" si="26"/>
        <v>0.36587855140541542</v>
      </c>
      <c r="E484" s="22">
        <f t="shared" si="27"/>
        <v>6.3241647172093629E-2</v>
      </c>
      <c r="F484" s="21">
        <f>+Banknifty!O484</f>
        <v>1.7742819032799517E-2</v>
      </c>
      <c r="G484" s="23"/>
      <c r="J484" s="24"/>
    </row>
    <row r="485" spans="1:10">
      <c r="A485" s="9">
        <f>Banknifty!A485</f>
        <v>42719</v>
      </c>
      <c r="B485" s="21">
        <f>Banknifty!T485</f>
        <v>-6.9368691677775263E-3</v>
      </c>
      <c r="C485" s="21">
        <f t="shared" si="25"/>
        <v>0.29570003506554426</v>
      </c>
      <c r="D485" s="22">
        <f t="shared" si="26"/>
        <v>0.36587855140541542</v>
      </c>
      <c r="E485" s="22">
        <f t="shared" si="27"/>
        <v>7.0178516339871155E-2</v>
      </c>
      <c r="F485" s="21">
        <f>+Banknifty!O485</f>
        <v>2.0580373784275505E-2</v>
      </c>
      <c r="G485" s="23"/>
      <c r="J485" s="24"/>
    </row>
    <row r="486" spans="1:10">
      <c r="A486" s="9">
        <f>Banknifty!A486</f>
        <v>42720</v>
      </c>
      <c r="B486" s="21">
        <f>Banknifty!T486</f>
        <v>-6.0676454709954041E-3</v>
      </c>
      <c r="C486" s="21">
        <f t="shared" si="25"/>
        <v>0.28963238959454884</v>
      </c>
      <c r="D486" s="22">
        <f t="shared" si="26"/>
        <v>0.36587855140541542</v>
      </c>
      <c r="E486" s="22">
        <f t="shared" si="27"/>
        <v>7.6246161810866575E-2</v>
      </c>
      <c r="F486" s="21">
        <f>+Banknifty!O486</f>
        <v>1.55127283132801E-2</v>
      </c>
      <c r="G486" s="23"/>
      <c r="J486" s="24"/>
    </row>
    <row r="487" spans="1:10">
      <c r="A487" s="9">
        <f>Banknifty!A487</f>
        <v>42723</v>
      </c>
      <c r="B487" s="21">
        <f>Banknifty!T487</f>
        <v>2.0886446986325253E-3</v>
      </c>
      <c r="C487" s="21">
        <f t="shared" si="25"/>
        <v>0.29172103429318136</v>
      </c>
      <c r="D487" s="22">
        <f t="shared" si="26"/>
        <v>0.36587855140541542</v>
      </c>
      <c r="E487" s="22">
        <f t="shared" si="27"/>
        <v>7.4157517112234062E-2</v>
      </c>
      <c r="F487" s="21">
        <f>+Banknifty!O487</f>
        <v>1.3424083614647574E-2</v>
      </c>
      <c r="G487" s="23"/>
      <c r="J487" s="24"/>
    </row>
    <row r="488" spans="1:10">
      <c r="A488" s="9">
        <f>Banknifty!A488</f>
        <v>42724</v>
      </c>
      <c r="B488" s="21">
        <f>Banknifty!T488</f>
        <v>1.0221897977752782E-2</v>
      </c>
      <c r="C488" s="21">
        <f t="shared" si="25"/>
        <v>0.30194293227093416</v>
      </c>
      <c r="D488" s="22">
        <f t="shared" si="26"/>
        <v>0.36587855140541542</v>
      </c>
      <c r="E488" s="22">
        <f t="shared" si="27"/>
        <v>6.3935619134481259E-2</v>
      </c>
      <c r="F488" s="21">
        <f>+Banknifty!O488</f>
        <v>3.2021856368947919E-3</v>
      </c>
      <c r="G488" s="23"/>
      <c r="J488" s="24"/>
    </row>
    <row r="489" spans="1:10">
      <c r="A489" s="9">
        <f>Banknifty!A489</f>
        <v>42725</v>
      </c>
      <c r="B489" s="21">
        <f>Banknifty!T489</f>
        <v>1.8220065260977092E-4</v>
      </c>
      <c r="C489" s="21">
        <f t="shared" si="25"/>
        <v>0.30212513292354393</v>
      </c>
      <c r="D489" s="22">
        <f t="shared" si="26"/>
        <v>0.36587855140541542</v>
      </c>
      <c r="E489" s="22">
        <f t="shared" si="27"/>
        <v>6.3753418481871493E-2</v>
      </c>
      <c r="F489" s="21">
        <f>+Banknifty!O489</f>
        <v>3.019984984285021E-3</v>
      </c>
      <c r="G489" s="23"/>
      <c r="J489" s="24"/>
    </row>
    <row r="490" spans="1:10">
      <c r="A490" s="9">
        <f>Banknifty!A490</f>
        <v>42726</v>
      </c>
      <c r="B490" s="21">
        <f>Banknifty!T490</f>
        <v>9.6059330925635945E-3</v>
      </c>
      <c r="C490" s="21">
        <f t="shared" si="25"/>
        <v>0.31173106601610751</v>
      </c>
      <c r="D490" s="22">
        <f t="shared" si="26"/>
        <v>0.36587855140541542</v>
      </c>
      <c r="E490" s="22">
        <f t="shared" si="27"/>
        <v>5.4147485389307914E-2</v>
      </c>
      <c r="F490" s="21">
        <f>+Banknifty!O490</f>
        <v>-6.5859481082785731E-3</v>
      </c>
      <c r="G490" s="23"/>
      <c r="J490" s="24"/>
    </row>
    <row r="491" spans="1:10">
      <c r="A491" s="9">
        <f>Banknifty!A491</f>
        <v>42727</v>
      </c>
      <c r="B491" s="21">
        <f>Banknifty!T491</f>
        <v>1.5221930731853094E-3</v>
      </c>
      <c r="C491" s="21">
        <f t="shared" si="25"/>
        <v>0.3132532590892928</v>
      </c>
      <c r="D491" s="22">
        <f t="shared" si="26"/>
        <v>0.36587855140541542</v>
      </c>
      <c r="E491" s="22">
        <f t="shared" si="27"/>
        <v>5.2625292316122618E-2</v>
      </c>
      <c r="F491" s="21">
        <f>+Banknifty!O491</f>
        <v>-8.1081411814638831E-3</v>
      </c>
      <c r="G491" s="23"/>
      <c r="J491" s="24"/>
    </row>
    <row r="492" spans="1:10">
      <c r="A492" s="9">
        <f>Banknifty!A492</f>
        <v>42730</v>
      </c>
      <c r="B492" s="21">
        <f>Banknifty!T492</f>
        <v>1.3075636540303163E-2</v>
      </c>
      <c r="C492" s="21">
        <f t="shared" si="25"/>
        <v>0.32632889562959594</v>
      </c>
      <c r="D492" s="22">
        <f t="shared" si="26"/>
        <v>0.36587855140541542</v>
      </c>
      <c r="E492" s="22">
        <f t="shared" si="27"/>
        <v>3.9549655775819481E-2</v>
      </c>
      <c r="F492" s="21">
        <f>+Banknifty!O492</f>
        <v>-2.1183777721767046E-2</v>
      </c>
      <c r="G492" s="23"/>
      <c r="J492" s="24"/>
    </row>
    <row r="493" spans="1:10">
      <c r="A493" s="9">
        <f>Banknifty!A493</f>
        <v>42731</v>
      </c>
      <c r="B493" s="21">
        <f>Banknifty!T493</f>
        <v>-1.0492531063983804E-2</v>
      </c>
      <c r="C493" s="21">
        <f t="shared" si="25"/>
        <v>0.31583636456561215</v>
      </c>
      <c r="D493" s="22">
        <f t="shared" si="26"/>
        <v>0.36587855140541542</v>
      </c>
      <c r="E493" s="22">
        <f t="shared" si="27"/>
        <v>5.0042186839803271E-2</v>
      </c>
      <c r="F493" s="21">
        <f>+Banknifty!O493</f>
        <v>-9.5248817663091071E-3</v>
      </c>
      <c r="G493" s="23"/>
      <c r="J493" s="24"/>
    </row>
    <row r="494" spans="1:10">
      <c r="A494" s="9">
        <f>Banknifty!A494</f>
        <v>42732</v>
      </c>
      <c r="B494" s="21">
        <f>Banknifty!T494</f>
        <v>-1.8305717521707311E-3</v>
      </c>
      <c r="C494" s="21">
        <f t="shared" si="25"/>
        <v>0.31400579281344143</v>
      </c>
      <c r="D494" s="22">
        <f t="shared" si="26"/>
        <v>0.36587855140541542</v>
      </c>
      <c r="E494" s="22">
        <f t="shared" si="27"/>
        <v>5.1872758591973989E-2</v>
      </c>
      <c r="F494" s="21">
        <f>+Banknifty!O494</f>
        <v>-1.0355453518479838E-2</v>
      </c>
      <c r="G494" s="23"/>
      <c r="J494" s="24"/>
    </row>
    <row r="495" spans="1:10">
      <c r="A495" s="9">
        <f>Banknifty!A495</f>
        <v>42733</v>
      </c>
      <c r="B495" s="21">
        <f>Banknifty!T495</f>
        <v>-9.6037034549157595E-3</v>
      </c>
      <c r="C495" s="21">
        <f t="shared" si="25"/>
        <v>0.3044020893585257</v>
      </c>
      <c r="D495" s="22">
        <f t="shared" si="26"/>
        <v>0.36587855140541542</v>
      </c>
      <c r="E495" s="22">
        <f t="shared" si="27"/>
        <v>6.1476462046889724E-2</v>
      </c>
      <c r="F495" s="21">
        <f>+Banknifty!O495</f>
        <v>-1.7517500635640792E-3</v>
      </c>
      <c r="G495" s="23"/>
      <c r="J495" s="24"/>
    </row>
    <row r="496" spans="1:10">
      <c r="A496" s="9">
        <f>Banknifty!A496</f>
        <v>42734</v>
      </c>
      <c r="B496" s="21">
        <f>Banknifty!T496</f>
        <v>0</v>
      </c>
      <c r="C496" s="21">
        <f t="shared" si="25"/>
        <v>0.3044020893585257</v>
      </c>
      <c r="D496" s="22">
        <f t="shared" si="26"/>
        <v>0.36587855140541542</v>
      </c>
      <c r="E496" s="22">
        <f t="shared" si="27"/>
        <v>6.1476462046889724E-2</v>
      </c>
      <c r="F496" s="21">
        <f>+Banknifty!O496</f>
        <v>8.0966801260785991E-3</v>
      </c>
      <c r="G496" s="23"/>
      <c r="J496" s="24"/>
    </row>
    <row r="497" spans="1:10">
      <c r="A497" s="9">
        <f>Banknifty!A497</f>
        <v>42737</v>
      </c>
      <c r="B497" s="21">
        <f>Banknifty!T497</f>
        <v>0</v>
      </c>
      <c r="C497" s="21">
        <f t="shared" si="25"/>
        <v>0.3044020893585257</v>
      </c>
      <c r="D497" s="22">
        <f t="shared" si="26"/>
        <v>0.36587855140541542</v>
      </c>
      <c r="E497" s="22">
        <f t="shared" si="27"/>
        <v>6.1476462046889724E-2</v>
      </c>
      <c r="F497" s="21">
        <f>+Banknifty!O497</f>
        <v>-7.6537680542388374E-4</v>
      </c>
      <c r="G497" s="23"/>
      <c r="J497" s="24"/>
    </row>
    <row r="498" spans="1:10">
      <c r="A498" s="9">
        <f>Banknifty!A498</f>
        <v>42738</v>
      </c>
      <c r="B498" s="21">
        <f>Banknifty!T498</f>
        <v>-2.4777396405738766E-3</v>
      </c>
      <c r="C498" s="21">
        <f t="shared" si="25"/>
        <v>0.30192434971795185</v>
      </c>
      <c r="D498" s="22">
        <f t="shared" si="26"/>
        <v>0.36587855140541542</v>
      </c>
      <c r="E498" s="22">
        <f t="shared" si="27"/>
        <v>6.3954201687463574E-2</v>
      </c>
      <c r="F498" s="21">
        <f>+Banknifty!O498</f>
        <v>7.1236283514999259E-4</v>
      </c>
      <c r="G498" s="23"/>
      <c r="J498" s="24"/>
    </row>
    <row r="499" spans="1:10">
      <c r="A499" s="9">
        <f>Banknifty!A499</f>
        <v>42739</v>
      </c>
      <c r="B499" s="21">
        <f>Banknifty!T499</f>
        <v>-7.5943375071633647E-3</v>
      </c>
      <c r="C499" s="21">
        <f t="shared" si="25"/>
        <v>0.29433001221078847</v>
      </c>
      <c r="D499" s="22">
        <f t="shared" si="26"/>
        <v>0.36587855140541542</v>
      </c>
      <c r="E499" s="22">
        <f t="shared" si="27"/>
        <v>7.1548539194626948E-2</v>
      </c>
      <c r="F499" s="21">
        <f>+Banknifty!O499</f>
        <v>-5.8819746720133719E-3</v>
      </c>
      <c r="G499" s="23"/>
      <c r="J499" s="24"/>
    </row>
    <row r="500" spans="1:10">
      <c r="A500" s="9">
        <f>Banknifty!A500</f>
        <v>42740</v>
      </c>
      <c r="B500" s="21">
        <f>Banknifty!T500</f>
        <v>-1.2101367751932018E-2</v>
      </c>
      <c r="C500" s="21">
        <f t="shared" si="25"/>
        <v>0.28222864445885643</v>
      </c>
      <c r="D500" s="22">
        <f t="shared" si="26"/>
        <v>0.36587855140541542</v>
      </c>
      <c r="E500" s="22">
        <f t="shared" si="27"/>
        <v>8.3649906946558994E-2</v>
      </c>
      <c r="F500" s="21">
        <f>+Banknifty!O500</f>
        <v>5.0226979230646989E-3</v>
      </c>
      <c r="G500" s="23"/>
      <c r="J500" s="24"/>
    </row>
    <row r="501" spans="1:10">
      <c r="A501" s="9">
        <f>Banknifty!A501</f>
        <v>42741</v>
      </c>
      <c r="B501" s="21">
        <f>Banknifty!T501</f>
        <v>9.4004135079255677E-3</v>
      </c>
      <c r="C501" s="21">
        <f t="shared" si="25"/>
        <v>0.29162905796678201</v>
      </c>
      <c r="D501" s="22">
        <f t="shared" si="26"/>
        <v>0.36587855140541542</v>
      </c>
      <c r="E501" s="22">
        <f t="shared" si="27"/>
        <v>7.4249493438633407E-2</v>
      </c>
      <c r="F501" s="21">
        <f>+Banknifty!O501</f>
        <v>1.4423111430990267E-2</v>
      </c>
      <c r="G501" s="23"/>
      <c r="J501" s="24"/>
    </row>
    <row r="502" spans="1:10">
      <c r="A502" s="9">
        <f>Banknifty!A502</f>
        <v>42744</v>
      </c>
      <c r="B502" s="21">
        <f>Banknifty!T502</f>
        <v>1.1716189643871929E-3</v>
      </c>
      <c r="C502" s="21">
        <f t="shared" si="25"/>
        <v>0.29280067693116918</v>
      </c>
      <c r="D502" s="22">
        <f t="shared" si="26"/>
        <v>0.36587855140541542</v>
      </c>
      <c r="E502" s="22">
        <f t="shared" si="27"/>
        <v>7.307787447424624E-2</v>
      </c>
      <c r="F502" s="21">
        <f>+Banknifty!O502</f>
        <v>1.5594730395377459E-2</v>
      </c>
      <c r="G502" s="23"/>
      <c r="J502" s="24"/>
    </row>
    <row r="503" spans="1:10">
      <c r="A503" s="9">
        <f>Banknifty!A503</f>
        <v>42745</v>
      </c>
      <c r="B503" s="21">
        <f>Banknifty!T503</f>
        <v>5.5238973346172417E-3</v>
      </c>
      <c r="C503" s="21">
        <f t="shared" si="25"/>
        <v>0.2983245742657864</v>
      </c>
      <c r="D503" s="22">
        <f t="shared" si="26"/>
        <v>0.36587855140541542</v>
      </c>
      <c r="E503" s="22">
        <f t="shared" si="27"/>
        <v>6.7553977139629018E-2</v>
      </c>
      <c r="F503" s="21">
        <f>+Banknifty!O503</f>
        <v>2.1118627729994701E-2</v>
      </c>
      <c r="G503" s="23"/>
      <c r="J503" s="24"/>
    </row>
    <row r="504" spans="1:10">
      <c r="A504" s="9">
        <f>Banknifty!A504</f>
        <v>42746</v>
      </c>
      <c r="B504" s="21">
        <f>Banknifty!T504</f>
        <v>2.2183096681080941E-2</v>
      </c>
      <c r="C504" s="21">
        <f t="shared" si="25"/>
        <v>0.32050767094686733</v>
      </c>
      <c r="D504" s="22">
        <f t="shared" si="26"/>
        <v>0.36587855140541542</v>
      </c>
      <c r="E504" s="22">
        <f t="shared" si="27"/>
        <v>4.5370880458548091E-2</v>
      </c>
      <c r="F504" s="21">
        <f>+Banknifty!O504</f>
        <v>4.3301724411075646E-2</v>
      </c>
      <c r="G504" s="23"/>
      <c r="J504" s="24"/>
    </row>
    <row r="505" spans="1:10">
      <c r="A505" s="9">
        <f>Banknifty!A505</f>
        <v>42747</v>
      </c>
      <c r="B505" s="21">
        <f>Banknifty!T505</f>
        <v>3.2776791377713377E-3</v>
      </c>
      <c r="C505" s="21">
        <f t="shared" si="25"/>
        <v>0.32378535008463866</v>
      </c>
      <c r="D505" s="22">
        <f t="shared" si="26"/>
        <v>0.36587855140541542</v>
      </c>
      <c r="E505" s="22">
        <f t="shared" si="27"/>
        <v>4.2093201320776763E-2</v>
      </c>
      <c r="F505" s="21">
        <f>+Banknifty!O505</f>
        <v>4.657940354884698E-2</v>
      </c>
      <c r="G505" s="23"/>
      <c r="J505" s="24"/>
    </row>
    <row r="506" spans="1:10">
      <c r="A506" s="9">
        <f>Banknifty!A506</f>
        <v>42748</v>
      </c>
      <c r="B506" s="21">
        <f>Banknifty!T506</f>
        <v>-4.3357150037299022E-3</v>
      </c>
      <c r="C506" s="21">
        <f t="shared" si="25"/>
        <v>0.31944963508090873</v>
      </c>
      <c r="D506" s="22">
        <f t="shared" si="26"/>
        <v>0.36587855140541542</v>
      </c>
      <c r="E506" s="22">
        <f t="shared" si="27"/>
        <v>4.6428916324506686E-2</v>
      </c>
      <c r="F506" s="21">
        <f>+Banknifty!O506</f>
        <v>4.8923157682160524E-2</v>
      </c>
      <c r="G506" s="23"/>
      <c r="J506" s="24"/>
    </row>
    <row r="507" spans="1:10">
      <c r="A507" s="9">
        <f>Banknifty!A507</f>
        <v>42751</v>
      </c>
      <c r="B507" s="21">
        <f>Banknifty!T507</f>
        <v>1.0181783633139171E-2</v>
      </c>
      <c r="C507" s="21">
        <f t="shared" si="25"/>
        <v>0.32963141871404789</v>
      </c>
      <c r="D507" s="22">
        <f t="shared" si="26"/>
        <v>0.36587855140541542</v>
      </c>
      <c r="E507" s="22">
        <f t="shared" si="27"/>
        <v>3.6247132691367534E-2</v>
      </c>
      <c r="F507" s="21">
        <f>+Banknifty!O507</f>
        <v>5.9104941315299697E-2</v>
      </c>
      <c r="G507" s="23"/>
      <c r="J507" s="24"/>
    </row>
    <row r="508" spans="1:10">
      <c r="A508" s="9">
        <f>Banknifty!A508</f>
        <v>42752</v>
      </c>
      <c r="B508" s="21">
        <f>Banknifty!T508</f>
        <v>-2.807874180317086E-3</v>
      </c>
      <c r="C508" s="21">
        <f t="shared" si="25"/>
        <v>0.3268235445337308</v>
      </c>
      <c r="D508" s="22">
        <f t="shared" si="26"/>
        <v>0.36587855140541542</v>
      </c>
      <c r="E508" s="22">
        <f t="shared" si="27"/>
        <v>3.9055006871684617E-2</v>
      </c>
      <c r="F508" s="21">
        <f>+Banknifty!O508</f>
        <v>5.7297067134982609E-2</v>
      </c>
      <c r="G508" s="23"/>
      <c r="J508" s="24"/>
    </row>
    <row r="509" spans="1:10">
      <c r="A509" s="9">
        <f>Banknifty!A509</f>
        <v>42753</v>
      </c>
      <c r="B509" s="21">
        <f>Banknifty!T509</f>
        <v>-6.4071707871166898E-3</v>
      </c>
      <c r="C509" s="21">
        <f t="shared" si="25"/>
        <v>0.32041637374661414</v>
      </c>
      <c r="D509" s="22">
        <f t="shared" si="26"/>
        <v>0.36587855140541542</v>
      </c>
      <c r="E509" s="22">
        <f t="shared" si="27"/>
        <v>4.5462177658801284E-2</v>
      </c>
      <c r="F509" s="21">
        <f>+Banknifty!O509</f>
        <v>6.2314367267416224E-2</v>
      </c>
      <c r="G509" s="23"/>
      <c r="J509" s="24"/>
    </row>
    <row r="510" spans="1:10">
      <c r="A510" s="9">
        <f>Banknifty!A510</f>
        <v>42754</v>
      </c>
      <c r="B510" s="21">
        <f>Banknifty!T510</f>
        <v>-6.4636193179598688E-3</v>
      </c>
      <c r="C510" s="21">
        <f t="shared" si="25"/>
        <v>0.31395275442865428</v>
      </c>
      <c r="D510" s="22">
        <f t="shared" si="26"/>
        <v>0.36587855140541542</v>
      </c>
      <c r="E510" s="22">
        <f t="shared" si="27"/>
        <v>5.192579697676114E-2</v>
      </c>
      <c r="F510" s="21">
        <f>+Banknifty!O510</f>
        <v>5.9772667505700615E-2</v>
      </c>
      <c r="G510" s="23"/>
      <c r="J510" s="24"/>
    </row>
    <row r="511" spans="1:10">
      <c r="A511" s="9">
        <f>Banknifty!A511</f>
        <v>42755</v>
      </c>
      <c r="B511" s="21">
        <f>Banknifty!T511</f>
        <v>1.5103689373112038E-2</v>
      </c>
      <c r="C511" s="21">
        <f t="shared" si="25"/>
        <v>0.3290564438017663</v>
      </c>
      <c r="D511" s="22">
        <f t="shared" si="26"/>
        <v>0.36587855140541542</v>
      </c>
      <c r="E511" s="22">
        <f t="shared" si="27"/>
        <v>3.6822107603649123E-2</v>
      </c>
      <c r="F511" s="21">
        <f>+Banknifty!O511</f>
        <v>4.4668978132588577E-2</v>
      </c>
      <c r="G511" s="23"/>
      <c r="J511" s="24"/>
    </row>
    <row r="512" spans="1:10">
      <c r="A512" s="9">
        <f>Banknifty!A512</f>
        <v>42758</v>
      </c>
      <c r="B512" s="21">
        <f>Banknifty!T512</f>
        <v>-2.0603498094021217E-3</v>
      </c>
      <c r="C512" s="21">
        <f t="shared" si="25"/>
        <v>0.32699609399236418</v>
      </c>
      <c r="D512" s="22">
        <f t="shared" si="26"/>
        <v>0.36587855140541542</v>
      </c>
      <c r="E512" s="22">
        <f t="shared" si="27"/>
        <v>3.8882457413051241E-2</v>
      </c>
      <c r="F512" s="21">
        <f>+Banknifty!O512</f>
        <v>4.5729327941990701E-2</v>
      </c>
      <c r="G512" s="23"/>
      <c r="J512" s="24"/>
    </row>
    <row r="513" spans="1:10">
      <c r="A513" s="9">
        <f>Banknifty!A513</f>
        <v>42759</v>
      </c>
      <c r="B513" s="21">
        <f>Banknifty!T513</f>
        <v>9.0404995312922416E-3</v>
      </c>
      <c r="C513" s="21">
        <f t="shared" si="25"/>
        <v>0.33603659352365645</v>
      </c>
      <c r="D513" s="22">
        <f t="shared" si="26"/>
        <v>0.36587855140541542</v>
      </c>
      <c r="E513" s="22">
        <f t="shared" si="27"/>
        <v>2.9841957881758974E-2</v>
      </c>
      <c r="F513" s="21">
        <f>+Banknifty!O513</f>
        <v>5.4769827473282941E-2</v>
      </c>
      <c r="G513" s="23"/>
      <c r="J513" s="24"/>
    </row>
    <row r="514" spans="1:10">
      <c r="A514" s="9">
        <f>Banknifty!A514</f>
        <v>42760</v>
      </c>
      <c r="B514" s="21">
        <f>Banknifty!T514</f>
        <v>2.0052465831076321E-2</v>
      </c>
      <c r="C514" s="21">
        <f t="shared" si="25"/>
        <v>0.35608905935473278</v>
      </c>
      <c r="D514" s="22">
        <f t="shared" si="26"/>
        <v>0.36587855140541542</v>
      </c>
      <c r="E514" s="22">
        <f t="shared" si="27"/>
        <v>9.7894920506826355E-3</v>
      </c>
      <c r="F514" s="21">
        <f>+Banknifty!O514</f>
        <v>7.5822293304359259E-2</v>
      </c>
      <c r="G514" s="23"/>
      <c r="J514" s="24"/>
    </row>
    <row r="515" spans="1:10">
      <c r="A515" s="9">
        <f>Banknifty!A515</f>
        <v>42762</v>
      </c>
      <c r="B515" s="21">
        <f>Banknifty!T515</f>
        <v>0</v>
      </c>
      <c r="C515" s="21">
        <f t="shared" si="25"/>
        <v>0.35608905935473278</v>
      </c>
      <c r="D515" s="22">
        <f t="shared" si="26"/>
        <v>0.36587855140541542</v>
      </c>
      <c r="E515" s="22">
        <f t="shared" si="27"/>
        <v>9.7894920506826355E-3</v>
      </c>
      <c r="F515" s="21">
        <f>+Banknifty!O515</f>
        <v>9.3299868033842381E-2</v>
      </c>
      <c r="G515" s="23"/>
      <c r="J515" s="24"/>
    </row>
    <row r="516" spans="1:10">
      <c r="A516" s="9">
        <f>Banknifty!A516</f>
        <v>42765</v>
      </c>
      <c r="B516" s="21">
        <f>Banknifty!T516</f>
        <v>0</v>
      </c>
      <c r="C516" s="21">
        <f t="shared" si="25"/>
        <v>0.35608905935473278</v>
      </c>
      <c r="D516" s="22">
        <f t="shared" si="26"/>
        <v>0.36587855140541542</v>
      </c>
      <c r="E516" s="22">
        <f t="shared" si="27"/>
        <v>9.7894920506826355E-3</v>
      </c>
      <c r="F516" s="21">
        <f>+Banknifty!O516</f>
        <v>8.6077800183285341E-2</v>
      </c>
      <c r="G516" s="23"/>
      <c r="J516" s="24"/>
    </row>
    <row r="517" spans="1:10">
      <c r="A517" s="9">
        <f>Banknifty!A517</f>
        <v>42766</v>
      </c>
      <c r="B517" s="21">
        <f>Banknifty!T517</f>
        <v>3.1602168896035249E-3</v>
      </c>
      <c r="C517" s="21">
        <f t="shared" si="25"/>
        <v>0.35924927624433634</v>
      </c>
      <c r="D517" s="22">
        <f t="shared" si="26"/>
        <v>0.36587855140541542</v>
      </c>
      <c r="E517" s="22">
        <f t="shared" si="27"/>
        <v>6.6292751610790845E-3</v>
      </c>
      <c r="F517" s="21">
        <f>+Banknifty!O517</f>
        <v>8.2917583293681818E-2</v>
      </c>
      <c r="G517" s="23"/>
      <c r="J517" s="24"/>
    </row>
    <row r="518" spans="1:10">
      <c r="A518" s="9">
        <f>Banknifty!A518</f>
        <v>42767</v>
      </c>
      <c r="B518" s="21">
        <f>Banknifty!T518</f>
        <v>-6.7051872404401205E-3</v>
      </c>
      <c r="C518" s="21">
        <f t="shared" si="25"/>
        <v>0.35254408900389622</v>
      </c>
      <c r="D518" s="22">
        <f t="shared" si="26"/>
        <v>0.36587855140541542</v>
      </c>
      <c r="E518" s="22">
        <f t="shared" si="27"/>
        <v>1.3334462401519198E-2</v>
      </c>
      <c r="F518" s="21">
        <f>+Banknifty!O518</f>
        <v>0.10934387021275901</v>
      </c>
      <c r="G518" s="23"/>
      <c r="J518" s="24"/>
    </row>
    <row r="519" spans="1:10">
      <c r="A519" s="9">
        <f>Banknifty!A519</f>
        <v>42768</v>
      </c>
      <c r="B519" s="21">
        <f>Banknifty!T519</f>
        <v>5.4461083949650742E-4</v>
      </c>
      <c r="C519" s="21">
        <f t="shared" si="25"/>
        <v>0.35308869984339275</v>
      </c>
      <c r="D519" s="22">
        <f t="shared" si="26"/>
        <v>0.36587855140541542</v>
      </c>
      <c r="E519" s="22">
        <f t="shared" si="27"/>
        <v>1.2789851562022669E-2</v>
      </c>
      <c r="F519" s="21">
        <f>+Banknifty!O519</f>
        <v>0.10988848105225552</v>
      </c>
      <c r="G519" s="23"/>
      <c r="J519" s="24"/>
    </row>
    <row r="520" spans="1:10">
      <c r="A520" s="9">
        <f>Banknifty!A520</f>
        <v>42769</v>
      </c>
      <c r="B520" s="21">
        <f>Banknifty!T520</f>
        <v>6.9294454206755693E-3</v>
      </c>
      <c r="C520" s="21">
        <f t="shared" si="25"/>
        <v>0.36001814526406833</v>
      </c>
      <c r="D520" s="22">
        <f t="shared" si="26"/>
        <v>0.36587855140541542</v>
      </c>
      <c r="E520" s="22">
        <f t="shared" si="27"/>
        <v>5.8604061413470854E-3</v>
      </c>
      <c r="F520" s="21">
        <f>+Banknifty!O520</f>
        <v>0.11681792647293109</v>
      </c>
      <c r="G520" s="23"/>
      <c r="J520" s="24"/>
    </row>
    <row r="521" spans="1:10">
      <c r="A521" s="9">
        <f>Banknifty!A521</f>
        <v>42772</v>
      </c>
      <c r="B521" s="21">
        <f>Banknifty!T521</f>
        <v>8.2393509227923854E-3</v>
      </c>
      <c r="C521" s="21">
        <f t="shared" si="25"/>
        <v>0.36825749618686071</v>
      </c>
      <c r="D521" s="22">
        <f t="shared" si="26"/>
        <v>0.36825749618686071</v>
      </c>
      <c r="E521" s="22">
        <f t="shared" si="27"/>
        <v>0</v>
      </c>
      <c r="F521" s="21">
        <f>+Banknifty!O521</f>
        <v>0.12505727739572348</v>
      </c>
      <c r="G521" s="23"/>
      <c r="J521" s="24"/>
    </row>
    <row r="522" spans="1:10">
      <c r="A522" s="9">
        <f>Banknifty!A522</f>
        <v>42773</v>
      </c>
      <c r="B522" s="21">
        <f>Banknifty!T522</f>
        <v>-4.921409807891422E-3</v>
      </c>
      <c r="C522" s="21">
        <f t="shared" si="25"/>
        <v>0.3633360863789693</v>
      </c>
      <c r="D522" s="22">
        <f t="shared" si="26"/>
        <v>0.36825749618686071</v>
      </c>
      <c r="E522" s="22">
        <f t="shared" si="27"/>
        <v>4.9214098078914081E-3</v>
      </c>
      <c r="F522" s="21">
        <f>+Banknifty!O522</f>
        <v>0.12287105427365987</v>
      </c>
      <c r="G522" s="23"/>
      <c r="J522" s="24"/>
    </row>
    <row r="523" spans="1:10">
      <c r="A523" s="9">
        <f>Banknifty!A523</f>
        <v>42774</v>
      </c>
      <c r="B523" s="21">
        <f>Banknifty!T523</f>
        <v>8.8327518438369472E-4</v>
      </c>
      <c r="C523" s="21">
        <f t="shared" si="25"/>
        <v>0.36421936156335299</v>
      </c>
      <c r="D523" s="22">
        <f t="shared" si="26"/>
        <v>0.36825749618686071</v>
      </c>
      <c r="E523" s="22">
        <f t="shared" si="27"/>
        <v>4.0381346235077165E-3</v>
      </c>
      <c r="F523" s="21">
        <f>+Banknifty!O523</f>
        <v>0.12198777908927617</v>
      </c>
      <c r="G523" s="23"/>
      <c r="J523" s="24"/>
    </row>
    <row r="524" spans="1:10">
      <c r="A524" s="9">
        <f>Banknifty!A524</f>
        <v>42775</v>
      </c>
      <c r="B524" s="21">
        <f>Banknifty!T524</f>
        <v>-5.1314714130653305E-3</v>
      </c>
      <c r="C524" s="21">
        <f t="shared" si="25"/>
        <v>0.35908789015028764</v>
      </c>
      <c r="D524" s="22">
        <f t="shared" si="26"/>
        <v>0.36825749618686071</v>
      </c>
      <c r="E524" s="22">
        <f t="shared" si="27"/>
        <v>9.1696060365730747E-3</v>
      </c>
      <c r="F524" s="21">
        <f>+Banknifty!O524</f>
        <v>0.11415897163177219</v>
      </c>
      <c r="G524" s="23"/>
      <c r="J524" s="24"/>
    </row>
    <row r="525" spans="1:10">
      <c r="A525" s="9">
        <f>Banknifty!A525</f>
        <v>42776</v>
      </c>
      <c r="B525" s="21">
        <f>Banknifty!T525</f>
        <v>-4.5492765317083914E-3</v>
      </c>
      <c r="C525" s="21">
        <f t="shared" ref="C525:C588" si="28">+C524+B525</f>
        <v>0.35453861361857925</v>
      </c>
      <c r="D525" s="22">
        <f t="shared" ref="D525:D588" si="29">MAX(C525,D524)</f>
        <v>0.36825749618686071</v>
      </c>
      <c r="E525" s="22">
        <f t="shared" ref="E525:E588" si="30">D525-C525</f>
        <v>1.3718882568281465E-2</v>
      </c>
      <c r="F525" s="21">
        <f>+Banknifty!O525</f>
        <v>0.11770824816348058</v>
      </c>
      <c r="G525" s="23"/>
      <c r="J525" s="24"/>
    </row>
    <row r="526" spans="1:10">
      <c r="A526" s="9">
        <f>Banknifty!A526</f>
        <v>42779</v>
      </c>
      <c r="B526" s="21">
        <f>Banknifty!T526</f>
        <v>-3.3116213683223993E-3</v>
      </c>
      <c r="C526" s="21">
        <f t="shared" si="28"/>
        <v>0.35122699225025683</v>
      </c>
      <c r="D526" s="22">
        <f t="shared" si="29"/>
        <v>0.36825749618686071</v>
      </c>
      <c r="E526" s="22">
        <f t="shared" si="30"/>
        <v>1.703050393660388E-2</v>
      </c>
      <c r="F526" s="21">
        <f>+Banknifty!O526</f>
        <v>0.11832483179688462</v>
      </c>
      <c r="G526" s="23"/>
      <c r="J526" s="24"/>
    </row>
    <row r="527" spans="1:10">
      <c r="A527" s="9">
        <f>Banknifty!A527</f>
        <v>42780</v>
      </c>
      <c r="B527" s="21">
        <f>Banknifty!T527</f>
        <v>6.4824628429180722E-4</v>
      </c>
      <c r="C527" s="21">
        <f t="shared" si="28"/>
        <v>0.35187523853454866</v>
      </c>
      <c r="D527" s="22">
        <f t="shared" si="29"/>
        <v>0.36825749618686071</v>
      </c>
      <c r="E527" s="22">
        <f t="shared" si="30"/>
        <v>1.6382257652312049E-2</v>
      </c>
      <c r="F527" s="21">
        <f>+Banknifty!O527</f>
        <v>0.11897307808117642</v>
      </c>
      <c r="G527" s="23"/>
      <c r="J527" s="24"/>
    </row>
    <row r="528" spans="1:10">
      <c r="A528" s="9">
        <f>Banknifty!A528</f>
        <v>42781</v>
      </c>
      <c r="B528" s="21">
        <f>Banknifty!T528</f>
        <v>-5.6358095242787076E-3</v>
      </c>
      <c r="C528" s="21">
        <f t="shared" si="28"/>
        <v>0.34623942901026994</v>
      </c>
      <c r="D528" s="22">
        <f t="shared" si="29"/>
        <v>0.36825749618686071</v>
      </c>
      <c r="E528" s="22">
        <f t="shared" si="30"/>
        <v>2.2018067176590772E-2</v>
      </c>
      <c r="F528" s="21">
        <f>+Banknifty!O528</f>
        <v>0.11432991215634891</v>
      </c>
      <c r="G528" s="23"/>
      <c r="J528" s="24"/>
    </row>
    <row r="529" spans="1:10">
      <c r="A529" s="9">
        <f>Banknifty!A529</f>
        <v>42782</v>
      </c>
      <c r="B529" s="21">
        <f>Banknifty!T529</f>
        <v>-5.0090277365326362E-3</v>
      </c>
      <c r="C529" s="21">
        <f t="shared" si="28"/>
        <v>0.34123040127373733</v>
      </c>
      <c r="D529" s="22">
        <f t="shared" si="29"/>
        <v>0.36825749618686071</v>
      </c>
      <c r="E529" s="22">
        <f t="shared" si="30"/>
        <v>2.7027094913123384E-2</v>
      </c>
      <c r="F529" s="21">
        <f>+Banknifty!O529</f>
        <v>0.11833893989288155</v>
      </c>
      <c r="G529" s="23"/>
      <c r="J529" s="24"/>
    </row>
    <row r="530" spans="1:10">
      <c r="A530" s="9">
        <f>Banknifty!A530</f>
        <v>42783</v>
      </c>
      <c r="B530" s="21">
        <f>Banknifty!T530</f>
        <v>1.168327960010648E-2</v>
      </c>
      <c r="C530" s="21">
        <f t="shared" si="28"/>
        <v>0.35291368087384378</v>
      </c>
      <c r="D530" s="22">
        <f t="shared" si="29"/>
        <v>0.36825749618686071</v>
      </c>
      <c r="E530" s="22">
        <f t="shared" si="30"/>
        <v>1.5343815313016929E-2</v>
      </c>
      <c r="F530" s="21">
        <f>+Banknifty!O530</f>
        <v>0.13002221949298803</v>
      </c>
      <c r="G530" s="23"/>
      <c r="J530" s="24"/>
    </row>
    <row r="531" spans="1:10">
      <c r="A531" s="9">
        <f>Banknifty!A531</f>
        <v>42786</v>
      </c>
      <c r="B531" s="21">
        <f>Banknifty!T531</f>
        <v>6.5513780064708361E-3</v>
      </c>
      <c r="C531" s="21">
        <f t="shared" si="28"/>
        <v>0.3594650588803146</v>
      </c>
      <c r="D531" s="22">
        <f t="shared" si="29"/>
        <v>0.36825749618686071</v>
      </c>
      <c r="E531" s="22">
        <f t="shared" si="30"/>
        <v>8.7924373065461081E-3</v>
      </c>
      <c r="F531" s="21">
        <f>+Banknifty!O531</f>
        <v>0.13657359749945888</v>
      </c>
      <c r="G531" s="23"/>
      <c r="J531" s="24"/>
    </row>
    <row r="532" spans="1:10">
      <c r="A532" s="9">
        <f>Banknifty!A532</f>
        <v>42787</v>
      </c>
      <c r="B532" s="21">
        <f>Banknifty!T532</f>
        <v>9.0647896460496168E-3</v>
      </c>
      <c r="C532" s="21">
        <f t="shared" si="28"/>
        <v>0.36852984852636422</v>
      </c>
      <c r="D532" s="22">
        <f t="shared" si="29"/>
        <v>0.36852984852636422</v>
      </c>
      <c r="E532" s="22">
        <f t="shared" si="30"/>
        <v>0</v>
      </c>
      <c r="F532" s="21">
        <f>+Banknifty!O532</f>
        <v>0.1456383871455085</v>
      </c>
      <c r="G532" s="23"/>
      <c r="J532" s="24"/>
    </row>
    <row r="533" spans="1:10">
      <c r="A533" s="9">
        <f>Banknifty!A533</f>
        <v>42788</v>
      </c>
      <c r="B533" s="21">
        <f>Banknifty!T533</f>
        <v>6.644566088246642E-4</v>
      </c>
      <c r="C533" s="21">
        <f t="shared" si="28"/>
        <v>0.36919430513518886</v>
      </c>
      <c r="D533" s="22">
        <f t="shared" si="29"/>
        <v>0.36919430513518886</v>
      </c>
      <c r="E533" s="22">
        <f t="shared" si="30"/>
        <v>0</v>
      </c>
      <c r="F533" s="21">
        <f>+Banknifty!O533</f>
        <v>0.14630284375433317</v>
      </c>
      <c r="G533" s="23"/>
      <c r="J533" s="24"/>
    </row>
    <row r="534" spans="1:10">
      <c r="A534" s="9">
        <f>Banknifty!A534</f>
        <v>42789</v>
      </c>
      <c r="B534" s="21">
        <f>Banknifty!T534</f>
        <v>7.1157759990798366E-4</v>
      </c>
      <c r="C534" s="21">
        <f t="shared" si="28"/>
        <v>0.36990588273509684</v>
      </c>
      <c r="D534" s="22">
        <f t="shared" si="29"/>
        <v>0.36990588273509684</v>
      </c>
      <c r="E534" s="22">
        <f t="shared" si="30"/>
        <v>0</v>
      </c>
      <c r="F534" s="21">
        <f>+Banknifty!O534</f>
        <v>0.14801442135424114</v>
      </c>
      <c r="G534" s="23"/>
      <c r="J534" s="24"/>
    </row>
    <row r="535" spans="1:10">
      <c r="A535" s="9">
        <f>Banknifty!A535</f>
        <v>42793</v>
      </c>
      <c r="B535" s="21">
        <f>Banknifty!T535</f>
        <v>0</v>
      </c>
      <c r="C535" s="21">
        <f t="shared" si="28"/>
        <v>0.36990588273509684</v>
      </c>
      <c r="D535" s="22">
        <f t="shared" si="29"/>
        <v>0.36990588273509684</v>
      </c>
      <c r="E535" s="22">
        <f t="shared" si="30"/>
        <v>0</v>
      </c>
      <c r="F535" s="21">
        <f>+Banknifty!O535</f>
        <v>0.13788454935963984</v>
      </c>
      <c r="G535" s="23"/>
      <c r="J535" s="24"/>
    </row>
    <row r="536" spans="1:10">
      <c r="A536" s="9">
        <f>Banknifty!A536</f>
        <v>42794</v>
      </c>
      <c r="B536" s="21">
        <f>Banknifty!T536</f>
        <v>0</v>
      </c>
      <c r="C536" s="21">
        <f t="shared" si="28"/>
        <v>0.36990588273509684</v>
      </c>
      <c r="D536" s="22">
        <f t="shared" si="29"/>
        <v>0.36990588273509684</v>
      </c>
      <c r="E536" s="22">
        <f t="shared" si="30"/>
        <v>0</v>
      </c>
      <c r="F536" s="21">
        <f>+Banknifty!O536</f>
        <v>0.13785795618683261</v>
      </c>
      <c r="G536" s="23"/>
      <c r="J536" s="24"/>
    </row>
    <row r="537" spans="1:10">
      <c r="A537" s="9">
        <f>Banknifty!A537</f>
        <v>42795</v>
      </c>
      <c r="B537" s="21">
        <f>Banknifty!T537</f>
        <v>-3.6501659699874917E-3</v>
      </c>
      <c r="C537" s="21">
        <f t="shared" si="28"/>
        <v>0.36625571676510932</v>
      </c>
      <c r="D537" s="22">
        <f t="shared" si="29"/>
        <v>0.36990588273509684</v>
      </c>
      <c r="E537" s="22">
        <f t="shared" si="30"/>
        <v>3.6501659699875177E-3</v>
      </c>
      <c r="F537" s="21">
        <f>+Banknifty!O537</f>
        <v>0.14586029644827461</v>
      </c>
      <c r="G537" s="23"/>
      <c r="J537" s="24"/>
    </row>
    <row r="538" spans="1:10">
      <c r="A538" s="9">
        <f>Banknifty!A538</f>
        <v>42796</v>
      </c>
      <c r="B538" s="21">
        <f>Banknifty!T538</f>
        <v>-6.3473781536388506E-3</v>
      </c>
      <c r="C538" s="21">
        <f t="shared" si="28"/>
        <v>0.35990833861147048</v>
      </c>
      <c r="D538" s="22">
        <f t="shared" si="29"/>
        <v>0.36990588273509684</v>
      </c>
      <c r="E538" s="22">
        <f t="shared" si="30"/>
        <v>9.9975441236263562E-3</v>
      </c>
      <c r="F538" s="21">
        <f>+Banknifty!O538</f>
        <v>0.13551345914113852</v>
      </c>
      <c r="G538" s="23"/>
      <c r="J538" s="24"/>
    </row>
    <row r="539" spans="1:10">
      <c r="A539" s="9">
        <f>Banknifty!A539</f>
        <v>42797</v>
      </c>
      <c r="B539" s="21">
        <f>Banknifty!T539</f>
        <v>2.4889427446227711E-3</v>
      </c>
      <c r="C539" s="21">
        <f t="shared" si="28"/>
        <v>0.36239728135609323</v>
      </c>
      <c r="D539" s="22">
        <f t="shared" si="29"/>
        <v>0.36990588273509684</v>
      </c>
      <c r="E539" s="22">
        <f t="shared" si="30"/>
        <v>7.5086013790036099E-3</v>
      </c>
      <c r="F539" s="21">
        <f>+Banknifty!O539</f>
        <v>0.13302451639651575</v>
      </c>
      <c r="G539" s="23"/>
      <c r="J539" s="24"/>
    </row>
    <row r="540" spans="1:10">
      <c r="A540" s="9">
        <f>Banknifty!A540</f>
        <v>42800</v>
      </c>
      <c r="B540" s="21">
        <f>Banknifty!T540</f>
        <v>-2.4412144859788962E-3</v>
      </c>
      <c r="C540" s="21">
        <f t="shared" si="28"/>
        <v>0.35995606687011433</v>
      </c>
      <c r="D540" s="22">
        <f t="shared" si="29"/>
        <v>0.36990588273509684</v>
      </c>
      <c r="E540" s="22">
        <f t="shared" si="30"/>
        <v>9.949815864982503E-3</v>
      </c>
      <c r="F540" s="21">
        <f>+Banknifty!O540</f>
        <v>0.14051969372973894</v>
      </c>
      <c r="G540" s="23"/>
      <c r="J540" s="24"/>
    </row>
    <row r="541" spans="1:10">
      <c r="A541" s="9">
        <f>Banknifty!A541</f>
        <v>42801</v>
      </c>
      <c r="B541" s="21">
        <f>Banknifty!T541</f>
        <v>-1.7764967457070671E-3</v>
      </c>
      <c r="C541" s="21">
        <f t="shared" si="28"/>
        <v>0.35817957012440726</v>
      </c>
      <c r="D541" s="22">
        <f t="shared" si="29"/>
        <v>0.36990588273509684</v>
      </c>
      <c r="E541" s="22">
        <f t="shared" si="30"/>
        <v>1.1726312610689571E-2</v>
      </c>
      <c r="F541" s="21">
        <f>+Banknifty!O541</f>
        <v>0.13974319698403187</v>
      </c>
      <c r="G541" s="23"/>
      <c r="J541" s="24"/>
    </row>
    <row r="542" spans="1:10">
      <c r="A542" s="9">
        <f>Banknifty!A542</f>
        <v>42802</v>
      </c>
      <c r="B542" s="21">
        <f>Banknifty!T542</f>
        <v>-2.8795675751337253E-3</v>
      </c>
      <c r="C542" s="21">
        <f t="shared" si="28"/>
        <v>0.35530000254927352</v>
      </c>
      <c r="D542" s="22">
        <f t="shared" si="29"/>
        <v>0.36990588273509684</v>
      </c>
      <c r="E542" s="22">
        <f t="shared" si="30"/>
        <v>1.4605880185823317E-2</v>
      </c>
      <c r="F542" s="21">
        <f>+Banknifty!O542</f>
        <v>0.14160389333335041</v>
      </c>
      <c r="G542" s="23"/>
      <c r="J542" s="24"/>
    </row>
    <row r="543" spans="1:10">
      <c r="A543" s="9">
        <f>Banknifty!A543</f>
        <v>42803</v>
      </c>
      <c r="B543" s="21">
        <f>Banknifty!T543</f>
        <v>1.7657034389062494E-3</v>
      </c>
      <c r="C543" s="21">
        <f t="shared" si="28"/>
        <v>0.35706570598817977</v>
      </c>
      <c r="D543" s="22">
        <f t="shared" si="29"/>
        <v>0.36990588273509684</v>
      </c>
      <c r="E543" s="22">
        <f t="shared" si="30"/>
        <v>1.2840176746917065E-2</v>
      </c>
      <c r="F543" s="21">
        <f>+Banknifty!O543</f>
        <v>0.14336959677225666</v>
      </c>
      <c r="G543" s="23"/>
      <c r="J543" s="24"/>
    </row>
    <row r="544" spans="1:10">
      <c r="A544" s="9">
        <f>Banknifty!A544</f>
        <v>42804</v>
      </c>
      <c r="B544" s="21">
        <f>Banknifty!T544</f>
        <v>2.1882101162633413E-4</v>
      </c>
      <c r="C544" s="21">
        <f t="shared" si="28"/>
        <v>0.35728452699980612</v>
      </c>
      <c r="D544" s="22">
        <f t="shared" si="29"/>
        <v>0.36990588273509684</v>
      </c>
      <c r="E544" s="22">
        <f t="shared" si="30"/>
        <v>1.2621355735290718E-2</v>
      </c>
      <c r="F544" s="21">
        <f>+Banknifty!O544</f>
        <v>0.14358841778388301</v>
      </c>
      <c r="G544" s="23"/>
      <c r="J544" s="24"/>
    </row>
    <row r="545" spans="1:10">
      <c r="A545" s="9">
        <f>Banknifty!A545</f>
        <v>42808</v>
      </c>
      <c r="B545" s="21">
        <f>Banknifty!T545</f>
        <v>1.6775812826356703E-2</v>
      </c>
      <c r="C545" s="21">
        <f t="shared" si="28"/>
        <v>0.37406033982616282</v>
      </c>
      <c r="D545" s="22">
        <f t="shared" si="29"/>
        <v>0.37406033982616282</v>
      </c>
      <c r="E545" s="22">
        <f t="shared" si="30"/>
        <v>0</v>
      </c>
      <c r="F545" s="21">
        <f>+Banknifty!O545</f>
        <v>0.16036423061023972</v>
      </c>
      <c r="G545" s="23"/>
      <c r="J545" s="24"/>
    </row>
    <row r="546" spans="1:10">
      <c r="A546" s="9">
        <f>Banknifty!A546</f>
        <v>42809</v>
      </c>
      <c r="B546" s="21">
        <f>Banknifty!T546</f>
        <v>3.5892125012412252E-3</v>
      </c>
      <c r="C546" s="21">
        <f t="shared" si="28"/>
        <v>0.37764955232740405</v>
      </c>
      <c r="D546" s="22">
        <f t="shared" si="29"/>
        <v>0.37764955232740405</v>
      </c>
      <c r="E546" s="22">
        <f t="shared" si="30"/>
        <v>0</v>
      </c>
      <c r="F546" s="21">
        <f>+Banknifty!O546</f>
        <v>0.16395344311148094</v>
      </c>
      <c r="G546" s="23"/>
      <c r="J546" s="24"/>
    </row>
    <row r="547" spans="1:10">
      <c r="A547" s="9">
        <f>Banknifty!A547</f>
        <v>42810</v>
      </c>
      <c r="B547" s="21">
        <f>Banknifty!T547</f>
        <v>4.1559469622007078E-3</v>
      </c>
      <c r="C547" s="21">
        <f t="shared" si="28"/>
        <v>0.38180549928960478</v>
      </c>
      <c r="D547" s="22">
        <f t="shared" si="29"/>
        <v>0.38180549928960478</v>
      </c>
      <c r="E547" s="22">
        <f t="shared" si="30"/>
        <v>0</v>
      </c>
      <c r="F547" s="21">
        <f>+Banknifty!O547</f>
        <v>0.16810939007368164</v>
      </c>
      <c r="G547" s="23"/>
      <c r="J547" s="24"/>
    </row>
    <row r="548" spans="1:10">
      <c r="A548" s="9">
        <f>Banknifty!A548</f>
        <v>42811</v>
      </c>
      <c r="B548" s="21">
        <f>Banknifty!T548</f>
        <v>-3.350667267301087E-3</v>
      </c>
      <c r="C548" s="21">
        <f t="shared" si="28"/>
        <v>0.37845483202230368</v>
      </c>
      <c r="D548" s="22">
        <f t="shared" si="29"/>
        <v>0.38180549928960478</v>
      </c>
      <c r="E548" s="22">
        <f t="shared" si="30"/>
        <v>3.3506672673010995E-3</v>
      </c>
      <c r="F548" s="21">
        <f>+Banknifty!O548</f>
        <v>0.16452904583507966</v>
      </c>
      <c r="G548" s="23"/>
      <c r="J548" s="24"/>
    </row>
    <row r="549" spans="1:10">
      <c r="A549" s="9">
        <f>Banknifty!A549</f>
        <v>42814</v>
      </c>
      <c r="B549" s="21">
        <f>Banknifty!T549</f>
        <v>2.4464903812192766E-3</v>
      </c>
      <c r="C549" s="21">
        <f t="shared" si="28"/>
        <v>0.38090132240352298</v>
      </c>
      <c r="D549" s="22">
        <f t="shared" si="29"/>
        <v>0.38180549928960478</v>
      </c>
      <c r="E549" s="22">
        <f t="shared" si="30"/>
        <v>9.041768860817978E-4</v>
      </c>
      <c r="F549" s="21">
        <f>+Banknifty!O549</f>
        <v>0.16208255545386038</v>
      </c>
      <c r="G549" s="23"/>
      <c r="J549" s="24"/>
    </row>
    <row r="550" spans="1:10">
      <c r="A550" s="9">
        <f>Banknifty!A550</f>
        <v>42815</v>
      </c>
      <c r="B550" s="21">
        <f>Banknifty!T550</f>
        <v>4.3337558509244298E-3</v>
      </c>
      <c r="C550" s="21">
        <f t="shared" si="28"/>
        <v>0.38523507825444742</v>
      </c>
      <c r="D550" s="22">
        <f t="shared" si="29"/>
        <v>0.38523507825444742</v>
      </c>
      <c r="E550" s="22">
        <f t="shared" si="30"/>
        <v>0</v>
      </c>
      <c r="F550" s="21">
        <f>+Banknifty!O550</f>
        <v>0.15774879960293595</v>
      </c>
      <c r="G550" s="23"/>
      <c r="J550" s="24"/>
    </row>
    <row r="551" spans="1:10">
      <c r="A551" s="9">
        <f>Banknifty!A551</f>
        <v>42816</v>
      </c>
      <c r="B551" s="21">
        <f>Banknifty!T551</f>
        <v>1.1457629529533157E-2</v>
      </c>
      <c r="C551" s="21">
        <f t="shared" si="28"/>
        <v>0.39669270778398058</v>
      </c>
      <c r="D551" s="22">
        <f t="shared" si="29"/>
        <v>0.39669270778398058</v>
      </c>
      <c r="E551" s="22">
        <f t="shared" si="30"/>
        <v>0</v>
      </c>
      <c r="F551" s="21">
        <f>+Banknifty!O551</f>
        <v>0.14629117007340278</v>
      </c>
      <c r="G551" s="23"/>
      <c r="J551" s="24"/>
    </row>
    <row r="552" spans="1:10">
      <c r="A552" s="9">
        <f>Banknifty!A552</f>
        <v>42817</v>
      </c>
      <c r="B552" s="21">
        <f>Banknifty!T552</f>
        <v>-5.971437616012272E-3</v>
      </c>
      <c r="C552" s="21">
        <f t="shared" si="28"/>
        <v>0.39072127016796832</v>
      </c>
      <c r="D552" s="22">
        <f t="shared" si="29"/>
        <v>0.39669270778398058</v>
      </c>
      <c r="E552" s="22">
        <f t="shared" si="30"/>
        <v>5.9714376160122651E-3</v>
      </c>
      <c r="F552" s="21">
        <f>+Banknifty!O552</f>
        <v>0.15126260768941505</v>
      </c>
      <c r="G552" s="23"/>
      <c r="J552" s="24"/>
    </row>
    <row r="553" spans="1:10">
      <c r="A553" s="9">
        <f>Banknifty!A553</f>
        <v>42818</v>
      </c>
      <c r="B553" s="21">
        <f>Banknifty!T553</f>
        <v>8.9677965899464963E-3</v>
      </c>
      <c r="C553" s="21">
        <f t="shared" si="28"/>
        <v>0.39968906675791482</v>
      </c>
      <c r="D553" s="22">
        <f t="shared" si="29"/>
        <v>0.39968906675791482</v>
      </c>
      <c r="E553" s="22">
        <f t="shared" si="30"/>
        <v>0</v>
      </c>
      <c r="F553" s="21">
        <f>+Banknifty!O553</f>
        <v>0.16023040427936155</v>
      </c>
      <c r="G553" s="23"/>
      <c r="J553" s="24"/>
    </row>
    <row r="554" spans="1:10">
      <c r="A554" s="9">
        <f>Banknifty!A554</f>
        <v>42821</v>
      </c>
      <c r="B554" s="21">
        <f>Banknifty!T554</f>
        <v>-2.8305965048378706E-3</v>
      </c>
      <c r="C554" s="21">
        <f t="shared" si="28"/>
        <v>0.39685847025307697</v>
      </c>
      <c r="D554" s="22">
        <f t="shared" si="29"/>
        <v>0.39968906675791482</v>
      </c>
      <c r="E554" s="22">
        <f t="shared" si="30"/>
        <v>2.8305965048378567E-3</v>
      </c>
      <c r="F554" s="21">
        <f>+Banknifty!O554</f>
        <v>0.15839980777452367</v>
      </c>
      <c r="G554" s="23"/>
      <c r="J554" s="24"/>
    </row>
    <row r="555" spans="1:10">
      <c r="A555" s="9">
        <f>Banknifty!A555</f>
        <v>42822</v>
      </c>
      <c r="B555" s="21">
        <f>Banknifty!T555</f>
        <v>-3.9617653818722568E-3</v>
      </c>
      <c r="C555" s="21">
        <f t="shared" si="28"/>
        <v>0.3928967048712047</v>
      </c>
      <c r="D555" s="22">
        <f t="shared" si="29"/>
        <v>0.39968906675791482</v>
      </c>
      <c r="E555" s="22">
        <f t="shared" si="30"/>
        <v>6.7923618867101188E-3</v>
      </c>
      <c r="F555" s="21">
        <f>+Banknifty!O555</f>
        <v>0.16470965117762137</v>
      </c>
      <c r="G555" s="23"/>
      <c r="J555" s="24"/>
    </row>
    <row r="556" spans="1:10">
      <c r="A556" s="9">
        <f>Banknifty!A556</f>
        <v>42823</v>
      </c>
      <c r="B556" s="21">
        <f>Banknifty!T556</f>
        <v>7.9208480299127731E-3</v>
      </c>
      <c r="C556" s="21">
        <f t="shared" si="28"/>
        <v>0.40081755290111748</v>
      </c>
      <c r="D556" s="22">
        <f t="shared" si="29"/>
        <v>0.40081755290111748</v>
      </c>
      <c r="E556" s="22">
        <f t="shared" si="30"/>
        <v>0</v>
      </c>
      <c r="F556" s="21">
        <f>+Banknifty!O556</f>
        <v>0.17263049920753415</v>
      </c>
      <c r="G556" s="23"/>
      <c r="J556" s="24"/>
    </row>
    <row r="557" spans="1:10">
      <c r="A557" s="9">
        <f>Banknifty!A557</f>
        <v>42824</v>
      </c>
      <c r="B557" s="21">
        <f>Banknifty!T557</f>
        <v>8.6270201324094541E-3</v>
      </c>
      <c r="C557" s="21">
        <f t="shared" si="28"/>
        <v>0.40944457303352694</v>
      </c>
      <c r="D557" s="22">
        <f t="shared" si="29"/>
        <v>0.40944457303352694</v>
      </c>
      <c r="E557" s="22">
        <f t="shared" si="30"/>
        <v>0</v>
      </c>
      <c r="F557" s="21">
        <f>+Banknifty!O557</f>
        <v>0.18225751933994361</v>
      </c>
      <c r="G557" s="23"/>
      <c r="J557" s="24"/>
    </row>
    <row r="558" spans="1:10">
      <c r="A558" s="9">
        <f>Banknifty!A558</f>
        <v>42825</v>
      </c>
      <c r="B558" s="21">
        <f>Banknifty!T558</f>
        <v>0</v>
      </c>
      <c r="C558" s="21">
        <f t="shared" si="28"/>
        <v>0.40944457303352694</v>
      </c>
      <c r="D558" s="22">
        <f t="shared" si="29"/>
        <v>0.40944457303352694</v>
      </c>
      <c r="E558" s="22">
        <f t="shared" si="30"/>
        <v>0</v>
      </c>
      <c r="F558" s="21">
        <f>+Banknifty!O558</f>
        <v>0.17664883606164061</v>
      </c>
      <c r="G558" s="23"/>
      <c r="J558" s="24"/>
    </row>
    <row r="559" spans="1:10">
      <c r="A559" s="9">
        <f>Banknifty!A559</f>
        <v>42828</v>
      </c>
      <c r="B559" s="21">
        <f>Banknifty!T559</f>
        <v>0</v>
      </c>
      <c r="C559" s="21">
        <f t="shared" si="28"/>
        <v>0.40944457303352694</v>
      </c>
      <c r="D559" s="22">
        <f t="shared" si="29"/>
        <v>0.40944457303352694</v>
      </c>
      <c r="E559" s="22">
        <f t="shared" si="30"/>
        <v>0</v>
      </c>
      <c r="F559" s="21">
        <f>+Banknifty!O559</f>
        <v>0.18077436571403033</v>
      </c>
      <c r="G559" s="23"/>
      <c r="J559" s="24"/>
    </row>
    <row r="560" spans="1:10">
      <c r="A560" s="9">
        <f>Banknifty!A560</f>
        <v>42830</v>
      </c>
      <c r="B560" s="21">
        <f>Banknifty!T560</f>
        <v>4.9497608542508282E-3</v>
      </c>
      <c r="C560" s="21">
        <f t="shared" si="28"/>
        <v>0.41439433388777774</v>
      </c>
      <c r="D560" s="22">
        <f t="shared" si="29"/>
        <v>0.41439433388777774</v>
      </c>
      <c r="E560" s="22">
        <f t="shared" si="30"/>
        <v>0</v>
      </c>
      <c r="F560" s="21">
        <f>+Banknifty!O560</f>
        <v>0.18572412656828116</v>
      </c>
      <c r="G560" s="23"/>
      <c r="J560" s="24"/>
    </row>
    <row r="561" spans="1:10">
      <c r="A561" s="9">
        <f>Banknifty!A561</f>
        <v>42831</v>
      </c>
      <c r="B561" s="21">
        <f>Banknifty!T561</f>
        <v>-7.3484937925436741E-3</v>
      </c>
      <c r="C561" s="21">
        <f t="shared" si="28"/>
        <v>0.40704584009523409</v>
      </c>
      <c r="D561" s="22">
        <f t="shared" si="29"/>
        <v>0.41439433388777774</v>
      </c>
      <c r="E561" s="22">
        <f t="shared" si="30"/>
        <v>7.3484937925436533E-3</v>
      </c>
      <c r="F561" s="21">
        <f>+Banknifty!O561</f>
        <v>0.18384252019295608</v>
      </c>
      <c r="G561" s="23"/>
      <c r="J561" s="24"/>
    </row>
    <row r="562" spans="1:10">
      <c r="A562" s="9">
        <f>Banknifty!A562</f>
        <v>42832</v>
      </c>
      <c r="B562" s="21">
        <f>Banknifty!T562</f>
        <v>9.270981573548609E-3</v>
      </c>
      <c r="C562" s="21">
        <f t="shared" si="28"/>
        <v>0.4163168216687827</v>
      </c>
      <c r="D562" s="22">
        <f t="shared" si="29"/>
        <v>0.4163168216687827</v>
      </c>
      <c r="E562" s="22">
        <f t="shared" si="30"/>
        <v>0</v>
      </c>
      <c r="F562" s="21">
        <f>+Banknifty!O562</f>
        <v>0.17457153861940747</v>
      </c>
      <c r="G562" s="23"/>
      <c r="J562" s="24"/>
    </row>
    <row r="563" spans="1:10">
      <c r="A563" s="9">
        <f>Banknifty!A563</f>
        <v>42835</v>
      </c>
      <c r="B563" s="21">
        <f>Banknifty!T563</f>
        <v>-6.4425512366995423E-3</v>
      </c>
      <c r="C563" s="21">
        <f t="shared" si="28"/>
        <v>0.40987427043208313</v>
      </c>
      <c r="D563" s="22">
        <f t="shared" si="29"/>
        <v>0.4163168216687827</v>
      </c>
      <c r="E563" s="22">
        <f t="shared" si="30"/>
        <v>6.4425512366995674E-3</v>
      </c>
      <c r="F563" s="21">
        <f>+Banknifty!O563</f>
        <v>0.18001408985610701</v>
      </c>
      <c r="G563" s="23"/>
      <c r="J563" s="24"/>
    </row>
    <row r="564" spans="1:10">
      <c r="A564" s="9">
        <f>Banknifty!A564</f>
        <v>42836</v>
      </c>
      <c r="B564" s="21">
        <f>Banknifty!T564</f>
        <v>9.2630172759679084E-3</v>
      </c>
      <c r="C564" s="21">
        <f t="shared" si="28"/>
        <v>0.41913728770805103</v>
      </c>
      <c r="D564" s="22">
        <f t="shared" si="29"/>
        <v>0.41913728770805103</v>
      </c>
      <c r="E564" s="22">
        <f t="shared" si="30"/>
        <v>0</v>
      </c>
      <c r="F564" s="21">
        <f>+Banknifty!O564</f>
        <v>0.18927710713207491</v>
      </c>
      <c r="G564" s="23"/>
      <c r="J564" s="24"/>
    </row>
    <row r="565" spans="1:10">
      <c r="A565" s="9">
        <f>Banknifty!A565</f>
        <v>42837</v>
      </c>
      <c r="B565" s="21">
        <f>Banknifty!T565</f>
        <v>-3.2221149846841149E-3</v>
      </c>
      <c r="C565" s="21">
        <f t="shared" si="28"/>
        <v>0.41591517272336692</v>
      </c>
      <c r="D565" s="22">
        <f t="shared" si="29"/>
        <v>0.41913728770805103</v>
      </c>
      <c r="E565" s="22">
        <f t="shared" si="30"/>
        <v>3.2221149846841102E-3</v>
      </c>
      <c r="F565" s="21">
        <f>+Banknifty!O565</f>
        <v>0.1870549921473908</v>
      </c>
      <c r="G565" s="23"/>
      <c r="J565" s="24"/>
    </row>
    <row r="566" spans="1:10">
      <c r="A566" s="9">
        <f>Banknifty!A566</f>
        <v>42838</v>
      </c>
      <c r="B566" s="21">
        <f>Banknifty!T566</f>
        <v>-2.0501976029699987E-3</v>
      </c>
      <c r="C566" s="21">
        <f t="shared" si="28"/>
        <v>0.41386497512039694</v>
      </c>
      <c r="D566" s="22">
        <f t="shared" si="29"/>
        <v>0.41913728770805103</v>
      </c>
      <c r="E566" s="22">
        <f t="shared" si="30"/>
        <v>5.2723125876540933E-3</v>
      </c>
      <c r="F566" s="21">
        <f>+Banknifty!O566</f>
        <v>0.18810518975036081</v>
      </c>
      <c r="G566" s="23"/>
      <c r="J566" s="24"/>
    </row>
    <row r="567" spans="1:10">
      <c r="A567" s="9">
        <f>Banknifty!A567</f>
        <v>42842</v>
      </c>
      <c r="B567" s="21">
        <f>Banknifty!T567</f>
        <v>-3.812934247457783E-3</v>
      </c>
      <c r="C567" s="21">
        <f t="shared" si="28"/>
        <v>0.41005204087293917</v>
      </c>
      <c r="D567" s="22">
        <f t="shared" si="29"/>
        <v>0.41913728770805103</v>
      </c>
      <c r="E567" s="22">
        <f t="shared" si="30"/>
        <v>9.0852468351118598E-3</v>
      </c>
      <c r="F567" s="21">
        <f>+Banknifty!O567</f>
        <v>0.18668108815371051</v>
      </c>
      <c r="G567" s="23"/>
      <c r="J567" s="24"/>
    </row>
    <row r="568" spans="1:10">
      <c r="A568" s="9">
        <f>Banknifty!A568</f>
        <v>42843</v>
      </c>
      <c r="B568" s="21">
        <f>Banknifty!T568</f>
        <v>-3.0297149347642944E-3</v>
      </c>
      <c r="C568" s="21">
        <f t="shared" si="28"/>
        <v>0.40702232593817489</v>
      </c>
      <c r="D568" s="22">
        <f t="shared" si="29"/>
        <v>0.41913728770805103</v>
      </c>
      <c r="E568" s="22">
        <f t="shared" si="30"/>
        <v>1.2114961769876142E-2</v>
      </c>
      <c r="F568" s="21">
        <f>+Banknifty!O568</f>
        <v>0.18626177292772964</v>
      </c>
      <c r="G568" s="23"/>
      <c r="J568" s="24"/>
    </row>
    <row r="569" spans="1:10">
      <c r="A569" s="9">
        <f>Banknifty!A569</f>
        <v>42844</v>
      </c>
      <c r="B569" s="21">
        <f>Banknifty!T569</f>
        <v>3.4919178811549374E-3</v>
      </c>
      <c r="C569" s="21">
        <f t="shared" si="28"/>
        <v>0.41051424381932983</v>
      </c>
      <c r="D569" s="22">
        <f t="shared" si="29"/>
        <v>0.41913728770805103</v>
      </c>
      <c r="E569" s="22">
        <f t="shared" si="30"/>
        <v>8.6230438887212046E-3</v>
      </c>
      <c r="F569" s="21">
        <f>+Banknifty!O569</f>
        <v>0.1827698550465747</v>
      </c>
      <c r="G569" s="23"/>
      <c r="J569" s="24"/>
    </row>
    <row r="570" spans="1:10">
      <c r="A570" s="9">
        <f>Banknifty!A570</f>
        <v>42845</v>
      </c>
      <c r="B570" s="21">
        <f>Banknifty!T570</f>
        <v>2.7663157115629809E-3</v>
      </c>
      <c r="C570" s="21">
        <f t="shared" si="28"/>
        <v>0.41328055953089282</v>
      </c>
      <c r="D570" s="22">
        <f t="shared" si="29"/>
        <v>0.41913728770805103</v>
      </c>
      <c r="E570" s="22">
        <f t="shared" si="30"/>
        <v>5.8567281771582103E-3</v>
      </c>
      <c r="F570" s="21">
        <f>+Banknifty!O570</f>
        <v>0.1800035393350117</v>
      </c>
      <c r="G570" s="23"/>
      <c r="J570" s="24"/>
    </row>
    <row r="571" spans="1:10">
      <c r="A571" s="9">
        <f>Banknifty!A571</f>
        <v>42846</v>
      </c>
      <c r="B571" s="21">
        <f>Banknifty!T571</f>
        <v>-2.4714807908189297E-3</v>
      </c>
      <c r="C571" s="21">
        <f t="shared" si="28"/>
        <v>0.41080907874007389</v>
      </c>
      <c r="D571" s="22">
        <f t="shared" si="29"/>
        <v>0.41913728770805103</v>
      </c>
      <c r="E571" s="22">
        <f t="shared" si="30"/>
        <v>8.3282089679771465E-3</v>
      </c>
      <c r="F571" s="21">
        <f>+Banknifty!O571</f>
        <v>0.17926365419116316</v>
      </c>
      <c r="G571" s="23"/>
      <c r="J571" s="24"/>
    </row>
    <row r="572" spans="1:10">
      <c r="A572" s="9">
        <f>Banknifty!A572</f>
        <v>42849</v>
      </c>
      <c r="B572" s="21">
        <f>Banknifty!T572</f>
        <v>-6.0219124060822606E-3</v>
      </c>
      <c r="C572" s="21">
        <f t="shared" si="28"/>
        <v>0.40478716633399164</v>
      </c>
      <c r="D572" s="22">
        <f t="shared" si="29"/>
        <v>0.41913728770805103</v>
      </c>
      <c r="E572" s="22">
        <f t="shared" si="30"/>
        <v>1.4350121374059388E-2</v>
      </c>
      <c r="F572" s="21">
        <f>+Banknifty!O572</f>
        <v>0.19266572322551326</v>
      </c>
      <c r="G572" s="23"/>
      <c r="J572" s="24"/>
    </row>
    <row r="573" spans="1:10">
      <c r="A573" s="9">
        <f>Banknifty!A573</f>
        <v>42850</v>
      </c>
      <c r="B573" s="21">
        <f>Banknifty!T573</f>
        <v>7.5514826970954638E-3</v>
      </c>
      <c r="C573" s="21">
        <f t="shared" si="28"/>
        <v>0.41233864903108713</v>
      </c>
      <c r="D573" s="22">
        <f t="shared" si="29"/>
        <v>0.41913728770805103</v>
      </c>
      <c r="E573" s="22">
        <f t="shared" si="30"/>
        <v>6.7986386769638973E-3</v>
      </c>
      <c r="F573" s="21">
        <f>+Banknifty!O573</f>
        <v>0.20021720592260872</v>
      </c>
      <c r="G573" s="23"/>
      <c r="J573" s="24"/>
    </row>
    <row r="574" spans="1:10">
      <c r="A574" s="9">
        <f>Banknifty!A574</f>
        <v>42851</v>
      </c>
      <c r="B574" s="21">
        <f>Banknifty!T574</f>
        <v>9.8022277790406256E-3</v>
      </c>
      <c r="C574" s="21">
        <f t="shared" si="28"/>
        <v>0.42214087681012774</v>
      </c>
      <c r="D574" s="22">
        <f t="shared" si="29"/>
        <v>0.42214087681012774</v>
      </c>
      <c r="E574" s="22">
        <f t="shared" si="30"/>
        <v>0</v>
      </c>
      <c r="F574" s="21">
        <f>+Banknifty!O574</f>
        <v>0.21001943370164936</v>
      </c>
      <c r="G574" s="23"/>
      <c r="J574" s="24"/>
    </row>
    <row r="575" spans="1:10">
      <c r="A575" s="9">
        <f>Banknifty!A575</f>
        <v>42852</v>
      </c>
      <c r="B575" s="21">
        <f>Banknifty!T575</f>
        <v>4.3532997757828006E-3</v>
      </c>
      <c r="C575" s="21">
        <f t="shared" si="28"/>
        <v>0.42649417658591054</v>
      </c>
      <c r="D575" s="22">
        <f t="shared" si="29"/>
        <v>0.42649417658591054</v>
      </c>
      <c r="E575" s="22">
        <f t="shared" si="30"/>
        <v>0</v>
      </c>
      <c r="F575" s="21">
        <f>+Banknifty!O575</f>
        <v>0.21537273347743216</v>
      </c>
      <c r="G575" s="23"/>
      <c r="J575" s="24"/>
    </row>
    <row r="576" spans="1:10">
      <c r="A576" s="9">
        <f>Banknifty!A576</f>
        <v>42853</v>
      </c>
      <c r="B576" s="21">
        <f>Banknifty!T576</f>
        <v>0</v>
      </c>
      <c r="C576" s="21">
        <f t="shared" si="28"/>
        <v>0.42649417658591054</v>
      </c>
      <c r="D576" s="22">
        <f t="shared" si="29"/>
        <v>0.42649417658591054</v>
      </c>
      <c r="E576" s="22">
        <f t="shared" si="30"/>
        <v>0</v>
      </c>
      <c r="F576" s="21">
        <f>+Banknifty!O576</f>
        <v>0.21702525592531507</v>
      </c>
      <c r="G576" s="23"/>
      <c r="J576" s="24"/>
    </row>
    <row r="577" spans="1:10">
      <c r="A577" s="9">
        <f>Banknifty!A577</f>
        <v>42857</v>
      </c>
      <c r="B577" s="21">
        <f>Banknifty!T577</f>
        <v>0</v>
      </c>
      <c r="C577" s="21">
        <f t="shared" si="28"/>
        <v>0.42649417658591054</v>
      </c>
      <c r="D577" s="22">
        <f t="shared" si="29"/>
        <v>0.42649417658591054</v>
      </c>
      <c r="E577" s="22">
        <f t="shared" si="30"/>
        <v>0</v>
      </c>
      <c r="F577" s="21">
        <f>+Banknifty!O577</f>
        <v>0.21827489824593874</v>
      </c>
      <c r="G577" s="23"/>
      <c r="J577" s="24"/>
    </row>
    <row r="578" spans="1:10">
      <c r="A578" s="9">
        <f>Banknifty!A578</f>
        <v>42858</v>
      </c>
      <c r="B578" s="21">
        <f>Banknifty!T578</f>
        <v>-3.0563222419940422E-3</v>
      </c>
      <c r="C578" s="21">
        <f t="shared" si="28"/>
        <v>0.42343785434391651</v>
      </c>
      <c r="D578" s="22">
        <f t="shared" si="29"/>
        <v>0.42649417658591054</v>
      </c>
      <c r="E578" s="22">
        <f t="shared" si="30"/>
        <v>3.0563222419940361E-3</v>
      </c>
      <c r="F578" s="21">
        <f>+Banknifty!O578</f>
        <v>0.2162185760039447</v>
      </c>
      <c r="G578" s="23"/>
      <c r="J578" s="24"/>
    </row>
    <row r="579" spans="1:10">
      <c r="A579" s="9">
        <f>Banknifty!A579</f>
        <v>42859</v>
      </c>
      <c r="B579" s="21">
        <f>Banknifty!T579</f>
        <v>-6.7420855277582643E-3</v>
      </c>
      <c r="C579" s="21">
        <f t="shared" si="28"/>
        <v>0.41669576881615822</v>
      </c>
      <c r="D579" s="22">
        <f t="shared" si="29"/>
        <v>0.42649417658591054</v>
      </c>
      <c r="E579" s="22">
        <f t="shared" si="30"/>
        <v>9.7984077697523264E-3</v>
      </c>
      <c r="F579" s="21">
        <f>+Banknifty!O579</f>
        <v>0.23330488681953257</v>
      </c>
      <c r="G579" s="23"/>
      <c r="J579" s="24"/>
    </row>
    <row r="580" spans="1:10">
      <c r="A580" s="9">
        <f>Banknifty!A580</f>
        <v>42860</v>
      </c>
      <c r="B580" s="21">
        <f>Banknifty!T580</f>
        <v>-4.4227666777387261E-3</v>
      </c>
      <c r="C580" s="21">
        <f t="shared" si="28"/>
        <v>0.4122730021384195</v>
      </c>
      <c r="D580" s="22">
        <f t="shared" si="29"/>
        <v>0.42649417658591054</v>
      </c>
      <c r="E580" s="22">
        <f t="shared" si="30"/>
        <v>1.4221174447491047E-2</v>
      </c>
      <c r="F580" s="21">
        <f>+Banknifty!O580</f>
        <v>0.22988212014179385</v>
      </c>
      <c r="G580" s="23"/>
      <c r="J580" s="24"/>
    </row>
    <row r="581" spans="1:10">
      <c r="A581" s="9">
        <f>Banknifty!A581</f>
        <v>42863</v>
      </c>
      <c r="B581" s="21">
        <f>Banknifty!T581</f>
        <v>-7.8127070701274458E-3</v>
      </c>
      <c r="C581" s="21">
        <f t="shared" si="28"/>
        <v>0.40446029506829206</v>
      </c>
      <c r="D581" s="22">
        <f t="shared" si="29"/>
        <v>0.42649417658591054</v>
      </c>
      <c r="E581" s="22">
        <f t="shared" si="30"/>
        <v>2.2033881517618481E-2</v>
      </c>
      <c r="F581" s="21">
        <f>+Banknifty!O581</f>
        <v>0.23575347565237001</v>
      </c>
      <c r="G581" s="23"/>
      <c r="J581" s="24"/>
    </row>
    <row r="582" spans="1:10">
      <c r="A582" s="9">
        <f>Banknifty!A582</f>
        <v>42864</v>
      </c>
      <c r="B582" s="21">
        <f>Banknifty!T582</f>
        <v>-1.9874766022905067E-3</v>
      </c>
      <c r="C582" s="21">
        <f t="shared" si="28"/>
        <v>0.40247281846600158</v>
      </c>
      <c r="D582" s="22">
        <f t="shared" si="29"/>
        <v>0.42649417658591054</v>
      </c>
      <c r="E582" s="22">
        <f t="shared" si="30"/>
        <v>2.4021358119908964E-2</v>
      </c>
      <c r="F582" s="21">
        <f>+Banknifty!O582</f>
        <v>0.2347659990500795</v>
      </c>
      <c r="G582" s="23"/>
      <c r="J582" s="24"/>
    </row>
    <row r="583" spans="1:10">
      <c r="A583" s="9">
        <f>Banknifty!A583</f>
        <v>42865</v>
      </c>
      <c r="B583" s="21">
        <f>Banknifty!T583</f>
        <v>-3.4499820980238177E-3</v>
      </c>
      <c r="C583" s="21">
        <f t="shared" si="28"/>
        <v>0.39902283636797775</v>
      </c>
      <c r="D583" s="22">
        <f t="shared" si="29"/>
        <v>0.42649417658591054</v>
      </c>
      <c r="E583" s="22">
        <f t="shared" si="30"/>
        <v>2.7471340217932794E-2</v>
      </c>
      <c r="F583" s="21">
        <f>+Banknifty!O583</f>
        <v>0.23907345615672487</v>
      </c>
      <c r="G583" s="23"/>
      <c r="J583" s="24"/>
    </row>
    <row r="584" spans="1:10">
      <c r="A584" s="9">
        <f>Banknifty!A584</f>
        <v>42866</v>
      </c>
      <c r="B584" s="21">
        <f>Banknifty!T584</f>
        <v>-1.8201776832933087E-3</v>
      </c>
      <c r="C584" s="21">
        <f t="shared" si="28"/>
        <v>0.39720265868468446</v>
      </c>
      <c r="D584" s="22">
        <f t="shared" si="29"/>
        <v>0.42649417658591054</v>
      </c>
      <c r="E584" s="22">
        <f t="shared" si="30"/>
        <v>2.9291517901226083E-2</v>
      </c>
      <c r="F584" s="21">
        <f>+Banknifty!O584</f>
        <v>0.23825327847343156</v>
      </c>
      <c r="G584" s="23"/>
      <c r="J584" s="24"/>
    </row>
    <row r="585" spans="1:10">
      <c r="A585" s="9">
        <f>Banknifty!A585</f>
        <v>42867</v>
      </c>
      <c r="B585" s="21">
        <f>Banknifty!T585</f>
        <v>7.5649621423553781E-3</v>
      </c>
      <c r="C585" s="21">
        <f t="shared" si="28"/>
        <v>0.40476762082703982</v>
      </c>
      <c r="D585" s="22">
        <f t="shared" si="29"/>
        <v>0.42649417658591054</v>
      </c>
      <c r="E585" s="22">
        <f t="shared" si="30"/>
        <v>2.1726555758870725E-2</v>
      </c>
      <c r="F585" s="21">
        <f>+Banknifty!O585</f>
        <v>0.23068831633107617</v>
      </c>
      <c r="G585" s="23"/>
      <c r="J585" s="24"/>
    </row>
    <row r="586" spans="1:10">
      <c r="A586" s="9">
        <f>Banknifty!A586</f>
        <v>42870</v>
      </c>
      <c r="B586" s="21">
        <f>Banknifty!T586</f>
        <v>-8.3365722881336025E-3</v>
      </c>
      <c r="C586" s="21">
        <f t="shared" si="28"/>
        <v>0.39643104853890621</v>
      </c>
      <c r="D586" s="22">
        <f t="shared" si="29"/>
        <v>0.42649417658591054</v>
      </c>
      <c r="E586" s="22">
        <f t="shared" si="30"/>
        <v>3.0063128047004339E-2</v>
      </c>
      <c r="F586" s="21">
        <f>+Banknifty!O586</f>
        <v>0.23765807946941053</v>
      </c>
      <c r="G586" s="23"/>
      <c r="J586" s="24"/>
    </row>
    <row r="587" spans="1:10">
      <c r="A587" s="9">
        <f>Banknifty!A587</f>
        <v>42871</v>
      </c>
      <c r="B587" s="21">
        <f>Banknifty!T587</f>
        <v>4.9808672491551027E-3</v>
      </c>
      <c r="C587" s="21">
        <f t="shared" si="28"/>
        <v>0.40141191578806129</v>
      </c>
      <c r="D587" s="22">
        <f t="shared" si="29"/>
        <v>0.42649417658591054</v>
      </c>
      <c r="E587" s="22">
        <f t="shared" si="30"/>
        <v>2.5082260797849254E-2</v>
      </c>
      <c r="F587" s="21">
        <f>+Banknifty!O587</f>
        <v>0.24263894671856565</v>
      </c>
      <c r="G587" s="23"/>
      <c r="J587" s="24"/>
    </row>
    <row r="588" spans="1:10">
      <c r="A588" s="9">
        <f>Banknifty!A588</f>
        <v>42872</v>
      </c>
      <c r="B588" s="21">
        <f>Banknifty!T588</f>
        <v>-1.4424383365189395E-3</v>
      </c>
      <c r="C588" s="21">
        <f t="shared" si="28"/>
        <v>0.39996947745154238</v>
      </c>
      <c r="D588" s="22">
        <f t="shared" si="29"/>
        <v>0.42649417658591054</v>
      </c>
      <c r="E588" s="22">
        <f t="shared" si="30"/>
        <v>2.6524699134368168E-2</v>
      </c>
      <c r="F588" s="21">
        <f>+Banknifty!O588</f>
        <v>0.2421965083820467</v>
      </c>
      <c r="G588" s="23"/>
      <c r="J588" s="24"/>
    </row>
    <row r="589" spans="1:10">
      <c r="A589" s="9">
        <f>Banknifty!A589</f>
        <v>42873</v>
      </c>
      <c r="B589" s="21">
        <f>Banknifty!T589</f>
        <v>9.7074253518179467E-3</v>
      </c>
      <c r="C589" s="21">
        <f t="shared" ref="C589:C652" si="31">+C588+B589</f>
        <v>0.40967690280336033</v>
      </c>
      <c r="D589" s="22">
        <f t="shared" ref="D589:D652" si="32">MAX(C589,D588)</f>
        <v>0.42649417658591054</v>
      </c>
      <c r="E589" s="22">
        <f t="shared" ref="E589:E652" si="33">D589-C589</f>
        <v>1.6817273782550213E-2</v>
      </c>
      <c r="F589" s="21">
        <f>+Banknifty!O589</f>
        <v>0.23248908303022875</v>
      </c>
      <c r="G589" s="23"/>
      <c r="J589" s="24"/>
    </row>
    <row r="590" spans="1:10">
      <c r="A590" s="9">
        <f>Banknifty!A590</f>
        <v>42874</v>
      </c>
      <c r="B590" s="21">
        <f>Banknifty!T590</f>
        <v>-6.2556047788694322E-3</v>
      </c>
      <c r="C590" s="21">
        <f t="shared" si="31"/>
        <v>0.40342129802449089</v>
      </c>
      <c r="D590" s="22">
        <f t="shared" si="32"/>
        <v>0.42649417658591054</v>
      </c>
      <c r="E590" s="22">
        <f t="shared" si="33"/>
        <v>2.3072878561419652E-2</v>
      </c>
      <c r="F590" s="21">
        <f>+Banknifty!O590</f>
        <v>0.2364545934383174</v>
      </c>
      <c r="G590" s="23"/>
      <c r="J590" s="24"/>
    </row>
    <row r="591" spans="1:10">
      <c r="A591" s="9">
        <f>Banknifty!A591</f>
        <v>42877</v>
      </c>
      <c r="B591" s="21">
        <f>Banknifty!T591</f>
        <v>-6.3008222086246837E-3</v>
      </c>
      <c r="C591" s="21">
        <f t="shared" si="31"/>
        <v>0.39712047581586624</v>
      </c>
      <c r="D591" s="22">
        <f t="shared" si="32"/>
        <v>0.42649417658591054</v>
      </c>
      <c r="E591" s="22">
        <f t="shared" si="33"/>
        <v>2.9373700770044309E-2</v>
      </c>
      <c r="F591" s="21">
        <f>+Banknifty!O591</f>
        <v>0.23115377122969272</v>
      </c>
      <c r="G591" s="23"/>
      <c r="J591" s="24"/>
    </row>
    <row r="592" spans="1:10">
      <c r="A592" s="9">
        <f>Banknifty!A592</f>
        <v>42878</v>
      </c>
      <c r="B592" s="21">
        <f>Banknifty!T592</f>
        <v>4.5331275493330075E-3</v>
      </c>
      <c r="C592" s="21">
        <f t="shared" si="31"/>
        <v>0.40165360336519923</v>
      </c>
      <c r="D592" s="22">
        <f t="shared" si="32"/>
        <v>0.42649417658591054</v>
      </c>
      <c r="E592" s="22">
        <f t="shared" si="33"/>
        <v>2.4840573220711315E-2</v>
      </c>
      <c r="F592" s="21">
        <f>+Banknifty!O592</f>
        <v>0.22662064368035972</v>
      </c>
      <c r="G592" s="23"/>
      <c r="J592" s="24"/>
    </row>
    <row r="593" spans="1:10">
      <c r="A593" s="9">
        <f>Banknifty!A593</f>
        <v>42879</v>
      </c>
      <c r="B593" s="21">
        <f>Banknifty!T593</f>
        <v>1.8361262829628179E-3</v>
      </c>
      <c r="C593" s="21">
        <f t="shared" si="31"/>
        <v>0.40348972964816204</v>
      </c>
      <c r="D593" s="22">
        <f t="shared" si="32"/>
        <v>0.42649417658591054</v>
      </c>
      <c r="E593" s="22">
        <f t="shared" si="33"/>
        <v>2.3004446937748502E-2</v>
      </c>
      <c r="F593" s="21">
        <f>+Banknifty!O593</f>
        <v>0.22478451739739691</v>
      </c>
      <c r="G593" s="23"/>
      <c r="J593" s="24"/>
    </row>
    <row r="594" spans="1:10">
      <c r="A594" s="9">
        <f>Banknifty!A594</f>
        <v>42880</v>
      </c>
      <c r="B594" s="21">
        <f>Banknifty!T594</f>
        <v>-6.1072692576525159E-3</v>
      </c>
      <c r="C594" s="21">
        <f t="shared" si="31"/>
        <v>0.39738246039050951</v>
      </c>
      <c r="D594" s="22">
        <f t="shared" si="32"/>
        <v>0.42649417658591054</v>
      </c>
      <c r="E594" s="22">
        <f t="shared" si="33"/>
        <v>2.9111716195401038E-2</v>
      </c>
      <c r="F594" s="21">
        <f>+Banknifty!O594</f>
        <v>0.25416776215791742</v>
      </c>
      <c r="G594" s="23"/>
      <c r="J594" s="24"/>
    </row>
    <row r="595" spans="1:10">
      <c r="A595" s="9">
        <f>Banknifty!A595</f>
        <v>42881</v>
      </c>
      <c r="B595" s="21">
        <f>Banknifty!T595</f>
        <v>0</v>
      </c>
      <c r="C595" s="21">
        <f t="shared" si="31"/>
        <v>0.39738246039050951</v>
      </c>
      <c r="D595" s="22">
        <f t="shared" si="32"/>
        <v>0.42649417658591054</v>
      </c>
      <c r="E595" s="22">
        <f t="shared" si="33"/>
        <v>2.9111716195401038E-2</v>
      </c>
      <c r="F595" s="21">
        <f>+Banknifty!O595</f>
        <v>0.2568234668573508</v>
      </c>
      <c r="G595" s="23"/>
      <c r="J595" s="24"/>
    </row>
    <row r="596" spans="1:10">
      <c r="A596" s="9">
        <f>Banknifty!A596</f>
        <v>42884</v>
      </c>
      <c r="B596" s="21">
        <f>Banknifty!T596</f>
        <v>0</v>
      </c>
      <c r="C596" s="21">
        <f t="shared" si="31"/>
        <v>0.39738246039050951</v>
      </c>
      <c r="D596" s="22">
        <f t="shared" si="32"/>
        <v>0.42649417658591054</v>
      </c>
      <c r="E596" s="22">
        <f t="shared" si="33"/>
        <v>2.9111716195401038E-2</v>
      </c>
      <c r="F596" s="21">
        <f>+Banknifty!O596</f>
        <v>0.25162072101148536</v>
      </c>
      <c r="G596" s="23"/>
      <c r="J596" s="24"/>
    </row>
    <row r="597" spans="1:10">
      <c r="A597" s="9">
        <f>Banknifty!A597</f>
        <v>42885</v>
      </c>
      <c r="B597" s="21">
        <f>Banknifty!T597</f>
        <v>-5.9943918447264658E-3</v>
      </c>
      <c r="C597" s="21">
        <f t="shared" si="31"/>
        <v>0.39138806854578306</v>
      </c>
      <c r="D597" s="22">
        <f t="shared" si="32"/>
        <v>0.42649417658591054</v>
      </c>
      <c r="E597" s="22">
        <f t="shared" si="33"/>
        <v>3.5106108040127482E-2</v>
      </c>
      <c r="F597" s="21">
        <f>+Banknifty!O597</f>
        <v>0.2566151128562118</v>
      </c>
      <c r="G597" s="23"/>
      <c r="J597" s="24"/>
    </row>
    <row r="598" spans="1:10">
      <c r="A598" s="9">
        <f>Banknifty!A598</f>
        <v>42886</v>
      </c>
      <c r="B598" s="21">
        <f>Banknifty!T598</f>
        <v>3.0213104530890482E-3</v>
      </c>
      <c r="C598" s="21">
        <f t="shared" si="31"/>
        <v>0.39440937899887213</v>
      </c>
      <c r="D598" s="22">
        <f t="shared" si="32"/>
        <v>0.42649417658591054</v>
      </c>
      <c r="E598" s="22">
        <f t="shared" si="33"/>
        <v>3.2084797587038416E-2</v>
      </c>
      <c r="F598" s="21">
        <f>+Banknifty!O598</f>
        <v>0.25963642330930087</v>
      </c>
      <c r="G598" s="23"/>
      <c r="J598" s="24"/>
    </row>
    <row r="599" spans="1:10">
      <c r="A599" s="9">
        <f>Banknifty!A599</f>
        <v>42887</v>
      </c>
      <c r="B599" s="21">
        <f>Banknifty!T599</f>
        <v>-2.2734893393506375E-3</v>
      </c>
      <c r="C599" s="21">
        <f t="shared" si="31"/>
        <v>0.39213588965952151</v>
      </c>
      <c r="D599" s="22">
        <f t="shared" si="32"/>
        <v>0.42649417658591054</v>
      </c>
      <c r="E599" s="22">
        <f t="shared" si="33"/>
        <v>3.4358286926389037E-2</v>
      </c>
      <c r="F599" s="21">
        <f>+Banknifty!O599</f>
        <v>0.25836293396995025</v>
      </c>
      <c r="G599" s="23"/>
      <c r="J599" s="24"/>
    </row>
    <row r="600" spans="1:10">
      <c r="A600" s="9">
        <f>Banknifty!A600</f>
        <v>42888</v>
      </c>
      <c r="B600" s="21">
        <f>Banknifty!T600</f>
        <v>-2.6273352925139382E-3</v>
      </c>
      <c r="C600" s="21">
        <f t="shared" si="31"/>
        <v>0.3895085543670076</v>
      </c>
      <c r="D600" s="22">
        <f t="shared" si="32"/>
        <v>0.42649417658591054</v>
      </c>
      <c r="E600" s="22">
        <f t="shared" si="33"/>
        <v>3.6985622218902947E-2</v>
      </c>
      <c r="F600" s="21">
        <f>+Banknifty!O600</f>
        <v>0.26049670922803192</v>
      </c>
      <c r="G600" s="23"/>
      <c r="J600" s="24"/>
    </row>
    <row r="601" spans="1:10">
      <c r="A601" s="9">
        <f>Banknifty!A601</f>
        <v>42891</v>
      </c>
      <c r="B601" s="21">
        <f>Banknifty!T601</f>
        <v>3.5708547988046544E-3</v>
      </c>
      <c r="C601" s="21">
        <f t="shared" si="31"/>
        <v>0.39307940916581224</v>
      </c>
      <c r="D601" s="22">
        <f t="shared" si="32"/>
        <v>0.42649417658591054</v>
      </c>
      <c r="E601" s="22">
        <f t="shared" si="33"/>
        <v>3.3414767420098301E-2</v>
      </c>
      <c r="F601" s="21">
        <f>+Banknifty!O601</f>
        <v>0.26406756402683657</v>
      </c>
      <c r="G601" s="23"/>
      <c r="J601" s="24"/>
    </row>
    <row r="602" spans="1:10">
      <c r="A602" s="9">
        <f>Banknifty!A602</f>
        <v>42892</v>
      </c>
      <c r="B602" s="21">
        <f>Banknifty!T602</f>
        <v>3.2230385355891378E-4</v>
      </c>
      <c r="C602" s="21">
        <f t="shared" si="31"/>
        <v>0.39340171301937116</v>
      </c>
      <c r="D602" s="22">
        <f t="shared" si="32"/>
        <v>0.42649417658591054</v>
      </c>
      <c r="E602" s="22">
        <f t="shared" si="33"/>
        <v>3.3092463566539387E-2</v>
      </c>
      <c r="F602" s="21">
        <f>+Banknifty!O602</f>
        <v>0.26438986788039548</v>
      </c>
      <c r="G602" s="23"/>
      <c r="J602" s="24"/>
    </row>
    <row r="603" spans="1:10">
      <c r="A603" s="9">
        <f>Banknifty!A603</f>
        <v>42893</v>
      </c>
      <c r="B603" s="21">
        <f>Banknifty!T603</f>
        <v>5.4197882015051642E-3</v>
      </c>
      <c r="C603" s="21">
        <f t="shared" si="31"/>
        <v>0.39882150122087634</v>
      </c>
      <c r="D603" s="22">
        <f t="shared" si="32"/>
        <v>0.42649417658591054</v>
      </c>
      <c r="E603" s="22">
        <f t="shared" si="33"/>
        <v>2.7672675365034205E-2</v>
      </c>
      <c r="F603" s="21">
        <f>+Banknifty!O603</f>
        <v>0.26980965608190066</v>
      </c>
      <c r="G603" s="23"/>
      <c r="J603" s="24"/>
    </row>
    <row r="604" spans="1:10">
      <c r="A604" s="9">
        <f>Banknifty!A604</f>
        <v>42894</v>
      </c>
      <c r="B604" s="21">
        <f>Banknifty!T604</f>
        <v>-1.8637649540635018E-3</v>
      </c>
      <c r="C604" s="21">
        <f t="shared" si="31"/>
        <v>0.39695773626681286</v>
      </c>
      <c r="D604" s="22">
        <f t="shared" si="32"/>
        <v>0.42649417658591054</v>
      </c>
      <c r="E604" s="22">
        <f t="shared" si="33"/>
        <v>2.953644031909769E-2</v>
      </c>
      <c r="F604" s="21">
        <f>+Banknifty!O604</f>
        <v>0.26894589112783718</v>
      </c>
      <c r="G604" s="23"/>
      <c r="J604" s="24"/>
    </row>
    <row r="605" spans="1:10">
      <c r="A605" s="9">
        <f>Banknifty!A605</f>
        <v>42895</v>
      </c>
      <c r="B605" s="21">
        <f>Banknifty!T605</f>
        <v>-5.2027736593696812E-3</v>
      </c>
      <c r="C605" s="21">
        <f t="shared" si="31"/>
        <v>0.39175496260744319</v>
      </c>
      <c r="D605" s="22">
        <f t="shared" si="32"/>
        <v>0.42649417658591054</v>
      </c>
      <c r="E605" s="22">
        <f t="shared" si="33"/>
        <v>3.4739213978467354E-2</v>
      </c>
      <c r="F605" s="21">
        <f>+Banknifty!O605</f>
        <v>0.27320897456702198</v>
      </c>
      <c r="G605" s="23"/>
      <c r="J605" s="24"/>
    </row>
    <row r="606" spans="1:10">
      <c r="A606" s="9">
        <f>Banknifty!A606</f>
        <v>42898</v>
      </c>
      <c r="B606" s="21">
        <f>Banknifty!T606</f>
        <v>-7.4501875027761788E-3</v>
      </c>
      <c r="C606" s="21">
        <f t="shared" si="31"/>
        <v>0.38430477510466698</v>
      </c>
      <c r="D606" s="22">
        <f t="shared" si="32"/>
        <v>0.42649417658591054</v>
      </c>
      <c r="E606" s="22">
        <f t="shared" si="33"/>
        <v>4.218940148124356E-2</v>
      </c>
      <c r="F606" s="21">
        <f>+Banknifty!O606</f>
        <v>0.26539159994430112</v>
      </c>
      <c r="G606" s="23"/>
      <c r="J606" s="24"/>
    </row>
    <row r="607" spans="1:10">
      <c r="A607" s="9">
        <f>Banknifty!A607</f>
        <v>42899</v>
      </c>
      <c r="B607" s="21">
        <f>Banknifty!T607</f>
        <v>2.4941536611824614E-4</v>
      </c>
      <c r="C607" s="21">
        <f t="shared" si="31"/>
        <v>0.38455419047078521</v>
      </c>
      <c r="D607" s="22">
        <f t="shared" si="32"/>
        <v>0.42649417658591054</v>
      </c>
      <c r="E607" s="22">
        <f t="shared" si="33"/>
        <v>4.1939986115125338E-2</v>
      </c>
      <c r="F607" s="21">
        <f>+Banknifty!O607</f>
        <v>0.26514218457818289</v>
      </c>
      <c r="G607" s="23"/>
      <c r="J607" s="24"/>
    </row>
    <row r="608" spans="1:10">
      <c r="A608" s="9">
        <f>Banknifty!A608</f>
        <v>42900</v>
      </c>
      <c r="B608" s="21">
        <f>Banknifty!T608</f>
        <v>-2.5949507441682569E-3</v>
      </c>
      <c r="C608" s="21">
        <f t="shared" si="31"/>
        <v>0.38195923972661694</v>
      </c>
      <c r="D608" s="22">
        <f t="shared" si="32"/>
        <v>0.42649417658591054</v>
      </c>
      <c r="E608" s="22">
        <f t="shared" si="33"/>
        <v>4.4534936859293606E-2</v>
      </c>
      <c r="F608" s="21">
        <f>+Banknifty!O608</f>
        <v>0.26673713532235116</v>
      </c>
      <c r="G608" s="23"/>
      <c r="J608" s="24"/>
    </row>
    <row r="609" spans="1:10">
      <c r="A609" s="9">
        <f>Banknifty!A609</f>
        <v>42901</v>
      </c>
      <c r="B609" s="21">
        <f>Banknifty!T609</f>
        <v>-5.8030690101506782E-3</v>
      </c>
      <c r="C609" s="21">
        <f t="shared" si="31"/>
        <v>0.37615617071646629</v>
      </c>
      <c r="D609" s="22">
        <f t="shared" si="32"/>
        <v>0.42649417658591054</v>
      </c>
      <c r="E609" s="22">
        <f t="shared" si="33"/>
        <v>5.0338005869444258E-2</v>
      </c>
      <c r="F609" s="21">
        <f>+Banknifty!O609</f>
        <v>0.26251554325204657</v>
      </c>
      <c r="G609" s="23"/>
      <c r="J609" s="24"/>
    </row>
    <row r="610" spans="1:10">
      <c r="A610" s="9">
        <f>Banknifty!A610</f>
        <v>42902</v>
      </c>
      <c r="B610" s="21">
        <f>Banknifty!T610</f>
        <v>-3.61066927492544E-3</v>
      </c>
      <c r="C610" s="21">
        <f t="shared" si="31"/>
        <v>0.37254550144154086</v>
      </c>
      <c r="D610" s="22">
        <f t="shared" si="32"/>
        <v>0.42649417658591054</v>
      </c>
      <c r="E610" s="22">
        <f t="shared" si="33"/>
        <v>5.3948675144369684E-2</v>
      </c>
      <c r="F610" s="21">
        <f>+Banknifty!O610</f>
        <v>0.2656326262780544</v>
      </c>
      <c r="G610" s="23"/>
      <c r="J610" s="24"/>
    </row>
    <row r="611" spans="1:10">
      <c r="A611" s="9">
        <f>Banknifty!A611</f>
        <v>42905</v>
      </c>
      <c r="B611" s="21">
        <f>Banknifty!T611</f>
        <v>1.0210932155165216E-2</v>
      </c>
      <c r="C611" s="21">
        <f t="shared" si="31"/>
        <v>0.38275643359670608</v>
      </c>
      <c r="D611" s="22">
        <f t="shared" si="32"/>
        <v>0.42649417658591054</v>
      </c>
      <c r="E611" s="22">
        <f t="shared" si="33"/>
        <v>4.3737742989204464E-2</v>
      </c>
      <c r="F611" s="21">
        <f>+Banknifty!O611</f>
        <v>0.27584355843321962</v>
      </c>
      <c r="G611" s="23"/>
      <c r="J611" s="24"/>
    </row>
    <row r="612" spans="1:10">
      <c r="A612" s="9">
        <f>Banknifty!A612</f>
        <v>42906</v>
      </c>
      <c r="B612" s="21">
        <f>Banknifty!T612</f>
        <v>-1.3038013139407135E-3</v>
      </c>
      <c r="C612" s="21">
        <f t="shared" si="31"/>
        <v>0.38145263228276538</v>
      </c>
      <c r="D612" s="22">
        <f t="shared" si="32"/>
        <v>0.42649417658591054</v>
      </c>
      <c r="E612" s="22">
        <f t="shared" si="33"/>
        <v>4.5041544303145165E-2</v>
      </c>
      <c r="F612" s="21">
        <f>+Banknifty!O612</f>
        <v>0.27553975711927892</v>
      </c>
      <c r="G612" s="23"/>
      <c r="J612" s="24"/>
    </row>
    <row r="613" spans="1:10">
      <c r="A613" s="9">
        <f>Banknifty!A613</f>
        <v>42907</v>
      </c>
      <c r="B613" s="21">
        <f>Banknifty!T613</f>
        <v>-1.048538567057147E-3</v>
      </c>
      <c r="C613" s="21">
        <f t="shared" si="31"/>
        <v>0.38040409371570821</v>
      </c>
      <c r="D613" s="22">
        <f t="shared" si="32"/>
        <v>0.42649417658591054</v>
      </c>
      <c r="E613" s="22">
        <f t="shared" si="33"/>
        <v>4.6090082870202331E-2</v>
      </c>
      <c r="F613" s="21">
        <f>+Banknifty!O613</f>
        <v>0.27558829568633608</v>
      </c>
      <c r="G613" s="23"/>
      <c r="J613" s="24"/>
    </row>
    <row r="614" spans="1:10">
      <c r="A614" s="9">
        <f>Banknifty!A614</f>
        <v>42908</v>
      </c>
      <c r="B614" s="21">
        <f>Banknifty!T614</f>
        <v>1.487740386137214E-3</v>
      </c>
      <c r="C614" s="21">
        <f t="shared" si="31"/>
        <v>0.38189183410184541</v>
      </c>
      <c r="D614" s="22">
        <f t="shared" si="32"/>
        <v>0.42649417658591054</v>
      </c>
      <c r="E614" s="22">
        <f t="shared" si="33"/>
        <v>4.4602342484065138E-2</v>
      </c>
      <c r="F614" s="21">
        <f>+Banknifty!O614</f>
        <v>0.27707603607247328</v>
      </c>
      <c r="G614" s="23"/>
      <c r="J614" s="24"/>
    </row>
    <row r="615" spans="1:10">
      <c r="A615" s="9">
        <f>Banknifty!A615</f>
        <v>42909</v>
      </c>
      <c r="B615" s="21">
        <f>Banknifty!T615</f>
        <v>-1.9707803564430488E-3</v>
      </c>
      <c r="C615" s="21">
        <f t="shared" si="31"/>
        <v>0.37992105374540236</v>
      </c>
      <c r="D615" s="22">
        <f t="shared" si="32"/>
        <v>0.42649417658591054</v>
      </c>
      <c r="E615" s="22">
        <f t="shared" si="33"/>
        <v>4.6573122840508185E-2</v>
      </c>
      <c r="F615" s="21">
        <f>+Banknifty!O615</f>
        <v>0.26937445698536855</v>
      </c>
      <c r="G615" s="23"/>
      <c r="J615" s="24"/>
    </row>
    <row r="616" spans="1:10">
      <c r="A616" s="9">
        <f>Banknifty!A616</f>
        <v>42913</v>
      </c>
      <c r="B616" s="21">
        <f>Banknifty!T616</f>
        <v>1.3467169792089244E-2</v>
      </c>
      <c r="C616" s="21">
        <f t="shared" si="31"/>
        <v>0.39338822353749159</v>
      </c>
      <c r="D616" s="22">
        <f t="shared" si="32"/>
        <v>0.42649417658591054</v>
      </c>
      <c r="E616" s="22">
        <f t="shared" si="33"/>
        <v>3.3105953048418957E-2</v>
      </c>
      <c r="F616" s="21">
        <f>+Banknifty!O616</f>
        <v>0.25590728719327932</v>
      </c>
      <c r="G616" s="23"/>
      <c r="J616" s="24"/>
    </row>
    <row r="617" spans="1:10">
      <c r="A617" s="9">
        <f>Banknifty!A617</f>
        <v>42914</v>
      </c>
      <c r="B617" s="21">
        <f>Banknifty!T617</f>
        <v>-1.4756974564176871E-3</v>
      </c>
      <c r="C617" s="21">
        <f t="shared" si="31"/>
        <v>0.39191252608107391</v>
      </c>
      <c r="D617" s="22">
        <f t="shared" si="32"/>
        <v>0.42649417658591054</v>
      </c>
      <c r="E617" s="22">
        <f t="shared" si="33"/>
        <v>3.4581650504836636E-2</v>
      </c>
      <c r="F617" s="21">
        <f>+Banknifty!O617</f>
        <v>0.256382984649697</v>
      </c>
      <c r="G617" s="23"/>
      <c r="J617" s="24"/>
    </row>
    <row r="618" spans="1:10">
      <c r="A618" s="9">
        <f>Banknifty!A618</f>
        <v>42915</v>
      </c>
      <c r="B618" s="21">
        <f>Banknifty!T618</f>
        <v>-1.9122163846109566E-3</v>
      </c>
      <c r="C618" s="21">
        <f t="shared" si="31"/>
        <v>0.39000030969646293</v>
      </c>
      <c r="D618" s="22">
        <f t="shared" si="32"/>
        <v>0.42649417658591054</v>
      </c>
      <c r="E618" s="22">
        <f t="shared" si="33"/>
        <v>3.6493866889447613E-2</v>
      </c>
      <c r="F618" s="21">
        <f>+Banknifty!O618</f>
        <v>0.25547076826508602</v>
      </c>
      <c r="G618" s="23"/>
      <c r="J618" s="24"/>
    </row>
    <row r="619" spans="1:10">
      <c r="A619" s="9">
        <f>Banknifty!A619</f>
        <v>42916</v>
      </c>
      <c r="B619" s="21">
        <f>Banknifty!T619</f>
        <v>0</v>
      </c>
      <c r="C619" s="21">
        <f t="shared" si="31"/>
        <v>0.39000030969646293</v>
      </c>
      <c r="D619" s="22">
        <f t="shared" si="32"/>
        <v>0.42649417658591054</v>
      </c>
      <c r="E619" s="22">
        <f t="shared" si="33"/>
        <v>3.6493866889447613E-2</v>
      </c>
      <c r="F619" s="21">
        <f>+Banknifty!O619</f>
        <v>0.25470845825039967</v>
      </c>
      <c r="G619" s="23"/>
      <c r="J619" s="24"/>
    </row>
    <row r="620" spans="1:10">
      <c r="A620" s="9">
        <f>Banknifty!A620</f>
        <v>42919</v>
      </c>
      <c r="B620" s="21">
        <f>Banknifty!T620</f>
        <v>0</v>
      </c>
      <c r="C620" s="21">
        <f t="shared" si="31"/>
        <v>0.39000030969646293</v>
      </c>
      <c r="D620" s="22">
        <f t="shared" si="32"/>
        <v>0.42649417658591054</v>
      </c>
      <c r="E620" s="22">
        <f t="shared" si="33"/>
        <v>3.6493866889447613E-2</v>
      </c>
      <c r="F620" s="21">
        <f>+Banknifty!O620</f>
        <v>0.25947976318290322</v>
      </c>
      <c r="G620" s="23"/>
      <c r="J620" s="24"/>
    </row>
    <row r="621" spans="1:10">
      <c r="A621" s="9">
        <f>Banknifty!A621</f>
        <v>42920</v>
      </c>
      <c r="B621" s="21">
        <f>Banknifty!T621</f>
        <v>-3.3957721163870034E-3</v>
      </c>
      <c r="C621" s="21">
        <f t="shared" si="31"/>
        <v>0.3866045375800759</v>
      </c>
      <c r="D621" s="22">
        <f t="shared" si="32"/>
        <v>0.42649417658591054</v>
      </c>
      <c r="E621" s="22">
        <f t="shared" si="33"/>
        <v>3.9889639005834643E-2</v>
      </c>
      <c r="F621" s="21">
        <f>+Banknifty!O621</f>
        <v>0.25708399106651619</v>
      </c>
      <c r="G621" s="23"/>
      <c r="J621" s="24"/>
    </row>
    <row r="622" spans="1:10">
      <c r="A622" s="9">
        <f>Banknifty!A622</f>
        <v>42921</v>
      </c>
      <c r="B622" s="21">
        <f>Banknifty!T622</f>
        <v>-5.1848024492551718E-3</v>
      </c>
      <c r="C622" s="21">
        <f t="shared" si="31"/>
        <v>0.38141973513082073</v>
      </c>
      <c r="D622" s="22">
        <f t="shared" si="32"/>
        <v>0.42649417658591054</v>
      </c>
      <c r="E622" s="22">
        <f t="shared" si="33"/>
        <v>4.507444145508982E-2</v>
      </c>
      <c r="F622" s="21">
        <f>+Banknifty!O622</f>
        <v>0.26329742800013134</v>
      </c>
      <c r="G622" s="23"/>
      <c r="J622" s="24"/>
    </row>
    <row r="623" spans="1:10">
      <c r="A623" s="9">
        <f>Banknifty!A623</f>
        <v>42922</v>
      </c>
      <c r="B623" s="21">
        <f>Banknifty!T623</f>
        <v>3.4272698718620172E-3</v>
      </c>
      <c r="C623" s="21">
        <f t="shared" si="31"/>
        <v>0.38484700500268276</v>
      </c>
      <c r="D623" s="22">
        <f t="shared" si="32"/>
        <v>0.42649417658591054</v>
      </c>
      <c r="E623" s="22">
        <f t="shared" si="33"/>
        <v>4.1647171583227782E-2</v>
      </c>
      <c r="F623" s="21">
        <f>+Banknifty!O623</f>
        <v>0.26672469787199338</v>
      </c>
      <c r="G623" s="23"/>
      <c r="J623" s="24"/>
    </row>
    <row r="624" spans="1:10">
      <c r="A624" s="9">
        <f>Banknifty!A624</f>
        <v>42923</v>
      </c>
      <c r="B624" s="21">
        <f>Banknifty!T624</f>
        <v>-3.5131064808406887E-3</v>
      </c>
      <c r="C624" s="21">
        <f t="shared" si="31"/>
        <v>0.38133389852184207</v>
      </c>
      <c r="D624" s="22">
        <f t="shared" si="32"/>
        <v>0.42649417658591054</v>
      </c>
      <c r="E624" s="22">
        <f t="shared" si="33"/>
        <v>4.5160278064068471E-2</v>
      </c>
      <c r="F624" s="21">
        <f>+Banknifty!O624</f>
        <v>0.26579627778319725</v>
      </c>
      <c r="G624" s="23"/>
      <c r="J624" s="24"/>
    </row>
    <row r="625" spans="1:10">
      <c r="A625" s="9">
        <f>Banknifty!A625</f>
        <v>42926</v>
      </c>
      <c r="B625" s="21">
        <f>Banknifty!T625</f>
        <v>-2.6122002476666379E-3</v>
      </c>
      <c r="C625" s="21">
        <f t="shared" si="31"/>
        <v>0.37872169827417546</v>
      </c>
      <c r="D625" s="22">
        <f t="shared" si="32"/>
        <v>0.42649417658591054</v>
      </c>
      <c r="E625" s="22">
        <f t="shared" si="33"/>
        <v>4.7772478311735089E-2</v>
      </c>
      <c r="F625" s="21">
        <f>+Banknifty!O625</f>
        <v>0.27449658193150733</v>
      </c>
      <c r="G625" s="23"/>
      <c r="J625" s="24"/>
    </row>
    <row r="626" spans="1:10">
      <c r="A626" s="9">
        <f>Banknifty!A626</f>
        <v>42927</v>
      </c>
      <c r="B626" s="21">
        <f>Banknifty!T626</f>
        <v>-2.9312810478784742E-3</v>
      </c>
      <c r="C626" s="21">
        <f t="shared" si="31"/>
        <v>0.37579041722629697</v>
      </c>
      <c r="D626" s="22">
        <f t="shared" si="32"/>
        <v>0.42649417658591054</v>
      </c>
      <c r="E626" s="22">
        <f t="shared" si="33"/>
        <v>5.0703759359613576E-2</v>
      </c>
      <c r="F626" s="21">
        <f>+Banknifty!O626</f>
        <v>0.27256530088362885</v>
      </c>
      <c r="G626" s="23"/>
      <c r="J626" s="24"/>
    </row>
    <row r="627" spans="1:10">
      <c r="A627" s="9">
        <f>Banknifty!A627</f>
        <v>42928</v>
      </c>
      <c r="B627" s="21">
        <f>Banknifty!T627</f>
        <v>-5.3993081357561904E-3</v>
      </c>
      <c r="C627" s="21">
        <f t="shared" si="31"/>
        <v>0.37039110909054079</v>
      </c>
      <c r="D627" s="22">
        <f t="shared" si="32"/>
        <v>0.42649417658591054</v>
      </c>
      <c r="E627" s="22">
        <f t="shared" si="33"/>
        <v>5.6103067495369752E-2</v>
      </c>
      <c r="F627" s="21">
        <f>+Banknifty!O627</f>
        <v>0.27696460901938502</v>
      </c>
      <c r="G627" s="23"/>
      <c r="J627" s="24"/>
    </row>
    <row r="628" spans="1:10">
      <c r="A628" s="9">
        <f>Banknifty!A628</f>
        <v>42929</v>
      </c>
      <c r="B628" s="21">
        <f>Banknifty!T628</f>
        <v>6.6670179691205754E-3</v>
      </c>
      <c r="C628" s="21">
        <f t="shared" si="31"/>
        <v>0.37705812705966135</v>
      </c>
      <c r="D628" s="22">
        <f t="shared" si="32"/>
        <v>0.42649417658591054</v>
      </c>
      <c r="E628" s="22">
        <f t="shared" si="33"/>
        <v>4.9436049526249193E-2</v>
      </c>
      <c r="F628" s="21">
        <f>+Banknifty!O628</f>
        <v>0.28363162698850558</v>
      </c>
      <c r="G628" s="23"/>
      <c r="J628" s="24"/>
    </row>
    <row r="629" spans="1:10">
      <c r="A629" s="9">
        <f>Banknifty!A629</f>
        <v>42930</v>
      </c>
      <c r="B629" s="21">
        <f>Banknifty!T629</f>
        <v>-3.402082966908838E-3</v>
      </c>
      <c r="C629" s="21">
        <f t="shared" si="31"/>
        <v>0.37365604409275249</v>
      </c>
      <c r="D629" s="22">
        <f t="shared" si="32"/>
        <v>0.42649417658591054</v>
      </c>
      <c r="E629" s="22">
        <f t="shared" si="33"/>
        <v>5.2838132493158052E-2</v>
      </c>
      <c r="F629" s="21">
        <f>+Banknifty!O629</f>
        <v>0.28773558269928556</v>
      </c>
      <c r="G629" s="23"/>
      <c r="J629" s="24"/>
    </row>
    <row r="630" spans="1:10">
      <c r="A630" s="9">
        <f>Banknifty!A630</f>
        <v>42933</v>
      </c>
      <c r="B630" s="21">
        <f>Banknifty!T630</f>
        <v>2.054017533177075E-3</v>
      </c>
      <c r="C630" s="21">
        <f t="shared" si="31"/>
        <v>0.37571006162592957</v>
      </c>
      <c r="D630" s="22">
        <f t="shared" si="32"/>
        <v>0.42649417658591054</v>
      </c>
      <c r="E630" s="22">
        <f t="shared" si="33"/>
        <v>5.0784114959980975E-2</v>
      </c>
      <c r="F630" s="21">
        <f>+Banknifty!O630</f>
        <v>0.28978960023246264</v>
      </c>
      <c r="G630" s="23"/>
      <c r="J630" s="24"/>
    </row>
    <row r="631" spans="1:10">
      <c r="A631" s="9">
        <f>Banknifty!A631</f>
        <v>42934</v>
      </c>
      <c r="B631" s="21">
        <f>Banknifty!T631</f>
        <v>1.3131252172066963E-3</v>
      </c>
      <c r="C631" s="21">
        <f t="shared" si="31"/>
        <v>0.37702318684313629</v>
      </c>
      <c r="D631" s="22">
        <f t="shared" si="32"/>
        <v>0.42649417658591054</v>
      </c>
      <c r="E631" s="22">
        <f t="shared" si="33"/>
        <v>4.9470989742774252E-2</v>
      </c>
      <c r="F631" s="21">
        <f>+Banknifty!O631</f>
        <v>0.29110272544966936</v>
      </c>
      <c r="G631" s="23"/>
      <c r="J631" s="24"/>
    </row>
    <row r="632" spans="1:10">
      <c r="A632" s="9">
        <f>Banknifty!A632</f>
        <v>42935</v>
      </c>
      <c r="B632" s="21">
        <f>Banknifty!T632</f>
        <v>6.2452718823519634E-3</v>
      </c>
      <c r="C632" s="21">
        <f t="shared" si="31"/>
        <v>0.38326845872548826</v>
      </c>
      <c r="D632" s="22">
        <f t="shared" si="32"/>
        <v>0.42649417658591054</v>
      </c>
      <c r="E632" s="22">
        <f t="shared" si="33"/>
        <v>4.3225717860422286E-2</v>
      </c>
      <c r="F632" s="21">
        <f>+Banknifty!O632</f>
        <v>0.29734799733202133</v>
      </c>
      <c r="G632" s="23"/>
      <c r="J632" s="24"/>
    </row>
    <row r="633" spans="1:10">
      <c r="A633" s="9">
        <f>Banknifty!A633</f>
        <v>42936</v>
      </c>
      <c r="B633" s="21">
        <f>Banknifty!T633</f>
        <v>1.1029206743926492E-3</v>
      </c>
      <c r="C633" s="21">
        <f t="shared" si="31"/>
        <v>0.38437137939988092</v>
      </c>
      <c r="D633" s="22">
        <f t="shared" si="32"/>
        <v>0.42649417658591054</v>
      </c>
      <c r="E633" s="22">
        <f t="shared" si="33"/>
        <v>4.2122797186029626E-2</v>
      </c>
      <c r="F633" s="21">
        <f>+Banknifty!O633</f>
        <v>0.29845091800641399</v>
      </c>
      <c r="G633" s="23"/>
      <c r="J633" s="24"/>
    </row>
    <row r="634" spans="1:10">
      <c r="A634" s="9">
        <f>Banknifty!A634</f>
        <v>42937</v>
      </c>
      <c r="B634" s="21">
        <f>Banknifty!T634</f>
        <v>-2.715789875449532E-3</v>
      </c>
      <c r="C634" s="21">
        <f t="shared" si="31"/>
        <v>0.3816555895244314</v>
      </c>
      <c r="D634" s="22">
        <f t="shared" si="32"/>
        <v>0.42649417658591054</v>
      </c>
      <c r="E634" s="22">
        <f t="shared" si="33"/>
        <v>4.483858706147914E-2</v>
      </c>
      <c r="F634" s="21">
        <f>+Banknifty!O634</f>
        <v>0.2989646346535153</v>
      </c>
      <c r="G634" s="23"/>
      <c r="J634" s="24"/>
    </row>
    <row r="635" spans="1:10">
      <c r="A635" s="9">
        <f>Banknifty!A635</f>
        <v>42940</v>
      </c>
      <c r="B635" s="21">
        <f>Banknifty!T635</f>
        <v>5.1283425988552346E-3</v>
      </c>
      <c r="C635" s="21">
        <f t="shared" si="31"/>
        <v>0.38678393212328666</v>
      </c>
      <c r="D635" s="22">
        <f t="shared" si="32"/>
        <v>0.42649417658591054</v>
      </c>
      <c r="E635" s="22">
        <f t="shared" si="33"/>
        <v>3.9710244462623889E-2</v>
      </c>
      <c r="F635" s="21">
        <f>+Banknifty!O635</f>
        <v>0.30409297725237056</v>
      </c>
      <c r="G635" s="23"/>
      <c r="J635" s="24"/>
    </row>
    <row r="636" spans="1:10">
      <c r="A636" s="9">
        <f>Banknifty!A636</f>
        <v>42941</v>
      </c>
      <c r="B636" s="21">
        <f>Banknifty!T636</f>
        <v>6.2202655101458249E-3</v>
      </c>
      <c r="C636" s="21">
        <f t="shared" si="31"/>
        <v>0.39300419763343247</v>
      </c>
      <c r="D636" s="22">
        <f t="shared" si="32"/>
        <v>0.42649417658591054</v>
      </c>
      <c r="E636" s="22">
        <f t="shared" si="33"/>
        <v>3.3489978952478072E-2</v>
      </c>
      <c r="F636" s="21">
        <f>+Banknifty!O636</f>
        <v>0.31031324276251637</v>
      </c>
      <c r="G636" s="23"/>
      <c r="J636" s="24"/>
    </row>
    <row r="637" spans="1:10">
      <c r="A637" s="9">
        <f>Banknifty!A637</f>
        <v>42942</v>
      </c>
      <c r="B637" s="21">
        <f>Banknifty!T637</f>
        <v>6.6324002846244309E-3</v>
      </c>
      <c r="C637" s="21">
        <f t="shared" si="31"/>
        <v>0.39963659791805689</v>
      </c>
      <c r="D637" s="22">
        <f t="shared" si="32"/>
        <v>0.42649417658591054</v>
      </c>
      <c r="E637" s="22">
        <f t="shared" si="33"/>
        <v>2.6857578667853654E-2</v>
      </c>
      <c r="F637" s="21">
        <f>+Banknifty!O637</f>
        <v>0.31694564304714079</v>
      </c>
      <c r="G637" s="23"/>
      <c r="J637" s="24"/>
    </row>
    <row r="638" spans="1:10">
      <c r="A638" s="9">
        <f>Banknifty!A638</f>
        <v>42943</v>
      </c>
      <c r="B638" s="21">
        <f>Banknifty!T638</f>
        <v>9.2081324788748364E-3</v>
      </c>
      <c r="C638" s="21">
        <f t="shared" si="31"/>
        <v>0.4088447303969317</v>
      </c>
      <c r="D638" s="22">
        <f t="shared" si="32"/>
        <v>0.42649417658591054</v>
      </c>
      <c r="E638" s="22">
        <f t="shared" si="33"/>
        <v>1.7649446188978846E-2</v>
      </c>
      <c r="F638" s="21">
        <f>+Banknifty!O638</f>
        <v>0.32715377552601566</v>
      </c>
      <c r="G638" s="23"/>
      <c r="J638" s="24"/>
    </row>
    <row r="639" spans="1:10">
      <c r="A639" s="9">
        <f>Banknifty!A639</f>
        <v>42944</v>
      </c>
      <c r="B639" s="21">
        <f>Banknifty!T639</f>
        <v>0</v>
      </c>
      <c r="C639" s="21">
        <f t="shared" si="31"/>
        <v>0.4088447303969317</v>
      </c>
      <c r="D639" s="22">
        <f t="shared" si="32"/>
        <v>0.42649417658591054</v>
      </c>
      <c r="E639" s="22">
        <f t="shared" si="33"/>
        <v>1.7649446188978846E-2</v>
      </c>
      <c r="F639" s="21">
        <f>+Banknifty!O639</f>
        <v>0.32699538398211914</v>
      </c>
      <c r="G639" s="23"/>
      <c r="J639" s="24"/>
    </row>
    <row r="640" spans="1:10">
      <c r="A640" s="9">
        <f>Banknifty!A640</f>
        <v>42947</v>
      </c>
      <c r="B640" s="21">
        <f>Banknifty!T640</f>
        <v>0</v>
      </c>
      <c r="C640" s="21">
        <f t="shared" si="31"/>
        <v>0.4088447303969317</v>
      </c>
      <c r="D640" s="22">
        <f t="shared" si="32"/>
        <v>0.42649417658591054</v>
      </c>
      <c r="E640" s="22">
        <f t="shared" si="33"/>
        <v>1.7649446188978846E-2</v>
      </c>
      <c r="F640" s="21">
        <f>+Banknifty!O640</f>
        <v>0.33504856384515891</v>
      </c>
      <c r="G640" s="23"/>
      <c r="J640" s="24"/>
    </row>
    <row r="641" spans="1:10">
      <c r="A641" s="9">
        <f>Banknifty!A641</f>
        <v>42948</v>
      </c>
      <c r="B641" s="21">
        <f>Banknifty!T641</f>
        <v>2.3990403838464324E-3</v>
      </c>
      <c r="C641" s="21">
        <f t="shared" si="31"/>
        <v>0.41124377078077812</v>
      </c>
      <c r="D641" s="22">
        <f t="shared" si="32"/>
        <v>0.42649417658591054</v>
      </c>
      <c r="E641" s="22">
        <f t="shared" si="33"/>
        <v>1.5250405805132428E-2</v>
      </c>
      <c r="F641" s="21">
        <f>+Banknifty!O641</f>
        <v>0.33744760422900533</v>
      </c>
      <c r="G641" s="23"/>
      <c r="J641" s="24"/>
    </row>
    <row r="642" spans="1:10">
      <c r="A642" s="9">
        <f>Banknifty!A642</f>
        <v>42949</v>
      </c>
      <c r="B642" s="21">
        <f>Banknifty!T642</f>
        <v>-3.7664757584236486E-3</v>
      </c>
      <c r="C642" s="21">
        <f t="shared" si="31"/>
        <v>0.40747729502235447</v>
      </c>
      <c r="D642" s="22">
        <f t="shared" si="32"/>
        <v>0.42649417658591054</v>
      </c>
      <c r="E642" s="22">
        <f t="shared" si="33"/>
        <v>1.9016881563556076E-2</v>
      </c>
      <c r="F642" s="21">
        <f>+Banknifty!O642</f>
        <v>0.33500667762945424</v>
      </c>
      <c r="G642" s="23"/>
      <c r="J642" s="24"/>
    </row>
    <row r="643" spans="1:10">
      <c r="A643" s="9">
        <f>Banknifty!A643</f>
        <v>42950</v>
      </c>
      <c r="B643" s="21">
        <f>Banknifty!T643</f>
        <v>1.3004374578506618E-2</v>
      </c>
      <c r="C643" s="21">
        <f t="shared" si="31"/>
        <v>0.42048166960086109</v>
      </c>
      <c r="D643" s="22">
        <f t="shared" si="32"/>
        <v>0.42649417658591054</v>
      </c>
      <c r="E643" s="22">
        <f t="shared" si="33"/>
        <v>6.0125069850494595E-3</v>
      </c>
      <c r="F643" s="21">
        <f>+Banknifty!O643</f>
        <v>0.32200230305094762</v>
      </c>
      <c r="G643" s="23"/>
      <c r="J643" s="24"/>
    </row>
    <row r="644" spans="1:10">
      <c r="A644" s="9">
        <f>Banknifty!A644</f>
        <v>42951</v>
      </c>
      <c r="B644" s="21">
        <f>Banknifty!T644</f>
        <v>-6.8108598379490251E-3</v>
      </c>
      <c r="C644" s="21">
        <f t="shared" si="31"/>
        <v>0.41367080976291204</v>
      </c>
      <c r="D644" s="22">
        <f t="shared" si="32"/>
        <v>0.42649417658591054</v>
      </c>
      <c r="E644" s="22">
        <f t="shared" si="33"/>
        <v>1.2823366822998505E-2</v>
      </c>
      <c r="F644" s="21">
        <f>+Banknifty!O644</f>
        <v>0.32781316288889667</v>
      </c>
      <c r="G644" s="23"/>
      <c r="J644" s="24"/>
    </row>
    <row r="645" spans="1:10">
      <c r="A645" s="9">
        <f>Banknifty!A645</f>
        <v>42954</v>
      </c>
      <c r="B645" s="21">
        <f>Banknifty!T645</f>
        <v>1.8796728808090134E-3</v>
      </c>
      <c r="C645" s="21">
        <f t="shared" si="31"/>
        <v>0.41555048264372108</v>
      </c>
      <c r="D645" s="22">
        <f t="shared" si="32"/>
        <v>0.42649417658591054</v>
      </c>
      <c r="E645" s="22">
        <f t="shared" si="33"/>
        <v>1.094369394218947E-2</v>
      </c>
      <c r="F645" s="21">
        <f>+Banknifty!O645</f>
        <v>0.32969283576970571</v>
      </c>
      <c r="G645" s="23"/>
      <c r="J645" s="24"/>
    </row>
    <row r="646" spans="1:10">
      <c r="A646" s="9">
        <f>Banknifty!A646</f>
        <v>42955</v>
      </c>
      <c r="B646" s="21">
        <f>Banknifty!T646</f>
        <v>-3.5782401027280421E-3</v>
      </c>
      <c r="C646" s="21">
        <f t="shared" si="31"/>
        <v>0.41197224254099302</v>
      </c>
      <c r="D646" s="22">
        <f t="shared" si="32"/>
        <v>0.42649417658591054</v>
      </c>
      <c r="E646" s="22">
        <f t="shared" si="33"/>
        <v>1.4521934044917528E-2</v>
      </c>
      <c r="F646" s="21">
        <f>+Banknifty!O646</f>
        <v>0.3175058851875604</v>
      </c>
      <c r="G646" s="23"/>
      <c r="J646" s="24"/>
    </row>
    <row r="647" spans="1:10">
      <c r="A647" s="9">
        <f>Banknifty!A647</f>
        <v>42956</v>
      </c>
      <c r="B647" s="21">
        <f>Banknifty!T647</f>
        <v>8.9092632039330343E-3</v>
      </c>
      <c r="C647" s="21">
        <f t="shared" si="31"/>
        <v>0.42088150574492605</v>
      </c>
      <c r="D647" s="22">
        <f t="shared" si="32"/>
        <v>0.42649417658591054</v>
      </c>
      <c r="E647" s="22">
        <f t="shared" si="33"/>
        <v>5.6126708409844905E-3</v>
      </c>
      <c r="F647" s="21">
        <f>+Banknifty!O647</f>
        <v>0.30859662198362736</v>
      </c>
      <c r="G647" s="23"/>
      <c r="J647" s="24"/>
    </row>
    <row r="648" spans="1:10">
      <c r="A648" s="9">
        <f>Banknifty!A648</f>
        <v>42957</v>
      </c>
      <c r="B648" s="21">
        <f>Banknifty!T648</f>
        <v>6.8278212263111039E-3</v>
      </c>
      <c r="C648" s="21">
        <f t="shared" si="31"/>
        <v>0.42770932697123715</v>
      </c>
      <c r="D648" s="22">
        <f t="shared" si="32"/>
        <v>0.42770932697123715</v>
      </c>
      <c r="E648" s="22">
        <f t="shared" si="33"/>
        <v>0</v>
      </c>
      <c r="F648" s="21">
        <f>+Banknifty!O648</f>
        <v>0.30176880075731627</v>
      </c>
      <c r="G648" s="23"/>
      <c r="J648" s="24"/>
    </row>
    <row r="649" spans="1:10">
      <c r="A649" s="9">
        <f>Banknifty!A649</f>
        <v>42958</v>
      </c>
      <c r="B649" s="21">
        <f>Banknifty!T649</f>
        <v>-6.0500014399559564E-3</v>
      </c>
      <c r="C649" s="21">
        <f t="shared" si="31"/>
        <v>0.42165932553128121</v>
      </c>
      <c r="D649" s="22">
        <f t="shared" si="32"/>
        <v>0.42770932697123715</v>
      </c>
      <c r="E649" s="22">
        <f t="shared" si="33"/>
        <v>6.0500014399559321E-3</v>
      </c>
      <c r="F649" s="21">
        <f>+Banknifty!O649</f>
        <v>0.29268885029179909</v>
      </c>
      <c r="G649" s="23"/>
      <c r="J649" s="24"/>
    </row>
    <row r="650" spans="1:10">
      <c r="A650" s="9">
        <f>Banknifty!A650</f>
        <v>42961</v>
      </c>
      <c r="B650" s="21">
        <f>Banknifty!T650</f>
        <v>-6.0486597801176715E-3</v>
      </c>
      <c r="C650" s="21">
        <f t="shared" si="31"/>
        <v>0.41561066575116357</v>
      </c>
      <c r="D650" s="22">
        <f t="shared" si="32"/>
        <v>0.42770932697123715</v>
      </c>
      <c r="E650" s="22">
        <f t="shared" si="33"/>
        <v>1.2098661220073581E-2</v>
      </c>
      <c r="F650" s="21">
        <f>+Banknifty!O650</f>
        <v>0.29773751007191673</v>
      </c>
      <c r="G650" s="23"/>
      <c r="J650" s="24"/>
    </row>
    <row r="651" spans="1:10">
      <c r="A651" s="9">
        <f>Banknifty!A651</f>
        <v>42963</v>
      </c>
      <c r="B651" s="21">
        <f>Banknifty!T651</f>
        <v>-3.8894874252288275E-3</v>
      </c>
      <c r="C651" s="21">
        <f t="shared" si="31"/>
        <v>0.41172117832593474</v>
      </c>
      <c r="D651" s="22">
        <f t="shared" si="32"/>
        <v>0.42770932697123715</v>
      </c>
      <c r="E651" s="22">
        <f t="shared" si="33"/>
        <v>1.5988148645302402E-2</v>
      </c>
      <c r="F651" s="21">
        <f>+Banknifty!O651</f>
        <v>0.30880446535794726</v>
      </c>
      <c r="G651" s="23"/>
      <c r="J651" s="24"/>
    </row>
    <row r="652" spans="1:10">
      <c r="A652" s="9">
        <f>Banknifty!A652</f>
        <v>42964</v>
      </c>
      <c r="B652" s="21">
        <f>Banknifty!T652</f>
        <v>-9.7006794660694784E-3</v>
      </c>
      <c r="C652" s="21">
        <f t="shared" si="31"/>
        <v>0.40202049885986524</v>
      </c>
      <c r="D652" s="22">
        <f t="shared" si="32"/>
        <v>0.42770932697123715</v>
      </c>
      <c r="E652" s="22">
        <f t="shared" si="33"/>
        <v>2.5688828111371909E-2</v>
      </c>
      <c r="F652" s="21">
        <f>+Banknifty!O652</f>
        <v>0.30010378589187775</v>
      </c>
      <c r="G652" s="23"/>
      <c r="J652" s="24"/>
    </row>
    <row r="653" spans="1:10">
      <c r="A653" s="9">
        <f>Banknifty!A653</f>
        <v>42965</v>
      </c>
      <c r="B653" s="21">
        <f>Banknifty!T653</f>
        <v>6.8068988115233585E-3</v>
      </c>
      <c r="C653" s="21">
        <f t="shared" ref="C653:C716" si="34">+C652+B653</f>
        <v>0.40882739767138859</v>
      </c>
      <c r="D653" s="22">
        <f t="shared" ref="D653:D716" si="35">MAX(C653,D652)</f>
        <v>0.42770932697123715</v>
      </c>
      <c r="E653" s="22">
        <f t="shared" ref="E653:E716" si="36">D653-C653</f>
        <v>1.8881929299848554E-2</v>
      </c>
      <c r="F653" s="21">
        <f>+Banknifty!O653</f>
        <v>0.2932968870803544</v>
      </c>
      <c r="G653" s="23"/>
      <c r="J653" s="24"/>
    </row>
    <row r="654" spans="1:10">
      <c r="A654" s="9">
        <f>Banknifty!A654</f>
        <v>42968</v>
      </c>
      <c r="B654" s="21">
        <f>Banknifty!T654</f>
        <v>-3.9402622733120908E-3</v>
      </c>
      <c r="C654" s="21">
        <f t="shared" si="34"/>
        <v>0.40488713539807653</v>
      </c>
      <c r="D654" s="22">
        <f t="shared" si="35"/>
        <v>0.42770932697123715</v>
      </c>
      <c r="E654" s="22">
        <f t="shared" si="36"/>
        <v>2.2822191573160622E-2</v>
      </c>
      <c r="F654" s="21">
        <f>+Banknifty!O654</f>
        <v>0.28842698626282531</v>
      </c>
      <c r="G654" s="23"/>
      <c r="J654" s="24"/>
    </row>
    <row r="655" spans="1:10">
      <c r="A655" s="9">
        <f>Banknifty!A655</f>
        <v>42969</v>
      </c>
      <c r="B655" s="21">
        <f>Banknifty!T655</f>
        <v>-3.6376531767561243E-3</v>
      </c>
      <c r="C655" s="21">
        <f t="shared" si="34"/>
        <v>0.4012494822213204</v>
      </c>
      <c r="D655" s="22">
        <f t="shared" si="35"/>
        <v>0.42770932697123715</v>
      </c>
      <c r="E655" s="22">
        <f t="shared" si="36"/>
        <v>2.645984474991675E-2</v>
      </c>
      <c r="F655" s="21">
        <f>+Banknifty!O655</f>
        <v>0.29106463943958144</v>
      </c>
      <c r="G655" s="23"/>
      <c r="J655" s="24"/>
    </row>
    <row r="656" spans="1:10">
      <c r="A656" s="9">
        <f>Banknifty!A656</f>
        <v>42970</v>
      </c>
      <c r="B656" s="21">
        <f>Banknifty!T656</f>
        <v>1.1895403632673263E-2</v>
      </c>
      <c r="C656" s="21">
        <f t="shared" si="34"/>
        <v>0.41314488585399367</v>
      </c>
      <c r="D656" s="22">
        <f t="shared" si="35"/>
        <v>0.42770932697123715</v>
      </c>
      <c r="E656" s="22">
        <f t="shared" si="36"/>
        <v>1.4564441117243476E-2</v>
      </c>
      <c r="F656" s="21">
        <f>+Banknifty!O656</f>
        <v>0.30296004307225471</v>
      </c>
      <c r="G656" s="23"/>
      <c r="J656" s="24"/>
    </row>
    <row r="657" spans="1:10">
      <c r="A657" s="9">
        <f>Banknifty!A657</f>
        <v>42971</v>
      </c>
      <c r="B657" s="21">
        <f>Banknifty!T657</f>
        <v>5.7544730752225424E-5</v>
      </c>
      <c r="C657" s="21">
        <f t="shared" si="34"/>
        <v>0.41320243058474587</v>
      </c>
      <c r="D657" s="22">
        <f t="shared" si="35"/>
        <v>0.42770932697123715</v>
      </c>
      <c r="E657" s="22">
        <f t="shared" si="36"/>
        <v>1.4506896386491275E-2</v>
      </c>
      <c r="F657" s="21">
        <f>+Banknifty!O657</f>
        <v>0.30301758780300692</v>
      </c>
      <c r="G657" s="23"/>
      <c r="J657" s="24"/>
    </row>
    <row r="658" spans="1:10">
      <c r="A658" s="9">
        <f>Banknifty!A658</f>
        <v>42975</v>
      </c>
      <c r="B658" s="21">
        <f>Banknifty!T658</f>
        <v>1.9214724027241752E-3</v>
      </c>
      <c r="C658" s="21">
        <f t="shared" si="34"/>
        <v>0.41512390298747004</v>
      </c>
      <c r="D658" s="22">
        <f t="shared" si="35"/>
        <v>0.42770932697123715</v>
      </c>
      <c r="E658" s="22">
        <f t="shared" si="36"/>
        <v>1.2585423983767108E-2</v>
      </c>
      <c r="F658" s="21">
        <f>+Banknifty!O658</f>
        <v>0.30493906020573108</v>
      </c>
      <c r="G658" s="23"/>
      <c r="J658" s="24"/>
    </row>
    <row r="659" spans="1:10">
      <c r="A659" s="9">
        <f>Banknifty!A659</f>
        <v>42976</v>
      </c>
      <c r="B659" s="21">
        <f>Banknifty!T659</f>
        <v>-2.5121384663033168E-3</v>
      </c>
      <c r="C659" s="21">
        <f t="shared" si="34"/>
        <v>0.41261176452116671</v>
      </c>
      <c r="D659" s="22">
        <f t="shared" si="35"/>
        <v>0.42770932697123715</v>
      </c>
      <c r="E659" s="22">
        <f t="shared" si="36"/>
        <v>1.5097562450070434E-2</v>
      </c>
      <c r="F659" s="21">
        <f>+Banknifty!O659</f>
        <v>0.29386511975764568</v>
      </c>
      <c r="G659" s="23"/>
      <c r="J659" s="24"/>
    </row>
    <row r="660" spans="1:10">
      <c r="A660" s="9">
        <f>Banknifty!A660</f>
        <v>42977</v>
      </c>
      <c r="B660" s="21">
        <f>Banknifty!T660</f>
        <v>-8.387717726313056E-3</v>
      </c>
      <c r="C660" s="21">
        <f t="shared" si="34"/>
        <v>0.40422404679485363</v>
      </c>
      <c r="D660" s="22">
        <f t="shared" si="35"/>
        <v>0.42770932697123715</v>
      </c>
      <c r="E660" s="22">
        <f t="shared" si="36"/>
        <v>2.3485280176383516E-2</v>
      </c>
      <c r="F660" s="21">
        <f>+Banknifty!O660</f>
        <v>0.30207639361472516</v>
      </c>
      <c r="G660" s="23"/>
      <c r="J660" s="24"/>
    </row>
    <row r="661" spans="1:10">
      <c r="A661" s="9">
        <f>Banknifty!A661</f>
        <v>42978</v>
      </c>
      <c r="B661" s="21">
        <f>Banknifty!T661</f>
        <v>-4.0774458394449188E-3</v>
      </c>
      <c r="C661" s="21">
        <f t="shared" si="34"/>
        <v>0.40014660095540872</v>
      </c>
      <c r="D661" s="22">
        <f t="shared" si="35"/>
        <v>0.42770932697123715</v>
      </c>
      <c r="E661" s="22">
        <f t="shared" si="36"/>
        <v>2.7562726015828432E-2</v>
      </c>
      <c r="F661" s="21">
        <f>+Banknifty!O661</f>
        <v>0.30242817236029446</v>
      </c>
      <c r="G661" s="23"/>
      <c r="J661" s="24"/>
    </row>
    <row r="662" spans="1:10">
      <c r="A662" s="9">
        <f>Banknifty!A662</f>
        <v>42979</v>
      </c>
      <c r="B662" s="21">
        <f>Banknifty!T662</f>
        <v>0</v>
      </c>
      <c r="C662" s="21">
        <f t="shared" si="34"/>
        <v>0.40014660095540872</v>
      </c>
      <c r="D662" s="22">
        <f t="shared" si="35"/>
        <v>0.42770932697123715</v>
      </c>
      <c r="E662" s="22">
        <f t="shared" si="36"/>
        <v>2.7562726015828432E-2</v>
      </c>
      <c r="F662" s="21">
        <f>+Banknifty!O662</f>
        <v>0.30941397454508002</v>
      </c>
      <c r="G662" s="23"/>
      <c r="J662" s="24"/>
    </row>
    <row r="663" spans="1:10">
      <c r="A663" s="9">
        <f>Banknifty!A663</f>
        <v>42982</v>
      </c>
      <c r="B663" s="21">
        <f>Banknifty!T663</f>
        <v>0</v>
      </c>
      <c r="C663" s="21">
        <f t="shared" si="34"/>
        <v>0.40014660095540872</v>
      </c>
      <c r="D663" s="22">
        <f t="shared" si="35"/>
        <v>0.42770932697123715</v>
      </c>
      <c r="E663" s="22">
        <f t="shared" si="36"/>
        <v>2.7562726015828432E-2</v>
      </c>
      <c r="F663" s="21">
        <f>+Banknifty!O663</f>
        <v>0.30149842342789679</v>
      </c>
      <c r="G663" s="23"/>
      <c r="J663" s="24"/>
    </row>
    <row r="664" spans="1:10">
      <c r="A664" s="9">
        <f>Banknifty!A664</f>
        <v>42983</v>
      </c>
      <c r="B664" s="21">
        <f>Banknifty!T664</f>
        <v>-5.0531666779882415E-3</v>
      </c>
      <c r="C664" s="21">
        <f t="shared" si="34"/>
        <v>0.3950934342774205</v>
      </c>
      <c r="D664" s="22">
        <f t="shared" si="35"/>
        <v>0.42770932697123715</v>
      </c>
      <c r="E664" s="22">
        <f t="shared" si="36"/>
        <v>3.261589269381665E-2</v>
      </c>
      <c r="F664" s="21">
        <f>+Banknifty!O664</f>
        <v>0.30555159010588501</v>
      </c>
      <c r="G664" s="23"/>
      <c r="J664" s="24"/>
    </row>
    <row r="665" spans="1:10">
      <c r="A665" s="9">
        <f>Banknifty!A665</f>
        <v>42984</v>
      </c>
      <c r="B665" s="21">
        <f>Banknifty!T665</f>
        <v>-4.6454643863194974E-3</v>
      </c>
      <c r="C665" s="21">
        <f t="shared" si="34"/>
        <v>0.39044796989110098</v>
      </c>
      <c r="D665" s="22">
        <f t="shared" si="35"/>
        <v>0.42770932697123715</v>
      </c>
      <c r="E665" s="22">
        <f t="shared" si="36"/>
        <v>3.726135708013617E-2</v>
      </c>
      <c r="F665" s="21">
        <f>+Banknifty!O665</f>
        <v>0.30221594690284753</v>
      </c>
      <c r="G665" s="23"/>
      <c r="J665" s="24"/>
    </row>
    <row r="666" spans="1:10">
      <c r="A666" s="9">
        <f>Banknifty!A666</f>
        <v>42985</v>
      </c>
      <c r="B666" s="21">
        <f>Banknifty!T666</f>
        <v>-2.279341129521635E-3</v>
      </c>
      <c r="C666" s="21">
        <f t="shared" si="34"/>
        <v>0.38816862876157932</v>
      </c>
      <c r="D666" s="22">
        <f t="shared" si="35"/>
        <v>0.42770932697123715</v>
      </c>
      <c r="E666" s="22">
        <f t="shared" si="36"/>
        <v>3.9540698209657832E-2</v>
      </c>
      <c r="F666" s="21">
        <f>+Banknifty!O666</f>
        <v>0.304170136582669</v>
      </c>
      <c r="G666" s="23"/>
      <c r="J666" s="24"/>
    </row>
    <row r="667" spans="1:10">
      <c r="A667" s="9">
        <f>Banknifty!A667</f>
        <v>42986</v>
      </c>
      <c r="B667" s="21">
        <f>Banknifty!T667</f>
        <v>-2.4811737171130297E-3</v>
      </c>
      <c r="C667" s="21">
        <f t="shared" si="34"/>
        <v>0.38568745504446628</v>
      </c>
      <c r="D667" s="22">
        <f t="shared" si="35"/>
        <v>0.42770932697123715</v>
      </c>
      <c r="E667" s="22">
        <f t="shared" si="36"/>
        <v>4.2021871926770871E-2</v>
      </c>
      <c r="F667" s="21">
        <f>+Banknifty!O667</f>
        <v>0.30500571969444618</v>
      </c>
      <c r="G667" s="23"/>
      <c r="J667" s="24"/>
    </row>
    <row r="668" spans="1:10">
      <c r="A668" s="9">
        <f>Banknifty!A668</f>
        <v>42989</v>
      </c>
      <c r="B668" s="21">
        <f>Banknifty!T668</f>
        <v>1.1704807463507213E-2</v>
      </c>
      <c r="C668" s="21">
        <f t="shared" si="34"/>
        <v>0.39739226250797349</v>
      </c>
      <c r="D668" s="22">
        <f t="shared" si="35"/>
        <v>0.42770932697123715</v>
      </c>
      <c r="E668" s="22">
        <f t="shared" si="36"/>
        <v>3.0317064463263654E-2</v>
      </c>
      <c r="F668" s="21">
        <f>+Banknifty!O668</f>
        <v>0.31671052715795339</v>
      </c>
      <c r="G668" s="23"/>
      <c r="J668" s="24"/>
    </row>
    <row r="669" spans="1:10">
      <c r="A669" s="9">
        <f>Banknifty!A669</f>
        <v>42990</v>
      </c>
      <c r="B669" s="21">
        <f>Banknifty!T669</f>
        <v>4.9817720266504949E-3</v>
      </c>
      <c r="C669" s="21">
        <f t="shared" si="34"/>
        <v>0.402374034534624</v>
      </c>
      <c r="D669" s="22">
        <f t="shared" si="35"/>
        <v>0.42770932697123715</v>
      </c>
      <c r="E669" s="22">
        <f t="shared" si="36"/>
        <v>2.5335292436613144E-2</v>
      </c>
      <c r="F669" s="21">
        <f>+Banknifty!O669</f>
        <v>0.3216922991846039</v>
      </c>
      <c r="G669" s="23"/>
      <c r="J669" s="24"/>
    </row>
    <row r="670" spans="1:10">
      <c r="A670" s="9">
        <f>Banknifty!A670</f>
        <v>42991</v>
      </c>
      <c r="B670" s="21">
        <f>Banknifty!T670</f>
        <v>1.5777103025289181E-3</v>
      </c>
      <c r="C670" s="21">
        <f t="shared" si="34"/>
        <v>0.4039517448371529</v>
      </c>
      <c r="D670" s="22">
        <f t="shared" si="35"/>
        <v>0.42770932697123715</v>
      </c>
      <c r="E670" s="22">
        <f t="shared" si="36"/>
        <v>2.3757582134084243E-2</v>
      </c>
      <c r="F670" s="21">
        <f>+Banknifty!O670</f>
        <v>0.3232700094871328</v>
      </c>
      <c r="G670" s="23"/>
      <c r="J670" s="24"/>
    </row>
    <row r="671" spans="1:10">
      <c r="A671" s="9">
        <f>Banknifty!A671</f>
        <v>42992</v>
      </c>
      <c r="B671" s="21">
        <f>Banknifty!T671</f>
        <v>4.2986320520026003E-3</v>
      </c>
      <c r="C671" s="21">
        <f t="shared" si="34"/>
        <v>0.4082503768891555</v>
      </c>
      <c r="D671" s="22">
        <f t="shared" si="35"/>
        <v>0.42770932697123715</v>
      </c>
      <c r="E671" s="22">
        <f t="shared" si="36"/>
        <v>1.945895008208165E-2</v>
      </c>
      <c r="F671" s="21">
        <f>+Banknifty!O671</f>
        <v>0.3275686415391354</v>
      </c>
      <c r="G671" s="23"/>
      <c r="J671" s="24"/>
    </row>
    <row r="672" spans="1:10">
      <c r="A672" s="9">
        <f>Banknifty!A672</f>
        <v>42993</v>
      </c>
      <c r="B672" s="21">
        <f>Banknifty!T672</f>
        <v>-4.0306616309412008E-3</v>
      </c>
      <c r="C672" s="21">
        <f t="shared" si="34"/>
        <v>0.40421971525821432</v>
      </c>
      <c r="D672" s="22">
        <f t="shared" si="35"/>
        <v>0.42770932697123715</v>
      </c>
      <c r="E672" s="22">
        <f t="shared" si="36"/>
        <v>2.3489611713022829E-2</v>
      </c>
      <c r="F672" s="21">
        <f>+Banknifty!O672</f>
        <v>0.32453797990819422</v>
      </c>
      <c r="G672" s="23"/>
      <c r="J672" s="24"/>
    </row>
    <row r="673" spans="1:10">
      <c r="A673" s="9">
        <f>Banknifty!A673</f>
        <v>42996</v>
      </c>
      <c r="B673" s="21">
        <f>Banknifty!T673</f>
        <v>-3.0831891522150536E-3</v>
      </c>
      <c r="C673" s="21">
        <f t="shared" si="34"/>
        <v>0.40113652610599926</v>
      </c>
      <c r="D673" s="22">
        <f t="shared" si="35"/>
        <v>0.42770932697123715</v>
      </c>
      <c r="E673" s="22">
        <f t="shared" si="36"/>
        <v>2.6572800865237889E-2</v>
      </c>
      <c r="F673" s="21">
        <f>+Banknifty!O673</f>
        <v>0.33274222084490213</v>
      </c>
      <c r="G673" s="23"/>
      <c r="J673" s="24"/>
    </row>
    <row r="674" spans="1:10">
      <c r="A674" s="9">
        <f>Banknifty!A674</f>
        <v>42997</v>
      </c>
      <c r="B674" s="21">
        <f>Banknifty!T674</f>
        <v>1.4367300025136968E-4</v>
      </c>
      <c r="C674" s="21">
        <f t="shared" si="34"/>
        <v>0.40128019910625062</v>
      </c>
      <c r="D674" s="22">
        <f t="shared" si="35"/>
        <v>0.42770932697123715</v>
      </c>
      <c r="E674" s="22">
        <f t="shared" si="36"/>
        <v>2.6429127864986524E-2</v>
      </c>
      <c r="F674" s="21">
        <f>+Banknifty!O674</f>
        <v>0.33288589384515349</v>
      </c>
      <c r="G674" s="23"/>
      <c r="J674" s="24"/>
    </row>
    <row r="675" spans="1:10">
      <c r="A675" s="9">
        <f>Banknifty!A675</f>
        <v>42998</v>
      </c>
      <c r="B675" s="21">
        <f>Banknifty!T675</f>
        <v>-3.0498294128210313E-3</v>
      </c>
      <c r="C675" s="21">
        <f t="shared" si="34"/>
        <v>0.39823036969342962</v>
      </c>
      <c r="D675" s="22">
        <f t="shared" si="35"/>
        <v>0.42770932697123715</v>
      </c>
      <c r="E675" s="22">
        <f t="shared" si="36"/>
        <v>2.9478957277807527E-2</v>
      </c>
      <c r="F675" s="21">
        <f>+Banknifty!O675</f>
        <v>0.33141345714197512</v>
      </c>
      <c r="G675" s="23"/>
      <c r="J675" s="24"/>
    </row>
    <row r="676" spans="1:10">
      <c r="A676" s="9">
        <f>Banknifty!A676</f>
        <v>42999</v>
      </c>
      <c r="B676" s="21">
        <f>Banknifty!T676</f>
        <v>7.3150945507440687E-3</v>
      </c>
      <c r="C676" s="21">
        <f t="shared" si="34"/>
        <v>0.4055454642441737</v>
      </c>
      <c r="D676" s="22">
        <f t="shared" si="35"/>
        <v>0.42770932697123715</v>
      </c>
      <c r="E676" s="22">
        <f t="shared" si="36"/>
        <v>2.2163862727063444E-2</v>
      </c>
      <c r="F676" s="21">
        <f>+Banknifty!O676</f>
        <v>0.32409836259123104</v>
      </c>
      <c r="G676" s="23"/>
      <c r="J676" s="24"/>
    </row>
    <row r="677" spans="1:10">
      <c r="A677" s="9">
        <f>Banknifty!A677</f>
        <v>43000</v>
      </c>
      <c r="B677" s="21">
        <f>Banknifty!T677</f>
        <v>1.6674348997908692E-2</v>
      </c>
      <c r="C677" s="21">
        <f t="shared" si="34"/>
        <v>0.42221981324208241</v>
      </c>
      <c r="D677" s="22">
        <f t="shared" si="35"/>
        <v>0.42770932697123715</v>
      </c>
      <c r="E677" s="22">
        <f t="shared" si="36"/>
        <v>5.489513729154738E-3</v>
      </c>
      <c r="F677" s="21">
        <f>+Banknifty!O677</f>
        <v>0.30742401359332233</v>
      </c>
      <c r="G677" s="23"/>
      <c r="J677" s="24"/>
    </row>
    <row r="678" spans="1:10">
      <c r="A678" s="9">
        <f>Banknifty!A678</f>
        <v>43003</v>
      </c>
      <c r="B678" s="21">
        <f>Banknifty!T678</f>
        <v>9.3055245667076451E-3</v>
      </c>
      <c r="C678" s="21">
        <f t="shared" si="34"/>
        <v>0.43152533780879004</v>
      </c>
      <c r="D678" s="22">
        <f t="shared" si="35"/>
        <v>0.43152533780879004</v>
      </c>
      <c r="E678" s="22">
        <f t="shared" si="36"/>
        <v>0</v>
      </c>
      <c r="F678" s="21">
        <f>+Banknifty!O678</f>
        <v>0.2981184890266147</v>
      </c>
      <c r="G678" s="23"/>
      <c r="J678" s="24"/>
    </row>
    <row r="679" spans="1:10">
      <c r="A679" s="9">
        <f>Banknifty!A679</f>
        <v>43004</v>
      </c>
      <c r="B679" s="21">
        <f>Banknifty!T679</f>
        <v>-1.4917548416157433E-3</v>
      </c>
      <c r="C679" s="21">
        <f t="shared" si="34"/>
        <v>0.43003358296717431</v>
      </c>
      <c r="D679" s="22">
        <f t="shared" si="35"/>
        <v>0.43152533780879004</v>
      </c>
      <c r="E679" s="22">
        <f t="shared" si="36"/>
        <v>1.4917548416157334E-3</v>
      </c>
      <c r="F679" s="21">
        <f>+Banknifty!O679</f>
        <v>0.29861024386823043</v>
      </c>
      <c r="G679" s="23"/>
      <c r="J679" s="24"/>
    </row>
    <row r="680" spans="1:10">
      <c r="A680" s="9">
        <f>Banknifty!A680</f>
        <v>43005</v>
      </c>
      <c r="B680" s="21">
        <f>Banknifty!T680</f>
        <v>-6.7347821956594313E-3</v>
      </c>
      <c r="C680" s="21">
        <f t="shared" si="34"/>
        <v>0.42329880077151488</v>
      </c>
      <c r="D680" s="22">
        <f t="shared" si="35"/>
        <v>0.43152533780879004</v>
      </c>
      <c r="E680" s="22">
        <f t="shared" si="36"/>
        <v>8.2265370372751612E-3</v>
      </c>
      <c r="F680" s="21">
        <f>+Banknifty!O680</f>
        <v>0.28289214936966678</v>
      </c>
      <c r="G680" s="23"/>
      <c r="J680" s="24"/>
    </row>
    <row r="681" spans="1:10">
      <c r="A681" s="9">
        <f>Banknifty!A681</f>
        <v>43006</v>
      </c>
      <c r="B681" s="21">
        <f>Banknifty!T681</f>
        <v>-6.7594501141399217E-3</v>
      </c>
      <c r="C681" s="21">
        <f t="shared" si="34"/>
        <v>0.41653935065737496</v>
      </c>
      <c r="D681" s="22">
        <f t="shared" si="35"/>
        <v>0.43152533780879004</v>
      </c>
      <c r="E681" s="22">
        <f t="shared" si="36"/>
        <v>1.4985987151415081E-2</v>
      </c>
      <c r="F681" s="21">
        <f>+Banknifty!O681</f>
        <v>0.2886515994838067</v>
      </c>
      <c r="G681" s="23"/>
      <c r="J681" s="24"/>
    </row>
    <row r="682" spans="1:10">
      <c r="A682" s="9">
        <f>Banknifty!A682</f>
        <v>43007</v>
      </c>
      <c r="B682" s="21">
        <f>Banknifty!T682</f>
        <v>0</v>
      </c>
      <c r="C682" s="21">
        <f t="shared" si="34"/>
        <v>0.41653935065737496</v>
      </c>
      <c r="D682" s="22">
        <f t="shared" si="35"/>
        <v>0.43152533780879004</v>
      </c>
      <c r="E682" s="22">
        <f t="shared" si="36"/>
        <v>1.4985987151415081E-2</v>
      </c>
      <c r="F682" s="21">
        <f>+Banknifty!O682</f>
        <v>0.29277382256366641</v>
      </c>
      <c r="G682" s="23"/>
      <c r="J682" s="24"/>
    </row>
    <row r="683" spans="1:10">
      <c r="A683" s="9">
        <f>Banknifty!A683</f>
        <v>43011</v>
      </c>
      <c r="B683" s="21">
        <f>Banknifty!T683</f>
        <v>0</v>
      </c>
      <c r="C683" s="21">
        <f t="shared" si="34"/>
        <v>0.41653935065737496</v>
      </c>
      <c r="D683" s="22">
        <f t="shared" si="35"/>
        <v>0.43152533780879004</v>
      </c>
      <c r="E683" s="22">
        <f t="shared" si="36"/>
        <v>1.4985987151415081E-2</v>
      </c>
      <c r="F683" s="21">
        <f>+Banknifty!O683</f>
        <v>0.29465818855865106</v>
      </c>
      <c r="G683" s="23"/>
      <c r="J683" s="24"/>
    </row>
    <row r="684" spans="1:10">
      <c r="A684" s="9">
        <f>Banknifty!A684</f>
        <v>43012</v>
      </c>
      <c r="B684" s="21">
        <f>Banknifty!T684</f>
        <v>1.39350857256622E-3</v>
      </c>
      <c r="C684" s="21">
        <f t="shared" si="34"/>
        <v>0.41793285922994117</v>
      </c>
      <c r="D684" s="22">
        <f t="shared" si="35"/>
        <v>0.43152533780879004</v>
      </c>
      <c r="E684" s="22">
        <f t="shared" si="36"/>
        <v>1.3592478578848877E-2</v>
      </c>
      <c r="F684" s="21">
        <f>+Banknifty!O684</f>
        <v>0.29605169713121726</v>
      </c>
      <c r="G684" s="23"/>
      <c r="J684" s="24"/>
    </row>
    <row r="685" spans="1:10">
      <c r="A685" s="9">
        <f>Banknifty!A685</f>
        <v>43013</v>
      </c>
      <c r="B685" s="21">
        <f>Banknifty!T685</f>
        <v>-3.7884110430972959E-3</v>
      </c>
      <c r="C685" s="21">
        <f t="shared" si="34"/>
        <v>0.41414444818684387</v>
      </c>
      <c r="D685" s="22">
        <f t="shared" si="35"/>
        <v>0.43152533780879004</v>
      </c>
      <c r="E685" s="22">
        <f t="shared" si="36"/>
        <v>1.7380889621946172E-2</v>
      </c>
      <c r="F685" s="21">
        <f>+Banknifty!O685</f>
        <v>0.29447168603179452</v>
      </c>
      <c r="G685" s="23"/>
      <c r="J685" s="24"/>
    </row>
    <row r="686" spans="1:10">
      <c r="A686" s="9">
        <f>Banknifty!A686</f>
        <v>43014</v>
      </c>
      <c r="B686" s="21">
        <f>Banknifty!T686</f>
        <v>-5.8676798473488861E-3</v>
      </c>
      <c r="C686" s="21">
        <f t="shared" si="34"/>
        <v>0.408276768339495</v>
      </c>
      <c r="D686" s="22">
        <f t="shared" si="35"/>
        <v>0.43152533780879004</v>
      </c>
      <c r="E686" s="22">
        <f t="shared" si="36"/>
        <v>2.3248569469295044E-2</v>
      </c>
      <c r="F686" s="21">
        <f>+Banknifty!O686</f>
        <v>0.29948262672390991</v>
      </c>
      <c r="G686" s="23"/>
      <c r="J686" s="24"/>
    </row>
    <row r="687" spans="1:10">
      <c r="A687" s="9">
        <f>Banknifty!A687</f>
        <v>43017</v>
      </c>
      <c r="B687" s="21">
        <f>Banknifty!T687</f>
        <v>3.2317912502244001E-3</v>
      </c>
      <c r="C687" s="21">
        <f t="shared" si="34"/>
        <v>0.41150855958971938</v>
      </c>
      <c r="D687" s="22">
        <f t="shared" si="35"/>
        <v>0.43152533780879004</v>
      </c>
      <c r="E687" s="22">
        <f t="shared" si="36"/>
        <v>2.0016778219070663E-2</v>
      </c>
      <c r="F687" s="21">
        <f>+Banknifty!O687</f>
        <v>0.30271441797413429</v>
      </c>
      <c r="G687" s="23"/>
      <c r="J687" s="24"/>
    </row>
    <row r="688" spans="1:10">
      <c r="A688" s="9">
        <f>Banknifty!A688</f>
        <v>43018</v>
      </c>
      <c r="B688" s="21">
        <f>Banknifty!T688</f>
        <v>2.789394540932839E-3</v>
      </c>
      <c r="C688" s="21">
        <f t="shared" si="34"/>
        <v>0.41429795413065224</v>
      </c>
      <c r="D688" s="22">
        <f t="shared" si="35"/>
        <v>0.43152533780879004</v>
      </c>
      <c r="E688" s="22">
        <f t="shared" si="36"/>
        <v>1.7227383678137809E-2</v>
      </c>
      <c r="F688" s="21">
        <f>+Banknifty!O688</f>
        <v>0.30550381251506714</v>
      </c>
      <c r="G688" s="23"/>
      <c r="J688" s="24"/>
    </row>
    <row r="689" spans="1:10">
      <c r="A689" s="9">
        <f>Banknifty!A689</f>
        <v>43019</v>
      </c>
      <c r="B689" s="21">
        <f>Banknifty!T689</f>
        <v>-3.1318866504063303E-3</v>
      </c>
      <c r="C689" s="21">
        <f t="shared" si="34"/>
        <v>0.41116606748024592</v>
      </c>
      <c r="D689" s="22">
        <f t="shared" si="35"/>
        <v>0.43152533780879004</v>
      </c>
      <c r="E689" s="22">
        <f t="shared" si="36"/>
        <v>2.0359270328544121E-2</v>
      </c>
      <c r="F689" s="21">
        <f>+Banknifty!O689</f>
        <v>0.29473010348316236</v>
      </c>
      <c r="G689" s="23"/>
      <c r="J689" s="24"/>
    </row>
    <row r="690" spans="1:10">
      <c r="A690" s="9">
        <f>Banknifty!A690</f>
        <v>43020</v>
      </c>
      <c r="B690" s="21">
        <f>Banknifty!T690</f>
        <v>-1.234725888630147E-2</v>
      </c>
      <c r="C690" s="21">
        <f t="shared" si="34"/>
        <v>0.39881880859394447</v>
      </c>
      <c r="D690" s="22">
        <f t="shared" si="35"/>
        <v>0.43152533780879004</v>
      </c>
      <c r="E690" s="22">
        <f t="shared" si="36"/>
        <v>3.270652921484557E-2</v>
      </c>
      <c r="F690" s="21">
        <f>+Banknifty!O690</f>
        <v>0.30607736236946381</v>
      </c>
      <c r="G690" s="23"/>
      <c r="J690" s="24"/>
    </row>
    <row r="691" spans="1:10">
      <c r="A691" s="9">
        <f>Banknifty!A691</f>
        <v>43021</v>
      </c>
      <c r="B691" s="21">
        <f>Banknifty!T691</f>
        <v>1.4223820644941635E-2</v>
      </c>
      <c r="C691" s="21">
        <f t="shared" si="34"/>
        <v>0.41304262923888613</v>
      </c>
      <c r="D691" s="22">
        <f t="shared" si="35"/>
        <v>0.43152533780879004</v>
      </c>
      <c r="E691" s="22">
        <f t="shared" si="36"/>
        <v>1.8482708569903916E-2</v>
      </c>
      <c r="F691" s="21">
        <f>+Banknifty!O691</f>
        <v>0.32030118301440547</v>
      </c>
      <c r="G691" s="23"/>
      <c r="J691" s="24"/>
    </row>
    <row r="692" spans="1:10">
      <c r="A692" s="9">
        <f>Banknifty!A692</f>
        <v>43024</v>
      </c>
      <c r="B692" s="21">
        <f>Banknifty!T692</f>
        <v>4.5487627365356622E-4</v>
      </c>
      <c r="C692" s="21">
        <f t="shared" si="34"/>
        <v>0.41349750551253972</v>
      </c>
      <c r="D692" s="22">
        <f t="shared" si="35"/>
        <v>0.43152533780879004</v>
      </c>
      <c r="E692" s="22">
        <f t="shared" si="36"/>
        <v>1.8027832296250323E-2</v>
      </c>
      <c r="F692" s="21">
        <f>+Banknifty!O692</f>
        <v>0.32075605928805906</v>
      </c>
      <c r="G692" s="23"/>
      <c r="J692" s="24"/>
    </row>
    <row r="693" spans="1:10">
      <c r="A693" s="9">
        <f>Banknifty!A693</f>
        <v>43025</v>
      </c>
      <c r="B693" s="21">
        <f>Banknifty!T693</f>
        <v>-4.566629282733675E-3</v>
      </c>
      <c r="C693" s="21">
        <f t="shared" si="34"/>
        <v>0.40893087622980606</v>
      </c>
      <c r="D693" s="22">
        <f t="shared" si="35"/>
        <v>0.43152533780879004</v>
      </c>
      <c r="E693" s="22">
        <f t="shared" si="36"/>
        <v>2.2594461578983982E-2</v>
      </c>
      <c r="F693" s="21">
        <f>+Banknifty!O693</f>
        <v>0.3171894300053254</v>
      </c>
      <c r="G693" s="23"/>
      <c r="J693" s="24"/>
    </row>
    <row r="694" spans="1:10">
      <c r="A694" s="9">
        <f>Banknifty!A694</f>
        <v>43026</v>
      </c>
      <c r="B694" s="21">
        <f>Banknifty!T694</f>
        <v>1.1788683836949967E-2</v>
      </c>
      <c r="C694" s="21">
        <f t="shared" si="34"/>
        <v>0.42071956006675604</v>
      </c>
      <c r="D694" s="22">
        <f t="shared" si="35"/>
        <v>0.43152533780879004</v>
      </c>
      <c r="E694" s="22">
        <f t="shared" si="36"/>
        <v>1.0805777742034006E-2</v>
      </c>
      <c r="F694" s="21">
        <f>+Banknifty!O694</f>
        <v>0.30540074616837543</v>
      </c>
      <c r="G694" s="23"/>
      <c r="J694" s="24"/>
    </row>
    <row r="695" spans="1:10">
      <c r="A695" s="9">
        <f>Banknifty!A695</f>
        <v>43027</v>
      </c>
      <c r="B695" s="21">
        <f>Banknifty!T695</f>
        <v>1.6082924436728194E-2</v>
      </c>
      <c r="C695" s="21">
        <f t="shared" si="34"/>
        <v>0.43680248450348425</v>
      </c>
      <c r="D695" s="22">
        <f t="shared" si="35"/>
        <v>0.43680248450348425</v>
      </c>
      <c r="E695" s="22">
        <f t="shared" si="36"/>
        <v>0</v>
      </c>
      <c r="F695" s="21">
        <f>+Banknifty!O695</f>
        <v>0.28931782173164722</v>
      </c>
      <c r="G695" s="23"/>
      <c r="J695" s="24"/>
    </row>
    <row r="696" spans="1:10">
      <c r="A696" s="9">
        <f>Banknifty!A696</f>
        <v>43031</v>
      </c>
      <c r="B696" s="21">
        <f>Banknifty!T696</f>
        <v>-7.2926269684012324E-3</v>
      </c>
      <c r="C696" s="21">
        <f t="shared" si="34"/>
        <v>0.42950985753508303</v>
      </c>
      <c r="D696" s="22">
        <f t="shared" si="35"/>
        <v>0.43680248450348425</v>
      </c>
      <c r="E696" s="22">
        <f t="shared" si="36"/>
        <v>7.2926269684012168E-3</v>
      </c>
      <c r="F696" s="21">
        <f>+Banknifty!O696</f>
        <v>0.29561044870004843</v>
      </c>
      <c r="G696" s="23"/>
      <c r="J696" s="24"/>
    </row>
    <row r="697" spans="1:10">
      <c r="A697" s="9">
        <f>Banknifty!A697</f>
        <v>43032</v>
      </c>
      <c r="B697" s="21">
        <f>Banknifty!T697</f>
        <v>4.7340025328157466E-3</v>
      </c>
      <c r="C697" s="21">
        <f t="shared" si="34"/>
        <v>0.43424386006789878</v>
      </c>
      <c r="D697" s="22">
        <f t="shared" si="35"/>
        <v>0.43680248450348425</v>
      </c>
      <c r="E697" s="22">
        <f t="shared" si="36"/>
        <v>2.5586244355854659E-3</v>
      </c>
      <c r="F697" s="21">
        <f>+Banknifty!O697</f>
        <v>0.30034445123286418</v>
      </c>
      <c r="G697" s="23"/>
      <c r="J697" s="24"/>
    </row>
    <row r="698" spans="1:10">
      <c r="A698" s="9">
        <f>Banknifty!A698</f>
        <v>43033</v>
      </c>
      <c r="B698" s="21">
        <f>Banknifty!T698</f>
        <v>3.0681731445628847E-2</v>
      </c>
      <c r="C698" s="21">
        <f t="shared" si="34"/>
        <v>0.46492559151352764</v>
      </c>
      <c r="D698" s="22">
        <f t="shared" si="35"/>
        <v>0.46492559151352764</v>
      </c>
      <c r="E698" s="22">
        <f t="shared" si="36"/>
        <v>0</v>
      </c>
      <c r="F698" s="21">
        <f>+Banknifty!O698</f>
        <v>0.33102618267849304</v>
      </c>
      <c r="G698" s="23"/>
      <c r="J698" s="24"/>
    </row>
    <row r="699" spans="1:10">
      <c r="A699" s="9">
        <f>Banknifty!A699</f>
        <v>43034</v>
      </c>
      <c r="B699" s="21">
        <f>Banknifty!T699</f>
        <v>1.1556210270122548E-3</v>
      </c>
      <c r="C699" s="21">
        <f t="shared" si="34"/>
        <v>0.46608121254053991</v>
      </c>
      <c r="D699" s="22">
        <f t="shared" si="35"/>
        <v>0.46608121254053991</v>
      </c>
      <c r="E699" s="22">
        <f t="shared" si="36"/>
        <v>0</v>
      </c>
      <c r="F699" s="21">
        <f>+Banknifty!O699</f>
        <v>0.33318180370550532</v>
      </c>
      <c r="G699" s="23"/>
      <c r="J699" s="24"/>
    </row>
    <row r="700" spans="1:10">
      <c r="A700" s="9">
        <f>Banknifty!A700</f>
        <v>43035</v>
      </c>
      <c r="B700" s="21">
        <f>Banknifty!T700</f>
        <v>0</v>
      </c>
      <c r="C700" s="21">
        <f t="shared" si="34"/>
        <v>0.46608121254053991</v>
      </c>
      <c r="D700" s="22">
        <f t="shared" si="35"/>
        <v>0.46608121254053991</v>
      </c>
      <c r="E700" s="22">
        <f t="shared" si="36"/>
        <v>0</v>
      </c>
      <c r="F700" s="21">
        <f>+Banknifty!O700</f>
        <v>0.33103281658544764</v>
      </c>
      <c r="G700" s="23"/>
      <c r="J700" s="24"/>
    </row>
    <row r="701" spans="1:10">
      <c r="A701" s="9">
        <f>Banknifty!A701</f>
        <v>43038</v>
      </c>
      <c r="B701" s="21">
        <f>Banknifty!T701</f>
        <v>0</v>
      </c>
      <c r="C701" s="21">
        <f t="shared" si="34"/>
        <v>0.46608121254053991</v>
      </c>
      <c r="D701" s="22">
        <f t="shared" si="35"/>
        <v>0.46608121254053991</v>
      </c>
      <c r="E701" s="22">
        <f t="shared" si="36"/>
        <v>0</v>
      </c>
      <c r="F701" s="21">
        <f>+Banknifty!O701</f>
        <v>0.33443937150163472</v>
      </c>
      <c r="G701" s="23"/>
      <c r="J701" s="24"/>
    </row>
    <row r="702" spans="1:10">
      <c r="A702" s="9">
        <f>Banknifty!A702</f>
        <v>43039</v>
      </c>
      <c r="B702" s="21">
        <f>Banknifty!T702</f>
        <v>-1.3550576769253528E-3</v>
      </c>
      <c r="C702" s="21">
        <f t="shared" si="34"/>
        <v>0.46472615486361457</v>
      </c>
      <c r="D702" s="22">
        <f t="shared" si="35"/>
        <v>0.46608121254053991</v>
      </c>
      <c r="E702" s="22">
        <f t="shared" si="36"/>
        <v>1.355057676925342E-3</v>
      </c>
      <c r="F702" s="21">
        <f>+Banknifty!O702</f>
        <v>0.33408431382470938</v>
      </c>
      <c r="G702" s="23"/>
      <c r="J702" s="24"/>
    </row>
    <row r="703" spans="1:10">
      <c r="A703" s="9">
        <f>Banknifty!A703</f>
        <v>43040</v>
      </c>
      <c r="B703" s="21">
        <f>Banknifty!T703</f>
        <v>-2.6789926748331753E-3</v>
      </c>
      <c r="C703" s="21">
        <f t="shared" si="34"/>
        <v>0.46204716218878139</v>
      </c>
      <c r="D703" s="22">
        <f t="shared" si="35"/>
        <v>0.46608121254053991</v>
      </c>
      <c r="E703" s="22">
        <f t="shared" si="36"/>
        <v>4.0340503517585224E-3</v>
      </c>
      <c r="F703" s="21">
        <f>+Banknifty!O703</f>
        <v>0.35295295369029822</v>
      </c>
      <c r="G703" s="23"/>
      <c r="J703" s="24"/>
    </row>
    <row r="704" spans="1:10">
      <c r="A704" s="9">
        <f>Banknifty!A704</f>
        <v>43041</v>
      </c>
      <c r="B704" s="21">
        <f>Banknifty!T704</f>
        <v>-3.4186993860224634E-3</v>
      </c>
      <c r="C704" s="21">
        <f t="shared" si="34"/>
        <v>0.45862846280275893</v>
      </c>
      <c r="D704" s="22">
        <f t="shared" si="35"/>
        <v>0.46608121254053991</v>
      </c>
      <c r="E704" s="22">
        <f t="shared" si="36"/>
        <v>7.4527497377809837E-3</v>
      </c>
      <c r="F704" s="21">
        <f>+Banknifty!O704</f>
        <v>0.35053425430427576</v>
      </c>
      <c r="G704" s="23"/>
      <c r="J704" s="24"/>
    </row>
    <row r="705" spans="1:10">
      <c r="A705" s="9">
        <f>Banknifty!A705</f>
        <v>43042</v>
      </c>
      <c r="B705" s="21">
        <f>Banknifty!T705</f>
        <v>-6.0558827571313579E-3</v>
      </c>
      <c r="C705" s="21">
        <f t="shared" si="34"/>
        <v>0.45257258004562756</v>
      </c>
      <c r="D705" s="22">
        <f t="shared" si="35"/>
        <v>0.46608121254053991</v>
      </c>
      <c r="E705" s="22">
        <f t="shared" si="36"/>
        <v>1.3508632494912354E-2</v>
      </c>
      <c r="F705" s="21">
        <f>+Banknifty!O705</f>
        <v>0.3583929817519072</v>
      </c>
      <c r="G705" s="23"/>
      <c r="J705" s="24"/>
    </row>
    <row r="706" spans="1:10">
      <c r="A706" s="9">
        <f>Banknifty!A706</f>
        <v>43045</v>
      </c>
      <c r="B706" s="21">
        <f>Banknifty!T706</f>
        <v>-2.9459535269677497E-3</v>
      </c>
      <c r="C706" s="21">
        <f t="shared" si="34"/>
        <v>0.44962662651865981</v>
      </c>
      <c r="D706" s="22">
        <f t="shared" si="35"/>
        <v>0.46608121254053991</v>
      </c>
      <c r="E706" s="22">
        <f t="shared" si="36"/>
        <v>1.6454586021880102E-2</v>
      </c>
      <c r="F706" s="21">
        <f>+Banknifty!O706</f>
        <v>0.35644702822493946</v>
      </c>
      <c r="G706" s="23"/>
      <c r="J706" s="24"/>
    </row>
    <row r="707" spans="1:10">
      <c r="A707" s="9">
        <f>Banknifty!A707</f>
        <v>43046</v>
      </c>
      <c r="B707" s="21">
        <f>Banknifty!T707</f>
        <v>8.6674967894545488E-3</v>
      </c>
      <c r="C707" s="21">
        <f t="shared" si="34"/>
        <v>0.45829412330811437</v>
      </c>
      <c r="D707" s="22">
        <f t="shared" si="35"/>
        <v>0.46608121254053991</v>
      </c>
      <c r="E707" s="22">
        <f t="shared" si="36"/>
        <v>7.7870892324255481E-3</v>
      </c>
      <c r="F707" s="21">
        <f>+Banknifty!O707</f>
        <v>0.3477795314354849</v>
      </c>
      <c r="G707" s="23"/>
      <c r="J707" s="24"/>
    </row>
    <row r="708" spans="1:10">
      <c r="A708" s="9">
        <f>Banknifty!A708</f>
        <v>43047</v>
      </c>
      <c r="B708" s="21">
        <f>Banknifty!T708</f>
        <v>3.8469640680956238E-3</v>
      </c>
      <c r="C708" s="21">
        <f t="shared" si="34"/>
        <v>0.46214108737621001</v>
      </c>
      <c r="D708" s="22">
        <f t="shared" si="35"/>
        <v>0.46608121254053991</v>
      </c>
      <c r="E708" s="22">
        <f t="shared" si="36"/>
        <v>3.9401251643298996E-3</v>
      </c>
      <c r="F708" s="21">
        <f>+Banknifty!O708</f>
        <v>0.34393256736738925</v>
      </c>
      <c r="G708" s="23"/>
      <c r="J708" s="24"/>
    </row>
    <row r="709" spans="1:10">
      <c r="A709" s="9">
        <f>Banknifty!A709</f>
        <v>43048</v>
      </c>
      <c r="B709" s="21">
        <f>Banknifty!T709</f>
        <v>-5.7610671589137389E-3</v>
      </c>
      <c r="C709" s="21">
        <f t="shared" si="34"/>
        <v>0.45638002021729629</v>
      </c>
      <c r="D709" s="22">
        <f t="shared" si="35"/>
        <v>0.46608121254053991</v>
      </c>
      <c r="E709" s="22">
        <f t="shared" si="36"/>
        <v>9.7011923232436237E-3</v>
      </c>
      <c r="F709" s="21">
        <f>+Banknifty!O709</f>
        <v>0.34869363452630298</v>
      </c>
      <c r="G709" s="23"/>
      <c r="J709" s="24"/>
    </row>
    <row r="710" spans="1:10">
      <c r="A710" s="9">
        <f>Banknifty!A710</f>
        <v>43049</v>
      </c>
      <c r="B710" s="21">
        <f>Banknifty!T710</f>
        <v>2.9800073959259463E-3</v>
      </c>
      <c r="C710" s="21">
        <f t="shared" si="34"/>
        <v>0.45936002761322225</v>
      </c>
      <c r="D710" s="22">
        <f t="shared" si="35"/>
        <v>0.46608121254053991</v>
      </c>
      <c r="E710" s="22">
        <f t="shared" si="36"/>
        <v>6.7211849273176583E-3</v>
      </c>
      <c r="F710" s="21">
        <f>+Banknifty!O710</f>
        <v>0.35167364192222894</v>
      </c>
      <c r="G710" s="23"/>
      <c r="J710" s="24"/>
    </row>
    <row r="711" spans="1:10">
      <c r="A711" s="9">
        <f>Banknifty!A711</f>
        <v>43052</v>
      </c>
      <c r="B711" s="21">
        <f>Banknifty!T711</f>
        <v>-2.2531795263020897E-3</v>
      </c>
      <c r="C711" s="21">
        <f t="shared" si="34"/>
        <v>0.45710684808692015</v>
      </c>
      <c r="D711" s="22">
        <f t="shared" si="35"/>
        <v>0.46608121254053991</v>
      </c>
      <c r="E711" s="22">
        <f t="shared" si="36"/>
        <v>8.9743644536197653E-3</v>
      </c>
      <c r="F711" s="21">
        <f>+Banknifty!O711</f>
        <v>0.35042046239592683</v>
      </c>
      <c r="G711" s="23"/>
      <c r="J711" s="24"/>
    </row>
    <row r="712" spans="1:10">
      <c r="A712" s="9">
        <f>Banknifty!A712</f>
        <v>43053</v>
      </c>
      <c r="B712" s="21">
        <f>Banknifty!T712</f>
        <v>2.4427408966665905E-3</v>
      </c>
      <c r="C712" s="21">
        <f t="shared" si="34"/>
        <v>0.45954958898358672</v>
      </c>
      <c r="D712" s="22">
        <f t="shared" si="35"/>
        <v>0.46608121254053991</v>
      </c>
      <c r="E712" s="22">
        <f t="shared" si="36"/>
        <v>6.5316235569531922E-3</v>
      </c>
      <c r="F712" s="21">
        <f>+Banknifty!O712</f>
        <v>0.34797772149926026</v>
      </c>
      <c r="G712" s="23"/>
      <c r="J712" s="24"/>
    </row>
    <row r="713" spans="1:10">
      <c r="A713" s="9">
        <f>Banknifty!A713</f>
        <v>43054</v>
      </c>
      <c r="B713" s="21">
        <f>Banknifty!T713</f>
        <v>3.2616826109207724E-3</v>
      </c>
      <c r="C713" s="21">
        <f t="shared" si="34"/>
        <v>0.46281127159450747</v>
      </c>
      <c r="D713" s="22">
        <f t="shared" si="35"/>
        <v>0.46608121254053991</v>
      </c>
      <c r="E713" s="22">
        <f t="shared" si="36"/>
        <v>3.2699409460324458E-3</v>
      </c>
      <c r="F713" s="21">
        <f>+Banknifty!O713</f>
        <v>0.34471603888833952</v>
      </c>
      <c r="G713" s="23"/>
      <c r="J713" s="24"/>
    </row>
    <row r="714" spans="1:10">
      <c r="A714" s="9">
        <f>Banknifty!A714</f>
        <v>43055</v>
      </c>
      <c r="B714" s="21">
        <f>Banknifty!T714</f>
        <v>-4.1021589255137948E-3</v>
      </c>
      <c r="C714" s="21">
        <f t="shared" si="34"/>
        <v>0.45870911266899367</v>
      </c>
      <c r="D714" s="22">
        <f t="shared" si="35"/>
        <v>0.46608121254053991</v>
      </c>
      <c r="E714" s="22">
        <f t="shared" si="36"/>
        <v>7.3720998715462449E-3</v>
      </c>
      <c r="F714" s="21">
        <f>+Banknifty!O714</f>
        <v>0.35252466629595014</v>
      </c>
      <c r="G714" s="23"/>
      <c r="J714" s="24"/>
    </row>
    <row r="715" spans="1:10">
      <c r="A715" s="9">
        <f>Banknifty!A715</f>
        <v>43056</v>
      </c>
      <c r="B715" s="21">
        <f>Banknifty!T715</f>
        <v>1.18710526986168E-2</v>
      </c>
      <c r="C715" s="21">
        <f t="shared" si="34"/>
        <v>0.47058016536761049</v>
      </c>
      <c r="D715" s="22">
        <f t="shared" si="35"/>
        <v>0.47058016536761049</v>
      </c>
      <c r="E715" s="22">
        <f t="shared" si="36"/>
        <v>0</v>
      </c>
      <c r="F715" s="21">
        <f>+Banknifty!O715</f>
        <v>0.36439571899456696</v>
      </c>
      <c r="G715" s="23"/>
      <c r="J715" s="24"/>
    </row>
    <row r="716" spans="1:10">
      <c r="A716" s="9">
        <f>Banknifty!A716</f>
        <v>43059</v>
      </c>
      <c r="B716" s="21">
        <f>Banknifty!T716</f>
        <v>-3.0775841200677521E-3</v>
      </c>
      <c r="C716" s="21">
        <f t="shared" si="34"/>
        <v>0.46750258124754274</v>
      </c>
      <c r="D716" s="22">
        <f t="shared" si="35"/>
        <v>0.47058016536761049</v>
      </c>
      <c r="E716" s="22">
        <f t="shared" si="36"/>
        <v>3.0775841200677556E-3</v>
      </c>
      <c r="F716" s="21">
        <f>+Banknifty!O716</f>
        <v>0.36490310219476058</v>
      </c>
      <c r="G716" s="23"/>
      <c r="J716" s="24"/>
    </row>
    <row r="717" spans="1:10">
      <c r="A717" s="9">
        <f>Banknifty!A717</f>
        <v>43060</v>
      </c>
      <c r="B717" s="21">
        <f>Banknifty!T717</f>
        <v>-1.5090614880466486E-3</v>
      </c>
      <c r="C717" s="21">
        <f t="shared" ref="C717:C780" si="37">+C716+B717</f>
        <v>0.4659935197594961</v>
      </c>
      <c r="D717" s="22">
        <f t="shared" ref="D717:D780" si="38">MAX(C717,D716)</f>
        <v>0.47058016536761049</v>
      </c>
      <c r="E717" s="22">
        <f t="shared" ref="E717:E780" si="39">D717-C717</f>
        <v>4.5866456081143925E-3</v>
      </c>
      <c r="F717" s="21">
        <f>+Banknifty!O717</f>
        <v>0.36439404070671394</v>
      </c>
      <c r="G717" s="23"/>
      <c r="J717" s="24"/>
    </row>
    <row r="718" spans="1:10">
      <c r="A718" s="9">
        <f>Banknifty!A718</f>
        <v>43061</v>
      </c>
      <c r="B718" s="21">
        <f>Banknifty!T718</f>
        <v>1.0147683655645221E-3</v>
      </c>
      <c r="C718" s="21">
        <f t="shared" si="37"/>
        <v>0.46700828812506062</v>
      </c>
      <c r="D718" s="22">
        <f t="shared" si="38"/>
        <v>0.47058016536761049</v>
      </c>
      <c r="E718" s="22">
        <f t="shared" si="39"/>
        <v>3.5718772425498702E-3</v>
      </c>
      <c r="F718" s="21">
        <f>+Banknifty!O718</f>
        <v>0.36337927234114942</v>
      </c>
      <c r="G718" s="23"/>
      <c r="J718" s="24"/>
    </row>
    <row r="719" spans="1:10">
      <c r="A719" s="9">
        <f>Banknifty!A719</f>
        <v>43062</v>
      </c>
      <c r="B719" s="21">
        <f>Banknifty!T719</f>
        <v>5.3503925559752921E-4</v>
      </c>
      <c r="C719" s="21">
        <f t="shared" si="37"/>
        <v>0.46754332738065812</v>
      </c>
      <c r="D719" s="22">
        <f t="shared" si="38"/>
        <v>0.47058016536761049</v>
      </c>
      <c r="E719" s="22">
        <f t="shared" si="39"/>
        <v>3.0368379869523676E-3</v>
      </c>
      <c r="F719" s="21">
        <f>+Banknifty!O719</f>
        <v>0.36284423308555191</v>
      </c>
      <c r="G719" s="23"/>
      <c r="J719" s="24"/>
    </row>
    <row r="720" spans="1:10">
      <c r="A720" s="9">
        <f>Banknifty!A720</f>
        <v>43063</v>
      </c>
      <c r="B720" s="21">
        <f>Banknifty!T720</f>
        <v>-2.6878527621640273E-3</v>
      </c>
      <c r="C720" s="21">
        <f t="shared" si="37"/>
        <v>0.46485547461849408</v>
      </c>
      <c r="D720" s="22">
        <f t="shared" si="38"/>
        <v>0.47058016536761049</v>
      </c>
      <c r="E720" s="22">
        <f t="shared" si="39"/>
        <v>5.7246907491164123E-3</v>
      </c>
      <c r="F720" s="21">
        <f>+Banknifty!O720</f>
        <v>0.36531720495767889</v>
      </c>
      <c r="G720" s="23"/>
      <c r="J720" s="24"/>
    </row>
    <row r="721" spans="1:10">
      <c r="A721" s="9">
        <f>Banknifty!A721</f>
        <v>43066</v>
      </c>
      <c r="B721" s="21">
        <f>Banknifty!T721</f>
        <v>-3.3015919543232723E-3</v>
      </c>
      <c r="C721" s="21">
        <f t="shared" si="37"/>
        <v>0.4615538826641708</v>
      </c>
      <c r="D721" s="22">
        <f t="shared" si="38"/>
        <v>0.47058016536761049</v>
      </c>
      <c r="E721" s="22">
        <f t="shared" si="39"/>
        <v>9.026282703439692E-3</v>
      </c>
      <c r="F721" s="21">
        <f>+Banknifty!O721</f>
        <v>0.36904556662617388</v>
      </c>
      <c r="G721" s="23"/>
      <c r="J721" s="24"/>
    </row>
    <row r="722" spans="1:10">
      <c r="A722" s="9">
        <f>Banknifty!A722</f>
        <v>43067</v>
      </c>
      <c r="B722" s="21">
        <f>Banknifty!T722</f>
        <v>-3.4210834734066061E-3</v>
      </c>
      <c r="C722" s="21">
        <f t="shared" si="37"/>
        <v>0.45813279919076422</v>
      </c>
      <c r="D722" s="22">
        <f t="shared" si="38"/>
        <v>0.47058016536761049</v>
      </c>
      <c r="E722" s="22">
        <f t="shared" si="39"/>
        <v>1.2447366176846275E-2</v>
      </c>
      <c r="F722" s="21">
        <f>+Banknifty!O722</f>
        <v>0.3666244831527673</v>
      </c>
      <c r="G722" s="23"/>
      <c r="J722" s="24"/>
    </row>
    <row r="723" spans="1:10">
      <c r="A723" s="9">
        <f>Banknifty!A723</f>
        <v>43068</v>
      </c>
      <c r="B723" s="21">
        <f>Banknifty!T723</f>
        <v>2.3380738908641212E-3</v>
      </c>
      <c r="C723" s="21">
        <f t="shared" si="37"/>
        <v>0.46047087308162832</v>
      </c>
      <c r="D723" s="22">
        <f t="shared" si="38"/>
        <v>0.47058016536761049</v>
      </c>
      <c r="E723" s="22">
        <f t="shared" si="39"/>
        <v>1.0109292285982174E-2</v>
      </c>
      <c r="F723" s="21">
        <f>+Banknifty!O723</f>
        <v>0.3642864092619032</v>
      </c>
      <c r="G723" s="23"/>
      <c r="J723" s="24"/>
    </row>
    <row r="724" spans="1:10">
      <c r="A724" s="9">
        <f>Banknifty!A724</f>
        <v>43069</v>
      </c>
      <c r="B724" s="21">
        <f>Banknifty!T724</f>
        <v>1.7725184482190987E-2</v>
      </c>
      <c r="C724" s="21">
        <f t="shared" si="37"/>
        <v>0.47819605756381933</v>
      </c>
      <c r="D724" s="22">
        <f t="shared" si="38"/>
        <v>0.47819605756381933</v>
      </c>
      <c r="E724" s="22">
        <f t="shared" si="39"/>
        <v>0</v>
      </c>
      <c r="F724" s="21">
        <f>+Banknifty!O724</f>
        <v>0.34556122477971218</v>
      </c>
      <c r="G724" s="23"/>
      <c r="J724" s="24"/>
    </row>
    <row r="725" spans="1:10">
      <c r="A725" s="9">
        <f>Banknifty!A725</f>
        <v>43070</v>
      </c>
      <c r="B725" s="21">
        <f>Banknifty!T725</f>
        <v>0</v>
      </c>
      <c r="C725" s="21">
        <f t="shared" si="37"/>
        <v>0.47819605756381933</v>
      </c>
      <c r="D725" s="22">
        <f t="shared" si="38"/>
        <v>0.47819605756381933</v>
      </c>
      <c r="E725" s="22">
        <f t="shared" si="39"/>
        <v>0</v>
      </c>
      <c r="F725" s="21">
        <f>+Banknifty!O725</f>
        <v>0.34270121712144475</v>
      </c>
      <c r="G725" s="23"/>
      <c r="J725" s="24"/>
    </row>
    <row r="726" spans="1:10">
      <c r="A726" s="9">
        <f>Banknifty!A726</f>
        <v>43073</v>
      </c>
      <c r="B726" s="21">
        <f>Banknifty!T726</f>
        <v>0</v>
      </c>
      <c r="C726" s="21">
        <f t="shared" si="37"/>
        <v>0.47819605756381933</v>
      </c>
      <c r="D726" s="22">
        <f t="shared" si="38"/>
        <v>0.47819605756381933</v>
      </c>
      <c r="E726" s="22">
        <f t="shared" si="39"/>
        <v>0</v>
      </c>
      <c r="F726" s="21">
        <f>+Banknifty!O726</f>
        <v>0.33977956143737931</v>
      </c>
      <c r="G726" s="23"/>
      <c r="J726" s="24"/>
    </row>
    <row r="727" spans="1:10">
      <c r="A727" s="9">
        <f>Banknifty!A727</f>
        <v>43074</v>
      </c>
      <c r="B727" s="21">
        <f>Banknifty!T727</f>
        <v>-2.5544442613610998E-3</v>
      </c>
      <c r="C727" s="21">
        <f t="shared" si="37"/>
        <v>0.47564161330245824</v>
      </c>
      <c r="D727" s="22">
        <f t="shared" si="38"/>
        <v>0.47819605756381933</v>
      </c>
      <c r="E727" s="22">
        <f t="shared" si="39"/>
        <v>2.5544442613610885E-3</v>
      </c>
      <c r="F727" s="21">
        <f>+Banknifty!O727</f>
        <v>0.34133400569874039</v>
      </c>
      <c r="G727" s="23"/>
      <c r="J727" s="24"/>
    </row>
    <row r="728" spans="1:10">
      <c r="A728" s="9">
        <f>Banknifty!A728</f>
        <v>43075</v>
      </c>
      <c r="B728" s="21">
        <f>Banknifty!T728</f>
        <v>-1.0204658077304233E-2</v>
      </c>
      <c r="C728" s="21">
        <f t="shared" si="37"/>
        <v>0.46543695522515399</v>
      </c>
      <c r="D728" s="22">
        <f t="shared" si="38"/>
        <v>0.47819605756381933</v>
      </c>
      <c r="E728" s="22">
        <f t="shared" si="39"/>
        <v>1.275910233866534E-2</v>
      </c>
      <c r="F728" s="21">
        <f>+Banknifty!O728</f>
        <v>0.32953618607535096</v>
      </c>
      <c r="G728" s="23"/>
      <c r="J728" s="24"/>
    </row>
    <row r="729" spans="1:10">
      <c r="A729" s="9">
        <f>Banknifty!A729</f>
        <v>43076</v>
      </c>
      <c r="B729" s="21">
        <f>Banknifty!T729</f>
        <v>-1.0812495486893881E-2</v>
      </c>
      <c r="C729" s="21">
        <f t="shared" si="37"/>
        <v>0.4546244597382601</v>
      </c>
      <c r="D729" s="22">
        <f t="shared" si="38"/>
        <v>0.47819605756381933</v>
      </c>
      <c r="E729" s="22">
        <f t="shared" si="39"/>
        <v>2.3571597825559232E-2</v>
      </c>
      <c r="F729" s="21">
        <f>+Banknifty!O729</f>
        <v>0.33934868156224485</v>
      </c>
      <c r="G729" s="23"/>
      <c r="J729" s="24"/>
    </row>
    <row r="730" spans="1:10">
      <c r="A730" s="9">
        <f>Banknifty!A730</f>
        <v>43077</v>
      </c>
      <c r="B730" s="21">
        <f>Banknifty!T730</f>
        <v>7.647385984427141E-3</v>
      </c>
      <c r="C730" s="21">
        <f t="shared" si="37"/>
        <v>0.46227184572268726</v>
      </c>
      <c r="D730" s="22">
        <f t="shared" si="38"/>
        <v>0.47819605756381933</v>
      </c>
      <c r="E730" s="22">
        <f t="shared" si="39"/>
        <v>1.5924211841132074E-2</v>
      </c>
      <c r="F730" s="21">
        <f>+Banknifty!O730</f>
        <v>0.346996067546672</v>
      </c>
      <c r="G730" s="23"/>
      <c r="J730" s="24"/>
    </row>
    <row r="731" spans="1:10">
      <c r="A731" s="9">
        <f>Banknifty!A731</f>
        <v>43080</v>
      </c>
      <c r="B731" s="21">
        <f>Banknifty!T731</f>
        <v>2.2846892310118758E-3</v>
      </c>
      <c r="C731" s="21">
        <f t="shared" si="37"/>
        <v>0.46455653495369914</v>
      </c>
      <c r="D731" s="22">
        <f t="shared" si="38"/>
        <v>0.47819605756381933</v>
      </c>
      <c r="E731" s="22">
        <f t="shared" si="39"/>
        <v>1.3639522610120192E-2</v>
      </c>
      <c r="F731" s="21">
        <f>+Banknifty!O731</f>
        <v>0.34928075677768389</v>
      </c>
      <c r="G731" s="23"/>
      <c r="J731" s="24"/>
    </row>
    <row r="732" spans="1:10">
      <c r="A732" s="9">
        <f>Banknifty!A732</f>
        <v>43081</v>
      </c>
      <c r="B732" s="21">
        <f>Banknifty!T732</f>
        <v>-2.7755477933874267E-3</v>
      </c>
      <c r="C732" s="21">
        <f t="shared" si="37"/>
        <v>0.46178098716031174</v>
      </c>
      <c r="D732" s="22">
        <f t="shared" si="38"/>
        <v>0.47819605756381933</v>
      </c>
      <c r="E732" s="22">
        <f t="shared" si="39"/>
        <v>1.6415070403507592E-2</v>
      </c>
      <c r="F732" s="21">
        <f>+Banknifty!O732</f>
        <v>0.33967310684622565</v>
      </c>
      <c r="G732" s="23"/>
      <c r="J732" s="24"/>
    </row>
    <row r="733" spans="1:10">
      <c r="A733" s="9">
        <f>Banknifty!A733</f>
        <v>43082</v>
      </c>
      <c r="B733" s="21">
        <f>Banknifty!T733</f>
        <v>5.5603657131963365E-3</v>
      </c>
      <c r="C733" s="21">
        <f t="shared" si="37"/>
        <v>0.46734135287350809</v>
      </c>
      <c r="D733" s="22">
        <f t="shared" si="38"/>
        <v>0.47819605756381933</v>
      </c>
      <c r="E733" s="22">
        <f t="shared" si="39"/>
        <v>1.0854704690311245E-2</v>
      </c>
      <c r="F733" s="21">
        <f>+Banknifty!O733</f>
        <v>0.3341127411330293</v>
      </c>
      <c r="G733" s="23"/>
      <c r="J733" s="24"/>
    </row>
    <row r="734" spans="1:10">
      <c r="A734" s="9">
        <f>Banknifty!A734</f>
        <v>43083</v>
      </c>
      <c r="B734" s="21">
        <f>Banknifty!T734</f>
        <v>-7.9833294725658623E-3</v>
      </c>
      <c r="C734" s="21">
        <f t="shared" si="37"/>
        <v>0.45935802340094223</v>
      </c>
      <c r="D734" s="22">
        <f t="shared" si="38"/>
        <v>0.47819605756381933</v>
      </c>
      <c r="E734" s="22">
        <f t="shared" si="39"/>
        <v>1.8838034162877104E-2</v>
      </c>
      <c r="F734" s="21">
        <f>+Banknifty!O734</f>
        <v>0.34109607060559516</v>
      </c>
      <c r="G734" s="23"/>
      <c r="J734" s="24"/>
    </row>
    <row r="735" spans="1:10">
      <c r="A735" s="9">
        <f>Banknifty!A735</f>
        <v>43084</v>
      </c>
      <c r="B735" s="21">
        <f>Banknifty!T735</f>
        <v>1.1787546528484287E-2</v>
      </c>
      <c r="C735" s="21">
        <f t="shared" si="37"/>
        <v>0.47114556992942652</v>
      </c>
      <c r="D735" s="22">
        <f t="shared" si="38"/>
        <v>0.47819605756381933</v>
      </c>
      <c r="E735" s="22">
        <f t="shared" si="39"/>
        <v>7.0504876343928102E-3</v>
      </c>
      <c r="F735" s="21">
        <f>+Banknifty!O735</f>
        <v>0.35288361713407945</v>
      </c>
      <c r="G735" s="23"/>
      <c r="J735" s="24"/>
    </row>
    <row r="736" spans="1:10">
      <c r="A736" s="9">
        <f>Banknifty!A736</f>
        <v>43087</v>
      </c>
      <c r="B736" s="21">
        <f>Banknifty!T736</f>
        <v>-3.2871149831929731E-3</v>
      </c>
      <c r="C736" s="21">
        <f t="shared" si="37"/>
        <v>0.46785845494623357</v>
      </c>
      <c r="D736" s="22">
        <f t="shared" si="38"/>
        <v>0.47819605756381933</v>
      </c>
      <c r="E736" s="22">
        <f t="shared" si="39"/>
        <v>1.0337602617585762E-2</v>
      </c>
      <c r="F736" s="21">
        <f>+Banknifty!O736</f>
        <v>0.35682125004634024</v>
      </c>
      <c r="G736" s="23"/>
      <c r="J736" s="24"/>
    </row>
    <row r="737" spans="1:10">
      <c r="A737" s="9">
        <f>Banknifty!A737</f>
        <v>43088</v>
      </c>
      <c r="B737" s="21">
        <f>Banknifty!T737</f>
        <v>3.7933363789352816E-3</v>
      </c>
      <c r="C737" s="21">
        <f t="shared" si="37"/>
        <v>0.47165179132516888</v>
      </c>
      <c r="D737" s="22">
        <f t="shared" si="38"/>
        <v>0.47819605756381933</v>
      </c>
      <c r="E737" s="22">
        <f t="shared" si="39"/>
        <v>6.5442662386504535E-3</v>
      </c>
      <c r="F737" s="21">
        <f>+Banknifty!O737</f>
        <v>0.36061458642527555</v>
      </c>
      <c r="G737" s="23"/>
      <c r="J737" s="24"/>
    </row>
    <row r="738" spans="1:10">
      <c r="A738" s="9">
        <f>Banknifty!A738</f>
        <v>43089</v>
      </c>
      <c r="B738" s="21">
        <f>Banknifty!T738</f>
        <v>-2.7465482333216438E-3</v>
      </c>
      <c r="C738" s="21">
        <f t="shared" si="37"/>
        <v>0.46890524309184722</v>
      </c>
      <c r="D738" s="22">
        <f t="shared" si="38"/>
        <v>0.47819605756381933</v>
      </c>
      <c r="E738" s="22">
        <f t="shared" si="39"/>
        <v>9.2908144719721086E-3</v>
      </c>
      <c r="F738" s="21">
        <f>+Banknifty!O738</f>
        <v>0.3588680381919539</v>
      </c>
      <c r="G738" s="23"/>
      <c r="J738" s="24"/>
    </row>
    <row r="739" spans="1:10">
      <c r="A739" s="9">
        <f>Banknifty!A739</f>
        <v>43090</v>
      </c>
      <c r="B739" s="21">
        <f>Banknifty!T739</f>
        <v>1.6210139520204101E-3</v>
      </c>
      <c r="C739" s="21">
        <f t="shared" si="37"/>
        <v>0.47052625704386764</v>
      </c>
      <c r="D739" s="22">
        <f t="shared" si="38"/>
        <v>0.47819605756381933</v>
      </c>
      <c r="E739" s="22">
        <f t="shared" si="39"/>
        <v>7.6698005199516972E-3</v>
      </c>
      <c r="F739" s="21">
        <f>+Banknifty!O739</f>
        <v>0.35724702423993349</v>
      </c>
      <c r="G739" s="23"/>
      <c r="J739" s="24"/>
    </row>
    <row r="740" spans="1:10">
      <c r="A740" s="9">
        <f>Banknifty!A740</f>
        <v>43091</v>
      </c>
      <c r="B740" s="21">
        <f>Banknifty!T740</f>
        <v>-3.3745557903858093E-3</v>
      </c>
      <c r="C740" s="21">
        <f t="shared" si="37"/>
        <v>0.46715170125348182</v>
      </c>
      <c r="D740" s="22">
        <f t="shared" si="38"/>
        <v>0.47819605756381933</v>
      </c>
      <c r="E740" s="22">
        <f t="shared" si="39"/>
        <v>1.1044356310337511E-2</v>
      </c>
      <c r="F740" s="21">
        <f>+Banknifty!O740</f>
        <v>0.35900532347084846</v>
      </c>
      <c r="G740" s="23"/>
      <c r="J740" s="24"/>
    </row>
    <row r="741" spans="1:10">
      <c r="A741" s="9">
        <f>Banknifty!A741</f>
        <v>43095</v>
      </c>
      <c r="B741" s="21">
        <f>Banknifty!T741</f>
        <v>-3.0480784215940471E-3</v>
      </c>
      <c r="C741" s="21">
        <f t="shared" si="37"/>
        <v>0.46410362283188777</v>
      </c>
      <c r="D741" s="22">
        <f t="shared" si="38"/>
        <v>0.47819605756381933</v>
      </c>
      <c r="E741" s="22">
        <f t="shared" si="39"/>
        <v>1.4092434731931558E-2</v>
      </c>
      <c r="F741" s="21">
        <f>+Banknifty!O741</f>
        <v>0.35929363815463727</v>
      </c>
      <c r="G741" s="23"/>
      <c r="J741" s="24"/>
    </row>
    <row r="742" spans="1:10">
      <c r="A742" s="9">
        <f>Banknifty!A742</f>
        <v>43096</v>
      </c>
      <c r="B742" s="21">
        <f>Banknifty!T742</f>
        <v>-3.6199121283175279E-3</v>
      </c>
      <c r="C742" s="21">
        <f t="shared" si="37"/>
        <v>0.46048371070357025</v>
      </c>
      <c r="D742" s="22">
        <f t="shared" si="38"/>
        <v>0.47819605756381933</v>
      </c>
      <c r="E742" s="22">
        <f t="shared" si="39"/>
        <v>1.7712346860249084E-2</v>
      </c>
      <c r="F742" s="21">
        <f>+Banknifty!O742</f>
        <v>0.35238192270931945</v>
      </c>
      <c r="G742" s="23"/>
      <c r="J742" s="24"/>
    </row>
    <row r="743" spans="1:10">
      <c r="A743" s="9">
        <f>Banknifty!A743</f>
        <v>43097</v>
      </c>
      <c r="B743" s="21">
        <f>Banknifty!T743</f>
        <v>-8.8429716410399573E-4</v>
      </c>
      <c r="C743" s="21">
        <f t="shared" si="37"/>
        <v>0.45959941353946626</v>
      </c>
      <c r="D743" s="22">
        <f t="shared" si="38"/>
        <v>0.47819605756381933</v>
      </c>
      <c r="E743" s="22">
        <f t="shared" si="39"/>
        <v>1.8596644024353071E-2</v>
      </c>
      <c r="F743" s="21">
        <f>+Banknifty!O743</f>
        <v>0.35226621987342344</v>
      </c>
      <c r="G743" s="23"/>
      <c r="J743" s="24"/>
    </row>
    <row r="744" spans="1:10">
      <c r="A744" s="9">
        <f>Banknifty!A744</f>
        <v>43098</v>
      </c>
      <c r="B744" s="21">
        <f>Banknifty!T744</f>
        <v>0</v>
      </c>
      <c r="C744" s="21">
        <f t="shared" si="37"/>
        <v>0.45959941353946626</v>
      </c>
      <c r="D744" s="22">
        <f t="shared" si="38"/>
        <v>0.47819605756381933</v>
      </c>
      <c r="E744" s="22">
        <f t="shared" si="39"/>
        <v>1.8596644024353071E-2</v>
      </c>
      <c r="F744" s="21">
        <f>+Banknifty!O744</f>
        <v>0.35527288042085914</v>
      </c>
      <c r="G744" s="23"/>
      <c r="J744" s="24"/>
    </row>
    <row r="745" spans="1:10">
      <c r="A745" s="9">
        <f>Banknifty!A745</f>
        <v>43101</v>
      </c>
      <c r="B745" s="21">
        <f>Banknifty!T745</f>
        <v>0</v>
      </c>
      <c r="C745" s="21">
        <f t="shared" si="37"/>
        <v>0.45959941353946626</v>
      </c>
      <c r="D745" s="22">
        <f t="shared" si="38"/>
        <v>0.47819605756381933</v>
      </c>
      <c r="E745" s="22">
        <f t="shared" si="39"/>
        <v>1.8596644024353071E-2</v>
      </c>
      <c r="F745" s="21">
        <f>+Banknifty!O745</f>
        <v>0.35046256522788921</v>
      </c>
      <c r="G745" s="23"/>
      <c r="J745" s="24"/>
    </row>
    <row r="746" spans="1:10">
      <c r="A746" s="9">
        <f>Banknifty!A746</f>
        <v>43102</v>
      </c>
      <c r="B746" s="21">
        <f>Banknifty!T746</f>
        <v>2.1063345260059043E-3</v>
      </c>
      <c r="C746" s="21">
        <f t="shared" si="37"/>
        <v>0.46170574806547215</v>
      </c>
      <c r="D746" s="22">
        <f t="shared" si="38"/>
        <v>0.47819605756381933</v>
      </c>
      <c r="E746" s="22">
        <f t="shared" si="39"/>
        <v>1.6490309498347178E-2</v>
      </c>
      <c r="F746" s="21">
        <f>+Banknifty!O746</f>
        <v>0.34835623070188332</v>
      </c>
      <c r="G746" s="23"/>
      <c r="J746" s="24"/>
    </row>
    <row r="747" spans="1:10">
      <c r="A747" s="9">
        <f>Banknifty!A747</f>
        <v>43103</v>
      </c>
      <c r="B747" s="21">
        <f>Banknifty!T747</f>
        <v>-4.3789530371020867E-3</v>
      </c>
      <c r="C747" s="21">
        <f t="shared" si="37"/>
        <v>0.45732679502837009</v>
      </c>
      <c r="D747" s="22">
        <f t="shared" si="38"/>
        <v>0.47819605756381933</v>
      </c>
      <c r="E747" s="22">
        <f t="shared" si="39"/>
        <v>2.086926253544924E-2</v>
      </c>
      <c r="F747" s="21">
        <f>+Banknifty!O747</f>
        <v>0.34809435214658652</v>
      </c>
      <c r="G747" s="23"/>
      <c r="J747" s="24"/>
    </row>
    <row r="748" spans="1:10">
      <c r="A748" s="9">
        <f>Banknifty!A748</f>
        <v>43104</v>
      </c>
      <c r="B748" s="21">
        <f>Banknifty!T748</f>
        <v>-4.9196196448548345E-3</v>
      </c>
      <c r="C748" s="21">
        <f t="shared" si="37"/>
        <v>0.45240717538351527</v>
      </c>
      <c r="D748" s="22">
        <f t="shared" si="38"/>
        <v>0.47819605756381933</v>
      </c>
      <c r="E748" s="22">
        <f t="shared" si="39"/>
        <v>2.5788882180304062E-2</v>
      </c>
      <c r="F748" s="21">
        <f>+Banknifty!O748</f>
        <v>0.35241155636295102</v>
      </c>
      <c r="G748" s="23"/>
      <c r="J748" s="24"/>
    </row>
    <row r="749" spans="1:10">
      <c r="A749" s="9">
        <f>Banknifty!A749</f>
        <v>43105</v>
      </c>
      <c r="B749" s="21">
        <f>Banknifty!T749</f>
        <v>5.4948933967147728E-3</v>
      </c>
      <c r="C749" s="21">
        <f t="shared" si="37"/>
        <v>0.45790206878023004</v>
      </c>
      <c r="D749" s="22">
        <f t="shared" si="38"/>
        <v>0.47819605756381933</v>
      </c>
      <c r="E749" s="22">
        <f t="shared" si="39"/>
        <v>2.029398878358929E-2</v>
      </c>
      <c r="F749" s="21">
        <f>+Banknifty!O749</f>
        <v>0.35790644975966579</v>
      </c>
      <c r="G749" s="23"/>
      <c r="J749" s="24"/>
    </row>
    <row r="750" spans="1:10">
      <c r="A750" s="9">
        <f>Banknifty!A750</f>
        <v>43108</v>
      </c>
      <c r="B750" s="21">
        <f>Banknifty!T750</f>
        <v>3.4384568876407251E-3</v>
      </c>
      <c r="C750" s="21">
        <f t="shared" si="37"/>
        <v>0.46134052566787076</v>
      </c>
      <c r="D750" s="22">
        <f t="shared" si="38"/>
        <v>0.47819605756381933</v>
      </c>
      <c r="E750" s="22">
        <f t="shared" si="39"/>
        <v>1.6855531895948572E-2</v>
      </c>
      <c r="F750" s="21">
        <f>+Banknifty!O750</f>
        <v>0.36134490664730651</v>
      </c>
      <c r="G750" s="23"/>
      <c r="J750" s="24"/>
    </row>
    <row r="751" spans="1:10">
      <c r="A751" s="9">
        <f>Banknifty!A751</f>
        <v>43109</v>
      </c>
      <c r="B751" s="21">
        <f>Banknifty!T751</f>
        <v>-2.0374358834815212E-3</v>
      </c>
      <c r="C751" s="21">
        <f t="shared" si="37"/>
        <v>0.45930308978438922</v>
      </c>
      <c r="D751" s="22">
        <f t="shared" si="38"/>
        <v>0.47819605756381933</v>
      </c>
      <c r="E751" s="22">
        <f t="shared" si="39"/>
        <v>1.8892967779430114E-2</v>
      </c>
      <c r="F751" s="21">
        <f>+Banknifty!O751</f>
        <v>0.36075597735186415</v>
      </c>
      <c r="G751" s="23"/>
      <c r="J751" s="24"/>
    </row>
    <row r="752" spans="1:10">
      <c r="A752" s="9">
        <f>Banknifty!A752</f>
        <v>43110</v>
      </c>
      <c r="B752" s="21">
        <f>Banknifty!T752</f>
        <v>3.2614403236157275E-3</v>
      </c>
      <c r="C752" s="21">
        <f t="shared" si="37"/>
        <v>0.46256453010800497</v>
      </c>
      <c r="D752" s="22">
        <f t="shared" si="38"/>
        <v>0.47819605756381933</v>
      </c>
      <c r="E752" s="22">
        <f t="shared" si="39"/>
        <v>1.5631527455814365E-2</v>
      </c>
      <c r="F752" s="21">
        <f>+Banknifty!O752</f>
        <v>0.3574945370282484</v>
      </c>
      <c r="G752" s="23"/>
      <c r="J752" s="24"/>
    </row>
    <row r="753" spans="1:10">
      <c r="A753" s="9">
        <f>Banknifty!A753</f>
        <v>43111</v>
      </c>
      <c r="B753" s="21">
        <f>Banknifty!T753</f>
        <v>-2.6702015363512443E-3</v>
      </c>
      <c r="C753" s="21">
        <f t="shared" si="37"/>
        <v>0.45989432857165374</v>
      </c>
      <c r="D753" s="22">
        <f t="shared" si="38"/>
        <v>0.47819605756381933</v>
      </c>
      <c r="E753" s="22">
        <f t="shared" si="39"/>
        <v>1.8301728992165589E-2</v>
      </c>
      <c r="F753" s="21">
        <f>+Banknifty!O753</f>
        <v>0.35916473856459963</v>
      </c>
      <c r="G753" s="23"/>
      <c r="J753" s="24"/>
    </row>
    <row r="754" spans="1:10">
      <c r="A754" s="9">
        <f>Banknifty!A754</f>
        <v>43112</v>
      </c>
      <c r="B754" s="21">
        <f>Banknifty!T754</f>
        <v>2.919926992085643E-3</v>
      </c>
      <c r="C754" s="21">
        <f t="shared" si="37"/>
        <v>0.4628142555637394</v>
      </c>
      <c r="D754" s="22">
        <f t="shared" si="38"/>
        <v>0.47819605756381933</v>
      </c>
      <c r="E754" s="22">
        <f t="shared" si="39"/>
        <v>1.5381802000079936E-2</v>
      </c>
      <c r="F754" s="21">
        <f>+Banknifty!O754</f>
        <v>0.36208466555668528</v>
      </c>
      <c r="G754" s="23"/>
      <c r="J754" s="24"/>
    </row>
    <row r="755" spans="1:10">
      <c r="A755" s="9">
        <f>Banknifty!A755</f>
        <v>43115</v>
      </c>
      <c r="B755" s="21">
        <f>Banknifty!T755</f>
        <v>1.1705912971868461E-2</v>
      </c>
      <c r="C755" s="21">
        <f t="shared" si="37"/>
        <v>0.47452016853560786</v>
      </c>
      <c r="D755" s="22">
        <f t="shared" si="38"/>
        <v>0.47819605756381933</v>
      </c>
      <c r="E755" s="22">
        <f t="shared" si="39"/>
        <v>3.6758890282114765E-3</v>
      </c>
      <c r="F755" s="21">
        <f>+Banknifty!O755</f>
        <v>0.37379057852855374</v>
      </c>
      <c r="G755" s="23"/>
      <c r="J755" s="24"/>
    </row>
    <row r="756" spans="1:10">
      <c r="A756" s="9">
        <f>Banknifty!A756</f>
        <v>43116</v>
      </c>
      <c r="B756" s="21">
        <f>Banknifty!T756</f>
        <v>-3.434271782221041E-3</v>
      </c>
      <c r="C756" s="21">
        <f t="shared" si="37"/>
        <v>0.4710858967533868</v>
      </c>
      <c r="D756" s="22">
        <f t="shared" si="38"/>
        <v>0.47819605756381933</v>
      </c>
      <c r="E756" s="22">
        <f t="shared" si="39"/>
        <v>7.1101608104325309E-3</v>
      </c>
      <c r="F756" s="21">
        <f>+Banknifty!O756</f>
        <v>0.37135630674633269</v>
      </c>
      <c r="G756" s="23"/>
      <c r="J756" s="24"/>
    </row>
    <row r="757" spans="1:10">
      <c r="A757" s="9">
        <f>Banknifty!A757</f>
        <v>43117</v>
      </c>
      <c r="B757" s="21">
        <f>Banknifty!T757</f>
        <v>-5.8750093817296432E-3</v>
      </c>
      <c r="C757" s="21">
        <f t="shared" si="37"/>
        <v>0.46521088737165717</v>
      </c>
      <c r="D757" s="22">
        <f t="shared" si="38"/>
        <v>0.47819605756381933</v>
      </c>
      <c r="E757" s="22">
        <f t="shared" si="39"/>
        <v>1.2985170192162165E-2</v>
      </c>
      <c r="F757" s="21">
        <f>+Banknifty!O757</f>
        <v>0.38323405751755907</v>
      </c>
      <c r="G757" s="23"/>
      <c r="J757" s="24"/>
    </row>
    <row r="758" spans="1:10">
      <c r="A758" s="9">
        <f>Banknifty!A758</f>
        <v>43118</v>
      </c>
      <c r="B758" s="21">
        <f>Banknifty!T758</f>
        <v>7.9669227214201905E-3</v>
      </c>
      <c r="C758" s="21">
        <f t="shared" si="37"/>
        <v>0.47317781009307736</v>
      </c>
      <c r="D758" s="22">
        <f t="shared" si="38"/>
        <v>0.47819605756381933</v>
      </c>
      <c r="E758" s="22">
        <f t="shared" si="39"/>
        <v>5.0182474707419766E-3</v>
      </c>
      <c r="F758" s="21">
        <f>+Banknifty!O758</f>
        <v>0.39120098023897926</v>
      </c>
      <c r="G758" s="23"/>
      <c r="J758" s="24"/>
    </row>
    <row r="759" spans="1:10">
      <c r="A759" s="9">
        <f>Banknifty!A759</f>
        <v>43119</v>
      </c>
      <c r="B759" s="21">
        <f>Banknifty!T759</f>
        <v>1.4968263432379518E-2</v>
      </c>
      <c r="C759" s="21">
        <f t="shared" si="37"/>
        <v>0.48814607352545686</v>
      </c>
      <c r="D759" s="22">
        <f t="shared" si="38"/>
        <v>0.48814607352545686</v>
      </c>
      <c r="E759" s="22">
        <f t="shared" si="39"/>
        <v>0</v>
      </c>
      <c r="F759" s="21">
        <f>+Banknifty!O759</f>
        <v>0.40616924367135876</v>
      </c>
      <c r="G759" s="23"/>
      <c r="J759" s="24"/>
    </row>
    <row r="760" spans="1:10">
      <c r="A760" s="9">
        <f>Banknifty!A760</f>
        <v>43122</v>
      </c>
      <c r="B760" s="21">
        <f>Banknifty!T760</f>
        <v>4.4411725885399799E-3</v>
      </c>
      <c r="C760" s="21">
        <f t="shared" si="37"/>
        <v>0.49258724611399685</v>
      </c>
      <c r="D760" s="22">
        <f t="shared" si="38"/>
        <v>0.49258724611399685</v>
      </c>
      <c r="E760" s="22">
        <f t="shared" si="39"/>
        <v>0</v>
      </c>
      <c r="F760" s="21">
        <f>+Banknifty!O760</f>
        <v>0.41061041625989875</v>
      </c>
      <c r="G760" s="23"/>
      <c r="J760" s="24"/>
    </row>
    <row r="761" spans="1:10">
      <c r="A761" s="9">
        <f>Banknifty!A761</f>
        <v>43123</v>
      </c>
      <c r="B761" s="21">
        <f>Banknifty!T761</f>
        <v>1.3714349169920972E-2</v>
      </c>
      <c r="C761" s="21">
        <f t="shared" si="37"/>
        <v>0.50630159528391783</v>
      </c>
      <c r="D761" s="22">
        <f t="shared" si="38"/>
        <v>0.50630159528391783</v>
      </c>
      <c r="E761" s="22">
        <f t="shared" si="39"/>
        <v>0</v>
      </c>
      <c r="F761" s="21">
        <f>+Banknifty!O761</f>
        <v>0.42432476542981973</v>
      </c>
      <c r="G761" s="23"/>
      <c r="J761" s="24"/>
    </row>
    <row r="762" spans="1:10">
      <c r="A762" s="9">
        <f>Banknifty!A762</f>
        <v>43124</v>
      </c>
      <c r="B762" s="21">
        <f>Banknifty!T762</f>
        <v>1.4879865624771781E-3</v>
      </c>
      <c r="C762" s="21">
        <f t="shared" si="37"/>
        <v>0.507789581846395</v>
      </c>
      <c r="D762" s="22">
        <f t="shared" si="38"/>
        <v>0.507789581846395</v>
      </c>
      <c r="E762" s="22">
        <f t="shared" si="39"/>
        <v>0</v>
      </c>
      <c r="F762" s="21">
        <f>+Banknifty!O762</f>
        <v>0.4258127519922969</v>
      </c>
      <c r="G762" s="23"/>
      <c r="J762" s="24"/>
    </row>
    <row r="763" spans="1:10">
      <c r="A763" s="9">
        <f>Banknifty!A763</f>
        <v>43125</v>
      </c>
      <c r="B763" s="21">
        <f>Banknifty!T763</f>
        <v>-8.0674296079557093E-3</v>
      </c>
      <c r="C763" s="21">
        <f t="shared" si="37"/>
        <v>0.4997221522384393</v>
      </c>
      <c r="D763" s="22">
        <f t="shared" si="38"/>
        <v>0.507789581846395</v>
      </c>
      <c r="E763" s="22">
        <f t="shared" si="39"/>
        <v>8.0674296079557006E-3</v>
      </c>
      <c r="F763" s="21">
        <f>+Banknifty!O763</f>
        <v>0.42631226432970476</v>
      </c>
      <c r="G763" s="23"/>
      <c r="J763" s="24"/>
    </row>
    <row r="764" spans="1:10">
      <c r="A764" s="9">
        <f>Banknifty!A764</f>
        <v>43129</v>
      </c>
      <c r="B764" s="21">
        <f>Banknifty!T764</f>
        <v>0</v>
      </c>
      <c r="C764" s="21">
        <f t="shared" si="37"/>
        <v>0.4997221522384393</v>
      </c>
      <c r="D764" s="22">
        <f t="shared" si="38"/>
        <v>0.507789581846395</v>
      </c>
      <c r="E764" s="22">
        <f t="shared" si="39"/>
        <v>8.0674296079557006E-3</v>
      </c>
      <c r="F764" s="21">
        <f>+Banknifty!O764</f>
        <v>0.42882133396959765</v>
      </c>
      <c r="G764" s="23"/>
      <c r="J764" s="24"/>
    </row>
    <row r="765" spans="1:10">
      <c r="A765" s="9">
        <f>Banknifty!A765</f>
        <v>43130</v>
      </c>
      <c r="B765" s="21">
        <f>Banknifty!T765</f>
        <v>0</v>
      </c>
      <c r="C765" s="21">
        <f t="shared" si="37"/>
        <v>0.4997221522384393</v>
      </c>
      <c r="D765" s="22">
        <f t="shared" si="38"/>
        <v>0.507789581846395</v>
      </c>
      <c r="E765" s="22">
        <f t="shared" si="39"/>
        <v>8.0674296079557006E-3</v>
      </c>
      <c r="F765" s="21">
        <f>+Banknifty!O765</f>
        <v>0.42334682171374244</v>
      </c>
      <c r="G765" s="23"/>
      <c r="J765" s="24"/>
    </row>
    <row r="766" spans="1:10">
      <c r="A766" s="9">
        <f>Banknifty!A766</f>
        <v>43131</v>
      </c>
      <c r="B766" s="21">
        <f>Banknifty!T766</f>
        <v>-4.9282074806185159E-3</v>
      </c>
      <c r="C766" s="21">
        <f t="shared" si="37"/>
        <v>0.49479394475782079</v>
      </c>
      <c r="D766" s="22">
        <f t="shared" si="38"/>
        <v>0.507789581846395</v>
      </c>
      <c r="E766" s="22">
        <f t="shared" si="39"/>
        <v>1.2995637088574208E-2</v>
      </c>
      <c r="F766" s="21">
        <f>+Banknifty!O766</f>
        <v>0.42725417111265385</v>
      </c>
      <c r="G766" s="23"/>
      <c r="J766" s="24"/>
    </row>
    <row r="767" spans="1:10">
      <c r="A767" s="9">
        <f>Banknifty!A767</f>
        <v>43132</v>
      </c>
      <c r="B767" s="21">
        <f>Banknifty!T767</f>
        <v>-9.7934434346964947E-3</v>
      </c>
      <c r="C767" s="21">
        <f t="shared" si="37"/>
        <v>0.48500050132312428</v>
      </c>
      <c r="D767" s="22">
        <f t="shared" si="38"/>
        <v>0.507789581846395</v>
      </c>
      <c r="E767" s="22">
        <f t="shared" si="39"/>
        <v>2.2789080523270722E-2</v>
      </c>
      <c r="F767" s="21">
        <f>+Banknifty!O767</f>
        <v>0.41879267746241511</v>
      </c>
      <c r="G767" s="23"/>
      <c r="J767" s="24"/>
    </row>
    <row r="768" spans="1:10">
      <c r="A768" s="9">
        <f>Banknifty!A768</f>
        <v>43133</v>
      </c>
      <c r="B768" s="21">
        <f>Banknifty!T768</f>
        <v>2.6752272960944703E-2</v>
      </c>
      <c r="C768" s="21">
        <f t="shared" si="37"/>
        <v>0.51175277428406896</v>
      </c>
      <c r="D768" s="22">
        <f t="shared" si="38"/>
        <v>0.51175277428406896</v>
      </c>
      <c r="E768" s="22">
        <f t="shared" si="39"/>
        <v>0</v>
      </c>
      <c r="F768" s="21">
        <f>+Banknifty!O768</f>
        <v>0.39204040450147043</v>
      </c>
      <c r="G768" s="23"/>
      <c r="J768" s="24"/>
    </row>
    <row r="769" spans="1:10">
      <c r="A769" s="9">
        <f>Banknifty!A769</f>
        <v>43136</v>
      </c>
      <c r="B769" s="21">
        <f>Banknifty!T769</f>
        <v>1.1645126421212936E-2</v>
      </c>
      <c r="C769" s="21">
        <f t="shared" si="37"/>
        <v>0.52339790070528192</v>
      </c>
      <c r="D769" s="22">
        <f t="shared" si="38"/>
        <v>0.52339790070528192</v>
      </c>
      <c r="E769" s="22">
        <f t="shared" si="39"/>
        <v>0</v>
      </c>
      <c r="F769" s="21">
        <f>+Banknifty!O769</f>
        <v>0.38039527808025747</v>
      </c>
      <c r="G769" s="23"/>
      <c r="J769" s="24"/>
    </row>
    <row r="770" spans="1:10">
      <c r="A770" s="9">
        <f>Banknifty!A770</f>
        <v>43137</v>
      </c>
      <c r="B770" s="21">
        <f>Banknifty!T770</f>
        <v>1.3261566651397215E-2</v>
      </c>
      <c r="C770" s="21">
        <f t="shared" si="37"/>
        <v>0.53665946735667913</v>
      </c>
      <c r="D770" s="22">
        <f t="shared" si="38"/>
        <v>0.53665946735667913</v>
      </c>
      <c r="E770" s="22">
        <f t="shared" si="39"/>
        <v>0</v>
      </c>
      <c r="F770" s="21">
        <f>+Banknifty!O770</f>
        <v>0.36713371142886025</v>
      </c>
      <c r="G770" s="23"/>
      <c r="J770" s="24"/>
    </row>
    <row r="771" spans="1:10">
      <c r="A771" s="9">
        <f>Banknifty!A771</f>
        <v>43138</v>
      </c>
      <c r="B771" s="21">
        <f>Banknifty!T771</f>
        <v>7.1609294120377337E-3</v>
      </c>
      <c r="C771" s="21">
        <f t="shared" si="37"/>
        <v>0.54382039676871685</v>
      </c>
      <c r="D771" s="22">
        <f t="shared" si="38"/>
        <v>0.54382039676871685</v>
      </c>
      <c r="E771" s="22">
        <f t="shared" si="39"/>
        <v>0</v>
      </c>
      <c r="F771" s="21">
        <f>+Banknifty!O771</f>
        <v>0.35997278201682253</v>
      </c>
      <c r="G771" s="23"/>
      <c r="J771" s="24"/>
    </row>
    <row r="772" spans="1:10">
      <c r="A772" s="9">
        <f>Banknifty!A772</f>
        <v>43139</v>
      </c>
      <c r="B772" s="21">
        <f>Banknifty!T772</f>
        <v>-1.7950854326183045E-2</v>
      </c>
      <c r="C772" s="21">
        <f t="shared" si="37"/>
        <v>0.52586954244253381</v>
      </c>
      <c r="D772" s="22">
        <f t="shared" si="38"/>
        <v>0.54382039676871685</v>
      </c>
      <c r="E772" s="22">
        <f t="shared" si="39"/>
        <v>1.7950854326183041E-2</v>
      </c>
      <c r="F772" s="21">
        <f>+Banknifty!O772</f>
        <v>0.37081892537217154</v>
      </c>
      <c r="G772" s="23"/>
      <c r="J772" s="24"/>
    </row>
    <row r="773" spans="1:10">
      <c r="A773" s="9">
        <f>Banknifty!A773</f>
        <v>43140</v>
      </c>
      <c r="B773" s="21">
        <f>Banknifty!T773</f>
        <v>-1.2827571086873114E-2</v>
      </c>
      <c r="C773" s="21">
        <f t="shared" si="37"/>
        <v>0.51304197135566065</v>
      </c>
      <c r="D773" s="22">
        <f t="shared" si="38"/>
        <v>0.54382039676871685</v>
      </c>
      <c r="E773" s="22">
        <f t="shared" si="39"/>
        <v>3.0778425413056199E-2</v>
      </c>
      <c r="F773" s="21">
        <f>+Banknifty!O773</f>
        <v>0.3542992862562257</v>
      </c>
      <c r="G773" s="23"/>
      <c r="J773" s="24"/>
    </row>
    <row r="774" spans="1:10">
      <c r="A774" s="9">
        <f>Banknifty!A774</f>
        <v>43143</v>
      </c>
      <c r="B774" s="21">
        <f>Banknifty!T774</f>
        <v>-5.857989754363439E-3</v>
      </c>
      <c r="C774" s="21">
        <f t="shared" si="37"/>
        <v>0.50718398160129718</v>
      </c>
      <c r="D774" s="22">
        <f t="shared" si="38"/>
        <v>0.54382039676871685</v>
      </c>
      <c r="E774" s="22">
        <f t="shared" si="39"/>
        <v>3.6636415167419667E-2</v>
      </c>
      <c r="F774" s="21">
        <f>+Banknifty!O774</f>
        <v>0.36186984749291407</v>
      </c>
      <c r="G774" s="23"/>
      <c r="J774" s="24"/>
    </row>
    <row r="775" spans="1:10">
      <c r="A775" s="9">
        <f>Banknifty!A775</f>
        <v>43145</v>
      </c>
      <c r="B775" s="21">
        <f>Banknifty!T775</f>
        <v>-7.3640360687687607E-3</v>
      </c>
      <c r="C775" s="21">
        <f t="shared" si="37"/>
        <v>0.4998199455325284</v>
      </c>
      <c r="D775" s="22">
        <f t="shared" si="38"/>
        <v>0.54382039676871685</v>
      </c>
      <c r="E775" s="22">
        <f t="shared" si="39"/>
        <v>4.4000451236188454E-2</v>
      </c>
      <c r="F775" s="21">
        <f>+Banknifty!O775</f>
        <v>0.34829543328947482</v>
      </c>
      <c r="G775" s="23"/>
      <c r="J775" s="24"/>
    </row>
    <row r="776" spans="1:10">
      <c r="A776" s="9">
        <f>Banknifty!A776</f>
        <v>43146</v>
      </c>
      <c r="B776" s="21">
        <f>Banknifty!T776</f>
        <v>-3.425317953268264E-3</v>
      </c>
      <c r="C776" s="21">
        <f t="shared" si="37"/>
        <v>0.49639462757926012</v>
      </c>
      <c r="D776" s="22">
        <f t="shared" si="38"/>
        <v>0.54382039676871685</v>
      </c>
      <c r="E776" s="22">
        <f t="shared" si="39"/>
        <v>4.7425769189456735E-2</v>
      </c>
      <c r="F776" s="21">
        <f>+Banknifty!O776</f>
        <v>0.3507207512427431</v>
      </c>
      <c r="G776" s="23"/>
      <c r="J776" s="24"/>
    </row>
    <row r="777" spans="1:10">
      <c r="A777" s="9">
        <f>Banknifty!A777</f>
        <v>43147</v>
      </c>
      <c r="B777" s="21">
        <f>Banknifty!T777</f>
        <v>-5.921141665683121E-3</v>
      </c>
      <c r="C777" s="21">
        <f t="shared" si="37"/>
        <v>0.49047348591357698</v>
      </c>
      <c r="D777" s="22">
        <f t="shared" si="38"/>
        <v>0.54382039676871685</v>
      </c>
      <c r="E777" s="22">
        <f t="shared" si="39"/>
        <v>5.3346910855139873E-2</v>
      </c>
      <c r="F777" s="21">
        <f>+Banknifty!O777</f>
        <v>0.34179829166526171</v>
      </c>
      <c r="G777" s="23"/>
      <c r="J777" s="24"/>
    </row>
    <row r="778" spans="1:10">
      <c r="A778" s="9">
        <f>Banknifty!A778</f>
        <v>43150</v>
      </c>
      <c r="B778" s="21">
        <f>Banknifty!T778</f>
        <v>5.3468930859552058E-3</v>
      </c>
      <c r="C778" s="21">
        <f t="shared" si="37"/>
        <v>0.49582037899953219</v>
      </c>
      <c r="D778" s="22">
        <f t="shared" si="38"/>
        <v>0.54382039676871685</v>
      </c>
      <c r="E778" s="22">
        <f t="shared" si="39"/>
        <v>4.8000017769184666E-2</v>
      </c>
      <c r="F778" s="21">
        <f>+Banknifty!O778</f>
        <v>0.3364513985793065</v>
      </c>
      <c r="G778" s="23"/>
      <c r="J778" s="24"/>
    </row>
    <row r="779" spans="1:10">
      <c r="A779" s="9">
        <f>Banknifty!A779</f>
        <v>43151</v>
      </c>
      <c r="B779" s="21">
        <f>Banknifty!T779</f>
        <v>7.8998303901027921E-3</v>
      </c>
      <c r="C779" s="21">
        <f t="shared" si="37"/>
        <v>0.50372020938963502</v>
      </c>
      <c r="D779" s="22">
        <f t="shared" si="38"/>
        <v>0.54382039676871685</v>
      </c>
      <c r="E779" s="22">
        <f t="shared" si="39"/>
        <v>4.0100187379081831E-2</v>
      </c>
      <c r="F779" s="21">
        <f>+Banknifty!O779</f>
        <v>0.32855156818920372</v>
      </c>
      <c r="G779" s="23"/>
      <c r="J779" s="24"/>
    </row>
    <row r="780" spans="1:10">
      <c r="A780" s="9">
        <f>Banknifty!A780</f>
        <v>43152</v>
      </c>
      <c r="B780" s="21">
        <f>Banknifty!T780</f>
        <v>-3.7856497804666617E-3</v>
      </c>
      <c r="C780" s="21">
        <f t="shared" si="37"/>
        <v>0.49993455960916838</v>
      </c>
      <c r="D780" s="22">
        <f t="shared" si="38"/>
        <v>0.54382039676871685</v>
      </c>
      <c r="E780" s="22">
        <f t="shared" si="39"/>
        <v>4.3885837159548469E-2</v>
      </c>
      <c r="F780" s="21">
        <f>+Banknifty!O780</f>
        <v>0.33133721796967036</v>
      </c>
      <c r="G780" s="23"/>
      <c r="J780" s="24"/>
    </row>
    <row r="781" spans="1:10">
      <c r="A781" s="9">
        <f>Banknifty!A781</f>
        <v>43153</v>
      </c>
      <c r="B781" s="21">
        <f>Banknifty!T781</f>
        <v>-6.6254452681236455E-3</v>
      </c>
      <c r="C781" s="21">
        <f t="shared" ref="C781:C844" si="40">+C780+B781</f>
        <v>0.49330911434104474</v>
      </c>
      <c r="D781" s="22">
        <f t="shared" ref="D781:D844" si="41">MAX(C781,D780)</f>
        <v>0.54382039676871685</v>
      </c>
      <c r="E781" s="22">
        <f t="shared" ref="E781:E844" si="42">D781-C781</f>
        <v>5.0511282427672111E-2</v>
      </c>
      <c r="F781" s="21">
        <f>+Banknifty!O781</f>
        <v>0.33162604053634026</v>
      </c>
      <c r="G781" s="23"/>
      <c r="J781" s="24"/>
    </row>
    <row r="782" spans="1:10">
      <c r="A782" s="9">
        <f>Banknifty!A782</f>
        <v>43154</v>
      </c>
      <c r="B782" s="21">
        <f>Banknifty!T782</f>
        <v>0</v>
      </c>
      <c r="C782" s="21">
        <f t="shared" si="40"/>
        <v>0.49330911434104474</v>
      </c>
      <c r="D782" s="22">
        <f t="shared" si="41"/>
        <v>0.54382039676871685</v>
      </c>
      <c r="E782" s="22">
        <f t="shared" si="42"/>
        <v>5.0511282427672111E-2</v>
      </c>
      <c r="F782" s="21">
        <f>+Banknifty!O782</f>
        <v>0.34949378195437036</v>
      </c>
      <c r="G782" s="23"/>
      <c r="J782" s="24"/>
    </row>
    <row r="783" spans="1:10">
      <c r="A783" s="9">
        <f>Banknifty!A783</f>
        <v>43157</v>
      </c>
      <c r="B783" s="21">
        <f>Banknifty!T783</f>
        <v>0</v>
      </c>
      <c r="C783" s="21">
        <f t="shared" si="40"/>
        <v>0.49330911434104474</v>
      </c>
      <c r="D783" s="22">
        <f t="shared" si="41"/>
        <v>0.54382039676871685</v>
      </c>
      <c r="E783" s="22">
        <f t="shared" si="42"/>
        <v>5.0511282427672111E-2</v>
      </c>
      <c r="F783" s="21">
        <f>+Banknifty!O783</f>
        <v>0.36358275603199769</v>
      </c>
      <c r="G783" s="23"/>
      <c r="J783" s="24"/>
    </row>
    <row r="784" spans="1:10">
      <c r="A784" s="9">
        <f>Banknifty!A784</f>
        <v>43158</v>
      </c>
      <c r="B784" s="21">
        <f>Banknifty!T784</f>
        <v>-1.1656157060353643E-2</v>
      </c>
      <c r="C784" s="21">
        <f t="shared" si="40"/>
        <v>0.48165295728069107</v>
      </c>
      <c r="D784" s="22">
        <f t="shared" si="41"/>
        <v>0.54382039676871685</v>
      </c>
      <c r="E784" s="22">
        <f t="shared" si="42"/>
        <v>6.2167439488025777E-2</v>
      </c>
      <c r="F784" s="21">
        <f>+Banknifty!O784</f>
        <v>0.35087643123106205</v>
      </c>
      <c r="G784" s="23"/>
      <c r="J784" s="24"/>
    </row>
    <row r="785" spans="1:10">
      <c r="A785" s="9">
        <f>Banknifty!A785</f>
        <v>43159</v>
      </c>
      <c r="B785" s="21">
        <f>Banknifty!T785</f>
        <v>9.524990063788482E-3</v>
      </c>
      <c r="C785" s="21">
        <f t="shared" si="40"/>
        <v>0.49117794734447956</v>
      </c>
      <c r="D785" s="22">
        <f t="shared" si="41"/>
        <v>0.54382039676871685</v>
      </c>
      <c r="E785" s="22">
        <f t="shared" si="42"/>
        <v>5.2642449424237292E-2</v>
      </c>
      <c r="F785" s="21">
        <f>+Banknifty!O785</f>
        <v>0.34135144116727356</v>
      </c>
      <c r="G785" s="23"/>
      <c r="J785" s="24"/>
    </row>
    <row r="786" spans="1:10">
      <c r="A786" s="9">
        <f>Banknifty!A786</f>
        <v>43160</v>
      </c>
      <c r="B786" s="21">
        <f>Banknifty!T786</f>
        <v>-4.4709893305734678E-3</v>
      </c>
      <c r="C786" s="21">
        <f t="shared" si="40"/>
        <v>0.48670695801390607</v>
      </c>
      <c r="D786" s="22">
        <f t="shared" si="41"/>
        <v>0.54382039676871685</v>
      </c>
      <c r="E786" s="22">
        <f t="shared" si="42"/>
        <v>5.7113438754810786E-2</v>
      </c>
      <c r="F786" s="21">
        <f>+Banknifty!O786</f>
        <v>0.33215002917166775</v>
      </c>
      <c r="G786" s="23"/>
      <c r="J786" s="24"/>
    </row>
    <row r="787" spans="1:10">
      <c r="A787" s="9">
        <f>Banknifty!A787</f>
        <v>43164</v>
      </c>
      <c r="B787" s="21">
        <f>Banknifty!T787</f>
        <v>2.8911179323495317E-3</v>
      </c>
      <c r="C787" s="21">
        <f t="shared" si="40"/>
        <v>0.4895980759462556</v>
      </c>
      <c r="D787" s="22">
        <f t="shared" si="41"/>
        <v>0.54382039676871685</v>
      </c>
      <c r="E787" s="22">
        <f t="shared" si="42"/>
        <v>5.4222320822461256E-2</v>
      </c>
      <c r="F787" s="21">
        <f>+Banknifty!O787</f>
        <v>0.32925891123931822</v>
      </c>
      <c r="G787" s="23"/>
      <c r="J787" s="24"/>
    </row>
    <row r="788" spans="1:10">
      <c r="A788" s="9">
        <f>Banknifty!A788</f>
        <v>43165</v>
      </c>
      <c r="B788" s="21">
        <f>Banknifty!T788</f>
        <v>-2.0543093377195067E-3</v>
      </c>
      <c r="C788" s="21">
        <f t="shared" si="40"/>
        <v>0.4875437666085361</v>
      </c>
      <c r="D788" s="22">
        <f t="shared" si="41"/>
        <v>0.54382039676871685</v>
      </c>
      <c r="E788" s="22">
        <f t="shared" si="42"/>
        <v>5.6276630160180752E-2</v>
      </c>
      <c r="F788" s="21">
        <f>+Banknifty!O788</f>
        <v>0.3146930421029151</v>
      </c>
      <c r="G788" s="23"/>
      <c r="J788" s="24"/>
    </row>
    <row r="789" spans="1:10">
      <c r="A789" s="9">
        <f>Banknifty!A789</f>
        <v>43166</v>
      </c>
      <c r="B789" s="21">
        <f>Banknifty!T789</f>
        <v>1.1832689564828844E-2</v>
      </c>
      <c r="C789" s="21">
        <f t="shared" si="40"/>
        <v>0.49937645617336496</v>
      </c>
      <c r="D789" s="22">
        <f t="shared" si="41"/>
        <v>0.54382039676871685</v>
      </c>
      <c r="E789" s="22">
        <f t="shared" si="42"/>
        <v>4.4443940595351894E-2</v>
      </c>
      <c r="F789" s="21">
        <f>+Banknifty!O789</f>
        <v>0.30286035253808624</v>
      </c>
      <c r="G789" s="23"/>
      <c r="J789" s="24"/>
    </row>
    <row r="790" spans="1:10">
      <c r="A790" s="9">
        <f>Banknifty!A790</f>
        <v>43167</v>
      </c>
      <c r="B790" s="21">
        <f>Banknifty!T790</f>
        <v>-9.7838086742489637E-3</v>
      </c>
      <c r="C790" s="21">
        <f t="shared" si="40"/>
        <v>0.48959264749911602</v>
      </c>
      <c r="D790" s="22">
        <f t="shared" si="41"/>
        <v>0.54382039676871685</v>
      </c>
      <c r="E790" s="22">
        <f t="shared" si="42"/>
        <v>5.4227749269600833E-2</v>
      </c>
      <c r="F790" s="21">
        <f>+Banknifty!O790</f>
        <v>0.31499579372548864</v>
      </c>
      <c r="G790" s="23"/>
      <c r="J790" s="24"/>
    </row>
    <row r="791" spans="1:10">
      <c r="A791" s="9">
        <f>Banknifty!A791</f>
        <v>43168</v>
      </c>
      <c r="B791" s="21">
        <f>Banknifty!T791</f>
        <v>-8.9484087881328486E-3</v>
      </c>
      <c r="C791" s="21">
        <f t="shared" si="40"/>
        <v>0.48064423871098316</v>
      </c>
      <c r="D791" s="22">
        <f t="shared" si="41"/>
        <v>0.54382039676871685</v>
      </c>
      <c r="E791" s="22">
        <f t="shared" si="42"/>
        <v>6.3176158057733689E-2</v>
      </c>
      <c r="F791" s="21">
        <f>+Banknifty!O791</f>
        <v>0.30704738493735578</v>
      </c>
      <c r="G791" s="23"/>
      <c r="J791" s="24"/>
    </row>
    <row r="792" spans="1:10">
      <c r="A792" s="9">
        <f>Banknifty!A792</f>
        <v>43171</v>
      </c>
      <c r="B792" s="21">
        <f>Banknifty!T792</f>
        <v>-1.1471383916177394E-2</v>
      </c>
      <c r="C792" s="21">
        <f t="shared" si="40"/>
        <v>0.46917285479480575</v>
      </c>
      <c r="D792" s="22">
        <f t="shared" si="41"/>
        <v>0.54382039676871685</v>
      </c>
      <c r="E792" s="22">
        <f t="shared" si="42"/>
        <v>7.4647541973911102E-2</v>
      </c>
      <c r="F792" s="21">
        <f>+Banknifty!O792</f>
        <v>0.3249182989451499</v>
      </c>
      <c r="G792" s="23"/>
      <c r="J792" s="24"/>
    </row>
    <row r="793" spans="1:10">
      <c r="A793" s="9">
        <f>Banknifty!A793</f>
        <v>43172</v>
      </c>
      <c r="B793" s="21">
        <f>Banknifty!T793</f>
        <v>2.7618672404561445E-3</v>
      </c>
      <c r="C793" s="21">
        <f t="shared" si="40"/>
        <v>0.47193472203526188</v>
      </c>
      <c r="D793" s="22">
        <f t="shared" si="41"/>
        <v>0.54382039676871685</v>
      </c>
      <c r="E793" s="22">
        <f t="shared" si="42"/>
        <v>7.1885674733454974E-2</v>
      </c>
      <c r="F793" s="21">
        <f>+Banknifty!O793</f>
        <v>0.32768016618560603</v>
      </c>
      <c r="G793" s="23"/>
      <c r="J793" s="24"/>
    </row>
    <row r="794" spans="1:10">
      <c r="A794" s="9">
        <f>Banknifty!A794</f>
        <v>43173</v>
      </c>
      <c r="B794" s="21">
        <f>Banknifty!T794</f>
        <v>-7.757385326461393E-3</v>
      </c>
      <c r="C794" s="21">
        <f t="shared" si="40"/>
        <v>0.46417733670880046</v>
      </c>
      <c r="D794" s="22">
        <f t="shared" si="41"/>
        <v>0.54382039676871685</v>
      </c>
      <c r="E794" s="22">
        <f t="shared" si="42"/>
        <v>7.9643060059916393E-2</v>
      </c>
      <c r="F794" s="21">
        <f>+Banknifty!O794</f>
        <v>0.33240089184354588</v>
      </c>
      <c r="G794" s="23"/>
      <c r="J794" s="24"/>
    </row>
    <row r="795" spans="1:10">
      <c r="A795" s="9">
        <f>Banknifty!A795</f>
        <v>43174</v>
      </c>
      <c r="B795" s="21">
        <f>Banknifty!T795</f>
        <v>-4.617659149930343E-3</v>
      </c>
      <c r="C795" s="21">
        <f t="shared" si="40"/>
        <v>0.45955967755887012</v>
      </c>
      <c r="D795" s="22">
        <f t="shared" si="41"/>
        <v>0.54382039676871685</v>
      </c>
      <c r="E795" s="22">
        <f t="shared" si="42"/>
        <v>8.4260719209846735E-2</v>
      </c>
      <c r="F795" s="21">
        <f>+Banknifty!O795</f>
        <v>0.32878323269361553</v>
      </c>
      <c r="G795" s="23"/>
      <c r="J795" s="24"/>
    </row>
    <row r="796" spans="1:10">
      <c r="A796" s="9">
        <f>Banknifty!A796</f>
        <v>43175</v>
      </c>
      <c r="B796" s="21">
        <f>Banknifty!T796</f>
        <v>9.4815250140381016E-3</v>
      </c>
      <c r="C796" s="21">
        <f t="shared" si="40"/>
        <v>0.46904120257290821</v>
      </c>
      <c r="D796" s="22">
        <f t="shared" si="41"/>
        <v>0.54382039676871685</v>
      </c>
      <c r="E796" s="22">
        <f t="shared" si="42"/>
        <v>7.477919419580864E-2</v>
      </c>
      <c r="F796" s="21">
        <f>+Banknifty!O796</f>
        <v>0.31930170767957744</v>
      </c>
      <c r="G796" s="23"/>
      <c r="J796" s="24"/>
    </row>
    <row r="797" spans="1:10">
      <c r="A797" s="9">
        <f>Banknifty!A797</f>
        <v>43178</v>
      </c>
      <c r="B797" s="21">
        <f>Banknifty!T797</f>
        <v>1.0996647363608596E-2</v>
      </c>
      <c r="C797" s="21">
        <f t="shared" si="40"/>
        <v>0.48003784993651683</v>
      </c>
      <c r="D797" s="22">
        <f t="shared" si="41"/>
        <v>0.54382039676871685</v>
      </c>
      <c r="E797" s="22">
        <f t="shared" si="42"/>
        <v>6.3782546832200027E-2</v>
      </c>
      <c r="F797" s="21">
        <f>+Banknifty!O797</f>
        <v>0.30830506031596883</v>
      </c>
      <c r="G797" s="23"/>
      <c r="J797" s="24"/>
    </row>
    <row r="798" spans="1:10">
      <c r="A798" s="9">
        <f>Banknifty!A798</f>
        <v>43179</v>
      </c>
      <c r="B798" s="21">
        <f>Banknifty!T798</f>
        <v>4.6185011238079401E-3</v>
      </c>
      <c r="C798" s="21">
        <f t="shared" si="40"/>
        <v>0.48465635106032479</v>
      </c>
      <c r="D798" s="22">
        <f t="shared" si="41"/>
        <v>0.54382039676871685</v>
      </c>
      <c r="E798" s="22">
        <f t="shared" si="42"/>
        <v>5.9164045708392066E-2</v>
      </c>
      <c r="F798" s="21">
        <f>+Banknifty!O798</f>
        <v>0.30368655919216087</v>
      </c>
      <c r="G798" s="23"/>
      <c r="J798" s="24"/>
    </row>
    <row r="799" spans="1:10">
      <c r="A799" s="9">
        <f>Banknifty!A799</f>
        <v>43180</v>
      </c>
      <c r="B799" s="21">
        <f>Banknifty!T799</f>
        <v>-8.98314722698095E-3</v>
      </c>
      <c r="C799" s="21">
        <f t="shared" si="40"/>
        <v>0.47567320383334383</v>
      </c>
      <c r="D799" s="22">
        <f t="shared" si="41"/>
        <v>0.54382039676871685</v>
      </c>
      <c r="E799" s="22">
        <f t="shared" si="42"/>
        <v>6.8147192935373024E-2</v>
      </c>
      <c r="F799" s="21">
        <f>+Banknifty!O799</f>
        <v>0.30787034007515118</v>
      </c>
      <c r="G799" s="23"/>
      <c r="J799" s="24"/>
    </row>
    <row r="800" spans="1:10">
      <c r="A800" s="9">
        <f>Banknifty!A800</f>
        <v>43181</v>
      </c>
      <c r="B800" s="21">
        <f>Banknifty!T800</f>
        <v>-3.5769736720401772E-3</v>
      </c>
      <c r="C800" s="21">
        <f t="shared" si="40"/>
        <v>0.47209623016130364</v>
      </c>
      <c r="D800" s="22">
        <f t="shared" si="41"/>
        <v>0.54382039676871685</v>
      </c>
      <c r="E800" s="22">
        <f t="shared" si="42"/>
        <v>7.1724166607413209E-2</v>
      </c>
      <c r="F800" s="21">
        <f>+Banknifty!O800</f>
        <v>0.30153345976058876</v>
      </c>
      <c r="G800" s="23"/>
      <c r="J800" s="24"/>
    </row>
    <row r="801" spans="1:10">
      <c r="A801" s="9">
        <f>Banknifty!A801</f>
        <v>43182</v>
      </c>
      <c r="B801" s="21">
        <f>Banknifty!T801</f>
        <v>1.9094643736270071E-2</v>
      </c>
      <c r="C801" s="21">
        <f t="shared" si="40"/>
        <v>0.49119087389757371</v>
      </c>
      <c r="D801" s="22">
        <f t="shared" si="41"/>
        <v>0.54382039676871685</v>
      </c>
      <c r="E801" s="22">
        <f t="shared" si="42"/>
        <v>5.2629522871143142E-2</v>
      </c>
      <c r="F801" s="21">
        <f>+Banknifty!O801</f>
        <v>0.2824388160243187</v>
      </c>
      <c r="G801" s="23"/>
      <c r="J801" s="24"/>
    </row>
    <row r="802" spans="1:10">
      <c r="A802" s="9">
        <f>Banknifty!A802</f>
        <v>43185</v>
      </c>
      <c r="B802" s="21">
        <f>Banknifty!T802</f>
        <v>-6.8200781100076768E-3</v>
      </c>
      <c r="C802" s="21">
        <f t="shared" si="40"/>
        <v>0.48437079578756603</v>
      </c>
      <c r="D802" s="22">
        <f t="shared" si="41"/>
        <v>0.54382039676871685</v>
      </c>
      <c r="E802" s="22">
        <f t="shared" si="42"/>
        <v>5.9449600981150819E-2</v>
      </c>
      <c r="F802" s="21">
        <f>+Banknifty!O802</f>
        <v>0.30650867640057095</v>
      </c>
      <c r="G802" s="23"/>
      <c r="J802" s="24"/>
    </row>
    <row r="803" spans="1:10">
      <c r="A803" s="9">
        <f>Banknifty!A803</f>
        <v>43186</v>
      </c>
      <c r="B803" s="21">
        <f>Banknifty!T803</f>
        <v>4.9153962896686977E-3</v>
      </c>
      <c r="C803" s="21">
        <f t="shared" si="40"/>
        <v>0.48928619207723473</v>
      </c>
      <c r="D803" s="22">
        <f t="shared" si="41"/>
        <v>0.54382039676871685</v>
      </c>
      <c r="E803" s="22">
        <f t="shared" si="42"/>
        <v>5.4534204691482124E-2</v>
      </c>
      <c r="F803" s="21">
        <f>+Banknifty!O803</f>
        <v>0.31142407269023964</v>
      </c>
      <c r="G803" s="23"/>
      <c r="J803" s="24"/>
    </row>
    <row r="804" spans="1:10">
      <c r="A804" s="9">
        <f>Banknifty!A804</f>
        <v>43187</v>
      </c>
      <c r="B804" s="21">
        <f>Banknifty!T804</f>
        <v>-5.4159433119400965E-3</v>
      </c>
      <c r="C804" s="21">
        <f t="shared" si="40"/>
        <v>0.48387024876529461</v>
      </c>
      <c r="D804" s="22">
        <f t="shared" si="41"/>
        <v>0.54382039676871685</v>
      </c>
      <c r="E804" s="22">
        <f t="shared" si="42"/>
        <v>5.9950148003422243E-2</v>
      </c>
      <c r="F804" s="21">
        <f>+Banknifty!O804</f>
        <v>0.30628886888043483</v>
      </c>
      <c r="G804" s="23"/>
      <c r="J804" s="24"/>
    </row>
    <row r="805" spans="1:10">
      <c r="A805" s="9">
        <f>Banknifty!A805</f>
        <v>43192</v>
      </c>
      <c r="B805" s="21">
        <f>Banknifty!T805</f>
        <v>0</v>
      </c>
      <c r="C805" s="21">
        <f t="shared" si="40"/>
        <v>0.48387024876529461</v>
      </c>
      <c r="D805" s="22">
        <f t="shared" si="41"/>
        <v>0.54382039676871685</v>
      </c>
      <c r="E805" s="22">
        <f t="shared" si="42"/>
        <v>5.9950148003422243E-2</v>
      </c>
      <c r="F805" s="21">
        <f>+Banknifty!O805</f>
        <v>0.31272967811136876</v>
      </c>
      <c r="G805" s="23"/>
      <c r="J805" s="24"/>
    </row>
    <row r="806" spans="1:10">
      <c r="A806" s="9">
        <f>Banknifty!A806</f>
        <v>43193</v>
      </c>
      <c r="B806" s="21">
        <f>Banknifty!T806</f>
        <v>0</v>
      </c>
      <c r="C806" s="21">
        <f t="shared" si="40"/>
        <v>0.48387024876529461</v>
      </c>
      <c r="D806" s="22">
        <f t="shared" si="41"/>
        <v>0.54382039676871685</v>
      </c>
      <c r="E806" s="22">
        <f t="shared" si="42"/>
        <v>5.9950148003422243E-2</v>
      </c>
      <c r="F806" s="21">
        <f>+Banknifty!O806</f>
        <v>0.31956518591387578</v>
      </c>
      <c r="G806" s="23"/>
      <c r="J806" s="24"/>
    </row>
    <row r="807" spans="1:10">
      <c r="A807" s="9">
        <f>Banknifty!A807</f>
        <v>43194</v>
      </c>
      <c r="B807" s="21">
        <f>Banknifty!T807</f>
        <v>-1.0388914861829602E-2</v>
      </c>
      <c r="C807" s="21">
        <f t="shared" si="40"/>
        <v>0.47348133390346503</v>
      </c>
      <c r="D807" s="22">
        <f t="shared" si="41"/>
        <v>0.54382039676871685</v>
      </c>
      <c r="E807" s="22">
        <f t="shared" si="42"/>
        <v>7.0339062865251822E-2</v>
      </c>
      <c r="F807" s="21">
        <f>+Banknifty!O807</f>
        <v>0.30128543024019977</v>
      </c>
      <c r="G807" s="23"/>
      <c r="J807" s="24"/>
    </row>
    <row r="808" spans="1:10">
      <c r="A808" s="9">
        <f>Banknifty!A808</f>
        <v>43195</v>
      </c>
      <c r="B808" s="21">
        <f>Banknifty!T808</f>
        <v>-2.329221155677768E-2</v>
      </c>
      <c r="C808" s="21">
        <f t="shared" si="40"/>
        <v>0.45018912234668734</v>
      </c>
      <c r="D808" s="22">
        <f t="shared" si="41"/>
        <v>0.54382039676871685</v>
      </c>
      <c r="E808" s="22">
        <f t="shared" si="42"/>
        <v>9.3631274422029509E-2</v>
      </c>
      <c r="F808" s="21">
        <f>+Banknifty!O808</f>
        <v>0.32862863026007683</v>
      </c>
      <c r="G808" s="23"/>
      <c r="J808" s="24"/>
    </row>
    <row r="809" spans="1:10">
      <c r="A809" s="9">
        <f>Banknifty!A809</f>
        <v>43196</v>
      </c>
      <c r="B809" s="21">
        <f>Banknifty!T809</f>
        <v>3.9199642063936727E-3</v>
      </c>
      <c r="C809" s="21">
        <f t="shared" si="40"/>
        <v>0.45410908655308102</v>
      </c>
      <c r="D809" s="22">
        <f t="shared" si="41"/>
        <v>0.54382039676871685</v>
      </c>
      <c r="E809" s="22">
        <f t="shared" si="42"/>
        <v>8.9711310215635831E-2</v>
      </c>
      <c r="F809" s="21">
        <f>+Banknifty!O809</f>
        <v>0.3325485944664705</v>
      </c>
      <c r="G809" s="23"/>
      <c r="J809" s="24"/>
    </row>
    <row r="810" spans="1:10">
      <c r="A810" s="9">
        <f>Banknifty!A810</f>
        <v>43199</v>
      </c>
      <c r="B810" s="21">
        <f>Banknifty!T810</f>
        <v>7.4479596404904008E-3</v>
      </c>
      <c r="C810" s="21">
        <f t="shared" si="40"/>
        <v>0.46155704619357141</v>
      </c>
      <c r="D810" s="22">
        <f t="shared" si="41"/>
        <v>0.54382039676871685</v>
      </c>
      <c r="E810" s="22">
        <f t="shared" si="42"/>
        <v>8.2263350575145444E-2</v>
      </c>
      <c r="F810" s="21">
        <f>+Banknifty!O810</f>
        <v>0.33999655410696089</v>
      </c>
      <c r="G810" s="23"/>
      <c r="J810" s="24"/>
    </row>
    <row r="811" spans="1:10">
      <c r="A811" s="9">
        <f>Banknifty!A811</f>
        <v>43200</v>
      </c>
      <c r="B811" s="21">
        <f>Banknifty!T811</f>
        <v>4.4576582249472845E-3</v>
      </c>
      <c r="C811" s="21">
        <f t="shared" si="40"/>
        <v>0.46601470441851867</v>
      </c>
      <c r="D811" s="22">
        <f t="shared" si="41"/>
        <v>0.54382039676871685</v>
      </c>
      <c r="E811" s="22">
        <f t="shared" si="42"/>
        <v>7.7805692350198186E-2</v>
      </c>
      <c r="F811" s="21">
        <f>+Banknifty!O811</f>
        <v>0.34445421233190815</v>
      </c>
      <c r="G811" s="23"/>
      <c r="J811" s="24"/>
    </row>
    <row r="812" spans="1:10">
      <c r="A812" s="9">
        <f>Banknifty!A812</f>
        <v>43201</v>
      </c>
      <c r="B812" s="21">
        <f>Banknifty!T812</f>
        <v>-4.5272184418830713E-3</v>
      </c>
      <c r="C812" s="21">
        <f t="shared" si="40"/>
        <v>0.46148748597663558</v>
      </c>
      <c r="D812" s="22">
        <f t="shared" si="41"/>
        <v>0.54382039676871685</v>
      </c>
      <c r="E812" s="22">
        <f t="shared" si="42"/>
        <v>8.2332910792081271E-2</v>
      </c>
      <c r="F812" s="21">
        <f>+Banknifty!O812</f>
        <v>0.3402246410422064</v>
      </c>
      <c r="G812" s="23"/>
      <c r="J812" s="24"/>
    </row>
    <row r="813" spans="1:10">
      <c r="A813" s="9">
        <f>Banknifty!A813</f>
        <v>43202</v>
      </c>
      <c r="B813" s="21">
        <f>Banknifty!T813</f>
        <v>-4.994579011750426E-3</v>
      </c>
      <c r="C813" s="21">
        <f t="shared" si="40"/>
        <v>0.45649290696488515</v>
      </c>
      <c r="D813" s="22">
        <f t="shared" si="41"/>
        <v>0.54382039676871685</v>
      </c>
      <c r="E813" s="22">
        <f t="shared" si="42"/>
        <v>8.7327489803831704E-2</v>
      </c>
      <c r="F813" s="21">
        <f>+Banknifty!O813</f>
        <v>0.34370714286514059</v>
      </c>
      <c r="G813" s="23"/>
      <c r="J813" s="24"/>
    </row>
    <row r="814" spans="1:10">
      <c r="A814" s="9">
        <f>Banknifty!A814</f>
        <v>43203</v>
      </c>
      <c r="B814" s="21">
        <f>Banknifty!T814</f>
        <v>1.3818132725546977E-3</v>
      </c>
      <c r="C814" s="21">
        <f t="shared" si="40"/>
        <v>0.45787472023743986</v>
      </c>
      <c r="D814" s="22">
        <f t="shared" si="41"/>
        <v>0.54382039676871685</v>
      </c>
      <c r="E814" s="22">
        <f t="shared" si="42"/>
        <v>8.5945676531276993E-2</v>
      </c>
      <c r="F814" s="21">
        <f>+Banknifty!O814</f>
        <v>0.3450889561376953</v>
      </c>
      <c r="G814" s="23"/>
      <c r="J814" s="24"/>
    </row>
    <row r="815" spans="1:10">
      <c r="A815" s="9">
        <f>Banknifty!A815</f>
        <v>43206</v>
      </c>
      <c r="B815" s="21">
        <f>Banknifty!T815</f>
        <v>-6.2139231772743095E-3</v>
      </c>
      <c r="C815" s="21">
        <f t="shared" si="40"/>
        <v>0.45166079706016554</v>
      </c>
      <c r="D815" s="22">
        <f t="shared" si="41"/>
        <v>0.54382039676871685</v>
      </c>
      <c r="E815" s="22">
        <f t="shared" si="42"/>
        <v>9.215959970855131E-2</v>
      </c>
      <c r="F815" s="21">
        <f>+Banknifty!O815</f>
        <v>0.34951020828388607</v>
      </c>
      <c r="G815" s="23"/>
      <c r="J815" s="24"/>
    </row>
    <row r="816" spans="1:10">
      <c r="A816" s="9">
        <f>Banknifty!A816</f>
        <v>43207</v>
      </c>
      <c r="B816" s="21">
        <f>Banknifty!T816</f>
        <v>1.5396398032425034E-4</v>
      </c>
      <c r="C816" s="21">
        <f t="shared" si="40"/>
        <v>0.45181476104048979</v>
      </c>
      <c r="D816" s="22">
        <f t="shared" si="41"/>
        <v>0.54382039676871685</v>
      </c>
      <c r="E816" s="22">
        <f t="shared" si="42"/>
        <v>9.2005635728227064E-2</v>
      </c>
      <c r="F816" s="21">
        <f>+Banknifty!O816</f>
        <v>0.34966417226421032</v>
      </c>
      <c r="G816" s="23"/>
      <c r="J816" s="24"/>
    </row>
    <row r="817" spans="1:10">
      <c r="A817" s="9">
        <f>Banknifty!A817</f>
        <v>43208</v>
      </c>
      <c r="B817" s="21">
        <f>Banknifty!T817</f>
        <v>-5.414247370186899E-3</v>
      </c>
      <c r="C817" s="21">
        <f t="shared" si="40"/>
        <v>0.44640051367030287</v>
      </c>
      <c r="D817" s="22">
        <f t="shared" si="41"/>
        <v>0.54382039676871685</v>
      </c>
      <c r="E817" s="22">
        <f t="shared" si="42"/>
        <v>9.7419883098413984E-2</v>
      </c>
      <c r="F817" s="21">
        <f>+Banknifty!O817</f>
        <v>0.34138889546774692</v>
      </c>
      <c r="G817" s="23"/>
      <c r="J817" s="24"/>
    </row>
    <row r="818" spans="1:10">
      <c r="A818" s="9">
        <f>Banknifty!A818</f>
        <v>43209</v>
      </c>
      <c r="B818" s="21">
        <f>Banknifty!T818</f>
        <v>-1.9373190287704368E-3</v>
      </c>
      <c r="C818" s="21">
        <f t="shared" si="40"/>
        <v>0.44446319464153244</v>
      </c>
      <c r="D818" s="22">
        <f t="shared" si="41"/>
        <v>0.54382039676871685</v>
      </c>
      <c r="E818" s="22">
        <f t="shared" si="42"/>
        <v>9.9357202127184407E-2</v>
      </c>
      <c r="F818" s="21">
        <f>+Banknifty!O818</f>
        <v>0.34232621449651734</v>
      </c>
      <c r="G818" s="23"/>
      <c r="J818" s="24"/>
    </row>
    <row r="819" spans="1:10">
      <c r="A819" s="9">
        <f>Banknifty!A819</f>
        <v>43210</v>
      </c>
      <c r="B819" s="21">
        <f>Banknifty!T819</f>
        <v>-4.7527556425061134E-3</v>
      </c>
      <c r="C819" s="21">
        <f t="shared" si="40"/>
        <v>0.43971043899902634</v>
      </c>
      <c r="D819" s="22">
        <f t="shared" si="41"/>
        <v>0.54382039676871685</v>
      </c>
      <c r="E819" s="22">
        <f t="shared" si="42"/>
        <v>0.10410995776969051</v>
      </c>
      <c r="F819" s="21">
        <f>+Banknifty!O819</f>
        <v>0.33666780282818048</v>
      </c>
      <c r="G819" s="23"/>
      <c r="J819" s="24"/>
    </row>
    <row r="820" spans="1:10">
      <c r="A820" s="9">
        <f>Banknifty!A820</f>
        <v>43213</v>
      </c>
      <c r="B820" s="21">
        <f>Banknifty!T820</f>
        <v>-4.6969759378711895E-3</v>
      </c>
      <c r="C820" s="21">
        <f t="shared" si="40"/>
        <v>0.43501346306115518</v>
      </c>
      <c r="D820" s="22">
        <f t="shared" si="41"/>
        <v>0.54382039676871685</v>
      </c>
      <c r="E820" s="22">
        <f t="shared" si="42"/>
        <v>0.10880693370756167</v>
      </c>
      <c r="F820" s="21">
        <f>+Banknifty!O820</f>
        <v>0.33431237755194798</v>
      </c>
      <c r="G820" s="23"/>
      <c r="J820" s="24"/>
    </row>
    <row r="821" spans="1:10">
      <c r="A821" s="9">
        <f>Banknifty!A821</f>
        <v>43214</v>
      </c>
      <c r="B821" s="21">
        <f>Banknifty!T821</f>
        <v>-3.6716425089788761E-3</v>
      </c>
      <c r="C821" s="21">
        <f t="shared" si="40"/>
        <v>0.43134182055217629</v>
      </c>
      <c r="D821" s="22">
        <f t="shared" si="41"/>
        <v>0.54382039676871685</v>
      </c>
      <c r="E821" s="22">
        <f t="shared" si="42"/>
        <v>0.11247857621654056</v>
      </c>
      <c r="F821" s="21">
        <f>+Banknifty!O821</f>
        <v>0.33698402006092687</v>
      </c>
      <c r="G821" s="23"/>
      <c r="J821" s="24"/>
    </row>
    <row r="822" spans="1:10">
      <c r="A822" s="9">
        <f>Banknifty!A822</f>
        <v>43215</v>
      </c>
      <c r="B822" s="21">
        <f>Banknifty!T822</f>
        <v>-4.8675803604802947E-3</v>
      </c>
      <c r="C822" s="21">
        <f t="shared" si="40"/>
        <v>0.426474240191696</v>
      </c>
      <c r="D822" s="22">
        <f t="shared" si="41"/>
        <v>0.54382039676871685</v>
      </c>
      <c r="E822" s="22">
        <f t="shared" si="42"/>
        <v>0.11734615657702085</v>
      </c>
      <c r="F822" s="21">
        <f>+Banknifty!O822</f>
        <v>0.32763320041501082</v>
      </c>
      <c r="G822" s="23"/>
      <c r="J822" s="24"/>
    </row>
    <row r="823" spans="1:10">
      <c r="A823" s="9">
        <f>Banknifty!A823</f>
        <v>43216</v>
      </c>
      <c r="B823" s="21">
        <f>Banknifty!T823</f>
        <v>-8.4035671984809719E-3</v>
      </c>
      <c r="C823" s="21">
        <f t="shared" si="40"/>
        <v>0.41807067299321504</v>
      </c>
      <c r="D823" s="22">
        <f t="shared" si="41"/>
        <v>0.54382039676871685</v>
      </c>
      <c r="E823" s="22">
        <f t="shared" si="42"/>
        <v>0.12574972377550181</v>
      </c>
      <c r="F823" s="21">
        <f>+Banknifty!O823</f>
        <v>0.33612191810814573</v>
      </c>
      <c r="G823" s="23"/>
      <c r="J823" s="24"/>
    </row>
    <row r="824" spans="1:10">
      <c r="A824" s="9">
        <f>Banknifty!A824</f>
        <v>43217</v>
      </c>
      <c r="B824" s="21">
        <f>Banknifty!T824</f>
        <v>0</v>
      </c>
      <c r="C824" s="21">
        <f t="shared" si="40"/>
        <v>0.41807067299321504</v>
      </c>
      <c r="D824" s="22">
        <f t="shared" si="41"/>
        <v>0.54382039676871685</v>
      </c>
      <c r="E824" s="22">
        <f t="shared" si="42"/>
        <v>0.12574972377550181</v>
      </c>
      <c r="F824" s="21">
        <f>+Banknifty!O824</f>
        <v>0.35432498089650766</v>
      </c>
      <c r="G824" s="23"/>
      <c r="J824" s="24"/>
    </row>
    <row r="825" spans="1:10">
      <c r="A825" s="9">
        <f>Banknifty!A825</f>
        <v>43220</v>
      </c>
      <c r="B825" s="21">
        <f>Banknifty!T825</f>
        <v>0</v>
      </c>
      <c r="C825" s="21">
        <f t="shared" si="40"/>
        <v>0.41807067299321504</v>
      </c>
      <c r="D825" s="22">
        <f t="shared" si="41"/>
        <v>0.54382039676871685</v>
      </c>
      <c r="E825" s="22">
        <f t="shared" si="42"/>
        <v>0.12574972377550181</v>
      </c>
      <c r="F825" s="21">
        <f>+Banknifty!O825</f>
        <v>0.36181755316947062</v>
      </c>
      <c r="G825" s="23"/>
      <c r="J825" s="24"/>
    </row>
    <row r="826" spans="1:10">
      <c r="A826" s="9">
        <f>Banknifty!A826</f>
        <v>43222</v>
      </c>
      <c r="B826" s="21">
        <f>Banknifty!T826</f>
        <v>3.0621180885370225E-4</v>
      </c>
      <c r="C826" s="21">
        <f t="shared" si="40"/>
        <v>0.41837688480206875</v>
      </c>
      <c r="D826" s="22">
        <f t="shared" si="41"/>
        <v>0.54382039676871685</v>
      </c>
      <c r="E826" s="22">
        <f t="shared" si="42"/>
        <v>0.1254435119666481</v>
      </c>
      <c r="F826" s="21">
        <f>+Banknifty!O826</f>
        <v>0.36212376497832433</v>
      </c>
      <c r="G826" s="23"/>
      <c r="J826" s="24"/>
    </row>
    <row r="827" spans="1:10">
      <c r="A827" s="9">
        <f>Banknifty!A827</f>
        <v>43223</v>
      </c>
      <c r="B827" s="21">
        <f>Banknifty!T827</f>
        <v>-3.7249636362927628E-3</v>
      </c>
      <c r="C827" s="21">
        <f t="shared" si="40"/>
        <v>0.41465192116577598</v>
      </c>
      <c r="D827" s="22">
        <f t="shared" si="41"/>
        <v>0.54382039676871685</v>
      </c>
      <c r="E827" s="22">
        <f t="shared" si="42"/>
        <v>0.12916847560294087</v>
      </c>
      <c r="F827" s="21">
        <f>+Banknifty!O827</f>
        <v>0.36477743820020725</v>
      </c>
      <c r="G827" s="23"/>
      <c r="J827" s="24"/>
    </row>
    <row r="828" spans="1:10">
      <c r="A828" s="9">
        <f>Banknifty!A828</f>
        <v>43224</v>
      </c>
      <c r="B828" s="21">
        <f>Banknifty!T828</f>
        <v>-1.4122628759224301E-3</v>
      </c>
      <c r="C828" s="21">
        <f t="shared" si="40"/>
        <v>0.41323965828985354</v>
      </c>
      <c r="D828" s="22">
        <f t="shared" si="41"/>
        <v>0.54382039676871685</v>
      </c>
      <c r="E828" s="22">
        <f t="shared" si="42"/>
        <v>0.13058073847886331</v>
      </c>
      <c r="F828" s="21">
        <f>+Banknifty!O828</f>
        <v>0.36436517532428481</v>
      </c>
      <c r="G828" s="23"/>
      <c r="J828" s="24"/>
    </row>
    <row r="829" spans="1:10">
      <c r="A829" s="9">
        <f>Banknifty!A829</f>
        <v>43227</v>
      </c>
      <c r="B829" s="21">
        <f>Banknifty!T829</f>
        <v>-1.9318425440106482E-3</v>
      </c>
      <c r="C829" s="21">
        <f t="shared" si="40"/>
        <v>0.41130781574584291</v>
      </c>
      <c r="D829" s="22">
        <f t="shared" si="41"/>
        <v>0.54382039676871685</v>
      </c>
      <c r="E829" s="22">
        <f t="shared" si="42"/>
        <v>0.13251258102287394</v>
      </c>
      <c r="F829" s="21">
        <f>+Banknifty!O829</f>
        <v>0.37001472797076163</v>
      </c>
      <c r="G829" s="23"/>
      <c r="J829" s="24"/>
    </row>
    <row r="830" spans="1:10">
      <c r="A830" s="9">
        <f>Banknifty!A830</f>
        <v>43228</v>
      </c>
      <c r="B830" s="21">
        <f>Banknifty!T830</f>
        <v>7.6084244003505894E-3</v>
      </c>
      <c r="C830" s="21">
        <f t="shared" si="40"/>
        <v>0.4189162401461935</v>
      </c>
      <c r="D830" s="22">
        <f t="shared" si="41"/>
        <v>0.54382039676871685</v>
      </c>
      <c r="E830" s="22">
        <f t="shared" si="42"/>
        <v>0.12490415662252335</v>
      </c>
      <c r="F830" s="21">
        <f>+Banknifty!O830</f>
        <v>0.37762315237111221</v>
      </c>
      <c r="G830" s="23"/>
      <c r="J830" s="24"/>
    </row>
    <row r="831" spans="1:10">
      <c r="A831" s="9">
        <f>Banknifty!A831</f>
        <v>43229</v>
      </c>
      <c r="B831" s="21">
        <f>Banknifty!T831</f>
        <v>3.281112007065266E-3</v>
      </c>
      <c r="C831" s="21">
        <f t="shared" si="40"/>
        <v>0.42219735215325876</v>
      </c>
      <c r="D831" s="22">
        <f t="shared" si="41"/>
        <v>0.54382039676871685</v>
      </c>
      <c r="E831" s="22">
        <f t="shared" si="42"/>
        <v>0.12162304461545809</v>
      </c>
      <c r="F831" s="21">
        <f>+Banknifty!O831</f>
        <v>0.38090426437817748</v>
      </c>
      <c r="G831" s="23"/>
      <c r="J831" s="24"/>
    </row>
    <row r="832" spans="1:10">
      <c r="A832" s="9">
        <f>Banknifty!A832</f>
        <v>43230</v>
      </c>
      <c r="B832" s="21">
        <f>Banknifty!T832</f>
        <v>-3.1260350307805965E-3</v>
      </c>
      <c r="C832" s="21">
        <f t="shared" si="40"/>
        <v>0.41907131712247819</v>
      </c>
      <c r="D832" s="22">
        <f t="shared" si="41"/>
        <v>0.54382039676871685</v>
      </c>
      <c r="E832" s="22">
        <f t="shared" si="42"/>
        <v>0.12474907964623866</v>
      </c>
      <c r="F832" s="21">
        <f>+Banknifty!O832</f>
        <v>0.37877822934739691</v>
      </c>
      <c r="G832" s="23"/>
      <c r="J832" s="24"/>
    </row>
    <row r="833" spans="1:10">
      <c r="A833" s="9">
        <f>Banknifty!A833</f>
        <v>43231</v>
      </c>
      <c r="B833" s="21">
        <f>Banknifty!T833</f>
        <v>-6.1418733627635804E-3</v>
      </c>
      <c r="C833" s="21">
        <f t="shared" si="40"/>
        <v>0.41292944375971463</v>
      </c>
      <c r="D833" s="22">
        <f t="shared" si="41"/>
        <v>0.54382039676871685</v>
      </c>
      <c r="E833" s="22">
        <f t="shared" si="42"/>
        <v>0.13089095300900222</v>
      </c>
      <c r="F833" s="21">
        <f>+Banknifty!O833</f>
        <v>0.3913372465645073</v>
      </c>
      <c r="G833" s="23"/>
      <c r="J833" s="24"/>
    </row>
    <row r="834" spans="1:10">
      <c r="A834" s="9">
        <f>Banknifty!A834</f>
        <v>43234</v>
      </c>
      <c r="B834" s="21">
        <f>Banknifty!T834</f>
        <v>2.0283821994785262E-3</v>
      </c>
      <c r="C834" s="21">
        <f t="shared" si="40"/>
        <v>0.41495782595919317</v>
      </c>
      <c r="D834" s="22">
        <f t="shared" si="41"/>
        <v>0.54382039676871685</v>
      </c>
      <c r="E834" s="22">
        <f t="shared" si="42"/>
        <v>0.12886257080952368</v>
      </c>
      <c r="F834" s="21">
        <f>+Banknifty!O834</f>
        <v>0.39336562876398584</v>
      </c>
      <c r="G834" s="23"/>
      <c r="J834" s="24"/>
    </row>
    <row r="835" spans="1:10">
      <c r="A835" s="9">
        <f>Banknifty!A835</f>
        <v>43235</v>
      </c>
      <c r="B835" s="21">
        <f>Banknifty!T835</f>
        <v>2.2057239197244469E-3</v>
      </c>
      <c r="C835" s="21">
        <f t="shared" si="40"/>
        <v>0.41716354987891763</v>
      </c>
      <c r="D835" s="22">
        <f t="shared" si="41"/>
        <v>0.54382039676871685</v>
      </c>
      <c r="E835" s="22">
        <f t="shared" si="42"/>
        <v>0.12665684688979922</v>
      </c>
      <c r="F835" s="21">
        <f>+Banknifty!O835</f>
        <v>0.3955713526837103</v>
      </c>
      <c r="G835" s="23"/>
      <c r="J835" s="24"/>
    </row>
    <row r="836" spans="1:10">
      <c r="A836" s="9">
        <f>Banknifty!A836</f>
        <v>43236</v>
      </c>
      <c r="B836" s="21">
        <f>Banknifty!T836</f>
        <v>-5.488260143895746E-3</v>
      </c>
      <c r="C836" s="21">
        <f t="shared" si="40"/>
        <v>0.41167528973502188</v>
      </c>
      <c r="D836" s="22">
        <f t="shared" si="41"/>
        <v>0.54382039676871685</v>
      </c>
      <c r="E836" s="22">
        <f t="shared" si="42"/>
        <v>0.13214510703369498</v>
      </c>
      <c r="F836" s="21">
        <f>+Banknifty!O836</f>
        <v>0.38447459552428398</v>
      </c>
      <c r="G836" s="23"/>
      <c r="J836" s="24"/>
    </row>
    <row r="837" spans="1:10">
      <c r="A837" s="9">
        <f>Banknifty!A837</f>
        <v>43237</v>
      </c>
      <c r="B837" s="21">
        <f>Banknifty!T837</f>
        <v>5.5648684780141098E-3</v>
      </c>
      <c r="C837" s="21">
        <f t="shared" si="40"/>
        <v>0.41724015821303601</v>
      </c>
      <c r="D837" s="22">
        <f t="shared" si="41"/>
        <v>0.54382039676871685</v>
      </c>
      <c r="E837" s="22">
        <f t="shared" si="42"/>
        <v>0.12658023855568085</v>
      </c>
      <c r="F837" s="21">
        <f>+Banknifty!O837</f>
        <v>0.37890972704626985</v>
      </c>
      <c r="G837" s="23"/>
      <c r="J837" s="24"/>
    </row>
    <row r="838" spans="1:10">
      <c r="A838" s="9">
        <f>Banknifty!A838</f>
        <v>43238</v>
      </c>
      <c r="B838" s="21">
        <f>Banknifty!T838</f>
        <v>7.4428077469638251E-3</v>
      </c>
      <c r="C838" s="21">
        <f t="shared" si="40"/>
        <v>0.42468296595999983</v>
      </c>
      <c r="D838" s="22">
        <f t="shared" si="41"/>
        <v>0.54382039676871685</v>
      </c>
      <c r="E838" s="22">
        <f t="shared" si="42"/>
        <v>0.11913743080871703</v>
      </c>
      <c r="F838" s="21">
        <f>+Banknifty!O838</f>
        <v>0.37146691929930603</v>
      </c>
      <c r="G838" s="23"/>
      <c r="J838" s="24"/>
    </row>
    <row r="839" spans="1:10">
      <c r="A839" s="9">
        <f>Banknifty!A839</f>
        <v>43241</v>
      </c>
      <c r="B839" s="21">
        <f>Banknifty!T839</f>
        <v>-7.0653969959155218E-3</v>
      </c>
      <c r="C839" s="21">
        <f t="shared" si="40"/>
        <v>0.41761756896408431</v>
      </c>
      <c r="D839" s="22">
        <f t="shared" si="41"/>
        <v>0.54382039676871685</v>
      </c>
      <c r="E839" s="22">
        <f t="shared" si="42"/>
        <v>0.12620282780463254</v>
      </c>
      <c r="F839" s="21">
        <f>+Banknifty!O839</f>
        <v>0.36852427667871185</v>
      </c>
      <c r="G839" s="23"/>
      <c r="J839" s="24"/>
    </row>
    <row r="840" spans="1:10">
      <c r="A840" s="9">
        <f>Banknifty!A840</f>
        <v>43242</v>
      </c>
      <c r="B840" s="21">
        <f>Banknifty!T840</f>
        <v>-1.5910405996446006E-3</v>
      </c>
      <c r="C840" s="21">
        <f t="shared" si="40"/>
        <v>0.41602652836443971</v>
      </c>
      <c r="D840" s="22">
        <f t="shared" si="41"/>
        <v>0.54382039676871685</v>
      </c>
      <c r="E840" s="22">
        <f t="shared" si="42"/>
        <v>0.12779386840427714</v>
      </c>
      <c r="F840" s="21">
        <f>+Banknifty!O840</f>
        <v>0.36911531727835645</v>
      </c>
      <c r="G840" s="23"/>
      <c r="J840" s="24"/>
    </row>
    <row r="841" spans="1:10">
      <c r="A841" s="9">
        <f>Banknifty!A841</f>
        <v>43243</v>
      </c>
      <c r="B841" s="21">
        <f>Banknifty!T841</f>
        <v>-3.4883178656090301E-3</v>
      </c>
      <c r="C841" s="21">
        <f t="shared" si="40"/>
        <v>0.41253821049883066</v>
      </c>
      <c r="D841" s="22">
        <f t="shared" si="41"/>
        <v>0.54382039676871685</v>
      </c>
      <c r="E841" s="22">
        <f t="shared" si="42"/>
        <v>0.13128218626988619</v>
      </c>
      <c r="F841" s="21">
        <f>+Banknifty!O841</f>
        <v>0.36074299185189651</v>
      </c>
      <c r="G841" s="23"/>
      <c r="J841" s="24"/>
    </row>
    <row r="842" spans="1:10">
      <c r="A842" s="9">
        <f>Banknifty!A842</f>
        <v>43244</v>
      </c>
      <c r="B842" s="21">
        <f>Banknifty!T842</f>
        <v>-9.8336015514988943E-3</v>
      </c>
      <c r="C842" s="21">
        <f t="shared" si="40"/>
        <v>0.40270460894733179</v>
      </c>
      <c r="D842" s="22">
        <f t="shared" si="41"/>
        <v>0.54382039676871685</v>
      </c>
      <c r="E842" s="22">
        <f t="shared" si="42"/>
        <v>0.14111578782138506</v>
      </c>
      <c r="F842" s="21">
        <f>+Banknifty!O842</f>
        <v>0.37303350337388491</v>
      </c>
      <c r="G842" s="23"/>
      <c r="J842" s="24"/>
    </row>
    <row r="843" spans="1:10">
      <c r="A843" s="9">
        <f>Banknifty!A843</f>
        <v>43245</v>
      </c>
      <c r="B843" s="21">
        <f>Banknifty!T843</f>
        <v>1.2604328650200372E-2</v>
      </c>
      <c r="C843" s="21">
        <f t="shared" si="40"/>
        <v>0.41530893759753218</v>
      </c>
      <c r="D843" s="22">
        <f t="shared" si="41"/>
        <v>0.54382039676871685</v>
      </c>
      <c r="E843" s="22">
        <f t="shared" si="42"/>
        <v>0.12851145917118467</v>
      </c>
      <c r="F843" s="21">
        <f>+Banknifty!O843</f>
        <v>0.3856378320240853</v>
      </c>
      <c r="G843" s="23"/>
      <c r="J843" s="24"/>
    </row>
    <row r="844" spans="1:10">
      <c r="A844" s="9">
        <f>Banknifty!A844</f>
        <v>43248</v>
      </c>
      <c r="B844" s="21">
        <f>Banknifty!T844</f>
        <v>1.1422376425891737E-2</v>
      </c>
      <c r="C844" s="21">
        <f t="shared" si="40"/>
        <v>0.4267313140234239</v>
      </c>
      <c r="D844" s="22">
        <f t="shared" si="41"/>
        <v>0.54382039676871685</v>
      </c>
      <c r="E844" s="22">
        <f t="shared" si="42"/>
        <v>0.11708908274529295</v>
      </c>
      <c r="F844" s="21">
        <f>+Banknifty!O844</f>
        <v>0.39706020844997703</v>
      </c>
      <c r="G844" s="23"/>
      <c r="J844" s="24"/>
    </row>
    <row r="845" spans="1:10">
      <c r="A845" s="9">
        <f>Banknifty!A845</f>
        <v>43249</v>
      </c>
      <c r="B845" s="21">
        <f>Banknifty!T845</f>
        <v>-1.1883801583145186E-2</v>
      </c>
      <c r="C845" s="21">
        <f t="shared" ref="C845:C908" si="43">+C844+B845</f>
        <v>0.41484751244027873</v>
      </c>
      <c r="D845" s="22">
        <f t="shared" ref="D845:D908" si="44">MAX(C845,D844)</f>
        <v>0.54382039676871685</v>
      </c>
      <c r="E845" s="22">
        <f t="shared" ref="E845:E908" si="45">D845-C845</f>
        <v>0.12897288432843812</v>
      </c>
      <c r="F845" s="21">
        <f>+Banknifty!O845</f>
        <v>0.38355901600476738</v>
      </c>
      <c r="G845" s="23"/>
      <c r="J845" s="24"/>
    </row>
    <row r="846" spans="1:10">
      <c r="A846" s="9">
        <f>Banknifty!A846</f>
        <v>43250</v>
      </c>
      <c r="B846" s="21">
        <f>Banknifty!T846</f>
        <v>-3.5588389745548287E-3</v>
      </c>
      <c r="C846" s="21">
        <f t="shared" si="43"/>
        <v>0.4112886734657239</v>
      </c>
      <c r="D846" s="22">
        <f t="shared" si="44"/>
        <v>0.54382039676871685</v>
      </c>
      <c r="E846" s="22">
        <f t="shared" si="45"/>
        <v>0.13253172330299295</v>
      </c>
      <c r="F846" s="21">
        <f>+Banknifty!O846</f>
        <v>0.38611785497932222</v>
      </c>
      <c r="G846" s="23"/>
      <c r="J846" s="24"/>
    </row>
    <row r="847" spans="1:10">
      <c r="A847" s="9">
        <f>Banknifty!A847</f>
        <v>43251</v>
      </c>
      <c r="B847" s="21">
        <f>Banknifty!T847</f>
        <v>2.4987828919173765E-2</v>
      </c>
      <c r="C847" s="21">
        <f t="shared" si="43"/>
        <v>0.43627650238489768</v>
      </c>
      <c r="D847" s="22">
        <f t="shared" si="44"/>
        <v>0.54382039676871685</v>
      </c>
      <c r="E847" s="22">
        <f t="shared" si="45"/>
        <v>0.10754389438381917</v>
      </c>
      <c r="F847" s="21">
        <f>+Banknifty!O847</f>
        <v>0.412105683898496</v>
      </c>
      <c r="G847" s="23"/>
      <c r="J847" s="24"/>
    </row>
    <row r="848" spans="1:10">
      <c r="A848" s="9">
        <f>Banknifty!A848</f>
        <v>43252</v>
      </c>
      <c r="B848" s="21">
        <f>Banknifty!T848</f>
        <v>0</v>
      </c>
      <c r="C848" s="21">
        <f t="shared" si="43"/>
        <v>0.43627650238489768</v>
      </c>
      <c r="D848" s="22">
        <f t="shared" si="44"/>
        <v>0.54382039676871685</v>
      </c>
      <c r="E848" s="22">
        <f t="shared" si="45"/>
        <v>0.10754389438381917</v>
      </c>
      <c r="F848" s="21">
        <f>+Banknifty!O848</f>
        <v>0.40231470296250493</v>
      </c>
      <c r="G848" s="23"/>
      <c r="J848" s="24"/>
    </row>
    <row r="849" spans="1:10">
      <c r="A849" s="9">
        <f>Banknifty!A849</f>
        <v>43255</v>
      </c>
      <c r="B849" s="21">
        <f>Banknifty!T849</f>
        <v>0</v>
      </c>
      <c r="C849" s="21">
        <f t="shared" si="43"/>
        <v>0.43627650238489768</v>
      </c>
      <c r="D849" s="22">
        <f t="shared" si="44"/>
        <v>0.54382039676871685</v>
      </c>
      <c r="E849" s="22">
        <f t="shared" si="45"/>
        <v>0.10754389438381917</v>
      </c>
      <c r="F849" s="21">
        <f>+Banknifty!O849</f>
        <v>0.38434831845600392</v>
      </c>
      <c r="G849" s="23"/>
      <c r="J849" s="24"/>
    </row>
    <row r="850" spans="1:10">
      <c r="A850" s="9">
        <f>Banknifty!A850</f>
        <v>43256</v>
      </c>
      <c r="B850" s="21">
        <f>Banknifty!T850</f>
        <v>-3.5715823918198932E-3</v>
      </c>
      <c r="C850" s="21">
        <f t="shared" si="43"/>
        <v>0.43270491999307781</v>
      </c>
      <c r="D850" s="22">
        <f t="shared" si="44"/>
        <v>0.54382039676871685</v>
      </c>
      <c r="E850" s="22">
        <f t="shared" si="45"/>
        <v>0.11111547677563904</v>
      </c>
      <c r="F850" s="21">
        <f>+Banknifty!O850</f>
        <v>0.38691990084782379</v>
      </c>
      <c r="G850" s="23"/>
      <c r="J850" s="24"/>
    </row>
    <row r="851" spans="1:10">
      <c r="A851" s="9">
        <f>Banknifty!A851</f>
        <v>43257</v>
      </c>
      <c r="B851" s="21">
        <f>Banknifty!T851</f>
        <v>5.1052177572460111E-3</v>
      </c>
      <c r="C851" s="21">
        <f t="shared" si="43"/>
        <v>0.43781013775032385</v>
      </c>
      <c r="D851" s="22">
        <f t="shared" si="44"/>
        <v>0.54382039676871685</v>
      </c>
      <c r="E851" s="22">
        <f t="shared" si="45"/>
        <v>0.106010259018393</v>
      </c>
      <c r="F851" s="21">
        <f>+Banknifty!O851</f>
        <v>0.39202511860506983</v>
      </c>
      <c r="G851" s="23"/>
      <c r="J851" s="24"/>
    </row>
    <row r="852" spans="1:10">
      <c r="A852" s="9">
        <f>Banknifty!A852</f>
        <v>43258</v>
      </c>
      <c r="B852" s="21">
        <f>Banknifty!T852</f>
        <v>6.6631301744879429E-3</v>
      </c>
      <c r="C852" s="21">
        <f t="shared" si="43"/>
        <v>0.44447326792481179</v>
      </c>
      <c r="D852" s="22">
        <f t="shared" si="44"/>
        <v>0.54382039676871685</v>
      </c>
      <c r="E852" s="22">
        <f t="shared" si="45"/>
        <v>9.9347128843905064E-2</v>
      </c>
      <c r="F852" s="21">
        <f>+Banknifty!O852</f>
        <v>0.39868824877955777</v>
      </c>
      <c r="G852" s="23"/>
      <c r="J852" s="24"/>
    </row>
    <row r="853" spans="1:10">
      <c r="A853" s="9">
        <f>Banknifty!A853</f>
        <v>43259</v>
      </c>
      <c r="B853" s="21">
        <f>Banknifty!T853</f>
        <v>-2.8468656075972404E-3</v>
      </c>
      <c r="C853" s="21">
        <f t="shared" si="43"/>
        <v>0.44162640231721456</v>
      </c>
      <c r="D853" s="22">
        <f t="shared" si="44"/>
        <v>0.54382039676871685</v>
      </c>
      <c r="E853" s="22">
        <f t="shared" si="45"/>
        <v>0.10219399445150229</v>
      </c>
      <c r="F853" s="21">
        <f>+Banknifty!O853</f>
        <v>0.39381949069868039</v>
      </c>
      <c r="G853" s="23"/>
      <c r="J853" s="24"/>
    </row>
    <row r="854" spans="1:10">
      <c r="A854" s="9">
        <f>Banknifty!A854</f>
        <v>43262</v>
      </c>
      <c r="B854" s="21">
        <f>Banknifty!T854</f>
        <v>-2.4063469248809082E-3</v>
      </c>
      <c r="C854" s="21">
        <f t="shared" si="43"/>
        <v>0.43922005539233366</v>
      </c>
      <c r="D854" s="22">
        <f t="shared" si="44"/>
        <v>0.54382039676871685</v>
      </c>
      <c r="E854" s="22">
        <f t="shared" si="45"/>
        <v>0.10460034137638319</v>
      </c>
      <c r="F854" s="21">
        <f>+Banknifty!O854</f>
        <v>0.39529464010483817</v>
      </c>
      <c r="G854" s="23"/>
      <c r="J854" s="24"/>
    </row>
    <row r="855" spans="1:10">
      <c r="A855" s="9">
        <f>Banknifty!A855</f>
        <v>43263</v>
      </c>
      <c r="B855" s="21">
        <f>Banknifty!T855</f>
        <v>5.255504777731671E-3</v>
      </c>
      <c r="C855" s="21">
        <f t="shared" si="43"/>
        <v>0.44447556017006534</v>
      </c>
      <c r="D855" s="22">
        <f t="shared" si="44"/>
        <v>0.54382039676871685</v>
      </c>
      <c r="E855" s="22">
        <f t="shared" si="45"/>
        <v>9.9344836598651509E-2</v>
      </c>
      <c r="F855" s="21">
        <f>+Banknifty!O855</f>
        <v>0.40055014488256985</v>
      </c>
      <c r="G855" s="23"/>
      <c r="J855" s="24"/>
    </row>
    <row r="856" spans="1:10">
      <c r="A856" s="9">
        <f>Banknifty!A856</f>
        <v>43264</v>
      </c>
      <c r="B856" s="21">
        <f>Banknifty!T856</f>
        <v>7.9463032782719578E-4</v>
      </c>
      <c r="C856" s="21">
        <f t="shared" si="43"/>
        <v>0.44527019049789252</v>
      </c>
      <c r="D856" s="22">
        <f t="shared" si="44"/>
        <v>0.54382039676871685</v>
      </c>
      <c r="E856" s="22">
        <f t="shared" si="45"/>
        <v>9.8550206270824336E-2</v>
      </c>
      <c r="F856" s="21">
        <f>+Banknifty!O856</f>
        <v>0.40134477521039702</v>
      </c>
      <c r="G856" s="23"/>
      <c r="J856" s="24"/>
    </row>
    <row r="857" spans="1:10">
      <c r="A857" s="9">
        <f>Banknifty!A857</f>
        <v>43265</v>
      </c>
      <c r="B857" s="21">
        <f>Banknifty!T857</f>
        <v>-2.9139083165335552E-3</v>
      </c>
      <c r="C857" s="21">
        <f t="shared" si="43"/>
        <v>0.44235628218135897</v>
      </c>
      <c r="D857" s="22">
        <f t="shared" si="44"/>
        <v>0.54382039676871685</v>
      </c>
      <c r="E857" s="22">
        <f t="shared" si="45"/>
        <v>0.10146411458735788</v>
      </c>
      <c r="F857" s="21">
        <f>+Banknifty!O857</f>
        <v>0.39922744349884975</v>
      </c>
      <c r="G857" s="23"/>
      <c r="J857" s="24"/>
    </row>
    <row r="858" spans="1:10">
      <c r="A858" s="9">
        <f>Banknifty!A858</f>
        <v>43266</v>
      </c>
      <c r="B858" s="21">
        <f>Banknifty!T858</f>
        <v>6.4087371007002089E-3</v>
      </c>
      <c r="C858" s="21">
        <f t="shared" si="43"/>
        <v>0.4487650192820592</v>
      </c>
      <c r="D858" s="22">
        <f t="shared" si="44"/>
        <v>0.54382039676871685</v>
      </c>
      <c r="E858" s="22">
        <f t="shared" si="45"/>
        <v>9.5055377486657655E-2</v>
      </c>
      <c r="F858" s="21">
        <f>+Banknifty!O858</f>
        <v>0.39281870639814953</v>
      </c>
      <c r="G858" s="23"/>
      <c r="J858" s="24"/>
    </row>
    <row r="859" spans="1:10">
      <c r="A859" s="9">
        <f>Banknifty!A859</f>
        <v>43269</v>
      </c>
      <c r="B859" s="21">
        <f>Banknifty!T859</f>
        <v>9.2008685922857617E-4</v>
      </c>
      <c r="C859" s="21">
        <f t="shared" si="43"/>
        <v>0.44968510614128776</v>
      </c>
      <c r="D859" s="22">
        <f t="shared" si="44"/>
        <v>0.54382039676871685</v>
      </c>
      <c r="E859" s="22">
        <f t="shared" si="45"/>
        <v>9.4135290627429091E-2</v>
      </c>
      <c r="F859" s="21">
        <f>+Banknifty!O859</f>
        <v>0.39189861953892097</v>
      </c>
      <c r="G859" s="23"/>
      <c r="J859" s="24"/>
    </row>
    <row r="860" spans="1:10">
      <c r="A860" s="9">
        <f>Banknifty!A860</f>
        <v>43270</v>
      </c>
      <c r="B860" s="21">
        <f>Banknifty!T860</f>
        <v>4.8453266379268958E-3</v>
      </c>
      <c r="C860" s="21">
        <f t="shared" si="43"/>
        <v>0.45453043277921468</v>
      </c>
      <c r="D860" s="22">
        <f t="shared" si="44"/>
        <v>0.54382039676871685</v>
      </c>
      <c r="E860" s="22">
        <f t="shared" si="45"/>
        <v>8.9289963989502175E-2</v>
      </c>
      <c r="F860" s="21">
        <f>+Banknifty!O860</f>
        <v>0.38705329290099405</v>
      </c>
      <c r="G860" s="23"/>
      <c r="J860" s="24"/>
    </row>
    <row r="861" spans="1:10">
      <c r="A861" s="9">
        <f>Banknifty!A861</f>
        <v>43271</v>
      </c>
      <c r="B861" s="21">
        <f>Banknifty!T861</f>
        <v>-3.9865033665417264E-3</v>
      </c>
      <c r="C861" s="21">
        <f t="shared" si="43"/>
        <v>0.45054392941267296</v>
      </c>
      <c r="D861" s="22">
        <f t="shared" si="44"/>
        <v>0.54382039676871685</v>
      </c>
      <c r="E861" s="22">
        <f t="shared" si="45"/>
        <v>9.3276467356043891E-2</v>
      </c>
      <c r="F861" s="21">
        <f>+Banknifty!O861</f>
        <v>0.39996725567100283</v>
      </c>
      <c r="G861" s="23"/>
      <c r="J861" s="24"/>
    </row>
    <row r="862" spans="1:10">
      <c r="A862" s="9">
        <f>Banknifty!A862</f>
        <v>43272</v>
      </c>
      <c r="B862" s="21">
        <f>Banknifty!T862</f>
        <v>-5.746686718676567E-3</v>
      </c>
      <c r="C862" s="21">
        <f t="shared" si="43"/>
        <v>0.4447972426939964</v>
      </c>
      <c r="D862" s="22">
        <f t="shared" si="44"/>
        <v>0.54382039676871685</v>
      </c>
      <c r="E862" s="22">
        <f t="shared" si="45"/>
        <v>9.9023154074720454E-2</v>
      </c>
      <c r="F862" s="21">
        <f>+Banknifty!O862</f>
        <v>0.39522056895232627</v>
      </c>
      <c r="G862" s="23"/>
      <c r="J862" s="24"/>
    </row>
    <row r="863" spans="1:10">
      <c r="A863" s="9">
        <f>Banknifty!A863</f>
        <v>43273</v>
      </c>
      <c r="B863" s="21">
        <f>Banknifty!T863</f>
        <v>-8.3065826132125032E-3</v>
      </c>
      <c r="C863" s="21">
        <f t="shared" si="43"/>
        <v>0.43649066008078391</v>
      </c>
      <c r="D863" s="22">
        <f t="shared" si="44"/>
        <v>0.54382039676871685</v>
      </c>
      <c r="E863" s="22">
        <f t="shared" si="45"/>
        <v>0.10732973668793294</v>
      </c>
      <c r="F863" s="21">
        <f>+Banknifty!O863</f>
        <v>0.40720526933481671</v>
      </c>
      <c r="G863" s="23"/>
      <c r="J863" s="24"/>
    </row>
    <row r="864" spans="1:10">
      <c r="A864" s="9">
        <f>Banknifty!A864</f>
        <v>43276</v>
      </c>
      <c r="B864" s="21">
        <f>Banknifty!T864</f>
        <v>-1.6490070366015214E-2</v>
      </c>
      <c r="C864" s="21">
        <f t="shared" si="43"/>
        <v>0.42000058971476872</v>
      </c>
      <c r="D864" s="22">
        <f t="shared" si="44"/>
        <v>0.54382039676871685</v>
      </c>
      <c r="E864" s="22">
        <f t="shared" si="45"/>
        <v>0.12381980705394813</v>
      </c>
      <c r="F864" s="21">
        <f>+Banknifty!O864</f>
        <v>0.40053262995597877</v>
      </c>
      <c r="G864" s="23"/>
      <c r="J864" s="24"/>
    </row>
    <row r="865" spans="1:10">
      <c r="A865" s="9">
        <f>Banknifty!A865</f>
        <v>43277</v>
      </c>
      <c r="B865" s="21">
        <f>Banknifty!T865</f>
        <v>2.2923928259373143E-4</v>
      </c>
      <c r="C865" s="21">
        <f t="shared" si="43"/>
        <v>0.42022982899736244</v>
      </c>
      <c r="D865" s="22">
        <f t="shared" si="44"/>
        <v>0.54382039676871685</v>
      </c>
      <c r="E865" s="22">
        <f t="shared" si="45"/>
        <v>0.12359056777135441</v>
      </c>
      <c r="F865" s="21">
        <f>+Banknifty!O865</f>
        <v>0.40030339067338505</v>
      </c>
      <c r="G865" s="23"/>
      <c r="J865" s="24"/>
    </row>
    <row r="866" spans="1:10">
      <c r="A866" s="9">
        <f>Banknifty!A866</f>
        <v>43278</v>
      </c>
      <c r="B866" s="21">
        <f>Banknifty!T866</f>
        <v>6.5667680938518106E-3</v>
      </c>
      <c r="C866" s="21">
        <f t="shared" si="43"/>
        <v>0.42679659709121426</v>
      </c>
      <c r="D866" s="22">
        <f t="shared" si="44"/>
        <v>0.54382039676871685</v>
      </c>
      <c r="E866" s="22">
        <f t="shared" si="45"/>
        <v>0.11702379967750259</v>
      </c>
      <c r="F866" s="21">
        <f>+Banknifty!O866</f>
        <v>0.39373662257953324</v>
      </c>
      <c r="G866" s="23"/>
      <c r="J866" s="24"/>
    </row>
    <row r="867" spans="1:10">
      <c r="A867" s="9">
        <f>Banknifty!A867</f>
        <v>43279</v>
      </c>
      <c r="B867" s="21">
        <f>Banknifty!T867</f>
        <v>3.0883198159593651E-3</v>
      </c>
      <c r="C867" s="21">
        <f t="shared" si="43"/>
        <v>0.42988491690717362</v>
      </c>
      <c r="D867" s="22">
        <f t="shared" si="44"/>
        <v>0.54382039676871685</v>
      </c>
      <c r="E867" s="22">
        <f t="shared" si="45"/>
        <v>0.11393547986154323</v>
      </c>
      <c r="F867" s="21">
        <f>+Banknifty!O867</f>
        <v>0.38964830276357387</v>
      </c>
      <c r="G867" s="23"/>
      <c r="J867" s="24"/>
    </row>
    <row r="868" spans="1:10">
      <c r="A868" s="9">
        <f>Banknifty!A868</f>
        <v>43280</v>
      </c>
      <c r="B868" s="21">
        <f>Banknifty!T868</f>
        <v>0</v>
      </c>
      <c r="C868" s="21">
        <f t="shared" si="43"/>
        <v>0.42988491690717362</v>
      </c>
      <c r="D868" s="22">
        <f t="shared" si="44"/>
        <v>0.54382039676871685</v>
      </c>
      <c r="E868" s="22">
        <f t="shared" si="45"/>
        <v>0.11393547986154323</v>
      </c>
      <c r="F868" s="21">
        <f>+Banknifty!O868</f>
        <v>0.39074059064126804</v>
      </c>
      <c r="G868" s="23"/>
      <c r="J868" s="24"/>
    </row>
    <row r="869" spans="1:10">
      <c r="A869" s="9">
        <f>Banknifty!A869</f>
        <v>43283</v>
      </c>
      <c r="B869" s="21">
        <f>Banknifty!T869</f>
        <v>0</v>
      </c>
      <c r="C869" s="21">
        <f t="shared" si="43"/>
        <v>0.42988491690717362</v>
      </c>
      <c r="D869" s="22">
        <f t="shared" si="44"/>
        <v>0.54382039676871685</v>
      </c>
      <c r="E869" s="22">
        <f t="shared" si="45"/>
        <v>0.11393547986154323</v>
      </c>
      <c r="F869" s="21">
        <f>+Banknifty!O869</f>
        <v>0.38647487933200958</v>
      </c>
      <c r="G869" s="23"/>
      <c r="J869" s="24"/>
    </row>
    <row r="870" spans="1:10">
      <c r="A870" s="9">
        <f>Banknifty!A870</f>
        <v>43284</v>
      </c>
      <c r="B870" s="21">
        <f>Banknifty!T870</f>
        <v>-1.6746133836435116E-3</v>
      </c>
      <c r="C870" s="21">
        <f t="shared" si="43"/>
        <v>0.42821030352353012</v>
      </c>
      <c r="D870" s="22">
        <f t="shared" si="44"/>
        <v>0.54382039676871685</v>
      </c>
      <c r="E870" s="22">
        <f t="shared" si="45"/>
        <v>0.11561009324518673</v>
      </c>
      <c r="F870" s="21">
        <f>+Banknifty!O870</f>
        <v>0.38714949271565308</v>
      </c>
      <c r="G870" s="23"/>
      <c r="J870" s="24"/>
    </row>
    <row r="871" spans="1:10">
      <c r="A871" s="9">
        <f>Banknifty!A871</f>
        <v>43285</v>
      </c>
      <c r="B871" s="21">
        <f>Banknifty!T871</f>
        <v>-3.9184030059093624E-3</v>
      </c>
      <c r="C871" s="21">
        <f t="shared" si="43"/>
        <v>0.42429190051762078</v>
      </c>
      <c r="D871" s="22">
        <f t="shared" si="44"/>
        <v>0.54382039676871685</v>
      </c>
      <c r="E871" s="22">
        <f t="shared" si="45"/>
        <v>0.11952849625109607</v>
      </c>
      <c r="F871" s="21">
        <f>+Banknifty!O871</f>
        <v>0.39410246729758902</v>
      </c>
      <c r="G871" s="23"/>
      <c r="J871" s="24"/>
    </row>
    <row r="872" spans="1:10">
      <c r="A872" s="9">
        <f>Banknifty!A872</f>
        <v>43286</v>
      </c>
      <c r="B872" s="21">
        <f>Banknifty!T872</f>
        <v>1.7777777777777779E-3</v>
      </c>
      <c r="C872" s="21">
        <f t="shared" si="43"/>
        <v>0.42606967829539855</v>
      </c>
      <c r="D872" s="22">
        <f t="shared" si="44"/>
        <v>0.54382039676871685</v>
      </c>
      <c r="E872" s="22">
        <f t="shared" si="45"/>
        <v>0.11775071847331831</v>
      </c>
      <c r="F872" s="21">
        <f>+Banknifty!O872</f>
        <v>0.39588024507536679</v>
      </c>
      <c r="G872" s="23"/>
      <c r="J872" s="24"/>
    </row>
    <row r="873" spans="1:10">
      <c r="A873" s="9">
        <f>Banknifty!A873</f>
        <v>43287</v>
      </c>
      <c r="B873" s="21">
        <f>Banknifty!T873</f>
        <v>-3.5772716116974079E-3</v>
      </c>
      <c r="C873" s="21">
        <f t="shared" si="43"/>
        <v>0.42249240668370114</v>
      </c>
      <c r="D873" s="22">
        <f t="shared" si="44"/>
        <v>0.54382039676871685</v>
      </c>
      <c r="E873" s="22">
        <f t="shared" si="45"/>
        <v>0.12132799008501571</v>
      </c>
      <c r="F873" s="21">
        <f>+Banknifty!O873</f>
        <v>0.39648059622415199</v>
      </c>
      <c r="G873" s="23"/>
      <c r="J873" s="24"/>
    </row>
    <row r="874" spans="1:10">
      <c r="A874" s="9">
        <f>Banknifty!A874</f>
        <v>43290</v>
      </c>
      <c r="B874" s="21">
        <f>Banknifty!T874</f>
        <v>8.0376145265731828E-3</v>
      </c>
      <c r="C874" s="21">
        <f t="shared" si="43"/>
        <v>0.43053002121027434</v>
      </c>
      <c r="D874" s="22">
        <f t="shared" si="44"/>
        <v>0.54382039676871685</v>
      </c>
      <c r="E874" s="22">
        <f t="shared" si="45"/>
        <v>0.11329037555844251</v>
      </c>
      <c r="F874" s="21">
        <f>+Banknifty!O874</f>
        <v>0.40451821075072519</v>
      </c>
      <c r="G874" s="23"/>
      <c r="J874" s="24"/>
    </row>
    <row r="875" spans="1:10">
      <c r="A875" s="9">
        <f>Banknifty!A875</f>
        <v>43291</v>
      </c>
      <c r="B875" s="21">
        <f>Banknifty!T875</f>
        <v>6.3395149999625105E-3</v>
      </c>
      <c r="C875" s="21">
        <f t="shared" si="43"/>
        <v>0.43686953621023683</v>
      </c>
      <c r="D875" s="22">
        <f t="shared" si="44"/>
        <v>0.54382039676871685</v>
      </c>
      <c r="E875" s="22">
        <f t="shared" si="45"/>
        <v>0.10695086055848002</v>
      </c>
      <c r="F875" s="21">
        <f>+Banknifty!O875</f>
        <v>0.41085772575068769</v>
      </c>
      <c r="G875" s="23"/>
      <c r="J875" s="24"/>
    </row>
    <row r="876" spans="1:10">
      <c r="A876" s="9">
        <f>Banknifty!A876</f>
        <v>43292</v>
      </c>
      <c r="B876" s="21">
        <f>Banknifty!T876</f>
        <v>-5.1870204871153434E-3</v>
      </c>
      <c r="C876" s="21">
        <f t="shared" si="43"/>
        <v>0.4316825157231215</v>
      </c>
      <c r="D876" s="22">
        <f t="shared" si="44"/>
        <v>0.54382039676871685</v>
      </c>
      <c r="E876" s="22">
        <f t="shared" si="45"/>
        <v>0.11213788104559536</v>
      </c>
      <c r="F876" s="21">
        <f>+Banknifty!O876</f>
        <v>0.40708951007334815</v>
      </c>
      <c r="G876" s="23"/>
      <c r="J876" s="24"/>
    </row>
    <row r="877" spans="1:10">
      <c r="A877" s="9">
        <f>Banknifty!A877</f>
        <v>43293</v>
      </c>
      <c r="B877" s="21">
        <f>Banknifty!T877</f>
        <v>-4.4934357549722189E-3</v>
      </c>
      <c r="C877" s="21">
        <f t="shared" si="43"/>
        <v>0.42718907996814925</v>
      </c>
      <c r="D877" s="22">
        <f t="shared" si="44"/>
        <v>0.54382039676871685</v>
      </c>
      <c r="E877" s="22">
        <f t="shared" si="45"/>
        <v>0.1166313168005676</v>
      </c>
      <c r="F877" s="21">
        <f>+Banknifty!O877</f>
        <v>0.41576902518548736</v>
      </c>
      <c r="G877" s="23"/>
      <c r="J877" s="24"/>
    </row>
    <row r="878" spans="1:10">
      <c r="A878" s="9">
        <f>Banknifty!A878</f>
        <v>43294</v>
      </c>
      <c r="B878" s="21">
        <f>Banknifty!T878</f>
        <v>-2.8860660622864794E-3</v>
      </c>
      <c r="C878" s="21">
        <f t="shared" si="43"/>
        <v>0.42430301390586278</v>
      </c>
      <c r="D878" s="22">
        <f t="shared" si="44"/>
        <v>0.54382039676871685</v>
      </c>
      <c r="E878" s="22">
        <f t="shared" si="45"/>
        <v>0.11951738286285407</v>
      </c>
      <c r="F878" s="21">
        <f>+Banknifty!O878</f>
        <v>0.41388295912320089</v>
      </c>
      <c r="G878" s="23"/>
      <c r="J878" s="24"/>
    </row>
    <row r="879" spans="1:10">
      <c r="A879" s="9">
        <f>Banknifty!A879</f>
        <v>43297</v>
      </c>
      <c r="B879" s="21">
        <f>Banknifty!T879</f>
        <v>8.2446468209153405E-3</v>
      </c>
      <c r="C879" s="21">
        <f t="shared" si="43"/>
        <v>0.43254766072677814</v>
      </c>
      <c r="D879" s="22">
        <f t="shared" si="44"/>
        <v>0.54382039676871685</v>
      </c>
      <c r="E879" s="22">
        <f t="shared" si="45"/>
        <v>0.11127273604193871</v>
      </c>
      <c r="F879" s="21">
        <f>+Banknifty!O879</f>
        <v>0.40563831230228553</v>
      </c>
      <c r="G879" s="23"/>
      <c r="J879" s="24"/>
    </row>
    <row r="880" spans="1:10">
      <c r="A880" s="9">
        <f>Banknifty!A880</f>
        <v>43298</v>
      </c>
      <c r="B880" s="21">
        <f>Banknifty!T880</f>
        <v>-8.3270348701321491E-3</v>
      </c>
      <c r="C880" s="21">
        <f t="shared" si="43"/>
        <v>0.42422062585664599</v>
      </c>
      <c r="D880" s="22">
        <f t="shared" si="44"/>
        <v>0.54382039676871685</v>
      </c>
      <c r="E880" s="22">
        <f t="shared" si="45"/>
        <v>0.11959977091207086</v>
      </c>
      <c r="F880" s="21">
        <f>+Banknifty!O880</f>
        <v>0.41862976912925115</v>
      </c>
      <c r="G880" s="23"/>
      <c r="J880" s="24"/>
    </row>
    <row r="881" spans="1:10">
      <c r="A881" s="9">
        <f>Banknifty!A881</f>
        <v>43299</v>
      </c>
      <c r="B881" s="21">
        <f>Banknifty!T881</f>
        <v>-6.8069886905849364E-3</v>
      </c>
      <c r="C881" s="21">
        <f t="shared" si="43"/>
        <v>0.41741363716606106</v>
      </c>
      <c r="D881" s="22">
        <f t="shared" si="44"/>
        <v>0.54382039676871685</v>
      </c>
      <c r="E881" s="22">
        <f t="shared" si="45"/>
        <v>0.12640675960265579</v>
      </c>
      <c r="F881" s="21">
        <f>+Banknifty!O881</f>
        <v>0.41282278043866621</v>
      </c>
      <c r="G881" s="23"/>
      <c r="J881" s="24"/>
    </row>
    <row r="882" spans="1:10">
      <c r="A882" s="9">
        <f>Banknifty!A882</f>
        <v>43300</v>
      </c>
      <c r="B882" s="21">
        <f>Banknifty!T882</f>
        <v>3.3214819490731125E-3</v>
      </c>
      <c r="C882" s="21">
        <f t="shared" si="43"/>
        <v>0.42073511911513417</v>
      </c>
      <c r="D882" s="22">
        <f t="shared" si="44"/>
        <v>0.54382039676871685</v>
      </c>
      <c r="E882" s="22">
        <f t="shared" si="45"/>
        <v>0.12308527765358268</v>
      </c>
      <c r="F882" s="21">
        <f>+Banknifty!O882</f>
        <v>0.4095012984895931</v>
      </c>
      <c r="G882" s="23"/>
      <c r="J882" s="24"/>
    </row>
    <row r="883" spans="1:10">
      <c r="A883" s="9">
        <f>Banknifty!A883</f>
        <v>43301</v>
      </c>
      <c r="B883" s="21">
        <f>Banknifty!T883</f>
        <v>-4.2636273205844052E-3</v>
      </c>
      <c r="C883" s="21">
        <f t="shared" si="43"/>
        <v>0.41647149179454979</v>
      </c>
      <c r="D883" s="22">
        <f t="shared" si="44"/>
        <v>0.54382039676871685</v>
      </c>
      <c r="E883" s="22">
        <f t="shared" si="45"/>
        <v>0.12734890497416707</v>
      </c>
      <c r="F883" s="21">
        <f>+Banknifty!O883</f>
        <v>0.41276492581017749</v>
      </c>
      <c r="G883" s="23"/>
      <c r="J883" s="24"/>
    </row>
    <row r="884" spans="1:10">
      <c r="A884" s="9">
        <f>Banknifty!A884</f>
        <v>43304</v>
      </c>
      <c r="B884" s="21">
        <f>Banknifty!T884</f>
        <v>5.3474148591290396E-3</v>
      </c>
      <c r="C884" s="21">
        <f t="shared" si="43"/>
        <v>0.42181890665367883</v>
      </c>
      <c r="D884" s="22">
        <f t="shared" si="44"/>
        <v>0.54382039676871685</v>
      </c>
      <c r="E884" s="22">
        <f t="shared" si="45"/>
        <v>0.12200149011503802</v>
      </c>
      <c r="F884" s="21">
        <f>+Banknifty!O884</f>
        <v>0.41811234066930653</v>
      </c>
      <c r="G884" s="23"/>
      <c r="J884" s="24"/>
    </row>
    <row r="885" spans="1:10">
      <c r="A885" s="9">
        <f>Banknifty!A885</f>
        <v>43305</v>
      </c>
      <c r="B885" s="21">
        <f>Banknifty!T885</f>
        <v>-2.5458262690735822E-3</v>
      </c>
      <c r="C885" s="21">
        <f t="shared" si="43"/>
        <v>0.41927308038460526</v>
      </c>
      <c r="D885" s="22">
        <f t="shared" si="44"/>
        <v>0.54382039676871685</v>
      </c>
      <c r="E885" s="22">
        <f t="shared" si="45"/>
        <v>0.12454731638411159</v>
      </c>
      <c r="F885" s="21">
        <f>+Banknifty!O885</f>
        <v>0.41656651440023296</v>
      </c>
      <c r="G885" s="23"/>
      <c r="J885" s="24"/>
    </row>
    <row r="886" spans="1:10">
      <c r="A886" s="9">
        <f>Banknifty!A886</f>
        <v>43306</v>
      </c>
      <c r="B886" s="21">
        <f>Banknifty!T886</f>
        <v>-1.9859032483015441E-3</v>
      </c>
      <c r="C886" s="21">
        <f t="shared" si="43"/>
        <v>0.4172871771363037</v>
      </c>
      <c r="D886" s="22">
        <f t="shared" si="44"/>
        <v>0.54382039676871685</v>
      </c>
      <c r="E886" s="22">
        <f t="shared" si="45"/>
        <v>0.12653321963241315</v>
      </c>
      <c r="F886" s="21">
        <f>+Banknifty!O886</f>
        <v>0.41755241764853451</v>
      </c>
      <c r="G886" s="23"/>
      <c r="J886" s="24"/>
    </row>
    <row r="887" spans="1:10">
      <c r="A887" s="9">
        <f>Banknifty!A887</f>
        <v>43307</v>
      </c>
      <c r="B887" s="21">
        <f>Banknifty!T887</f>
        <v>1.1013216200933533E-2</v>
      </c>
      <c r="C887" s="21">
        <f t="shared" si="43"/>
        <v>0.42830039333723724</v>
      </c>
      <c r="D887" s="22">
        <f t="shared" si="44"/>
        <v>0.54382039676871685</v>
      </c>
      <c r="E887" s="22">
        <f t="shared" si="45"/>
        <v>0.11552000343147961</v>
      </c>
      <c r="F887" s="21">
        <f>+Banknifty!O887</f>
        <v>0.42956563384946805</v>
      </c>
      <c r="G887" s="23"/>
      <c r="J887" s="24"/>
    </row>
    <row r="888" spans="1:10">
      <c r="A888" s="9">
        <f>Banknifty!A888</f>
        <v>43308</v>
      </c>
      <c r="B888" s="21">
        <f>Banknifty!T888</f>
        <v>0</v>
      </c>
      <c r="C888" s="21">
        <f t="shared" si="43"/>
        <v>0.42830039333723724</v>
      </c>
      <c r="D888" s="22">
        <f t="shared" si="44"/>
        <v>0.54382039676871685</v>
      </c>
      <c r="E888" s="22">
        <f t="shared" si="45"/>
        <v>0.11552000343147961</v>
      </c>
      <c r="F888" s="21">
        <f>+Banknifty!O888</f>
        <v>0.43894014882696303</v>
      </c>
      <c r="G888" s="23"/>
      <c r="J888" s="24"/>
    </row>
    <row r="889" spans="1:10">
      <c r="A889" s="9">
        <f>Banknifty!A889</f>
        <v>43311</v>
      </c>
      <c r="B889" s="21">
        <f>Banknifty!T889</f>
        <v>0</v>
      </c>
      <c r="C889" s="21">
        <f t="shared" si="43"/>
        <v>0.42830039333723724</v>
      </c>
      <c r="D889" s="22">
        <f t="shared" si="44"/>
        <v>0.54382039676871685</v>
      </c>
      <c r="E889" s="22">
        <f t="shared" si="45"/>
        <v>0.11552000343147961</v>
      </c>
      <c r="F889" s="21">
        <f>+Banknifty!O889</f>
        <v>0.44673154843874974</v>
      </c>
      <c r="G889" s="23"/>
      <c r="J889" s="24"/>
    </row>
    <row r="890" spans="1:10">
      <c r="A890" s="9">
        <f>Banknifty!A890</f>
        <v>43312</v>
      </c>
      <c r="B890" s="21">
        <f>Banknifty!T890</f>
        <v>-2.5491046426467908E-3</v>
      </c>
      <c r="C890" s="21">
        <f t="shared" si="43"/>
        <v>0.42575128869459045</v>
      </c>
      <c r="D890" s="22">
        <f t="shared" si="44"/>
        <v>0.54382039676871685</v>
      </c>
      <c r="E890" s="22">
        <f t="shared" si="45"/>
        <v>0.11806910807412641</v>
      </c>
      <c r="F890" s="21">
        <f>+Banknifty!O890</f>
        <v>0.44518244379610294</v>
      </c>
      <c r="G890" s="23"/>
      <c r="J890" s="24"/>
    </row>
    <row r="891" spans="1:10">
      <c r="A891" s="9">
        <f>Banknifty!A891</f>
        <v>43313</v>
      </c>
      <c r="B891" s="21">
        <f>Banknifty!T891</f>
        <v>-1.5103679573128003E-3</v>
      </c>
      <c r="C891" s="21">
        <f t="shared" si="43"/>
        <v>0.42424092073727765</v>
      </c>
      <c r="D891" s="22">
        <f t="shared" si="44"/>
        <v>0.54382039676871685</v>
      </c>
      <c r="E891" s="22">
        <f t="shared" si="45"/>
        <v>0.1195794760314392</v>
      </c>
      <c r="F891" s="21">
        <f>+Banknifty!O891</f>
        <v>0.44016835797235637</v>
      </c>
      <c r="G891" s="23"/>
      <c r="J891" s="24"/>
    </row>
    <row r="892" spans="1:10">
      <c r="A892" s="9">
        <f>Banknifty!A892</f>
        <v>43314</v>
      </c>
      <c r="B892" s="21">
        <f>Banknifty!T892</f>
        <v>8.0261056222491224E-3</v>
      </c>
      <c r="C892" s="21">
        <f t="shared" si="43"/>
        <v>0.4322670263595268</v>
      </c>
      <c r="D892" s="22">
        <f t="shared" si="44"/>
        <v>0.54382039676871685</v>
      </c>
      <c r="E892" s="22">
        <f t="shared" si="45"/>
        <v>0.11155337040919006</v>
      </c>
      <c r="F892" s="21">
        <f>+Banknifty!O892</f>
        <v>0.43214225235010723</v>
      </c>
      <c r="G892" s="23"/>
      <c r="J892" s="24"/>
    </row>
    <row r="893" spans="1:10">
      <c r="A893" s="9">
        <f>Banknifty!A893</f>
        <v>43315</v>
      </c>
      <c r="B893" s="21">
        <f>Banknifty!T893</f>
        <v>-4.1393310042586902E-3</v>
      </c>
      <c r="C893" s="21">
        <f t="shared" si="43"/>
        <v>0.42812769535526812</v>
      </c>
      <c r="D893" s="22">
        <f t="shared" si="44"/>
        <v>0.54382039676871685</v>
      </c>
      <c r="E893" s="22">
        <f t="shared" si="45"/>
        <v>0.11569270141344873</v>
      </c>
      <c r="F893" s="21">
        <f>+Banknifty!O893</f>
        <v>0.44404566982399624</v>
      </c>
      <c r="G893" s="23"/>
      <c r="J893" s="24"/>
    </row>
    <row r="894" spans="1:10">
      <c r="A894" s="9">
        <f>Banknifty!A894</f>
        <v>43318</v>
      </c>
      <c r="B894" s="21">
        <f>Banknifty!T894</f>
        <v>6.5990204072817081E-3</v>
      </c>
      <c r="C894" s="21">
        <f t="shared" si="43"/>
        <v>0.43472671576254984</v>
      </c>
      <c r="D894" s="22">
        <f t="shared" si="44"/>
        <v>0.54382039676871685</v>
      </c>
      <c r="E894" s="22">
        <f t="shared" si="45"/>
        <v>0.10909368100616701</v>
      </c>
      <c r="F894" s="21">
        <f>+Banknifty!O894</f>
        <v>0.45064469023127796</v>
      </c>
      <c r="G894" s="23"/>
      <c r="J894" s="24"/>
    </row>
    <row r="895" spans="1:10">
      <c r="A895" s="9">
        <f>Banknifty!A895</f>
        <v>43319</v>
      </c>
      <c r="B895" s="21">
        <f>Banknifty!T895</f>
        <v>-1.4381235436862821E-3</v>
      </c>
      <c r="C895" s="21">
        <f t="shared" si="43"/>
        <v>0.43328859221886357</v>
      </c>
      <c r="D895" s="22">
        <f t="shared" si="44"/>
        <v>0.54382039676871685</v>
      </c>
      <c r="E895" s="22">
        <f t="shared" si="45"/>
        <v>0.11053180454985329</v>
      </c>
      <c r="F895" s="21">
        <f>+Banknifty!O895</f>
        <v>0.45020656668759168</v>
      </c>
      <c r="G895" s="23"/>
      <c r="J895" s="24"/>
    </row>
    <row r="896" spans="1:10">
      <c r="A896" s="9">
        <f>Banknifty!A896</f>
        <v>43320</v>
      </c>
      <c r="B896" s="21">
        <f>Banknifty!T896</f>
        <v>-2.7506163253767837E-3</v>
      </c>
      <c r="C896" s="21">
        <f t="shared" si="43"/>
        <v>0.4305379758934868</v>
      </c>
      <c r="D896" s="22">
        <f t="shared" si="44"/>
        <v>0.54382039676871685</v>
      </c>
      <c r="E896" s="22">
        <f t="shared" si="45"/>
        <v>0.11328242087523005</v>
      </c>
      <c r="F896" s="21">
        <f>+Banknifty!O896</f>
        <v>0.4566310207610641</v>
      </c>
      <c r="G896" s="23"/>
      <c r="J896" s="24"/>
    </row>
    <row r="897" spans="1:10">
      <c r="A897" s="9">
        <f>Banknifty!A897</f>
        <v>43321</v>
      </c>
      <c r="B897" s="21">
        <f>Banknifty!T897</f>
        <v>7.972638827906546E-3</v>
      </c>
      <c r="C897" s="21">
        <f t="shared" si="43"/>
        <v>0.43851061472139335</v>
      </c>
      <c r="D897" s="22">
        <f t="shared" si="44"/>
        <v>0.54382039676871685</v>
      </c>
      <c r="E897" s="22">
        <f t="shared" si="45"/>
        <v>0.1053097820473235</v>
      </c>
      <c r="F897" s="21">
        <f>+Banknifty!O897</f>
        <v>0.46460365958897065</v>
      </c>
      <c r="G897" s="23"/>
      <c r="J897" s="24"/>
    </row>
    <row r="898" spans="1:10">
      <c r="A898" s="9">
        <f>Banknifty!A898</f>
        <v>43322</v>
      </c>
      <c r="B898" s="21">
        <f>Banknifty!T898</f>
        <v>-6.6319074341221924E-3</v>
      </c>
      <c r="C898" s="21">
        <f t="shared" si="43"/>
        <v>0.43187870728727118</v>
      </c>
      <c r="D898" s="22">
        <f t="shared" si="44"/>
        <v>0.54382039676871685</v>
      </c>
      <c r="E898" s="22">
        <f t="shared" si="45"/>
        <v>0.11194168948144567</v>
      </c>
      <c r="F898" s="21">
        <f>+Banknifty!O898</f>
        <v>0.45807318698944394</v>
      </c>
      <c r="G898" s="23"/>
      <c r="J898" s="24"/>
    </row>
    <row r="899" spans="1:10">
      <c r="A899" s="9">
        <f>Banknifty!A899</f>
        <v>43325</v>
      </c>
      <c r="B899" s="21">
        <f>Banknifty!T899</f>
        <v>1.0505368957149449E-2</v>
      </c>
      <c r="C899" s="21">
        <f t="shared" si="43"/>
        <v>0.44238407624442061</v>
      </c>
      <c r="D899" s="22">
        <f t="shared" si="44"/>
        <v>0.54382039676871685</v>
      </c>
      <c r="E899" s="22">
        <f t="shared" si="45"/>
        <v>0.10143632052429624</v>
      </c>
      <c r="F899" s="21">
        <f>+Banknifty!O899</f>
        <v>0.44756781803229451</v>
      </c>
      <c r="G899" s="23"/>
      <c r="J899" s="24"/>
    </row>
    <row r="900" spans="1:10">
      <c r="A900" s="9">
        <f>Banknifty!A900</f>
        <v>43326</v>
      </c>
      <c r="B900" s="21">
        <f>Banknifty!T900</f>
        <v>-4.8020166375738575E-3</v>
      </c>
      <c r="C900" s="21">
        <f t="shared" si="43"/>
        <v>0.43758205960684676</v>
      </c>
      <c r="D900" s="22">
        <f t="shared" si="44"/>
        <v>0.54382039676871685</v>
      </c>
      <c r="E900" s="22">
        <f t="shared" si="45"/>
        <v>0.10623833716187009</v>
      </c>
      <c r="F900" s="21">
        <f>+Banknifty!O900</f>
        <v>0.45498960403297978</v>
      </c>
      <c r="G900" s="23"/>
      <c r="J900" s="24"/>
    </row>
    <row r="901" spans="1:10">
      <c r="A901" s="9">
        <f>Banknifty!A901</f>
        <v>43328</v>
      </c>
      <c r="B901" s="21">
        <f>Banknifty!T901</f>
        <v>-6.6686403704033746E-3</v>
      </c>
      <c r="C901" s="21">
        <f t="shared" si="43"/>
        <v>0.43091341923644338</v>
      </c>
      <c r="D901" s="22">
        <f t="shared" si="44"/>
        <v>0.54382039676871685</v>
      </c>
      <c r="E901" s="22">
        <f t="shared" si="45"/>
        <v>0.11290697753227347</v>
      </c>
      <c r="F901" s="21">
        <f>+Banknifty!O901</f>
        <v>0.44892424921150353</v>
      </c>
      <c r="G901" s="23"/>
      <c r="J901" s="24"/>
    </row>
    <row r="902" spans="1:10">
      <c r="A902" s="9">
        <f>Banknifty!A902</f>
        <v>43329</v>
      </c>
      <c r="B902" s="21">
        <f>Banknifty!T902</f>
        <v>-5.5918759316591609E-3</v>
      </c>
      <c r="C902" s="21">
        <f t="shared" si="43"/>
        <v>0.42532154330478422</v>
      </c>
      <c r="D902" s="22">
        <f t="shared" si="44"/>
        <v>0.54382039676871685</v>
      </c>
      <c r="E902" s="22">
        <f t="shared" si="45"/>
        <v>0.11849885346393263</v>
      </c>
      <c r="F902" s="21">
        <f>+Banknifty!O902</f>
        <v>0.45832325735277168</v>
      </c>
      <c r="G902" s="23"/>
      <c r="J902" s="24"/>
    </row>
    <row r="903" spans="1:10">
      <c r="A903" s="9">
        <f>Banknifty!A903</f>
        <v>43332</v>
      </c>
      <c r="B903" s="21">
        <f>Banknifty!T903</f>
        <v>5.7491258275795005E-3</v>
      </c>
      <c r="C903" s="21">
        <f t="shared" si="43"/>
        <v>0.43107066913236375</v>
      </c>
      <c r="D903" s="22">
        <f t="shared" si="44"/>
        <v>0.54382039676871685</v>
      </c>
      <c r="E903" s="22">
        <f t="shared" si="45"/>
        <v>0.1127497276363531</v>
      </c>
      <c r="F903" s="21">
        <f>+Banknifty!O903</f>
        <v>0.46407238318035121</v>
      </c>
      <c r="G903" s="23"/>
      <c r="J903" s="24"/>
    </row>
    <row r="904" spans="1:10">
      <c r="A904" s="9">
        <f>Banknifty!A904</f>
        <v>43333</v>
      </c>
      <c r="B904" s="21">
        <f>Banknifty!T904</f>
        <v>-4.4196723076298343E-3</v>
      </c>
      <c r="C904" s="21">
        <f t="shared" si="43"/>
        <v>0.4266509968247339</v>
      </c>
      <c r="D904" s="22">
        <f t="shared" si="44"/>
        <v>0.54382039676871685</v>
      </c>
      <c r="E904" s="22">
        <f t="shared" si="45"/>
        <v>0.11716939994398295</v>
      </c>
      <c r="F904" s="21">
        <f>+Banknifty!O904</f>
        <v>0.46223343741513262</v>
      </c>
      <c r="G904" s="23"/>
      <c r="J904" s="24"/>
    </row>
    <row r="905" spans="1:10">
      <c r="A905" s="9">
        <f>Banknifty!A905</f>
        <v>43335</v>
      </c>
      <c r="B905" s="21">
        <f>Banknifty!T905</f>
        <v>6.3756769515564988E-3</v>
      </c>
      <c r="C905" s="21">
        <f t="shared" si="43"/>
        <v>0.43302667377629039</v>
      </c>
      <c r="D905" s="22">
        <f t="shared" si="44"/>
        <v>0.54382039676871685</v>
      </c>
      <c r="E905" s="22">
        <f t="shared" si="45"/>
        <v>0.11079372299242646</v>
      </c>
      <c r="F905" s="21">
        <f>+Banknifty!O905</f>
        <v>0.45585776046357612</v>
      </c>
      <c r="G905" s="23"/>
      <c r="J905" s="24"/>
    </row>
    <row r="906" spans="1:10">
      <c r="A906" s="9">
        <f>Banknifty!A906</f>
        <v>43336</v>
      </c>
      <c r="B906" s="21">
        <f>Banknifty!T906</f>
        <v>6.7706915358348415E-3</v>
      </c>
      <c r="C906" s="21">
        <f t="shared" si="43"/>
        <v>0.43979736531212521</v>
      </c>
      <c r="D906" s="22">
        <f t="shared" si="44"/>
        <v>0.54382039676871685</v>
      </c>
      <c r="E906" s="22">
        <f t="shared" si="45"/>
        <v>0.10402303145659164</v>
      </c>
      <c r="F906" s="21">
        <f>+Banknifty!O906</f>
        <v>0.44908706892774131</v>
      </c>
      <c r="G906" s="23"/>
      <c r="J906" s="24"/>
    </row>
    <row r="907" spans="1:10">
      <c r="A907" s="9">
        <f>Banknifty!A907</f>
        <v>43339</v>
      </c>
      <c r="B907" s="21">
        <f>Banknifty!T907</f>
        <v>-1.0074041162644067E-2</v>
      </c>
      <c r="C907" s="21">
        <f t="shared" si="43"/>
        <v>0.42972332414948117</v>
      </c>
      <c r="D907" s="22">
        <f t="shared" si="44"/>
        <v>0.54382039676871685</v>
      </c>
      <c r="E907" s="22">
        <f t="shared" si="45"/>
        <v>0.11409707261923568</v>
      </c>
      <c r="F907" s="21">
        <f>+Banknifty!O907</f>
        <v>0.46199160083165697</v>
      </c>
      <c r="G907" s="23"/>
      <c r="J907" s="24"/>
    </row>
    <row r="908" spans="1:10">
      <c r="A908" s="9">
        <f>Banknifty!A908</f>
        <v>43340</v>
      </c>
      <c r="B908" s="21">
        <f>Banknifty!T908</f>
        <v>1.5317158932326553E-3</v>
      </c>
      <c r="C908" s="21">
        <f t="shared" si="43"/>
        <v>0.43125504004271381</v>
      </c>
      <c r="D908" s="22">
        <f t="shared" si="44"/>
        <v>0.54382039676871685</v>
      </c>
      <c r="E908" s="22">
        <f t="shared" si="45"/>
        <v>0.11256535672600304</v>
      </c>
      <c r="F908" s="21">
        <f>+Banknifty!O908</f>
        <v>0.46352331672488961</v>
      </c>
      <c r="G908" s="23"/>
      <c r="J908" s="24"/>
    </row>
    <row r="909" spans="1:10">
      <c r="A909" s="9">
        <f>Banknifty!A909</f>
        <v>43341</v>
      </c>
      <c r="B909" s="21">
        <f>Banknifty!T909</f>
        <v>-3.1792686911142959E-3</v>
      </c>
      <c r="C909" s="21">
        <f t="shared" ref="C909:C972" si="46">+C908+B909</f>
        <v>0.42807577135159952</v>
      </c>
      <c r="D909" s="22">
        <f t="shared" ref="D909:D972" si="47">MAX(C909,D908)</f>
        <v>0.54382039676871685</v>
      </c>
      <c r="E909" s="22">
        <f t="shared" ref="E909:E972" si="48">D909-C909</f>
        <v>0.11574462541711733</v>
      </c>
      <c r="F909" s="21">
        <f>+Banknifty!O909</f>
        <v>0.46134404803377532</v>
      </c>
      <c r="G909" s="23"/>
      <c r="J909" s="24"/>
    </row>
    <row r="910" spans="1:10">
      <c r="A910" s="9">
        <f>Banknifty!A910</f>
        <v>43342</v>
      </c>
      <c r="B910" s="21">
        <f>Banknifty!T910</f>
        <v>4.5361754018947535E-3</v>
      </c>
      <c r="C910" s="21">
        <f t="shared" si="46"/>
        <v>0.43261194675349429</v>
      </c>
      <c r="D910" s="22">
        <f t="shared" si="47"/>
        <v>0.54382039676871685</v>
      </c>
      <c r="E910" s="22">
        <f t="shared" si="48"/>
        <v>0.11120845001522256</v>
      </c>
      <c r="F910" s="21">
        <f>+Banknifty!O910</f>
        <v>0.45580787263188055</v>
      </c>
      <c r="G910" s="23"/>
      <c r="J910" s="24"/>
    </row>
    <row r="911" spans="1:10">
      <c r="A911" s="9">
        <f>Banknifty!A911</f>
        <v>43343</v>
      </c>
      <c r="B911" s="21">
        <f>Banknifty!T911</f>
        <v>0</v>
      </c>
      <c r="C911" s="21">
        <f t="shared" si="46"/>
        <v>0.43261194675349429</v>
      </c>
      <c r="D911" s="22">
        <f t="shared" si="47"/>
        <v>0.54382039676871685</v>
      </c>
      <c r="E911" s="22">
        <f t="shared" si="48"/>
        <v>0.11120845001522256</v>
      </c>
      <c r="F911" s="21">
        <f>+Banknifty!O911</f>
        <v>0.46016999072408121</v>
      </c>
      <c r="G911" s="23"/>
      <c r="J911" s="24"/>
    </row>
    <row r="912" spans="1:10">
      <c r="A912" s="9">
        <f>Banknifty!A912</f>
        <v>43346</v>
      </c>
      <c r="B912" s="21">
        <f>Banknifty!T912</f>
        <v>0</v>
      </c>
      <c r="C912" s="21">
        <f t="shared" si="46"/>
        <v>0.43261194675349429</v>
      </c>
      <c r="D912" s="22">
        <f t="shared" si="47"/>
        <v>0.54382039676871685</v>
      </c>
      <c r="E912" s="22">
        <f t="shared" si="48"/>
        <v>0.11120845001522256</v>
      </c>
      <c r="F912" s="21">
        <f>+Banknifty!O912</f>
        <v>0.45300579363512322</v>
      </c>
      <c r="G912" s="23"/>
      <c r="J912" s="24"/>
    </row>
    <row r="913" spans="1:10">
      <c r="A913" s="9">
        <f>Banknifty!A913</f>
        <v>43347</v>
      </c>
      <c r="B913" s="21">
        <f>Banknifty!T913</f>
        <v>1.4246168508864092E-2</v>
      </c>
      <c r="C913" s="21">
        <f t="shared" si="46"/>
        <v>0.44685811526235836</v>
      </c>
      <c r="D913" s="22">
        <f t="shared" si="47"/>
        <v>0.54382039676871685</v>
      </c>
      <c r="E913" s="22">
        <f t="shared" si="48"/>
        <v>9.6962281506358494E-2</v>
      </c>
      <c r="F913" s="21">
        <f>+Banknifty!O913</f>
        <v>0.43875962512625916</v>
      </c>
      <c r="G913" s="23"/>
      <c r="J913" s="24"/>
    </row>
    <row r="914" spans="1:10">
      <c r="A914" s="9">
        <f>Banknifty!A914</f>
        <v>43348</v>
      </c>
      <c r="B914" s="21">
        <f>Banknifty!T914</f>
        <v>2.9240877841932686E-3</v>
      </c>
      <c r="C914" s="21">
        <f t="shared" si="46"/>
        <v>0.44978220304655164</v>
      </c>
      <c r="D914" s="22">
        <f t="shared" si="47"/>
        <v>0.54382039676871685</v>
      </c>
      <c r="E914" s="22">
        <f t="shared" si="48"/>
        <v>9.4038193722165209E-2</v>
      </c>
      <c r="F914" s="21">
        <f>+Banknifty!O914</f>
        <v>0.43583553734206587</v>
      </c>
      <c r="G914" s="23"/>
      <c r="J914" s="24"/>
    </row>
    <row r="915" spans="1:10">
      <c r="A915" s="9">
        <f>Banknifty!A915</f>
        <v>43349</v>
      </c>
      <c r="B915" s="21">
        <f>Banknifty!T915</f>
        <v>-4.6783640279356321E-3</v>
      </c>
      <c r="C915" s="21">
        <f t="shared" si="46"/>
        <v>0.445103839018616</v>
      </c>
      <c r="D915" s="22">
        <f t="shared" si="47"/>
        <v>0.54382039676871685</v>
      </c>
      <c r="E915" s="22">
        <f t="shared" si="48"/>
        <v>9.8716557750100853E-2</v>
      </c>
      <c r="F915" s="21">
        <f>+Banknifty!O915</f>
        <v>0.43741354618182082</v>
      </c>
      <c r="G915" s="23"/>
      <c r="J915" s="24"/>
    </row>
    <row r="916" spans="1:10">
      <c r="A916" s="9">
        <f>Banknifty!A916</f>
        <v>43350</v>
      </c>
      <c r="B916" s="21">
        <f>Banknifty!T916</f>
        <v>-7.5055460572953855E-3</v>
      </c>
      <c r="C916" s="21">
        <f t="shared" si="46"/>
        <v>0.43759829296132063</v>
      </c>
      <c r="D916" s="22">
        <f t="shared" si="47"/>
        <v>0.54382039676871685</v>
      </c>
      <c r="E916" s="22">
        <f t="shared" si="48"/>
        <v>0.10622210380739622</v>
      </c>
      <c r="F916" s="21">
        <f>+Banknifty!O916</f>
        <v>0.43795382897816493</v>
      </c>
      <c r="G916" s="23"/>
      <c r="J916" s="24"/>
    </row>
    <row r="917" spans="1:10">
      <c r="A917" s="9">
        <f>Banknifty!A917</f>
        <v>43353</v>
      </c>
      <c r="B917" s="21">
        <f>Banknifty!T917</f>
        <v>-9.7323972884476358E-3</v>
      </c>
      <c r="C917" s="21">
        <f t="shared" si="46"/>
        <v>0.42786589567287298</v>
      </c>
      <c r="D917" s="22">
        <f t="shared" si="47"/>
        <v>0.54382039676871685</v>
      </c>
      <c r="E917" s="22">
        <f t="shared" si="48"/>
        <v>0.11595450109584388</v>
      </c>
      <c r="F917" s="21">
        <f>+Banknifty!O917</f>
        <v>0.42871780758872091</v>
      </c>
      <c r="G917" s="23"/>
      <c r="J917" s="24"/>
    </row>
    <row r="918" spans="1:10">
      <c r="A918" s="9">
        <f>Banknifty!A918</f>
        <v>43354</v>
      </c>
      <c r="B918" s="21">
        <f>Banknifty!T918</f>
        <v>1.4177963435778587E-2</v>
      </c>
      <c r="C918" s="21">
        <f t="shared" si="46"/>
        <v>0.44204385910865157</v>
      </c>
      <c r="D918" s="22">
        <f t="shared" si="47"/>
        <v>0.54382039676871685</v>
      </c>
      <c r="E918" s="22">
        <f t="shared" si="48"/>
        <v>0.10177653766006528</v>
      </c>
      <c r="F918" s="21">
        <f>+Banknifty!O918</f>
        <v>0.41453984415294232</v>
      </c>
      <c r="G918" s="23"/>
      <c r="J918" s="24"/>
    </row>
    <row r="919" spans="1:10">
      <c r="A919" s="9">
        <f>Banknifty!A919</f>
        <v>43355</v>
      </c>
      <c r="B919" s="21">
        <f>Banknifty!T919</f>
        <v>-2.0463588936795738E-3</v>
      </c>
      <c r="C919" s="21">
        <f t="shared" si="46"/>
        <v>0.43999750021497197</v>
      </c>
      <c r="D919" s="22">
        <f t="shared" si="47"/>
        <v>0.54382039676871685</v>
      </c>
      <c r="E919" s="22">
        <f t="shared" si="48"/>
        <v>0.10382289655374488</v>
      </c>
      <c r="F919" s="21">
        <f>+Banknifty!O919</f>
        <v>0.41558620304662192</v>
      </c>
      <c r="G919" s="23"/>
      <c r="J919" s="24"/>
    </row>
    <row r="920" spans="1:10">
      <c r="A920" s="9">
        <f>Banknifty!A920</f>
        <v>43357</v>
      </c>
      <c r="B920" s="21">
        <f>Banknifty!T920</f>
        <v>9.6316366925142029E-3</v>
      </c>
      <c r="C920" s="21">
        <f t="shared" si="46"/>
        <v>0.44962913690748618</v>
      </c>
      <c r="D920" s="22">
        <f t="shared" si="47"/>
        <v>0.54382039676871685</v>
      </c>
      <c r="E920" s="22">
        <f t="shared" si="48"/>
        <v>9.419125986123067E-2</v>
      </c>
      <c r="F920" s="21">
        <f>+Banknifty!O920</f>
        <v>0.42521783973913613</v>
      </c>
      <c r="G920" s="23"/>
      <c r="J920" s="24"/>
    </row>
    <row r="921" spans="1:10">
      <c r="A921" s="9">
        <f>Banknifty!A921</f>
        <v>43360</v>
      </c>
      <c r="B921" s="21">
        <f>Banknifty!T921</f>
        <v>-6.9412149647651664E-3</v>
      </c>
      <c r="C921" s="21">
        <f t="shared" si="46"/>
        <v>0.442687921942721</v>
      </c>
      <c r="D921" s="22">
        <f t="shared" si="47"/>
        <v>0.54382039676871685</v>
      </c>
      <c r="E921" s="22">
        <f t="shared" si="48"/>
        <v>0.10113247482599586</v>
      </c>
      <c r="F921" s="21">
        <f>+Banknifty!O921</f>
        <v>0.41303111242335505</v>
      </c>
      <c r="G921" s="23"/>
      <c r="J921" s="24"/>
    </row>
    <row r="922" spans="1:10">
      <c r="A922" s="9">
        <f>Banknifty!A922</f>
        <v>43361</v>
      </c>
      <c r="B922" s="21">
        <f>Banknifty!T922</f>
        <v>1.3141708199073175E-2</v>
      </c>
      <c r="C922" s="21">
        <f t="shared" si="46"/>
        <v>0.45582963014179417</v>
      </c>
      <c r="D922" s="22">
        <f t="shared" si="47"/>
        <v>0.54382039676871685</v>
      </c>
      <c r="E922" s="22">
        <f t="shared" si="48"/>
        <v>8.7990766626922678E-2</v>
      </c>
      <c r="F922" s="21">
        <f>+Banknifty!O922</f>
        <v>0.39988940422428187</v>
      </c>
      <c r="G922" s="23"/>
      <c r="J922" s="24"/>
    </row>
    <row r="923" spans="1:10">
      <c r="A923" s="9">
        <f>Banknifty!A923</f>
        <v>43362</v>
      </c>
      <c r="B923" s="21">
        <f>Banknifty!T923</f>
        <v>6.511480768723721E-3</v>
      </c>
      <c r="C923" s="21">
        <f t="shared" si="46"/>
        <v>0.46234111091051788</v>
      </c>
      <c r="D923" s="22">
        <f t="shared" si="47"/>
        <v>0.54382039676871685</v>
      </c>
      <c r="E923" s="22">
        <f t="shared" si="48"/>
        <v>8.1479285858198969E-2</v>
      </c>
      <c r="F923" s="21">
        <f>+Banknifty!O923</f>
        <v>0.39337792345555816</v>
      </c>
      <c r="G923" s="23"/>
      <c r="J923" s="24"/>
    </row>
    <row r="924" spans="1:10">
      <c r="A924" s="9">
        <f>Banknifty!A924</f>
        <v>43364</v>
      </c>
      <c r="B924" s="21">
        <f>Banknifty!T924</f>
        <v>-1.1485511861168576E-2</v>
      </c>
      <c r="C924" s="21">
        <f t="shared" si="46"/>
        <v>0.4508555990493493</v>
      </c>
      <c r="D924" s="22">
        <f t="shared" si="47"/>
        <v>0.54382039676871685</v>
      </c>
      <c r="E924" s="22">
        <f t="shared" si="48"/>
        <v>9.2964797719367553E-2</v>
      </c>
      <c r="F924" s="21">
        <f>+Banknifty!O924</f>
        <v>0.36607714484129439</v>
      </c>
      <c r="G924" s="23"/>
      <c r="J924" s="24"/>
    </row>
    <row r="925" spans="1:10">
      <c r="A925" s="9">
        <f>Banknifty!A925</f>
        <v>43367</v>
      </c>
      <c r="B925" s="21">
        <f>Banknifty!T925</f>
        <v>2.5066250974279062E-2</v>
      </c>
      <c r="C925" s="21">
        <f t="shared" si="46"/>
        <v>0.47592185002362836</v>
      </c>
      <c r="D925" s="22">
        <f t="shared" si="47"/>
        <v>0.54382039676871685</v>
      </c>
      <c r="E925" s="22">
        <f t="shared" si="48"/>
        <v>6.7898546745088495E-2</v>
      </c>
      <c r="F925" s="21">
        <f>+Banknifty!O925</f>
        <v>0.34101089386701533</v>
      </c>
      <c r="G925" s="23"/>
      <c r="J925" s="24"/>
    </row>
    <row r="926" spans="1:10">
      <c r="A926" s="9">
        <f>Banknifty!A926</f>
        <v>43368</v>
      </c>
      <c r="B926" s="21">
        <f>Banknifty!T926</f>
        <v>-1.4057225544434199E-2</v>
      </c>
      <c r="C926" s="21">
        <f t="shared" si="46"/>
        <v>0.46186462447919419</v>
      </c>
      <c r="D926" s="22">
        <f t="shared" si="47"/>
        <v>0.54382039676871685</v>
      </c>
      <c r="E926" s="22">
        <f t="shared" si="48"/>
        <v>8.1955772289522666E-2</v>
      </c>
      <c r="F926" s="21">
        <f>+Banknifty!O926</f>
        <v>0.35406811941144956</v>
      </c>
      <c r="G926" s="23"/>
      <c r="J926" s="24"/>
    </row>
    <row r="927" spans="1:10">
      <c r="A927" s="9">
        <f>Banknifty!A927</f>
        <v>43369</v>
      </c>
      <c r="B927" s="21">
        <f>Banknifty!T927</f>
        <v>9.4501735162342648E-4</v>
      </c>
      <c r="C927" s="21">
        <f t="shared" si="46"/>
        <v>0.46280964183081763</v>
      </c>
      <c r="D927" s="22">
        <f t="shared" si="47"/>
        <v>0.54382039676871685</v>
      </c>
      <c r="E927" s="22">
        <f t="shared" si="48"/>
        <v>8.1010754937899221E-2</v>
      </c>
      <c r="F927" s="21">
        <f>+Banknifty!O927</f>
        <v>0.355013136763073</v>
      </c>
      <c r="G927" s="23"/>
      <c r="J927" s="24"/>
    </row>
    <row r="928" spans="1:10">
      <c r="A928" s="9">
        <f>Banknifty!A928</f>
        <v>43370</v>
      </c>
      <c r="B928" s="21">
        <f>Banknifty!T928</f>
        <v>-7.081281487263209E-3</v>
      </c>
      <c r="C928" s="21">
        <f t="shared" si="46"/>
        <v>0.45572836034355441</v>
      </c>
      <c r="D928" s="22">
        <f t="shared" si="47"/>
        <v>0.54382039676871685</v>
      </c>
      <c r="E928" s="22">
        <f t="shared" si="48"/>
        <v>8.8092036425162445E-2</v>
      </c>
      <c r="F928" s="21">
        <f>+Banknifty!O928</f>
        <v>0.34170668832925627</v>
      </c>
      <c r="G928" s="23"/>
      <c r="J928" s="24"/>
    </row>
    <row r="929" spans="1:10">
      <c r="A929" s="9">
        <f>Banknifty!A929</f>
        <v>43371</v>
      </c>
      <c r="B929" s="21">
        <f>Banknifty!T929</f>
        <v>0</v>
      </c>
      <c r="C929" s="21">
        <f t="shared" si="46"/>
        <v>0.45572836034355441</v>
      </c>
      <c r="D929" s="22">
        <f t="shared" si="47"/>
        <v>0.54382039676871685</v>
      </c>
      <c r="E929" s="22">
        <f t="shared" si="48"/>
        <v>8.8092036425162445E-2</v>
      </c>
      <c r="F929" s="21">
        <f>+Banknifty!O929</f>
        <v>0.34909187042183781</v>
      </c>
      <c r="G929" s="23"/>
      <c r="J929" s="24"/>
    </row>
    <row r="930" spans="1:10">
      <c r="A930" s="9">
        <f>Banknifty!A930</f>
        <v>43374</v>
      </c>
      <c r="B930" s="21">
        <f>Banknifty!T930</f>
        <v>0</v>
      </c>
      <c r="C930" s="21">
        <f t="shared" si="46"/>
        <v>0.45572836034355441</v>
      </c>
      <c r="D930" s="22">
        <f t="shared" si="47"/>
        <v>0.54382039676871685</v>
      </c>
      <c r="E930" s="22">
        <f t="shared" si="48"/>
        <v>8.8092036425162445E-2</v>
      </c>
      <c r="F930" s="21">
        <f>+Banknifty!O930</f>
        <v>0.36075768441129624</v>
      </c>
      <c r="G930" s="23"/>
      <c r="J930" s="24"/>
    </row>
    <row r="931" spans="1:10">
      <c r="A931" s="9">
        <f>Banknifty!A931</f>
        <v>43376</v>
      </c>
      <c r="B931" s="21">
        <f>Banknifty!T931</f>
        <v>-1.4532558308194887E-2</v>
      </c>
      <c r="C931" s="21">
        <f t="shared" si="46"/>
        <v>0.44119580203535952</v>
      </c>
      <c r="D931" s="22">
        <f t="shared" si="47"/>
        <v>0.54382039676871685</v>
      </c>
      <c r="E931" s="22">
        <f t="shared" si="48"/>
        <v>0.10262459473335733</v>
      </c>
      <c r="F931" s="21">
        <f>+Banknifty!O931</f>
        <v>0.34722512610310136</v>
      </c>
      <c r="G931" s="23"/>
      <c r="J931" s="24"/>
    </row>
    <row r="932" spans="1:10">
      <c r="A932" s="9">
        <f>Banknifty!A932</f>
        <v>43377</v>
      </c>
      <c r="B932" s="21">
        <f>Banknifty!T932</f>
        <v>1.1979581658463724E-2</v>
      </c>
      <c r="C932" s="21">
        <f t="shared" si="46"/>
        <v>0.45317538369382326</v>
      </c>
      <c r="D932" s="22">
        <f t="shared" si="47"/>
        <v>0.54382039676871685</v>
      </c>
      <c r="E932" s="22">
        <f t="shared" si="48"/>
        <v>9.0645013074893588E-2</v>
      </c>
      <c r="F932" s="21">
        <f>+Banknifty!O932</f>
        <v>0.33524554444463761</v>
      </c>
      <c r="G932" s="23"/>
      <c r="J932" s="24"/>
    </row>
    <row r="933" spans="1:10">
      <c r="A933" s="9">
        <f>Banknifty!A933</f>
        <v>43378</v>
      </c>
      <c r="B933" s="21">
        <f>Banknifty!T933</f>
        <v>-4.715234371857651E-3</v>
      </c>
      <c r="C933" s="21">
        <f t="shared" si="46"/>
        <v>0.4484601493219656</v>
      </c>
      <c r="D933" s="22">
        <f t="shared" si="47"/>
        <v>0.54382039676871685</v>
      </c>
      <c r="E933" s="22">
        <f t="shared" si="48"/>
        <v>9.5360247446751256E-2</v>
      </c>
      <c r="F933" s="21">
        <f>+Banknifty!O933</f>
        <v>0.32146961150225922</v>
      </c>
      <c r="G933" s="23"/>
      <c r="J933" s="24"/>
    </row>
    <row r="934" spans="1:10">
      <c r="A934" s="9">
        <f>Banknifty!A934</f>
        <v>43381</v>
      </c>
      <c r="B934" s="21">
        <f>Banknifty!T934</f>
        <v>-8.8691827387774209E-3</v>
      </c>
      <c r="C934" s="21">
        <f t="shared" si="46"/>
        <v>0.43959096658318819</v>
      </c>
      <c r="D934" s="22">
        <f t="shared" si="47"/>
        <v>0.54382039676871685</v>
      </c>
      <c r="E934" s="22">
        <f t="shared" si="48"/>
        <v>0.10422943018552866</v>
      </c>
      <c r="F934" s="21">
        <f>+Banknifty!O934</f>
        <v>0.32933879424103663</v>
      </c>
      <c r="G934" s="23"/>
      <c r="J934" s="24"/>
    </row>
    <row r="935" spans="1:10">
      <c r="A935" s="9">
        <f>Banknifty!A935</f>
        <v>43382</v>
      </c>
      <c r="B935" s="21">
        <f>Banknifty!T935</f>
        <v>-7.0353705490913132E-3</v>
      </c>
      <c r="C935" s="21">
        <f t="shared" si="46"/>
        <v>0.43255559603409688</v>
      </c>
      <c r="D935" s="22">
        <f t="shared" si="47"/>
        <v>0.54382039676871685</v>
      </c>
      <c r="E935" s="22">
        <f t="shared" si="48"/>
        <v>0.11126480073461997</v>
      </c>
      <c r="F935" s="21">
        <f>+Banknifty!O935</f>
        <v>0.32330342369194531</v>
      </c>
      <c r="G935" s="23"/>
      <c r="J935" s="24"/>
    </row>
    <row r="936" spans="1:10">
      <c r="A936" s="9">
        <f>Banknifty!A936</f>
        <v>43383</v>
      </c>
      <c r="B936" s="21">
        <f>Banknifty!T936</f>
        <v>-1.1837960795489242E-2</v>
      </c>
      <c r="C936" s="21">
        <f t="shared" si="46"/>
        <v>0.42071763523860761</v>
      </c>
      <c r="D936" s="22">
        <f t="shared" si="47"/>
        <v>0.54382039676871685</v>
      </c>
      <c r="E936" s="22">
        <f t="shared" si="48"/>
        <v>0.12310276153010924</v>
      </c>
      <c r="F936" s="21">
        <f>+Banknifty!O936</f>
        <v>0.35351084527274612</v>
      </c>
      <c r="G936" s="23"/>
      <c r="J936" s="24"/>
    </row>
    <row r="937" spans="1:10">
      <c r="A937" s="9">
        <f>Banknifty!A937</f>
        <v>43384</v>
      </c>
      <c r="B937" s="21">
        <f>Banknifty!T937</f>
        <v>-2.8932554187824783E-2</v>
      </c>
      <c r="C937" s="21">
        <f t="shared" si="46"/>
        <v>0.3917850810507828</v>
      </c>
      <c r="D937" s="22">
        <f t="shared" si="47"/>
        <v>0.54382039676871685</v>
      </c>
      <c r="E937" s="22">
        <f t="shared" si="48"/>
        <v>0.15203531571793405</v>
      </c>
      <c r="F937" s="21">
        <f>+Banknifty!O937</f>
        <v>0.33461771927246958</v>
      </c>
      <c r="G937" s="23"/>
      <c r="J937" s="24"/>
    </row>
    <row r="938" spans="1:10">
      <c r="A938" s="9">
        <f>Banknifty!A938</f>
        <v>43385</v>
      </c>
      <c r="B938" s="21">
        <f>Banknifty!T938</f>
        <v>-7.3392179608013433E-3</v>
      </c>
      <c r="C938" s="21">
        <f t="shared" si="46"/>
        <v>0.38444586308998147</v>
      </c>
      <c r="D938" s="22">
        <f t="shared" si="47"/>
        <v>0.54382039676871685</v>
      </c>
      <c r="E938" s="22">
        <f t="shared" si="48"/>
        <v>0.15937453367873539</v>
      </c>
      <c r="F938" s="21">
        <f>+Banknifty!O938</f>
        <v>0.35796088045728958</v>
      </c>
      <c r="G938" s="23"/>
      <c r="J938" s="24"/>
    </row>
    <row r="939" spans="1:10">
      <c r="A939" s="9">
        <f>Banknifty!A939</f>
        <v>43388</v>
      </c>
      <c r="B939" s="21">
        <f>Banknifty!T939</f>
        <v>-2.6019238830320337E-3</v>
      </c>
      <c r="C939" s="21">
        <f t="shared" si="46"/>
        <v>0.38184393920694942</v>
      </c>
      <c r="D939" s="22">
        <f t="shared" si="47"/>
        <v>0.54382039676871685</v>
      </c>
      <c r="E939" s="22">
        <f t="shared" si="48"/>
        <v>0.16197645756176743</v>
      </c>
      <c r="F939" s="21">
        <f>+Banknifty!O939</f>
        <v>0.35635895657425753</v>
      </c>
      <c r="G939" s="23"/>
      <c r="J939" s="24"/>
    </row>
    <row r="940" spans="1:10">
      <c r="A940" s="9">
        <f>Banknifty!A940</f>
        <v>43389</v>
      </c>
      <c r="B940" s="21">
        <f>Banknifty!T940</f>
        <v>-3.6439412605331887E-3</v>
      </c>
      <c r="C940" s="21">
        <f t="shared" si="46"/>
        <v>0.37819999794641623</v>
      </c>
      <c r="D940" s="22">
        <f t="shared" si="47"/>
        <v>0.54382039676871685</v>
      </c>
      <c r="E940" s="22">
        <f t="shared" si="48"/>
        <v>0.16562039882230062</v>
      </c>
      <c r="F940" s="21">
        <f>+Banknifty!O940</f>
        <v>0.36646096219195823</v>
      </c>
      <c r="G940" s="23"/>
      <c r="J940" s="24"/>
    </row>
    <row r="941" spans="1:10">
      <c r="A941" s="9">
        <f>Banknifty!A941</f>
        <v>43390</v>
      </c>
      <c r="B941" s="21">
        <f>Banknifty!T941</f>
        <v>-1.2397746121572781E-2</v>
      </c>
      <c r="C941" s="21">
        <f t="shared" si="46"/>
        <v>0.36580225182484344</v>
      </c>
      <c r="D941" s="22">
        <f t="shared" si="47"/>
        <v>0.54382039676871685</v>
      </c>
      <c r="E941" s="22">
        <f t="shared" si="48"/>
        <v>0.17801814494387341</v>
      </c>
      <c r="F941" s="21">
        <f>+Banknifty!O941</f>
        <v>0.3490934141384896</v>
      </c>
      <c r="G941" s="23"/>
      <c r="J941" s="24"/>
    </row>
    <row r="942" spans="1:10">
      <c r="A942" s="9">
        <f>Banknifty!A942</f>
        <v>43392</v>
      </c>
      <c r="B942" s="21">
        <f>Banknifty!T942</f>
        <v>4.0015887200873798E-3</v>
      </c>
      <c r="C942" s="21">
        <f t="shared" si="46"/>
        <v>0.36980384054493082</v>
      </c>
      <c r="D942" s="22">
        <f t="shared" si="47"/>
        <v>0.54382039676871685</v>
      </c>
      <c r="E942" s="22">
        <f t="shared" si="48"/>
        <v>0.17401655622378603</v>
      </c>
      <c r="F942" s="21">
        <f>+Banknifty!O942</f>
        <v>0.34509182541840222</v>
      </c>
      <c r="G942" s="23"/>
      <c r="J942" s="24"/>
    </row>
    <row r="943" spans="1:10">
      <c r="A943" s="9">
        <f>Banknifty!A943</f>
        <v>43395</v>
      </c>
      <c r="B943" s="21">
        <f>Banknifty!T943</f>
        <v>-1.0188257050853909E-2</v>
      </c>
      <c r="C943" s="21">
        <f t="shared" si="46"/>
        <v>0.35961558349407691</v>
      </c>
      <c r="D943" s="22">
        <f t="shared" si="47"/>
        <v>0.54382039676871685</v>
      </c>
      <c r="E943" s="22">
        <f t="shared" si="48"/>
        <v>0.18420481327463994</v>
      </c>
      <c r="F943" s="21">
        <f>+Banknifty!O943</f>
        <v>0.34327739571758376</v>
      </c>
      <c r="G943" s="23"/>
      <c r="J943" s="24"/>
    </row>
    <row r="944" spans="1:10">
      <c r="A944" s="9">
        <f>Banknifty!A944</f>
        <v>43396</v>
      </c>
      <c r="B944" s="21">
        <f>Banknifty!T944</f>
        <v>2.107365792759051E-3</v>
      </c>
      <c r="C944" s="21">
        <f t="shared" si="46"/>
        <v>0.36172294928683596</v>
      </c>
      <c r="D944" s="22">
        <f t="shared" si="47"/>
        <v>0.54382039676871685</v>
      </c>
      <c r="E944" s="22">
        <f t="shared" si="48"/>
        <v>0.18209744748188089</v>
      </c>
      <c r="F944" s="21">
        <f>+Banknifty!O944</f>
        <v>0.3411700299248247</v>
      </c>
      <c r="G944" s="23"/>
      <c r="J944" s="24"/>
    </row>
    <row r="945" spans="1:10">
      <c r="A945" s="9">
        <f>Banknifty!A945</f>
        <v>43397</v>
      </c>
      <c r="B945" s="21">
        <f>Banknifty!T945</f>
        <v>-4.1591468663050805E-3</v>
      </c>
      <c r="C945" s="21">
        <f t="shared" si="46"/>
        <v>0.35756380242053087</v>
      </c>
      <c r="D945" s="22">
        <f t="shared" si="47"/>
        <v>0.54382039676871685</v>
      </c>
      <c r="E945" s="22">
        <f t="shared" si="48"/>
        <v>0.18625659434818598</v>
      </c>
      <c r="F945" s="21">
        <f>+Banknifty!O945</f>
        <v>0.34586807023949528</v>
      </c>
      <c r="G945" s="23"/>
      <c r="J945" s="24"/>
    </row>
    <row r="946" spans="1:10">
      <c r="A946" s="9">
        <f>Banknifty!A946</f>
        <v>43398</v>
      </c>
      <c r="B946" s="21">
        <f>Banknifty!T946</f>
        <v>-1.0694912704690161E-2</v>
      </c>
      <c r="C946" s="21">
        <f t="shared" si="46"/>
        <v>0.34686888971584073</v>
      </c>
      <c r="D946" s="22">
        <f t="shared" si="47"/>
        <v>0.54382039676871685</v>
      </c>
      <c r="E946" s="22">
        <f t="shared" si="48"/>
        <v>0.19695150705287612</v>
      </c>
      <c r="F946" s="21">
        <f>+Banknifty!O946</f>
        <v>0.33416095531810391</v>
      </c>
      <c r="G946" s="23"/>
      <c r="J946" s="24"/>
    </row>
    <row r="947" spans="1:10">
      <c r="A947" s="9">
        <f>Banknifty!A947</f>
        <v>43399</v>
      </c>
      <c r="B947" s="21">
        <f>Banknifty!T947</f>
        <v>0</v>
      </c>
      <c r="C947" s="21">
        <f t="shared" si="46"/>
        <v>0.34686888971584073</v>
      </c>
      <c r="D947" s="22">
        <f t="shared" si="47"/>
        <v>0.54382039676871685</v>
      </c>
      <c r="E947" s="22">
        <f t="shared" si="48"/>
        <v>0.19695150705287612</v>
      </c>
      <c r="F947" s="21">
        <f>+Banknifty!O947</f>
        <v>0.32208130867599172</v>
      </c>
      <c r="G947" s="23"/>
      <c r="J947" s="24"/>
    </row>
    <row r="948" spans="1:10">
      <c r="A948" s="9">
        <f>Banknifty!A948</f>
        <v>43402</v>
      </c>
      <c r="B948" s="21">
        <f>Banknifty!T948</f>
        <v>0</v>
      </c>
      <c r="C948" s="21">
        <f t="shared" si="46"/>
        <v>0.34686888971584073</v>
      </c>
      <c r="D948" s="22">
        <f t="shared" si="47"/>
        <v>0.54382039676871685</v>
      </c>
      <c r="E948" s="22">
        <f t="shared" si="48"/>
        <v>0.19695150705287612</v>
      </c>
      <c r="F948" s="21">
        <f>+Banknifty!O948</f>
        <v>0.34415053032525533</v>
      </c>
      <c r="G948" s="23"/>
      <c r="J948" s="24"/>
    </row>
    <row r="949" spans="1:10">
      <c r="A949" s="9">
        <f>Banknifty!A949</f>
        <v>43403</v>
      </c>
      <c r="B949" s="21">
        <f>Banknifty!T949</f>
        <v>-6.2030092001021941E-3</v>
      </c>
      <c r="C949" s="21">
        <f t="shared" si="46"/>
        <v>0.34066588051573854</v>
      </c>
      <c r="D949" s="22">
        <f t="shared" si="47"/>
        <v>0.54382039676871685</v>
      </c>
      <c r="E949" s="22">
        <f t="shared" si="48"/>
        <v>0.20315451625297831</v>
      </c>
      <c r="F949" s="21">
        <f>+Banknifty!O949</f>
        <v>0.33894752112515314</v>
      </c>
      <c r="G949" s="23"/>
      <c r="J949" s="24"/>
    </row>
    <row r="950" spans="1:10">
      <c r="A950" s="9">
        <f>Banknifty!A950</f>
        <v>43404</v>
      </c>
      <c r="B950" s="21">
        <f>Banknifty!T950</f>
        <v>-1.2586108000272891E-2</v>
      </c>
      <c r="C950" s="21">
        <f t="shared" si="46"/>
        <v>0.32807977251546566</v>
      </c>
      <c r="D950" s="22">
        <f t="shared" si="47"/>
        <v>0.54382039676871685</v>
      </c>
      <c r="E950" s="22">
        <f t="shared" si="48"/>
        <v>0.21574062425325119</v>
      </c>
      <c r="F950" s="21">
        <f>+Banknifty!O950</f>
        <v>0.35080884598095075</v>
      </c>
      <c r="G950" s="23"/>
      <c r="J950" s="24"/>
    </row>
    <row r="951" spans="1:10">
      <c r="A951" s="9">
        <f>Banknifty!A951</f>
        <v>43405</v>
      </c>
      <c r="B951" s="21">
        <f>Banknifty!T951</f>
        <v>6.7160152964884428E-3</v>
      </c>
      <c r="C951" s="21">
        <f t="shared" si="46"/>
        <v>0.33479578781195413</v>
      </c>
      <c r="D951" s="22">
        <f t="shared" si="47"/>
        <v>0.54382039676871685</v>
      </c>
      <c r="E951" s="22">
        <f t="shared" si="48"/>
        <v>0.20902460895676273</v>
      </c>
      <c r="F951" s="21">
        <f>+Banknifty!O951</f>
        <v>0.35752486127743921</v>
      </c>
      <c r="G951" s="23"/>
      <c r="J951" s="24"/>
    </row>
    <row r="952" spans="1:10">
      <c r="A952" s="9">
        <f>Banknifty!A952</f>
        <v>43406</v>
      </c>
      <c r="B952" s="21">
        <f>Banknifty!T952</f>
        <v>1.4686122067799711E-2</v>
      </c>
      <c r="C952" s="21">
        <f t="shared" si="46"/>
        <v>0.34948190987975386</v>
      </c>
      <c r="D952" s="22">
        <f t="shared" si="47"/>
        <v>0.54382039676871685</v>
      </c>
      <c r="E952" s="22">
        <f t="shared" si="48"/>
        <v>0.19433848688896299</v>
      </c>
      <c r="F952" s="21">
        <f>+Banknifty!O952</f>
        <v>0.37221098334523894</v>
      </c>
      <c r="G952" s="23"/>
      <c r="J952" s="24"/>
    </row>
    <row r="953" spans="1:10">
      <c r="A953" s="9">
        <f>Banknifty!A953</f>
        <v>43409</v>
      </c>
      <c r="B953" s="21">
        <f>Banknifty!T953</f>
        <v>2.1514228905181207E-3</v>
      </c>
      <c r="C953" s="21">
        <f t="shared" si="46"/>
        <v>0.35163333277027198</v>
      </c>
      <c r="D953" s="22">
        <f t="shared" si="47"/>
        <v>0.54382039676871685</v>
      </c>
      <c r="E953" s="22">
        <f t="shared" si="48"/>
        <v>0.19218706399844487</v>
      </c>
      <c r="F953" s="21">
        <f>+Banknifty!O953</f>
        <v>0.37436240623575706</v>
      </c>
      <c r="G953" s="23"/>
      <c r="J953" s="24"/>
    </row>
    <row r="954" spans="1:10">
      <c r="A954" s="9">
        <f>Banknifty!A954</f>
        <v>43410</v>
      </c>
      <c r="B954" s="21">
        <f>Banknifty!T954</f>
        <v>-5.75086995946642E-3</v>
      </c>
      <c r="C954" s="21">
        <f t="shared" si="46"/>
        <v>0.34588246281080554</v>
      </c>
      <c r="D954" s="22">
        <f t="shared" si="47"/>
        <v>0.54382039676871685</v>
      </c>
      <c r="E954" s="22">
        <f t="shared" si="48"/>
        <v>0.19793793395791132</v>
      </c>
      <c r="F954" s="21">
        <f>+Banknifty!O954</f>
        <v>0.36961153627629062</v>
      </c>
      <c r="G954" s="23"/>
      <c r="J954" s="24"/>
    </row>
    <row r="955" spans="1:10">
      <c r="A955" s="9">
        <f>Banknifty!A955</f>
        <v>43411</v>
      </c>
      <c r="B955" s="21">
        <f>Banknifty!T955</f>
        <v>-4.075940692748567E-3</v>
      </c>
      <c r="C955" s="21">
        <f t="shared" si="46"/>
        <v>0.34180652211805695</v>
      </c>
      <c r="D955" s="22">
        <f t="shared" si="47"/>
        <v>0.54382039676871685</v>
      </c>
      <c r="E955" s="22">
        <f t="shared" si="48"/>
        <v>0.2020138746506599</v>
      </c>
      <c r="F955" s="21">
        <f>+Banknifty!O955</f>
        <v>0.3726874769690392</v>
      </c>
      <c r="G955" s="23"/>
      <c r="J955" s="24"/>
    </row>
    <row r="956" spans="1:10">
      <c r="A956" s="9">
        <f>Banknifty!A956</f>
        <v>43413</v>
      </c>
      <c r="B956" s="21">
        <f>Banknifty!T956</f>
        <v>-1.6644968209236788E-3</v>
      </c>
      <c r="C956" s="21">
        <f t="shared" si="46"/>
        <v>0.34014202529713328</v>
      </c>
      <c r="D956" s="22">
        <f t="shared" si="47"/>
        <v>0.54382039676871685</v>
      </c>
      <c r="E956" s="22">
        <f t="shared" si="48"/>
        <v>0.20367837147158357</v>
      </c>
      <c r="F956" s="21">
        <f>+Banknifty!O956</f>
        <v>0.37604899112543883</v>
      </c>
      <c r="G956" s="23"/>
      <c r="J956" s="24"/>
    </row>
    <row r="957" spans="1:10">
      <c r="A957" s="9">
        <f>Banknifty!A957</f>
        <v>43416</v>
      </c>
      <c r="B957" s="21">
        <f>Banknifty!T957</f>
        <v>-8.96074092414351E-3</v>
      </c>
      <c r="C957" s="21">
        <f t="shared" si="46"/>
        <v>0.33118128437298977</v>
      </c>
      <c r="D957" s="22">
        <f t="shared" si="47"/>
        <v>0.54382039676871685</v>
      </c>
      <c r="E957" s="22">
        <f t="shared" si="48"/>
        <v>0.21263911239572708</v>
      </c>
      <c r="F957" s="21">
        <f>+Banknifty!O957</f>
        <v>0.36640444282919299</v>
      </c>
      <c r="G957" s="23"/>
      <c r="J957" s="24"/>
    </row>
    <row r="958" spans="1:10">
      <c r="A958" s="9">
        <f>Banknifty!A958</f>
        <v>43417</v>
      </c>
      <c r="B958" s="21">
        <f>Banknifty!T958</f>
        <v>-1.0033379558194496E-2</v>
      </c>
      <c r="C958" s="21">
        <f t="shared" si="46"/>
        <v>0.32114790481479527</v>
      </c>
      <c r="D958" s="22">
        <f t="shared" si="47"/>
        <v>0.54382039676871685</v>
      </c>
      <c r="E958" s="22">
        <f t="shared" si="48"/>
        <v>0.22267249195392158</v>
      </c>
      <c r="F958" s="21">
        <f>+Banknifty!O958</f>
        <v>0.37543782238738749</v>
      </c>
      <c r="G958" s="23"/>
      <c r="J958" s="24"/>
    </row>
    <row r="959" spans="1:10">
      <c r="A959" s="9">
        <f>Banknifty!A959</f>
        <v>43418</v>
      </c>
      <c r="B959" s="21">
        <f>Banknifty!T959</f>
        <v>5.8341318002768303E-3</v>
      </c>
      <c r="C959" s="21">
        <f t="shared" si="46"/>
        <v>0.32698203661507208</v>
      </c>
      <c r="D959" s="22">
        <f t="shared" si="47"/>
        <v>0.54382039676871685</v>
      </c>
      <c r="E959" s="22">
        <f t="shared" si="48"/>
        <v>0.21683836015364477</v>
      </c>
      <c r="F959" s="21">
        <f>+Banknifty!O959</f>
        <v>0.3812719541876643</v>
      </c>
      <c r="G959" s="23"/>
      <c r="J959" s="24"/>
    </row>
    <row r="960" spans="1:10">
      <c r="A960" s="9">
        <f>Banknifty!A960</f>
        <v>43419</v>
      </c>
      <c r="B960" s="21">
        <f>Banknifty!T960</f>
        <v>8.2501169103340478E-3</v>
      </c>
      <c r="C960" s="21">
        <f t="shared" si="46"/>
        <v>0.33523215352540614</v>
      </c>
      <c r="D960" s="22">
        <f t="shared" si="47"/>
        <v>0.54382039676871685</v>
      </c>
      <c r="E960" s="22">
        <f t="shared" si="48"/>
        <v>0.20858824324331071</v>
      </c>
      <c r="F960" s="21">
        <f>+Banknifty!O960</f>
        <v>0.38952207109799836</v>
      </c>
      <c r="G960" s="23"/>
      <c r="J960" s="24"/>
    </row>
    <row r="961" spans="1:10">
      <c r="A961" s="9">
        <f>Banknifty!A961</f>
        <v>43420</v>
      </c>
      <c r="B961" s="21">
        <f>Banknifty!T961</f>
        <v>2.2179127951809903E-3</v>
      </c>
      <c r="C961" s="21">
        <f t="shared" si="46"/>
        <v>0.33745006632058711</v>
      </c>
      <c r="D961" s="22">
        <f t="shared" si="47"/>
        <v>0.54382039676871685</v>
      </c>
      <c r="E961" s="22">
        <f t="shared" si="48"/>
        <v>0.20637033044812975</v>
      </c>
      <c r="F961" s="21">
        <f>+Banknifty!O961</f>
        <v>0.39173998389317932</v>
      </c>
      <c r="G961" s="23"/>
      <c r="J961" s="24"/>
    </row>
    <row r="962" spans="1:10">
      <c r="A962" s="9">
        <f>Banknifty!A962</f>
        <v>43423</v>
      </c>
      <c r="B962" s="21">
        <f>Banknifty!T962</f>
        <v>2.4796315975911597E-3</v>
      </c>
      <c r="C962" s="21">
        <f t="shared" si="46"/>
        <v>0.33992969791817829</v>
      </c>
      <c r="D962" s="22">
        <f t="shared" si="47"/>
        <v>0.54382039676871685</v>
      </c>
      <c r="E962" s="22">
        <f t="shared" si="48"/>
        <v>0.20389069885053857</v>
      </c>
      <c r="F962" s="21">
        <f>+Banknifty!O962</f>
        <v>0.3942196154907705</v>
      </c>
      <c r="G962" s="23"/>
      <c r="J962" s="24"/>
    </row>
    <row r="963" spans="1:10">
      <c r="A963" s="9">
        <f>Banknifty!A963</f>
        <v>43424</v>
      </c>
      <c r="B963" s="21">
        <f>Banknifty!T963</f>
        <v>-4.7288840761426833E-3</v>
      </c>
      <c r="C963" s="21">
        <f t="shared" si="46"/>
        <v>0.33520081384203559</v>
      </c>
      <c r="D963" s="22">
        <f t="shared" si="47"/>
        <v>0.54382039676871685</v>
      </c>
      <c r="E963" s="22">
        <f t="shared" si="48"/>
        <v>0.20861958292668126</v>
      </c>
      <c r="F963" s="21">
        <f>+Banknifty!O963</f>
        <v>0.38809856225926481</v>
      </c>
      <c r="G963" s="23"/>
      <c r="J963" s="24"/>
    </row>
    <row r="964" spans="1:10">
      <c r="A964" s="9">
        <f>Banknifty!A964</f>
        <v>43425</v>
      </c>
      <c r="B964" s="21">
        <f>Banknifty!T964</f>
        <v>-4.510260762522901E-3</v>
      </c>
      <c r="C964" s="21">
        <f t="shared" si="46"/>
        <v>0.33069055307951267</v>
      </c>
      <c r="D964" s="22">
        <f t="shared" si="47"/>
        <v>0.54382039676871685</v>
      </c>
      <c r="E964" s="22">
        <f t="shared" si="48"/>
        <v>0.21312984368920418</v>
      </c>
      <c r="F964" s="21">
        <f>+Banknifty!O964</f>
        <v>0.3947657641370913</v>
      </c>
      <c r="G964" s="23"/>
      <c r="J964" s="24"/>
    </row>
    <row r="965" spans="1:10">
      <c r="A965" s="9">
        <f>Banknifty!A965</f>
        <v>43426</v>
      </c>
      <c r="B965" s="21">
        <f>Banknifty!T965</f>
        <v>-1.1220673849226969E-2</v>
      </c>
      <c r="C965" s="21">
        <f t="shared" si="46"/>
        <v>0.31946987923028569</v>
      </c>
      <c r="D965" s="22">
        <f t="shared" si="47"/>
        <v>0.54382039676871685</v>
      </c>
      <c r="E965" s="22">
        <f t="shared" si="48"/>
        <v>0.22435051753843116</v>
      </c>
      <c r="F965" s="21">
        <f>+Banknifty!O965</f>
        <v>0.38227729939986749</v>
      </c>
      <c r="G965" s="23"/>
      <c r="J965" s="24"/>
    </row>
    <row r="966" spans="1:10">
      <c r="A966" s="9">
        <f>Banknifty!A966</f>
        <v>43430</v>
      </c>
      <c r="B966" s="21">
        <f>Banknifty!T966</f>
        <v>-1.3413671070569455E-2</v>
      </c>
      <c r="C966" s="21">
        <f t="shared" si="46"/>
        <v>0.30605620815971624</v>
      </c>
      <c r="D966" s="22">
        <f t="shared" si="47"/>
        <v>0.54382039676871685</v>
      </c>
      <c r="E966" s="22">
        <f t="shared" si="48"/>
        <v>0.23776418860900062</v>
      </c>
      <c r="F966" s="21">
        <f>+Banknifty!O966</f>
        <v>0.39613315314235165</v>
      </c>
      <c r="G966" s="23"/>
      <c r="J966" s="24"/>
    </row>
    <row r="967" spans="1:10">
      <c r="A967" s="9">
        <f>Banknifty!A967</f>
        <v>43431</v>
      </c>
      <c r="B967" s="21">
        <f>Banknifty!T967</f>
        <v>2.3896448722203782E-3</v>
      </c>
      <c r="C967" s="21">
        <f t="shared" si="46"/>
        <v>0.30844585303193661</v>
      </c>
      <c r="D967" s="22">
        <f t="shared" si="47"/>
        <v>0.54382039676871685</v>
      </c>
      <c r="E967" s="22">
        <f t="shared" si="48"/>
        <v>0.23537454373678024</v>
      </c>
      <c r="F967" s="21">
        <f>+Banknifty!O967</f>
        <v>0.39852279801457202</v>
      </c>
      <c r="G967" s="23"/>
      <c r="J967" s="24"/>
    </row>
    <row r="968" spans="1:10">
      <c r="A968" s="9">
        <f>Banknifty!A968</f>
        <v>43432</v>
      </c>
      <c r="B968" s="21">
        <f>Banknifty!T968</f>
        <v>-1.2402868305788092E-3</v>
      </c>
      <c r="C968" s="21">
        <f t="shared" si="46"/>
        <v>0.3072055662013578</v>
      </c>
      <c r="D968" s="22">
        <f t="shared" si="47"/>
        <v>0.54382039676871685</v>
      </c>
      <c r="E968" s="22">
        <f t="shared" si="48"/>
        <v>0.23661483056735905</v>
      </c>
      <c r="F968" s="21">
        <f>+Banknifty!O968</f>
        <v>0.39828251118399322</v>
      </c>
      <c r="G968" s="23"/>
      <c r="J968" s="24"/>
    </row>
    <row r="969" spans="1:10">
      <c r="A969" s="9">
        <f>Banknifty!A969</f>
        <v>43433</v>
      </c>
      <c r="B969" s="21">
        <f>Banknifty!T969</f>
        <v>-5.3296013686393289E-3</v>
      </c>
      <c r="C969" s="21">
        <f t="shared" si="46"/>
        <v>0.3018759648327185</v>
      </c>
      <c r="D969" s="22">
        <f t="shared" si="47"/>
        <v>0.54382039676871685</v>
      </c>
      <c r="E969" s="22">
        <f t="shared" si="48"/>
        <v>0.24194443193599835</v>
      </c>
      <c r="F969" s="21">
        <f>+Banknifty!O969</f>
        <v>0.41729622785747272</v>
      </c>
      <c r="G969" s="23"/>
      <c r="J969" s="24"/>
    </row>
    <row r="970" spans="1:10">
      <c r="A970" s="9">
        <f>Banknifty!A970</f>
        <v>43434</v>
      </c>
      <c r="B970" s="21">
        <f>Banknifty!T970</f>
        <v>0</v>
      </c>
      <c r="C970" s="21">
        <f t="shared" si="46"/>
        <v>0.3018759648327185</v>
      </c>
      <c r="D970" s="22">
        <f t="shared" si="47"/>
        <v>0.54382039676871685</v>
      </c>
      <c r="E970" s="22">
        <f t="shared" si="48"/>
        <v>0.24194443193599835</v>
      </c>
      <c r="F970" s="21">
        <f>+Banknifty!O970</f>
        <v>0.41713651163234716</v>
      </c>
      <c r="G970" s="23"/>
      <c r="J970" s="24"/>
    </row>
    <row r="971" spans="1:10">
      <c r="A971" s="9">
        <f>Banknifty!A971</f>
        <v>43437</v>
      </c>
      <c r="B971" s="21">
        <f>Banknifty!T971</f>
        <v>0</v>
      </c>
      <c r="C971" s="21">
        <f t="shared" si="46"/>
        <v>0.3018759648327185</v>
      </c>
      <c r="D971" s="22">
        <f t="shared" si="47"/>
        <v>0.54382039676871685</v>
      </c>
      <c r="E971" s="22">
        <f t="shared" si="48"/>
        <v>0.24194443193599835</v>
      </c>
      <c r="F971" s="21">
        <f>+Banknifty!O971</f>
        <v>0.41869492231349709</v>
      </c>
      <c r="G971" s="23"/>
      <c r="J971" s="24"/>
    </row>
    <row r="972" spans="1:10">
      <c r="A972" s="9">
        <f>Banknifty!A972</f>
        <v>43438</v>
      </c>
      <c r="B972" s="21">
        <f>Banknifty!T972</f>
        <v>-3.3560407115621428E-3</v>
      </c>
      <c r="C972" s="21">
        <f t="shared" si="46"/>
        <v>0.29851992412115635</v>
      </c>
      <c r="D972" s="22">
        <f t="shared" si="47"/>
        <v>0.54382039676871685</v>
      </c>
      <c r="E972" s="22">
        <f t="shared" si="48"/>
        <v>0.2453004726475605</v>
      </c>
      <c r="F972" s="21">
        <f>+Banknifty!O972</f>
        <v>0.41323877181127894</v>
      </c>
      <c r="G972" s="23"/>
      <c r="J972" s="24"/>
    </row>
    <row r="973" spans="1:10">
      <c r="A973" s="9">
        <f>Banknifty!A973</f>
        <v>43439</v>
      </c>
      <c r="B973" s="21">
        <f>Banknifty!T973</f>
        <v>6.3214897084655748E-3</v>
      </c>
      <c r="C973" s="21">
        <f t="shared" ref="C973:C1036" si="49">+C972+B973</f>
        <v>0.30484141382962193</v>
      </c>
      <c r="D973" s="22">
        <f t="shared" ref="D973:D1036" si="50">MAX(C973,D972)</f>
        <v>0.54382039676871685</v>
      </c>
      <c r="E973" s="22">
        <f t="shared" ref="E973:E1036" si="51">D973-C973</f>
        <v>0.23897898293909492</v>
      </c>
      <c r="F973" s="21">
        <f>+Banknifty!O973</f>
        <v>0.40691728210281336</v>
      </c>
      <c r="G973" s="23"/>
      <c r="J973" s="24"/>
    </row>
    <row r="974" spans="1:10">
      <c r="A974" s="9">
        <f>Banknifty!A974</f>
        <v>43440</v>
      </c>
      <c r="B974" s="21">
        <f>Banknifty!T974</f>
        <v>1.3479683828883185E-2</v>
      </c>
      <c r="C974" s="21">
        <f t="shared" si="49"/>
        <v>0.31832109765850514</v>
      </c>
      <c r="D974" s="22">
        <f t="shared" si="50"/>
        <v>0.54382039676871685</v>
      </c>
      <c r="E974" s="22">
        <f t="shared" si="51"/>
        <v>0.22549929911021172</v>
      </c>
      <c r="F974" s="21">
        <f>+Banknifty!O974</f>
        <v>0.39343759827393016</v>
      </c>
      <c r="G974" s="23"/>
      <c r="J974" s="24"/>
    </row>
    <row r="975" spans="1:10">
      <c r="A975" s="9">
        <f>Banknifty!A975</f>
        <v>43441</v>
      </c>
      <c r="B975" s="21">
        <f>Banknifty!T975</f>
        <v>-8.479942666156863E-3</v>
      </c>
      <c r="C975" s="21">
        <f t="shared" si="49"/>
        <v>0.30984115499234827</v>
      </c>
      <c r="D975" s="22">
        <f t="shared" si="50"/>
        <v>0.54382039676871685</v>
      </c>
      <c r="E975" s="22">
        <f t="shared" si="51"/>
        <v>0.23397924177636859</v>
      </c>
      <c r="F975" s="21">
        <f>+Banknifty!O975</f>
        <v>0.40771779603193714</v>
      </c>
      <c r="G975" s="23"/>
      <c r="J975" s="24"/>
    </row>
    <row r="976" spans="1:10">
      <c r="A976" s="9">
        <f>Banknifty!A976</f>
        <v>43444</v>
      </c>
      <c r="B976" s="21">
        <f>Banknifty!T976</f>
        <v>-1.2684921230307523E-2</v>
      </c>
      <c r="C976" s="21">
        <f t="shared" si="49"/>
        <v>0.29715623376204076</v>
      </c>
      <c r="D976" s="22">
        <f t="shared" si="50"/>
        <v>0.54382039676871685</v>
      </c>
      <c r="E976" s="22">
        <f t="shared" si="51"/>
        <v>0.2466641630066761</v>
      </c>
      <c r="F976" s="21">
        <f>+Banknifty!O976</f>
        <v>0.39087608560433024</v>
      </c>
      <c r="G976" s="23"/>
      <c r="J976" s="24"/>
    </row>
    <row r="977" spans="1:10">
      <c r="A977" s="9">
        <f>Banknifty!A977</f>
        <v>43445</v>
      </c>
      <c r="B977" s="21">
        <f>Banknifty!T977</f>
        <v>-1.7668536110792624E-3</v>
      </c>
      <c r="C977" s="21">
        <f t="shared" si="49"/>
        <v>0.2953893801509615</v>
      </c>
      <c r="D977" s="22">
        <f t="shared" si="50"/>
        <v>0.54382039676871685</v>
      </c>
      <c r="E977" s="22">
        <f t="shared" si="51"/>
        <v>0.24843101661775535</v>
      </c>
      <c r="F977" s="21">
        <f>+Banknifty!O977</f>
        <v>0.39164293921540949</v>
      </c>
      <c r="G977" s="23"/>
      <c r="J977" s="24"/>
    </row>
    <row r="978" spans="1:10">
      <c r="A978" s="9">
        <f>Banknifty!A978</f>
        <v>43446</v>
      </c>
      <c r="B978" s="21">
        <f>Banknifty!T978</f>
        <v>2.0098280285615194E-2</v>
      </c>
      <c r="C978" s="21">
        <f t="shared" si="49"/>
        <v>0.31548766043657672</v>
      </c>
      <c r="D978" s="22">
        <f t="shared" si="50"/>
        <v>0.54382039676871685</v>
      </c>
      <c r="E978" s="22">
        <f t="shared" si="51"/>
        <v>0.22833273633214013</v>
      </c>
      <c r="F978" s="21">
        <f>+Banknifty!O978</f>
        <v>0.41174121950102471</v>
      </c>
      <c r="G978" s="23"/>
      <c r="J978" s="24"/>
    </row>
    <row r="979" spans="1:10">
      <c r="A979" s="9">
        <f>Banknifty!A979</f>
        <v>43447</v>
      </c>
      <c r="B979" s="21">
        <f>Banknifty!T979</f>
        <v>4.6621048422358672E-3</v>
      </c>
      <c r="C979" s="21">
        <f t="shared" si="49"/>
        <v>0.32014976527881261</v>
      </c>
      <c r="D979" s="22">
        <f t="shared" si="50"/>
        <v>0.54382039676871685</v>
      </c>
      <c r="E979" s="22">
        <f t="shared" si="51"/>
        <v>0.22367063148990424</v>
      </c>
      <c r="F979" s="21">
        <f>+Banknifty!O979</f>
        <v>0.41640332434326061</v>
      </c>
      <c r="G979" s="23"/>
      <c r="J979" s="24"/>
    </row>
    <row r="980" spans="1:10">
      <c r="A980" s="9">
        <f>Banknifty!A980</f>
        <v>43448</v>
      </c>
      <c r="B980" s="21">
        <f>Banknifty!T980</f>
        <v>-4.1193809854164348E-3</v>
      </c>
      <c r="C980" s="21">
        <f t="shared" si="49"/>
        <v>0.31603038429339619</v>
      </c>
      <c r="D980" s="22">
        <f t="shared" si="50"/>
        <v>0.54382039676871685</v>
      </c>
      <c r="E980" s="22">
        <f t="shared" si="51"/>
        <v>0.22779001247532066</v>
      </c>
      <c r="F980" s="21">
        <f>+Banknifty!O980</f>
        <v>0.4162842902306878</v>
      </c>
      <c r="G980" s="23"/>
      <c r="J980" s="24"/>
    </row>
    <row r="981" spans="1:10">
      <c r="A981" s="9">
        <f>Banknifty!A981</f>
        <v>43451</v>
      </c>
      <c r="B981" s="21">
        <f>Banknifty!T981</f>
        <v>-3.0353564100990688E-3</v>
      </c>
      <c r="C981" s="21">
        <f t="shared" si="49"/>
        <v>0.31299502788329714</v>
      </c>
      <c r="D981" s="22">
        <f t="shared" si="50"/>
        <v>0.54382039676871685</v>
      </c>
      <c r="E981" s="22">
        <f t="shared" si="51"/>
        <v>0.23082536888541971</v>
      </c>
      <c r="F981" s="21">
        <f>+Banknifty!O981</f>
        <v>0.42413961680431084</v>
      </c>
      <c r="G981" s="23"/>
      <c r="J981" s="24"/>
    </row>
    <row r="982" spans="1:10">
      <c r="A982" s="9">
        <f>Banknifty!A982</f>
        <v>43452</v>
      </c>
      <c r="B982" s="21">
        <f>Banknifty!T982</f>
        <v>5.976154442434811E-3</v>
      </c>
      <c r="C982" s="21">
        <f t="shared" si="49"/>
        <v>0.31897118232573196</v>
      </c>
      <c r="D982" s="22">
        <f t="shared" si="50"/>
        <v>0.54382039676871685</v>
      </c>
      <c r="E982" s="22">
        <f t="shared" si="51"/>
        <v>0.22484921444298489</v>
      </c>
      <c r="F982" s="21">
        <f>+Banknifty!O982</f>
        <v>0.43011577124674566</v>
      </c>
      <c r="G982" s="23"/>
      <c r="J982" s="24"/>
    </row>
    <row r="983" spans="1:10">
      <c r="A983" s="9">
        <f>Banknifty!A983</f>
        <v>43453</v>
      </c>
      <c r="B983" s="21">
        <f>Banknifty!T983</f>
        <v>3.8619743219987595E-3</v>
      </c>
      <c r="C983" s="21">
        <f t="shared" si="49"/>
        <v>0.32283315664773071</v>
      </c>
      <c r="D983" s="22">
        <f t="shared" si="50"/>
        <v>0.54382039676871685</v>
      </c>
      <c r="E983" s="22">
        <f t="shared" si="51"/>
        <v>0.22098724012098614</v>
      </c>
      <c r="F983" s="21">
        <f>+Banknifty!O983</f>
        <v>0.43397774556874441</v>
      </c>
      <c r="G983" s="23"/>
      <c r="J983" s="24"/>
    </row>
    <row r="984" spans="1:10">
      <c r="A984" s="9">
        <f>Banknifty!A984</f>
        <v>43454</v>
      </c>
      <c r="B984" s="21">
        <f>Banknifty!T984</f>
        <v>-3.685522412882503E-3</v>
      </c>
      <c r="C984" s="21">
        <f t="shared" si="49"/>
        <v>0.31914763423484821</v>
      </c>
      <c r="D984" s="22">
        <f t="shared" si="50"/>
        <v>0.54382039676871685</v>
      </c>
      <c r="E984" s="22">
        <f t="shared" si="51"/>
        <v>0.22467276253386864</v>
      </c>
      <c r="F984" s="21">
        <f>+Banknifty!O984</f>
        <v>0.43333259960675496</v>
      </c>
      <c r="G984" s="23"/>
      <c r="J984" s="24"/>
    </row>
    <row r="985" spans="1:10">
      <c r="A985" s="9">
        <f>Banknifty!A985</f>
        <v>43455</v>
      </c>
      <c r="B985" s="21">
        <f>Banknifty!T985</f>
        <v>-1.6356778405661665E-3</v>
      </c>
      <c r="C985" s="21">
        <f t="shared" si="49"/>
        <v>0.31751195639428204</v>
      </c>
      <c r="D985" s="22">
        <f t="shared" si="50"/>
        <v>0.54382039676871685</v>
      </c>
      <c r="E985" s="22">
        <f t="shared" si="51"/>
        <v>0.22630844037443482</v>
      </c>
      <c r="F985" s="21">
        <f>+Banknifty!O985</f>
        <v>0.41878275596819681</v>
      </c>
      <c r="G985" s="23"/>
      <c r="J985" s="24"/>
    </row>
    <row r="986" spans="1:10">
      <c r="A986" s="9">
        <f>Banknifty!A986</f>
        <v>43458</v>
      </c>
      <c r="B986" s="21">
        <f>Banknifty!T986</f>
        <v>5.6230444610228369E-3</v>
      </c>
      <c r="C986" s="21">
        <f t="shared" si="49"/>
        <v>0.32313500085530489</v>
      </c>
      <c r="D986" s="22">
        <f t="shared" si="50"/>
        <v>0.54382039676871685</v>
      </c>
      <c r="E986" s="22">
        <f t="shared" si="51"/>
        <v>0.22068539591341196</v>
      </c>
      <c r="F986" s="21">
        <f>+Banknifty!O986</f>
        <v>0.41315971150717395</v>
      </c>
      <c r="G986" s="23"/>
      <c r="J986" s="24"/>
    </row>
    <row r="987" spans="1:10">
      <c r="A987" s="9">
        <f>Banknifty!A987</f>
        <v>43460</v>
      </c>
      <c r="B987" s="21">
        <f>Banknifty!T987</f>
        <v>-7.6441368807667366E-3</v>
      </c>
      <c r="C987" s="21">
        <f t="shared" si="49"/>
        <v>0.31549086397453813</v>
      </c>
      <c r="D987" s="22">
        <f t="shared" si="50"/>
        <v>0.54382039676871685</v>
      </c>
      <c r="E987" s="22">
        <f t="shared" si="51"/>
        <v>0.22832953279417872</v>
      </c>
      <c r="F987" s="21">
        <f>+Banknifty!O987</f>
        <v>0.42213653971942278</v>
      </c>
      <c r="G987" s="23"/>
      <c r="J987" s="24"/>
    </row>
    <row r="988" spans="1:10">
      <c r="A988" s="9">
        <f>Banknifty!A988</f>
        <v>43461</v>
      </c>
      <c r="B988" s="21">
        <f>Banknifty!T988</f>
        <v>-6.3455757499528333E-3</v>
      </c>
      <c r="C988" s="21">
        <f t="shared" si="49"/>
        <v>0.30914528822458531</v>
      </c>
      <c r="D988" s="22">
        <f t="shared" si="50"/>
        <v>0.54382039676871685</v>
      </c>
      <c r="E988" s="22">
        <f t="shared" si="51"/>
        <v>0.23467510854413154</v>
      </c>
      <c r="F988" s="21">
        <f>+Banknifty!O988</f>
        <v>0.41679096396946996</v>
      </c>
      <c r="G988" s="23"/>
      <c r="J988" s="24"/>
    </row>
    <row r="989" spans="1:10">
      <c r="A989" s="9">
        <f>Banknifty!A989</f>
        <v>43462</v>
      </c>
      <c r="B989" s="21">
        <f>Banknifty!T989</f>
        <v>0</v>
      </c>
      <c r="C989" s="21">
        <f t="shared" si="49"/>
        <v>0.30914528822458531</v>
      </c>
      <c r="D989" s="22">
        <f t="shared" si="50"/>
        <v>0.54382039676871685</v>
      </c>
      <c r="E989" s="22">
        <f t="shared" si="51"/>
        <v>0.23467510854413154</v>
      </c>
      <c r="F989" s="21">
        <f>+Banknifty!O989</f>
        <v>0.43134993626855656</v>
      </c>
      <c r="G989" s="23"/>
      <c r="J989" s="24"/>
    </row>
    <row r="990" spans="1:10">
      <c r="A990" s="9">
        <f>Banknifty!A990</f>
        <v>43465</v>
      </c>
      <c r="B990" s="21">
        <f>Banknifty!T990</f>
        <v>0</v>
      </c>
      <c r="C990" s="21">
        <f t="shared" si="49"/>
        <v>0.30914528822458531</v>
      </c>
      <c r="D990" s="22">
        <f t="shared" si="50"/>
        <v>0.54382039676871685</v>
      </c>
      <c r="E990" s="22">
        <f t="shared" si="51"/>
        <v>0.23467510854413154</v>
      </c>
      <c r="F990" s="21">
        <f>+Banknifty!O990</f>
        <v>0.43279612220517721</v>
      </c>
      <c r="G990" s="23"/>
      <c r="J990" s="24"/>
    </row>
    <row r="991" spans="1:10">
      <c r="A991" s="9">
        <f>Banknifty!A991</f>
        <v>43466</v>
      </c>
      <c r="B991" s="21">
        <f>Banknifty!T991</f>
        <v>-3.2820382823109955E-3</v>
      </c>
      <c r="C991" s="21">
        <f t="shared" si="49"/>
        <v>0.30586324994227432</v>
      </c>
      <c r="D991" s="22">
        <f t="shared" si="50"/>
        <v>0.54382039676871685</v>
      </c>
      <c r="E991" s="22">
        <f t="shared" si="51"/>
        <v>0.23795714682644253</v>
      </c>
      <c r="F991" s="21">
        <f>+Banknifty!O991</f>
        <v>0.43966153378211714</v>
      </c>
      <c r="G991" s="23"/>
      <c r="J991" s="24"/>
    </row>
    <row r="992" spans="1:10">
      <c r="A992" s="9">
        <f>Banknifty!A992</f>
        <v>43467</v>
      </c>
      <c r="B992" s="21">
        <f>Banknifty!T992</f>
        <v>-9.6218649622896169E-3</v>
      </c>
      <c r="C992" s="21">
        <f t="shared" si="49"/>
        <v>0.2962413849799847</v>
      </c>
      <c r="D992" s="22">
        <f t="shared" si="50"/>
        <v>0.54382039676871685</v>
      </c>
      <c r="E992" s="22">
        <f t="shared" si="51"/>
        <v>0.24757901178873215</v>
      </c>
      <c r="F992" s="21">
        <f>+Banknifty!O992</f>
        <v>0.43103966881982753</v>
      </c>
      <c r="G992" s="23"/>
      <c r="J992" s="24"/>
    </row>
    <row r="993" spans="1:10">
      <c r="A993" s="9">
        <f>Banknifty!A993</f>
        <v>43468</v>
      </c>
      <c r="B993" s="21">
        <f>Banknifty!T993</f>
        <v>6.2728056182041279E-3</v>
      </c>
      <c r="C993" s="21">
        <f t="shared" si="49"/>
        <v>0.30251419059818885</v>
      </c>
      <c r="D993" s="22">
        <f t="shared" si="50"/>
        <v>0.54382039676871685</v>
      </c>
      <c r="E993" s="22">
        <f t="shared" si="51"/>
        <v>0.241306206170528</v>
      </c>
      <c r="F993" s="21">
        <f>+Banknifty!O993</f>
        <v>0.42476686320162338</v>
      </c>
      <c r="G993" s="23"/>
      <c r="J993" s="24"/>
    </row>
    <row r="994" spans="1:10">
      <c r="A994" s="9">
        <f>Banknifty!A994</f>
        <v>43469</v>
      </c>
      <c r="B994" s="21">
        <f>Banknifty!T994</f>
        <v>-8.6908076221194515E-3</v>
      </c>
      <c r="C994" s="21">
        <f t="shared" si="49"/>
        <v>0.29382338297606941</v>
      </c>
      <c r="D994" s="22">
        <f t="shared" si="50"/>
        <v>0.54382039676871685</v>
      </c>
      <c r="E994" s="22">
        <f t="shared" si="51"/>
        <v>0.24999701379264744</v>
      </c>
      <c r="F994" s="21">
        <f>+Banknifty!O994</f>
        <v>0.43451870331942044</v>
      </c>
      <c r="G994" s="23"/>
      <c r="J994" s="24"/>
    </row>
    <row r="995" spans="1:10">
      <c r="A995" s="9">
        <f>Banknifty!A995</f>
        <v>43472</v>
      </c>
      <c r="B995" s="21">
        <f>Banknifty!T995</f>
        <v>1.5075817657528589E-3</v>
      </c>
      <c r="C995" s="21">
        <f t="shared" si="49"/>
        <v>0.2953309647418223</v>
      </c>
      <c r="D995" s="22">
        <f t="shared" si="50"/>
        <v>0.54382039676871685</v>
      </c>
      <c r="E995" s="22">
        <f t="shared" si="51"/>
        <v>0.24848943202689455</v>
      </c>
      <c r="F995" s="21">
        <f>+Banknifty!O995</f>
        <v>0.43602628508517333</v>
      </c>
      <c r="G995" s="23"/>
      <c r="J995" s="24"/>
    </row>
    <row r="996" spans="1:10">
      <c r="A996" s="9">
        <f>Banknifty!A996</f>
        <v>43473</v>
      </c>
      <c r="B996" s="21">
        <f>Banknifty!T996</f>
        <v>-1.5199631791467973E-3</v>
      </c>
      <c r="C996" s="21">
        <f t="shared" si="49"/>
        <v>0.29381100156267548</v>
      </c>
      <c r="D996" s="22">
        <f t="shared" si="50"/>
        <v>0.54382039676871685</v>
      </c>
      <c r="E996" s="22">
        <f t="shared" si="51"/>
        <v>0.25000939520604137</v>
      </c>
      <c r="F996" s="21">
        <f>+Banknifty!O996</f>
        <v>0.44331199702494617</v>
      </c>
      <c r="G996" s="23"/>
      <c r="J996" s="24"/>
    </row>
    <row r="997" spans="1:10">
      <c r="A997" s="9">
        <f>Banknifty!A997</f>
        <v>43474</v>
      </c>
      <c r="B997" s="21">
        <f>Banknifty!T997</f>
        <v>5.3962307898531561E-3</v>
      </c>
      <c r="C997" s="21">
        <f t="shared" si="49"/>
        <v>0.29920723235252861</v>
      </c>
      <c r="D997" s="22">
        <f t="shared" si="50"/>
        <v>0.54382039676871685</v>
      </c>
      <c r="E997" s="22">
        <f t="shared" si="51"/>
        <v>0.24461316441618824</v>
      </c>
      <c r="F997" s="21">
        <f>+Banknifty!O997</f>
        <v>0.4487082278147993</v>
      </c>
      <c r="G997" s="23"/>
      <c r="J997" s="24"/>
    </row>
    <row r="998" spans="1:10">
      <c r="A998" s="9">
        <f>Banknifty!A998</f>
        <v>43475</v>
      </c>
      <c r="B998" s="21">
        <f>Banknifty!T998</f>
        <v>-4.9709493703955542E-3</v>
      </c>
      <c r="C998" s="21">
        <f t="shared" si="49"/>
        <v>0.29423628298213306</v>
      </c>
      <c r="D998" s="22">
        <f t="shared" si="50"/>
        <v>0.54382039676871685</v>
      </c>
      <c r="E998" s="22">
        <f t="shared" si="51"/>
        <v>0.24958411378658379</v>
      </c>
      <c r="F998" s="21">
        <f>+Banknifty!O998</f>
        <v>0.44473727844440375</v>
      </c>
      <c r="G998" s="23"/>
      <c r="J998" s="24"/>
    </row>
    <row r="999" spans="1:10">
      <c r="A999" s="9">
        <f>Banknifty!A999</f>
        <v>43476</v>
      </c>
      <c r="B999" s="21">
        <f>Banknifty!T999</f>
        <v>2.8887879933504894E-3</v>
      </c>
      <c r="C999" s="21">
        <f t="shared" si="49"/>
        <v>0.29712507097548357</v>
      </c>
      <c r="D999" s="22">
        <f t="shared" si="50"/>
        <v>0.54382039676871685</v>
      </c>
      <c r="E999" s="22">
        <f t="shared" si="51"/>
        <v>0.24669532579323328</v>
      </c>
      <c r="F999" s="21">
        <f>+Banknifty!O999</f>
        <v>0.44184849045105323</v>
      </c>
      <c r="G999" s="23"/>
      <c r="J999" s="24"/>
    </row>
    <row r="1000" spans="1:10">
      <c r="A1000" s="9">
        <f>Banknifty!A1000</f>
        <v>43479</v>
      </c>
      <c r="B1000" s="21">
        <f>Banknifty!T1000</f>
        <v>7.4288409556809319E-3</v>
      </c>
      <c r="C1000" s="21">
        <f t="shared" si="49"/>
        <v>0.30455391193116449</v>
      </c>
      <c r="D1000" s="22">
        <f t="shared" si="50"/>
        <v>0.54382039676871685</v>
      </c>
      <c r="E1000" s="22">
        <f t="shared" si="51"/>
        <v>0.23926648483755236</v>
      </c>
      <c r="F1000" s="21">
        <f>+Banknifty!O1000</f>
        <v>0.43441964949537232</v>
      </c>
      <c r="G1000" s="23"/>
      <c r="J1000" s="24"/>
    </row>
    <row r="1001" spans="1:10">
      <c r="A1001" s="9">
        <f>Banknifty!A1001</f>
        <v>43480</v>
      </c>
      <c r="B1001" s="21">
        <f>Banknifty!T1001</f>
        <v>-5.3689994242737439E-3</v>
      </c>
      <c r="C1001" s="21">
        <f t="shared" si="49"/>
        <v>0.29918491250689072</v>
      </c>
      <c r="D1001" s="22">
        <f t="shared" si="50"/>
        <v>0.54382039676871685</v>
      </c>
      <c r="E1001" s="22">
        <f t="shared" si="51"/>
        <v>0.24463548426182613</v>
      </c>
      <c r="F1001" s="21">
        <f>+Banknifty!O1001</f>
        <v>0.44034688865938126</v>
      </c>
      <c r="G1001" s="23"/>
      <c r="J1001" s="24"/>
    </row>
    <row r="1002" spans="1:10">
      <c r="A1002" s="9">
        <f>Banknifty!A1002</f>
        <v>43481</v>
      </c>
      <c r="B1002" s="21">
        <f>Banknifty!T1002</f>
        <v>1.3699675495749135E-3</v>
      </c>
      <c r="C1002" s="21">
        <f t="shared" si="49"/>
        <v>0.30055488005646563</v>
      </c>
      <c r="D1002" s="22">
        <f t="shared" si="50"/>
        <v>0.54382039676871685</v>
      </c>
      <c r="E1002" s="22">
        <f t="shared" si="51"/>
        <v>0.24326551671225122</v>
      </c>
      <c r="F1002" s="21">
        <f>+Banknifty!O1002</f>
        <v>0.44171685620895618</v>
      </c>
      <c r="G1002" s="23"/>
      <c r="J1002" s="24"/>
    </row>
    <row r="1003" spans="1:10">
      <c r="A1003" s="9">
        <f>Banknifty!A1003</f>
        <v>43482</v>
      </c>
      <c r="B1003" s="21">
        <f>Banknifty!T1003</f>
        <v>-2.4632320387855738E-3</v>
      </c>
      <c r="C1003" s="21">
        <f t="shared" si="49"/>
        <v>0.29809164801768007</v>
      </c>
      <c r="D1003" s="22">
        <f t="shared" si="50"/>
        <v>0.54382039676871685</v>
      </c>
      <c r="E1003" s="22">
        <f t="shared" si="51"/>
        <v>0.24572874875103679</v>
      </c>
      <c r="F1003" s="21">
        <f>+Banknifty!O1003</f>
        <v>0.4428617724903553</v>
      </c>
      <c r="G1003" s="23"/>
      <c r="J1003" s="24"/>
    </row>
    <row r="1004" spans="1:10">
      <c r="A1004" s="9">
        <f>Banknifty!A1004</f>
        <v>43483</v>
      </c>
      <c r="B1004" s="21">
        <f>Banknifty!T1004</f>
        <v>-2.4589597345236994E-3</v>
      </c>
      <c r="C1004" s="21">
        <f t="shared" si="49"/>
        <v>0.29563268828315636</v>
      </c>
      <c r="D1004" s="22">
        <f t="shared" si="50"/>
        <v>0.54382039676871685</v>
      </c>
      <c r="E1004" s="22">
        <f t="shared" si="51"/>
        <v>0.24818770848556049</v>
      </c>
      <c r="F1004" s="21">
        <f>+Banknifty!O1004</f>
        <v>0.4414028127558316</v>
      </c>
      <c r="G1004" s="23"/>
      <c r="J1004" s="24"/>
    </row>
    <row r="1005" spans="1:10">
      <c r="A1005" s="9">
        <f>Banknifty!A1005</f>
        <v>43486</v>
      </c>
      <c r="B1005" s="21">
        <f>Banknifty!T1005</f>
        <v>-1.9111402321047538E-3</v>
      </c>
      <c r="C1005" s="21">
        <f t="shared" si="49"/>
        <v>0.29372154805105161</v>
      </c>
      <c r="D1005" s="22">
        <f t="shared" si="50"/>
        <v>0.54382039676871685</v>
      </c>
      <c r="E1005" s="22">
        <f t="shared" si="51"/>
        <v>0.25009884871766525</v>
      </c>
      <c r="F1005" s="21">
        <f>+Banknifty!O1005</f>
        <v>0.44231395298793635</v>
      </c>
      <c r="G1005" s="23"/>
      <c r="J1005" s="24"/>
    </row>
    <row r="1006" spans="1:10">
      <c r="A1006" s="9">
        <f>Banknifty!A1006</f>
        <v>43487</v>
      </c>
      <c r="B1006" s="21">
        <f>Banknifty!T1006</f>
        <v>-4.9953396438545215E-3</v>
      </c>
      <c r="C1006" s="21">
        <f t="shared" si="49"/>
        <v>0.28872620840719709</v>
      </c>
      <c r="D1006" s="22">
        <f t="shared" si="50"/>
        <v>0.54382039676871685</v>
      </c>
      <c r="E1006" s="22">
        <f t="shared" si="51"/>
        <v>0.25509418836151976</v>
      </c>
      <c r="F1006" s="21">
        <f>+Banknifty!O1006</f>
        <v>0.4403537020177844</v>
      </c>
      <c r="G1006" s="23"/>
      <c r="J1006" s="24"/>
    </row>
    <row r="1007" spans="1:10">
      <c r="A1007" s="9">
        <f>Banknifty!A1007</f>
        <v>43488</v>
      </c>
      <c r="B1007" s="21">
        <f>Banknifty!T1007</f>
        <v>-1.9916993562617497E-3</v>
      </c>
      <c r="C1007" s="21">
        <f t="shared" si="49"/>
        <v>0.28673450905093534</v>
      </c>
      <c r="D1007" s="22">
        <f t="shared" si="50"/>
        <v>0.54382039676871685</v>
      </c>
      <c r="E1007" s="22">
        <f t="shared" si="51"/>
        <v>0.25708588771778151</v>
      </c>
      <c r="F1007" s="21">
        <f>+Banknifty!O1007</f>
        <v>0.43313867382811877</v>
      </c>
      <c r="G1007" s="23"/>
      <c r="J1007" s="24"/>
    </row>
    <row r="1008" spans="1:10">
      <c r="A1008" s="9">
        <f>Banknifty!A1008</f>
        <v>43489</v>
      </c>
      <c r="B1008" s="21">
        <f>Banknifty!T1008</f>
        <v>9.5166981449839046E-5</v>
      </c>
      <c r="C1008" s="21">
        <f t="shared" si="49"/>
        <v>0.28682967603238518</v>
      </c>
      <c r="D1008" s="22">
        <f t="shared" si="50"/>
        <v>0.54382039676871685</v>
      </c>
      <c r="E1008" s="22">
        <f t="shared" si="51"/>
        <v>0.25699072073633167</v>
      </c>
      <c r="F1008" s="21">
        <f>+Banknifty!O1008</f>
        <v>0.43304350684666892</v>
      </c>
      <c r="G1008" s="23"/>
      <c r="J1008" s="24"/>
    </row>
    <row r="1009" spans="1:10">
      <c r="A1009" s="9">
        <f>Banknifty!A1009</f>
        <v>43490</v>
      </c>
      <c r="B1009" s="21">
        <f>Banknifty!T1009</f>
        <v>-2.5975334763414064E-3</v>
      </c>
      <c r="C1009" s="21">
        <f t="shared" si="49"/>
        <v>0.28423214255604379</v>
      </c>
      <c r="D1009" s="22">
        <f t="shared" si="50"/>
        <v>0.54382039676871685</v>
      </c>
      <c r="E1009" s="22">
        <f t="shared" si="51"/>
        <v>0.25958825421267306</v>
      </c>
      <c r="F1009" s="21">
        <f>+Banknifty!O1009</f>
        <v>0.4266740334630143</v>
      </c>
      <c r="G1009" s="23"/>
      <c r="J1009" s="24"/>
    </row>
    <row r="1010" spans="1:10">
      <c r="A1010" s="9">
        <f>Banknifty!A1010</f>
        <v>43493</v>
      </c>
      <c r="B1010" s="21">
        <f>Banknifty!T1010</f>
        <v>1.5939183165216288E-2</v>
      </c>
      <c r="C1010" s="21">
        <f t="shared" si="49"/>
        <v>0.3001713257212601</v>
      </c>
      <c r="D1010" s="22">
        <f t="shared" si="50"/>
        <v>0.54382039676871685</v>
      </c>
      <c r="E1010" s="22">
        <f t="shared" si="51"/>
        <v>0.24364907104745676</v>
      </c>
      <c r="F1010" s="21">
        <f>+Banknifty!O1010</f>
        <v>0.41073485029779799</v>
      </c>
      <c r="G1010" s="23"/>
      <c r="J1010" s="24"/>
    </row>
    <row r="1011" spans="1:10">
      <c r="A1011" s="9">
        <f>Banknifty!A1011</f>
        <v>43494</v>
      </c>
      <c r="B1011" s="21">
        <f>Banknifty!T1011</f>
        <v>1.9504963283124156E-3</v>
      </c>
      <c r="C1011" s="21">
        <f t="shared" si="49"/>
        <v>0.3021218220495725</v>
      </c>
      <c r="D1011" s="22">
        <f t="shared" si="50"/>
        <v>0.54382039676871685</v>
      </c>
      <c r="E1011" s="22">
        <f t="shared" si="51"/>
        <v>0.24169857471914435</v>
      </c>
      <c r="F1011" s="21">
        <f>+Banknifty!O1011</f>
        <v>0.40878435396948559</v>
      </c>
      <c r="G1011" s="23"/>
      <c r="J1011" s="24"/>
    </row>
    <row r="1012" spans="1:10">
      <c r="A1012" s="9">
        <f>Banknifty!A1012</f>
        <v>43495</v>
      </c>
      <c r="B1012" s="21">
        <f>Banknifty!T1012</f>
        <v>-7.6251601238604052E-3</v>
      </c>
      <c r="C1012" s="21">
        <f t="shared" si="49"/>
        <v>0.29449666192571211</v>
      </c>
      <c r="D1012" s="22">
        <f t="shared" si="50"/>
        <v>0.54382039676871685</v>
      </c>
      <c r="E1012" s="22">
        <f t="shared" si="51"/>
        <v>0.24932373484300474</v>
      </c>
      <c r="F1012" s="21">
        <f>+Banknifty!O1012</f>
        <v>0.41485546303001108</v>
      </c>
      <c r="G1012" s="23"/>
      <c r="J1012" s="24"/>
    </row>
    <row r="1013" spans="1:10">
      <c r="A1013" s="9">
        <f>Banknifty!A1013</f>
        <v>43496</v>
      </c>
      <c r="B1013" s="21">
        <f>Banknifty!T1013</f>
        <v>1.6767860138921484E-2</v>
      </c>
      <c r="C1013" s="21">
        <f t="shared" si="49"/>
        <v>0.31126452206463362</v>
      </c>
      <c r="D1013" s="22">
        <f t="shared" si="50"/>
        <v>0.54382039676871685</v>
      </c>
      <c r="E1013" s="22">
        <f t="shared" si="51"/>
        <v>0.23255587470408323</v>
      </c>
      <c r="F1013" s="21">
        <f>+Banknifty!O1013</f>
        <v>0.43262332316893259</v>
      </c>
      <c r="G1013" s="23"/>
      <c r="J1013" s="24"/>
    </row>
    <row r="1014" spans="1:10">
      <c r="A1014" s="9">
        <f>Banknifty!A1014</f>
        <v>43497</v>
      </c>
      <c r="B1014" s="21">
        <f>Banknifty!T1014</f>
        <v>0</v>
      </c>
      <c r="C1014" s="21">
        <f t="shared" si="49"/>
        <v>0.31126452206463362</v>
      </c>
      <c r="D1014" s="22">
        <f t="shared" si="50"/>
        <v>0.54382039676871685</v>
      </c>
      <c r="E1014" s="22">
        <f t="shared" si="51"/>
        <v>0.23255587470408323</v>
      </c>
      <c r="F1014" s="21">
        <f>+Banknifty!O1014</f>
        <v>0.42702573071982108</v>
      </c>
      <c r="G1014" s="23"/>
      <c r="J1014" s="24"/>
    </row>
    <row r="1015" spans="1:10">
      <c r="A1015" s="9">
        <f>Banknifty!A1015</f>
        <v>43500</v>
      </c>
      <c r="B1015" s="21">
        <f>Banknifty!T1015</f>
        <v>0</v>
      </c>
      <c r="C1015" s="21">
        <f t="shared" si="49"/>
        <v>0.31126452206463362</v>
      </c>
      <c r="D1015" s="22">
        <f t="shared" si="50"/>
        <v>0.54382039676871685</v>
      </c>
      <c r="E1015" s="22">
        <f t="shared" si="51"/>
        <v>0.23255587470408323</v>
      </c>
      <c r="F1015" s="21">
        <f>+Banknifty!O1015</f>
        <v>0.43177620641208447</v>
      </c>
      <c r="G1015" s="23"/>
      <c r="J1015" s="24"/>
    </row>
    <row r="1016" spans="1:10">
      <c r="A1016" s="9">
        <f>Banknifty!A1016</f>
        <v>43501</v>
      </c>
      <c r="B1016" s="21">
        <f>Banknifty!T1016</f>
        <v>2.4400885838320907E-3</v>
      </c>
      <c r="C1016" s="21">
        <f t="shared" si="49"/>
        <v>0.31370461064846572</v>
      </c>
      <c r="D1016" s="22">
        <f t="shared" si="50"/>
        <v>0.54382039676871685</v>
      </c>
      <c r="E1016" s="22">
        <f t="shared" si="51"/>
        <v>0.23011578612025113</v>
      </c>
      <c r="F1016" s="21">
        <f>+Banknifty!O1016</f>
        <v>0.43421629499591657</v>
      </c>
      <c r="G1016" s="23"/>
      <c r="J1016" s="24"/>
    </row>
    <row r="1017" spans="1:10">
      <c r="A1017" s="9">
        <f>Banknifty!A1017</f>
        <v>43502</v>
      </c>
      <c r="B1017" s="21">
        <f>Banknifty!T1017</f>
        <v>4.09653933866493E-3</v>
      </c>
      <c r="C1017" s="21">
        <f t="shared" si="49"/>
        <v>0.31780114998713066</v>
      </c>
      <c r="D1017" s="22">
        <f t="shared" si="50"/>
        <v>0.54382039676871685</v>
      </c>
      <c r="E1017" s="22">
        <f t="shared" si="51"/>
        <v>0.22601924678158619</v>
      </c>
      <c r="F1017" s="21">
        <f>+Banknifty!O1017</f>
        <v>0.43831283433458151</v>
      </c>
      <c r="G1017" s="23"/>
      <c r="J1017" s="24"/>
    </row>
    <row r="1018" spans="1:10">
      <c r="A1018" s="9">
        <f>Banknifty!A1018</f>
        <v>43503</v>
      </c>
      <c r="B1018" s="21">
        <f>Banknifty!T1018</f>
        <v>-4.0789546538249274E-3</v>
      </c>
      <c r="C1018" s="21">
        <f t="shared" si="49"/>
        <v>0.31372219533330575</v>
      </c>
      <c r="D1018" s="22">
        <f t="shared" si="50"/>
        <v>0.54382039676871685</v>
      </c>
      <c r="E1018" s="22">
        <f t="shared" si="51"/>
        <v>0.2300982014354111</v>
      </c>
      <c r="F1018" s="21">
        <f>+Banknifty!O1018</f>
        <v>0.43822905219001351</v>
      </c>
      <c r="G1018" s="23"/>
      <c r="J1018" s="24"/>
    </row>
    <row r="1019" spans="1:10">
      <c r="A1019" s="9">
        <f>Banknifty!A1019</f>
        <v>43504</v>
      </c>
      <c r="B1019" s="21">
        <f>Banknifty!T1019</f>
        <v>4.1165980870569423E-3</v>
      </c>
      <c r="C1019" s="21">
        <f t="shared" si="49"/>
        <v>0.3178387934203627</v>
      </c>
      <c r="D1019" s="22">
        <f t="shared" si="50"/>
        <v>0.54382039676871685</v>
      </c>
      <c r="E1019" s="22">
        <f t="shared" si="51"/>
        <v>0.22598160334835415</v>
      </c>
      <c r="F1019" s="21">
        <f>+Banknifty!O1019</f>
        <v>0.43411245410295657</v>
      </c>
      <c r="G1019" s="23"/>
      <c r="J1019" s="24"/>
    </row>
    <row r="1020" spans="1:10">
      <c r="A1020" s="9">
        <f>Banknifty!A1020</f>
        <v>43507</v>
      </c>
      <c r="B1020" s="21">
        <f>Banknifty!T1020</f>
        <v>1.4979780040493727E-3</v>
      </c>
      <c r="C1020" s="21">
        <f t="shared" si="49"/>
        <v>0.31933677142441208</v>
      </c>
      <c r="D1020" s="22">
        <f t="shared" si="50"/>
        <v>0.54382039676871685</v>
      </c>
      <c r="E1020" s="22">
        <f t="shared" si="51"/>
        <v>0.22448362534430477</v>
      </c>
      <c r="F1020" s="21">
        <f>+Banknifty!O1020</f>
        <v>0.43261447609890719</v>
      </c>
      <c r="G1020" s="23"/>
      <c r="J1020" s="24"/>
    </row>
    <row r="1021" spans="1:10">
      <c r="A1021" s="9">
        <f>Banknifty!A1021</f>
        <v>43508</v>
      </c>
      <c r="B1021" s="21">
        <f>Banknifty!T1021</f>
        <v>-2.4801508651482191E-3</v>
      </c>
      <c r="C1021" s="21">
        <f t="shared" si="49"/>
        <v>0.31685662055926384</v>
      </c>
      <c r="D1021" s="22">
        <f t="shared" si="50"/>
        <v>0.54382039676871685</v>
      </c>
      <c r="E1021" s="22">
        <f t="shared" si="51"/>
        <v>0.22696377620945302</v>
      </c>
      <c r="F1021" s="21">
        <f>+Banknifty!O1021</f>
        <v>0.42604572401526081</v>
      </c>
      <c r="G1021" s="23"/>
      <c r="J1021" s="24"/>
    </row>
    <row r="1022" spans="1:10">
      <c r="A1022" s="9">
        <f>Banknifty!A1022</f>
        <v>43509</v>
      </c>
      <c r="B1022" s="21">
        <f>Banknifty!T1022</f>
        <v>4.5986591239313588E-3</v>
      </c>
      <c r="C1022" s="21">
        <f t="shared" si="49"/>
        <v>0.32145527968319521</v>
      </c>
      <c r="D1022" s="22">
        <f t="shared" si="50"/>
        <v>0.54382039676871685</v>
      </c>
      <c r="E1022" s="22">
        <f t="shared" si="51"/>
        <v>0.22236511708552165</v>
      </c>
      <c r="F1022" s="21">
        <f>+Banknifty!O1022</f>
        <v>0.42144706489132944</v>
      </c>
      <c r="G1022" s="23"/>
      <c r="J1022" s="24"/>
    </row>
    <row r="1023" spans="1:10">
      <c r="A1023" s="9">
        <f>Banknifty!A1023</f>
        <v>43510</v>
      </c>
      <c r="B1023" s="21">
        <f>Banknifty!T1023</f>
        <v>-3.763792100593087E-3</v>
      </c>
      <c r="C1023" s="21">
        <f t="shared" si="49"/>
        <v>0.31769148758260213</v>
      </c>
      <c r="D1023" s="22">
        <f t="shared" si="50"/>
        <v>0.54382039676871685</v>
      </c>
      <c r="E1023" s="22">
        <f t="shared" si="51"/>
        <v>0.22612890918611472</v>
      </c>
      <c r="F1023" s="21">
        <f>+Banknifty!O1023</f>
        <v>0.42421085699192251</v>
      </c>
      <c r="G1023" s="23"/>
      <c r="J1023" s="24"/>
    </row>
    <row r="1024" spans="1:10">
      <c r="A1024" s="9">
        <f>Banknifty!A1024</f>
        <v>43511</v>
      </c>
      <c r="B1024" s="21">
        <f>Banknifty!T1024</f>
        <v>-6.2081632276060807E-3</v>
      </c>
      <c r="C1024" s="21">
        <f t="shared" si="49"/>
        <v>0.31148332435499604</v>
      </c>
      <c r="D1024" s="22">
        <f t="shared" si="50"/>
        <v>0.54382039676871685</v>
      </c>
      <c r="E1024" s="22">
        <f t="shared" si="51"/>
        <v>0.23233707241372081</v>
      </c>
      <c r="F1024" s="21">
        <f>+Banknifty!O1024</f>
        <v>0.41685120576254298</v>
      </c>
      <c r="G1024" s="23"/>
      <c r="J1024" s="24"/>
    </row>
    <row r="1025" spans="1:10">
      <c r="A1025" s="9">
        <f>Banknifty!A1025</f>
        <v>43514</v>
      </c>
      <c r="B1025" s="21">
        <f>Banknifty!T1025</f>
        <v>4.0979182872859779E-3</v>
      </c>
      <c r="C1025" s="21">
        <f t="shared" si="49"/>
        <v>0.31558124264228199</v>
      </c>
      <c r="D1025" s="22">
        <f t="shared" si="50"/>
        <v>0.54382039676871685</v>
      </c>
      <c r="E1025" s="22">
        <f t="shared" si="51"/>
        <v>0.22823915412643486</v>
      </c>
      <c r="F1025" s="21">
        <f>+Banknifty!O1025</f>
        <v>0.41275328747525702</v>
      </c>
      <c r="G1025" s="23"/>
      <c r="J1025" s="24"/>
    </row>
    <row r="1026" spans="1:10">
      <c r="A1026" s="9">
        <f>Banknifty!A1026</f>
        <v>43515</v>
      </c>
      <c r="B1026" s="21">
        <f>Banknifty!T1026</f>
        <v>-6.1190483309164836E-3</v>
      </c>
      <c r="C1026" s="21">
        <f t="shared" si="49"/>
        <v>0.30946219431136551</v>
      </c>
      <c r="D1026" s="22">
        <f t="shared" si="50"/>
        <v>0.54382039676871685</v>
      </c>
      <c r="E1026" s="22">
        <f t="shared" si="51"/>
        <v>0.23435820245735134</v>
      </c>
      <c r="F1026" s="21">
        <f>+Banknifty!O1026</f>
        <v>0.41208430865834039</v>
      </c>
      <c r="G1026" s="23"/>
      <c r="J1026" s="24"/>
    </row>
    <row r="1027" spans="1:10">
      <c r="A1027" s="9">
        <f>Banknifty!A1027</f>
        <v>43516</v>
      </c>
      <c r="B1027" s="21">
        <f>Banknifty!T1027</f>
        <v>-1.1420990826237092E-2</v>
      </c>
      <c r="C1027" s="21">
        <f t="shared" si="49"/>
        <v>0.29804120348512841</v>
      </c>
      <c r="D1027" s="22">
        <f t="shared" si="50"/>
        <v>0.54382039676871685</v>
      </c>
      <c r="E1027" s="22">
        <f t="shared" si="51"/>
        <v>0.24577919328358844</v>
      </c>
      <c r="F1027" s="21">
        <f>+Banknifty!O1027</f>
        <v>0.42250529948457749</v>
      </c>
      <c r="G1027" s="23"/>
      <c r="J1027" s="24"/>
    </row>
    <row r="1028" spans="1:10">
      <c r="A1028" s="9">
        <f>Banknifty!A1028</f>
        <v>43517</v>
      </c>
      <c r="B1028" s="21">
        <f>Banknifty!T1028</f>
        <v>3.3015088117344478E-3</v>
      </c>
      <c r="C1028" s="21">
        <f t="shared" si="49"/>
        <v>0.30134271229686288</v>
      </c>
      <c r="D1028" s="22">
        <f t="shared" si="50"/>
        <v>0.54382039676871685</v>
      </c>
      <c r="E1028" s="22">
        <f t="shared" si="51"/>
        <v>0.24247768447185397</v>
      </c>
      <c r="F1028" s="21">
        <f>+Banknifty!O1028</f>
        <v>0.42580680829631196</v>
      </c>
      <c r="G1028" s="23"/>
      <c r="J1028" s="24"/>
    </row>
    <row r="1029" spans="1:10">
      <c r="A1029" s="9">
        <f>Banknifty!A1029</f>
        <v>43518</v>
      </c>
      <c r="B1029" s="21">
        <f>Banknifty!T1029</f>
        <v>-3.0343866839561049E-3</v>
      </c>
      <c r="C1029" s="21">
        <f t="shared" si="49"/>
        <v>0.29830832561290677</v>
      </c>
      <c r="D1029" s="22">
        <f t="shared" si="50"/>
        <v>0.54382039676871685</v>
      </c>
      <c r="E1029" s="22">
        <f t="shared" si="51"/>
        <v>0.24551207115581009</v>
      </c>
      <c r="F1029" s="21">
        <f>+Banknifty!O1029</f>
        <v>0.41953540019918628</v>
      </c>
      <c r="G1029" s="23"/>
      <c r="J1029" s="24"/>
    </row>
    <row r="1030" spans="1:10">
      <c r="A1030" s="9">
        <f>Banknifty!A1030</f>
        <v>43521</v>
      </c>
      <c r="B1030" s="21">
        <f>Banknifty!T1030</f>
        <v>-5.5840567766076623E-3</v>
      </c>
      <c r="C1030" s="21">
        <f t="shared" si="49"/>
        <v>0.2927242688362991</v>
      </c>
      <c r="D1030" s="22">
        <f t="shared" si="50"/>
        <v>0.54382039676871685</v>
      </c>
      <c r="E1030" s="22">
        <f t="shared" si="51"/>
        <v>0.25109612793241776</v>
      </c>
      <c r="F1030" s="21">
        <f>+Banknifty!O1030</f>
        <v>0.42823713739113117</v>
      </c>
      <c r="G1030" s="23"/>
      <c r="J1030" s="24"/>
    </row>
    <row r="1031" spans="1:10">
      <c r="A1031" s="9">
        <f>Banknifty!A1031</f>
        <v>43522</v>
      </c>
      <c r="B1031" s="21">
        <f>Banknifty!T1031</f>
        <v>-8.650068729976786E-3</v>
      </c>
      <c r="C1031" s="21">
        <f t="shared" si="49"/>
        <v>0.28407420010632228</v>
      </c>
      <c r="D1031" s="22">
        <f t="shared" si="50"/>
        <v>0.54382039676871685</v>
      </c>
      <c r="E1031" s="22">
        <f t="shared" si="51"/>
        <v>0.25974619666239457</v>
      </c>
      <c r="F1031" s="21">
        <f>+Banknifty!O1031</f>
        <v>0.42031156818363297</v>
      </c>
      <c r="G1031" s="23"/>
      <c r="J1031" s="24"/>
    </row>
    <row r="1032" spans="1:10">
      <c r="A1032" s="9">
        <f>Banknifty!A1032</f>
        <v>43523</v>
      </c>
      <c r="B1032" s="21">
        <f>Banknifty!T1032</f>
        <v>-7.4668573463618493E-3</v>
      </c>
      <c r="C1032" s="21">
        <f t="shared" si="49"/>
        <v>0.27660734275996046</v>
      </c>
      <c r="D1032" s="22">
        <f t="shared" si="50"/>
        <v>0.54382039676871685</v>
      </c>
      <c r="E1032" s="22">
        <f t="shared" si="51"/>
        <v>0.26721305400875639</v>
      </c>
      <c r="F1032" s="21">
        <f>+Banknifty!O1032</f>
        <v>0.41515320016440177</v>
      </c>
      <c r="G1032" s="23"/>
      <c r="J1032" s="24"/>
    </row>
    <row r="1033" spans="1:10">
      <c r="A1033" s="9">
        <f>Banknifty!A1033</f>
        <v>43524</v>
      </c>
      <c r="B1033" s="21">
        <f>Banknifty!T1033</f>
        <v>2.5479404038092975E-4</v>
      </c>
      <c r="C1033" s="21">
        <f t="shared" si="49"/>
        <v>0.27686213680034139</v>
      </c>
      <c r="D1033" s="22">
        <f t="shared" si="50"/>
        <v>0.54382039676871685</v>
      </c>
      <c r="E1033" s="22">
        <f t="shared" si="51"/>
        <v>0.26695825996837547</v>
      </c>
      <c r="F1033" s="21">
        <f>+Banknifty!O1033</f>
        <v>0.41389840612402085</v>
      </c>
      <c r="G1033" s="23"/>
      <c r="J1033" s="24"/>
    </row>
    <row r="1034" spans="1:10">
      <c r="A1034" s="9">
        <f>Banknifty!A1034</f>
        <v>43525</v>
      </c>
      <c r="B1034" s="21">
        <f>Banknifty!T1034</f>
        <v>0</v>
      </c>
      <c r="C1034" s="21">
        <f t="shared" si="49"/>
        <v>0.27686213680034139</v>
      </c>
      <c r="D1034" s="22">
        <f t="shared" si="50"/>
        <v>0.54382039676871685</v>
      </c>
      <c r="E1034" s="22">
        <f t="shared" si="51"/>
        <v>0.26695825996837547</v>
      </c>
      <c r="F1034" s="21">
        <f>+Banknifty!O1034</f>
        <v>0.42949756232093311</v>
      </c>
      <c r="G1034" s="23"/>
      <c r="J1034" s="24"/>
    </row>
    <row r="1035" spans="1:10">
      <c r="A1035" s="9">
        <f>Banknifty!A1035</f>
        <v>43529</v>
      </c>
      <c r="B1035" s="21">
        <f>Banknifty!T1035</f>
        <v>0</v>
      </c>
      <c r="C1035" s="21">
        <f t="shared" si="49"/>
        <v>0.27686213680034139</v>
      </c>
      <c r="D1035" s="22">
        <f t="shared" si="50"/>
        <v>0.54382039676871685</v>
      </c>
      <c r="E1035" s="22">
        <f t="shared" si="51"/>
        <v>0.26695825996837547</v>
      </c>
      <c r="F1035" s="21">
        <f>+Banknifty!O1035</f>
        <v>0.44582766419106434</v>
      </c>
      <c r="G1035" s="23"/>
      <c r="J1035" s="24"/>
    </row>
    <row r="1036" spans="1:10">
      <c r="A1036" s="9">
        <f>Banknifty!A1036</f>
        <v>43530</v>
      </c>
      <c r="B1036" s="21">
        <f>Banknifty!T1036</f>
        <v>1.6964786312420269E-3</v>
      </c>
      <c r="C1036" s="21">
        <f t="shared" si="49"/>
        <v>0.27855861543158339</v>
      </c>
      <c r="D1036" s="22">
        <f t="shared" si="50"/>
        <v>0.54382039676871685</v>
      </c>
      <c r="E1036" s="22">
        <f t="shared" si="51"/>
        <v>0.26526178133713346</v>
      </c>
      <c r="F1036" s="21">
        <f>+Banknifty!O1036</f>
        <v>0.44752414282230635</v>
      </c>
      <c r="G1036" s="23"/>
      <c r="J1036" s="24"/>
    </row>
    <row r="1037" spans="1:10">
      <c r="A1037" s="9">
        <f>Banknifty!A1037</f>
        <v>43531</v>
      </c>
      <c r="B1037" s="21">
        <f>Banknifty!T1037</f>
        <v>5.1078996403344269E-3</v>
      </c>
      <c r="C1037" s="21">
        <f t="shared" ref="C1037:C1100" si="52">+C1036+B1037</f>
        <v>0.28366651507191781</v>
      </c>
      <c r="D1037" s="22">
        <f t="shared" ref="D1037:D1100" si="53">MAX(C1037,D1036)</f>
        <v>0.54382039676871685</v>
      </c>
      <c r="E1037" s="22">
        <f t="shared" ref="E1037:E1100" si="54">D1037-C1037</f>
        <v>0.26015388169679904</v>
      </c>
      <c r="F1037" s="21">
        <f>+Banknifty!O1037</f>
        <v>0.45263204246264077</v>
      </c>
      <c r="G1037" s="23"/>
      <c r="J1037" s="24"/>
    </row>
    <row r="1038" spans="1:10">
      <c r="A1038" s="9">
        <f>Banknifty!A1038</f>
        <v>43532</v>
      </c>
      <c r="B1038" s="21">
        <f>Banknifty!T1038</f>
        <v>1.7712246060104123E-3</v>
      </c>
      <c r="C1038" s="21">
        <f t="shared" si="52"/>
        <v>0.28543773967792824</v>
      </c>
      <c r="D1038" s="22">
        <f t="shared" si="53"/>
        <v>0.54382039676871685</v>
      </c>
      <c r="E1038" s="22">
        <f t="shared" si="54"/>
        <v>0.25838265709078861</v>
      </c>
      <c r="F1038" s="21">
        <f>+Banknifty!O1038</f>
        <v>0.4544032670686512</v>
      </c>
      <c r="G1038" s="23"/>
      <c r="J1038" s="24"/>
    </row>
    <row r="1039" spans="1:10">
      <c r="A1039" s="9">
        <f>Banknifty!A1039</f>
        <v>43535</v>
      </c>
      <c r="B1039" s="21">
        <f>Banknifty!T1039</f>
        <v>7.0849240491120714E-3</v>
      </c>
      <c r="C1039" s="21">
        <f t="shared" si="52"/>
        <v>0.29252266372704033</v>
      </c>
      <c r="D1039" s="22">
        <f t="shared" si="53"/>
        <v>0.54382039676871685</v>
      </c>
      <c r="E1039" s="22">
        <f t="shared" si="54"/>
        <v>0.25129773304167652</v>
      </c>
      <c r="F1039" s="21">
        <f>+Banknifty!O1039</f>
        <v>0.46148819111776329</v>
      </c>
      <c r="G1039" s="23"/>
      <c r="J1039" s="24"/>
    </row>
    <row r="1040" spans="1:10">
      <c r="A1040" s="9">
        <f>Banknifty!A1040</f>
        <v>43536</v>
      </c>
      <c r="B1040" s="21">
        <f>Banknifty!T1040</f>
        <v>1.5932651251571287E-2</v>
      </c>
      <c r="C1040" s="21">
        <f t="shared" si="52"/>
        <v>0.30845531497861162</v>
      </c>
      <c r="D1040" s="22">
        <f t="shared" si="53"/>
        <v>0.54382039676871685</v>
      </c>
      <c r="E1040" s="22">
        <f t="shared" si="54"/>
        <v>0.23536508179010524</v>
      </c>
      <c r="F1040" s="21">
        <f>+Banknifty!O1040</f>
        <v>0.47742084236933457</v>
      </c>
      <c r="G1040" s="23"/>
      <c r="J1040" s="24"/>
    </row>
    <row r="1041" spans="1:10">
      <c r="A1041" s="9">
        <f>Banknifty!A1041</f>
        <v>43537</v>
      </c>
      <c r="B1041" s="21">
        <f>Banknifty!T1041</f>
        <v>1.4396332037534949E-2</v>
      </c>
      <c r="C1041" s="21">
        <f t="shared" si="52"/>
        <v>0.32285164701614655</v>
      </c>
      <c r="D1041" s="22">
        <f t="shared" si="53"/>
        <v>0.54382039676871685</v>
      </c>
      <c r="E1041" s="22">
        <f t="shared" si="54"/>
        <v>0.2209687497525703</v>
      </c>
      <c r="F1041" s="21">
        <f>+Banknifty!O1041</f>
        <v>0.49181717440686951</v>
      </c>
      <c r="G1041" s="23"/>
      <c r="J1041" s="24"/>
    </row>
    <row r="1042" spans="1:10">
      <c r="A1042" s="9">
        <f>Banknifty!A1042</f>
        <v>43538</v>
      </c>
      <c r="B1042" s="21">
        <f>Banknifty!T1042</f>
        <v>2.538114918379502E-3</v>
      </c>
      <c r="C1042" s="21">
        <f t="shared" si="52"/>
        <v>0.32538976193452607</v>
      </c>
      <c r="D1042" s="22">
        <f t="shared" si="53"/>
        <v>0.54382039676871685</v>
      </c>
      <c r="E1042" s="22">
        <f t="shared" si="54"/>
        <v>0.21843063483419078</v>
      </c>
      <c r="F1042" s="21">
        <f>+Banknifty!O1042</f>
        <v>0.49435528932524903</v>
      </c>
      <c r="G1042" s="23"/>
      <c r="J1042" s="24"/>
    </row>
    <row r="1043" spans="1:10">
      <c r="A1043" s="9">
        <f>Banknifty!A1043</f>
        <v>43539</v>
      </c>
      <c r="B1043" s="21">
        <f>Banknifty!T1043</f>
        <v>1.5622711096174892E-2</v>
      </c>
      <c r="C1043" s="21">
        <f t="shared" si="52"/>
        <v>0.34101247303070098</v>
      </c>
      <c r="D1043" s="22">
        <f t="shared" si="53"/>
        <v>0.54382039676871685</v>
      </c>
      <c r="E1043" s="22">
        <f t="shared" si="54"/>
        <v>0.20280792373801587</v>
      </c>
      <c r="F1043" s="21">
        <f>+Banknifty!O1043</f>
        <v>0.50997800042142394</v>
      </c>
      <c r="G1043" s="23"/>
      <c r="J1043" s="24"/>
    </row>
    <row r="1044" spans="1:10">
      <c r="A1044" s="9">
        <f>Banknifty!A1044</f>
        <v>43542</v>
      </c>
      <c r="B1044" s="21">
        <f>Banknifty!T1044</f>
        <v>6.6128183808181959E-3</v>
      </c>
      <c r="C1044" s="21">
        <f t="shared" si="52"/>
        <v>0.34762529141151916</v>
      </c>
      <c r="D1044" s="22">
        <f t="shared" si="53"/>
        <v>0.54382039676871685</v>
      </c>
      <c r="E1044" s="22">
        <f t="shared" si="54"/>
        <v>0.1961951053571977</v>
      </c>
      <c r="F1044" s="21">
        <f>+Banknifty!O1044</f>
        <v>0.51659081880224211</v>
      </c>
      <c r="G1044" s="23"/>
      <c r="J1044" s="24"/>
    </row>
    <row r="1045" spans="1:10">
      <c r="A1045" s="9">
        <f>Banknifty!A1045</f>
        <v>43543</v>
      </c>
      <c r="B1045" s="21">
        <f>Banknifty!T1045</f>
        <v>6.6671499156281035E-3</v>
      </c>
      <c r="C1045" s="21">
        <f t="shared" si="52"/>
        <v>0.35429244132714727</v>
      </c>
      <c r="D1045" s="22">
        <f t="shared" si="53"/>
        <v>0.54382039676871685</v>
      </c>
      <c r="E1045" s="22">
        <f t="shared" si="54"/>
        <v>0.18952795544156958</v>
      </c>
      <c r="F1045" s="21">
        <f>+Banknifty!O1045</f>
        <v>0.52325796871787023</v>
      </c>
      <c r="G1045" s="23"/>
      <c r="J1045" s="24"/>
    </row>
    <row r="1046" spans="1:10">
      <c r="A1046" s="9">
        <f>Banknifty!A1046</f>
        <v>43544</v>
      </c>
      <c r="B1046" s="21">
        <f>Banknifty!T1046</f>
        <v>2.451596049313276E-3</v>
      </c>
      <c r="C1046" s="21">
        <f t="shared" si="52"/>
        <v>0.35674403737646054</v>
      </c>
      <c r="D1046" s="22">
        <f t="shared" si="53"/>
        <v>0.54382039676871685</v>
      </c>
      <c r="E1046" s="22">
        <f t="shared" si="54"/>
        <v>0.18707635939225631</v>
      </c>
      <c r="F1046" s="21">
        <f>+Banknifty!O1046</f>
        <v>0.52570956476718345</v>
      </c>
      <c r="G1046" s="23"/>
      <c r="J1046" s="24"/>
    </row>
    <row r="1047" spans="1:10">
      <c r="A1047" s="9">
        <f>Banknifty!A1047</f>
        <v>43546</v>
      </c>
      <c r="B1047" s="21">
        <f>Banknifty!T1047</f>
        <v>-8.0940570573279236E-3</v>
      </c>
      <c r="C1047" s="21">
        <f t="shared" si="52"/>
        <v>0.34864998031913264</v>
      </c>
      <c r="D1047" s="22">
        <f t="shared" si="53"/>
        <v>0.54382039676871685</v>
      </c>
      <c r="E1047" s="22">
        <f t="shared" si="54"/>
        <v>0.19517041644958422</v>
      </c>
      <c r="F1047" s="21">
        <f>+Banknifty!O1047</f>
        <v>0.51592883355938424</v>
      </c>
      <c r="G1047" s="23"/>
      <c r="J1047" s="24"/>
    </row>
    <row r="1048" spans="1:10">
      <c r="A1048" s="9">
        <f>Banknifty!A1048</f>
        <v>43549</v>
      </c>
      <c r="B1048" s="21">
        <f>Banknifty!T1048</f>
        <v>1.1017745470004413E-2</v>
      </c>
      <c r="C1048" s="21">
        <f t="shared" si="52"/>
        <v>0.35966772578913703</v>
      </c>
      <c r="D1048" s="22">
        <f t="shared" si="53"/>
        <v>0.54382039676871685</v>
      </c>
      <c r="E1048" s="22">
        <f t="shared" si="54"/>
        <v>0.18415267097957982</v>
      </c>
      <c r="F1048" s="21">
        <f>+Banknifty!O1048</f>
        <v>0.50491108808937979</v>
      </c>
      <c r="G1048" s="23"/>
      <c r="J1048" s="24"/>
    </row>
    <row r="1049" spans="1:10">
      <c r="A1049" s="9">
        <f>Banknifty!A1049</f>
        <v>43550</v>
      </c>
      <c r="B1049" s="21">
        <f>Banknifty!T1049</f>
        <v>-4.1793804585152344E-3</v>
      </c>
      <c r="C1049" s="21">
        <f t="shared" si="52"/>
        <v>0.35548834533062179</v>
      </c>
      <c r="D1049" s="22">
        <f t="shared" si="53"/>
        <v>0.54382039676871685</v>
      </c>
      <c r="E1049" s="22">
        <f t="shared" si="54"/>
        <v>0.18833205143809506</v>
      </c>
      <c r="F1049" s="21">
        <f>+Banknifty!O1049</f>
        <v>0.5273489974780261</v>
      </c>
      <c r="G1049" s="23"/>
      <c r="J1049" s="24"/>
    </row>
    <row r="1050" spans="1:10">
      <c r="A1050" s="9">
        <f>Banknifty!A1050</f>
        <v>43551</v>
      </c>
      <c r="B1050" s="21">
        <f>Banknifty!T1050</f>
        <v>2.3757328234850776E-3</v>
      </c>
      <c r="C1050" s="21">
        <f t="shared" si="52"/>
        <v>0.35786407815410687</v>
      </c>
      <c r="D1050" s="22">
        <f t="shared" si="53"/>
        <v>0.54382039676871685</v>
      </c>
      <c r="E1050" s="22">
        <f t="shared" si="54"/>
        <v>0.18595631861460998</v>
      </c>
      <c r="F1050" s="21">
        <f>+Banknifty!O1050</f>
        <v>0.52972473030151124</v>
      </c>
      <c r="G1050" s="23"/>
      <c r="J1050" s="24"/>
    </row>
    <row r="1051" spans="1:10">
      <c r="A1051" s="9">
        <f>Banknifty!A1051</f>
        <v>43552</v>
      </c>
      <c r="B1051" s="21">
        <f>Banknifty!T1051</f>
        <v>1.1998944771960892E-2</v>
      </c>
      <c r="C1051" s="21">
        <f t="shared" si="52"/>
        <v>0.36986302292606776</v>
      </c>
      <c r="D1051" s="22">
        <f t="shared" si="53"/>
        <v>0.54382039676871685</v>
      </c>
      <c r="E1051" s="22">
        <f t="shared" si="54"/>
        <v>0.17395737384264909</v>
      </c>
      <c r="F1051" s="21">
        <f>+Banknifty!O1051</f>
        <v>0.54272367507347208</v>
      </c>
      <c r="G1051" s="23"/>
      <c r="J1051" s="24"/>
    </row>
    <row r="1052" spans="1:10">
      <c r="A1052" s="9">
        <f>Banknifty!A1052</f>
        <v>43553</v>
      </c>
      <c r="B1052" s="21">
        <f>Banknifty!T1052</f>
        <v>0</v>
      </c>
      <c r="C1052" s="21">
        <f t="shared" si="52"/>
        <v>0.36986302292606776</v>
      </c>
      <c r="D1052" s="22">
        <f t="shared" si="53"/>
        <v>0.54382039676871685</v>
      </c>
      <c r="E1052" s="22">
        <f t="shared" si="54"/>
        <v>0.17395737384264909</v>
      </c>
      <c r="F1052" s="21">
        <f>+Banknifty!O1052</f>
        <v>0.54582737717064789</v>
      </c>
      <c r="G1052" s="23"/>
      <c r="J1052" s="24"/>
    </row>
    <row r="1053" spans="1:10">
      <c r="A1053" s="9">
        <f>Banknifty!A1053</f>
        <v>43556</v>
      </c>
      <c r="B1053" s="21">
        <f>Banknifty!T1053</f>
        <v>0</v>
      </c>
      <c r="C1053" s="21">
        <f t="shared" si="52"/>
        <v>0.36986302292606776</v>
      </c>
      <c r="D1053" s="22">
        <f t="shared" si="53"/>
        <v>0.54382039676871685</v>
      </c>
      <c r="E1053" s="22">
        <f t="shared" si="54"/>
        <v>0.17395737384264909</v>
      </c>
      <c r="F1053" s="21">
        <f>+Banknifty!O1053</f>
        <v>0.54511650425474223</v>
      </c>
      <c r="G1053" s="23"/>
      <c r="J1053" s="24"/>
    </row>
    <row r="1054" spans="1:10">
      <c r="A1054" s="9">
        <f>Banknifty!A1054</f>
        <v>43557</v>
      </c>
      <c r="B1054" s="21">
        <f>Banknifty!T1054</f>
        <v>-2.9866149360004636E-3</v>
      </c>
      <c r="C1054" s="21">
        <f t="shared" si="52"/>
        <v>0.36687640799006732</v>
      </c>
      <c r="D1054" s="22">
        <f t="shared" si="53"/>
        <v>0.54382039676871685</v>
      </c>
      <c r="E1054" s="22">
        <f t="shared" si="54"/>
        <v>0.17694398877864953</v>
      </c>
      <c r="F1054" s="21">
        <f>+Banknifty!O1054</f>
        <v>0.54710311919074273</v>
      </c>
      <c r="G1054" s="23"/>
      <c r="J1054" s="24"/>
    </row>
    <row r="1055" spans="1:10">
      <c r="A1055" s="9">
        <f>Banknifty!A1055</f>
        <v>43558</v>
      </c>
      <c r="B1055" s="21">
        <f>Banknifty!T1055</f>
        <v>-9.6477928005299744E-3</v>
      </c>
      <c r="C1055" s="21">
        <f t="shared" si="52"/>
        <v>0.35722861518953736</v>
      </c>
      <c r="D1055" s="22">
        <f t="shared" si="53"/>
        <v>0.54382039676871685</v>
      </c>
      <c r="E1055" s="22">
        <f t="shared" si="54"/>
        <v>0.18659178157917949</v>
      </c>
      <c r="F1055" s="21">
        <f>+Banknifty!O1055</f>
        <v>0.53945214871004199</v>
      </c>
      <c r="G1055" s="23"/>
      <c r="J1055" s="24"/>
    </row>
    <row r="1056" spans="1:10">
      <c r="A1056" s="9">
        <f>Banknifty!A1056</f>
        <v>43559</v>
      </c>
      <c r="B1056" s="21">
        <f>Banknifty!T1056</f>
        <v>5.7993663227929749E-3</v>
      </c>
      <c r="C1056" s="21">
        <f t="shared" si="52"/>
        <v>0.36302798151233034</v>
      </c>
      <c r="D1056" s="22">
        <f t="shared" si="53"/>
        <v>0.54382039676871685</v>
      </c>
      <c r="E1056" s="22">
        <f t="shared" si="54"/>
        <v>0.18079241525638651</v>
      </c>
      <c r="F1056" s="21">
        <f>+Banknifty!O1056</f>
        <v>0.533652782387249</v>
      </c>
      <c r="G1056" s="23"/>
      <c r="J1056" s="24"/>
    </row>
    <row r="1057" spans="1:10">
      <c r="A1057" s="9">
        <f>Banknifty!A1057</f>
        <v>43560</v>
      </c>
      <c r="B1057" s="21">
        <f>Banknifty!T1057</f>
        <v>-6.355662410877135E-3</v>
      </c>
      <c r="C1057" s="21">
        <f t="shared" si="52"/>
        <v>0.35667231910145319</v>
      </c>
      <c r="D1057" s="22">
        <f t="shared" si="53"/>
        <v>0.54382039676871685</v>
      </c>
      <c r="E1057" s="22">
        <f t="shared" si="54"/>
        <v>0.18714807766726366</v>
      </c>
      <c r="F1057" s="21">
        <f>+Banknifty!O1057</f>
        <v>0.53900844479812615</v>
      </c>
      <c r="G1057" s="23"/>
      <c r="J1057" s="24"/>
    </row>
    <row r="1058" spans="1:10">
      <c r="A1058" s="9">
        <f>Banknifty!A1058</f>
        <v>43563</v>
      </c>
      <c r="B1058" s="21">
        <f>Banknifty!T1058</f>
        <v>-9.125665891511224E-3</v>
      </c>
      <c r="C1058" s="21">
        <f t="shared" si="52"/>
        <v>0.34754665320994199</v>
      </c>
      <c r="D1058" s="22">
        <f t="shared" si="53"/>
        <v>0.54382039676871685</v>
      </c>
      <c r="E1058" s="22">
        <f t="shared" si="54"/>
        <v>0.19627374355877486</v>
      </c>
      <c r="F1058" s="21">
        <f>+Banknifty!O1058</f>
        <v>0.52892977476695502</v>
      </c>
      <c r="G1058" s="23"/>
      <c r="J1058" s="24"/>
    </row>
    <row r="1059" spans="1:10">
      <c r="A1059" s="9">
        <f>Banknifty!A1059</f>
        <v>43564</v>
      </c>
      <c r="B1059" s="21">
        <f>Banknifty!T1059</f>
        <v>-1.1126303899076765E-2</v>
      </c>
      <c r="C1059" s="21">
        <f t="shared" si="52"/>
        <v>0.33642034931086523</v>
      </c>
      <c r="D1059" s="22">
        <f t="shared" si="53"/>
        <v>0.54382039676871685</v>
      </c>
      <c r="E1059" s="22">
        <f t="shared" si="54"/>
        <v>0.20740004745785162</v>
      </c>
      <c r="F1059" s="21">
        <f>+Banknifty!O1059</f>
        <v>0.53905607866603178</v>
      </c>
      <c r="G1059" s="23"/>
      <c r="J1059" s="24"/>
    </row>
    <row r="1060" spans="1:10">
      <c r="A1060" s="9">
        <f>Banknifty!A1060</f>
        <v>43565</v>
      </c>
      <c r="B1060" s="21">
        <f>Banknifty!T1060</f>
        <v>-1.2070481958512035E-2</v>
      </c>
      <c r="C1060" s="21">
        <f t="shared" si="52"/>
        <v>0.32434986735235322</v>
      </c>
      <c r="D1060" s="22">
        <f t="shared" si="53"/>
        <v>0.54382039676871685</v>
      </c>
      <c r="E1060" s="22">
        <f t="shared" si="54"/>
        <v>0.21947052941636364</v>
      </c>
      <c r="F1060" s="21">
        <f>+Banknifty!O1060</f>
        <v>0.52798559670751977</v>
      </c>
      <c r="G1060" s="23"/>
      <c r="J1060" s="24"/>
    </row>
    <row r="1061" spans="1:10">
      <c r="A1061" s="9">
        <f>Banknifty!A1061</f>
        <v>43566</v>
      </c>
      <c r="B1061" s="21">
        <f>Banknifty!T1061</f>
        <v>1.1407890457566727E-3</v>
      </c>
      <c r="C1061" s="21">
        <f t="shared" si="52"/>
        <v>0.32549065639810987</v>
      </c>
      <c r="D1061" s="22">
        <f t="shared" si="53"/>
        <v>0.54382039676871685</v>
      </c>
      <c r="E1061" s="22">
        <f t="shared" si="54"/>
        <v>0.21832974037060698</v>
      </c>
      <c r="F1061" s="21">
        <f>+Banknifty!O1061</f>
        <v>0.52684480766176311</v>
      </c>
      <c r="G1061" s="23"/>
      <c r="J1061" s="24"/>
    </row>
    <row r="1062" spans="1:10">
      <c r="A1062" s="9">
        <f>Banknifty!A1062</f>
        <v>43567</v>
      </c>
      <c r="B1062" s="21">
        <f>Banknifty!T1062</f>
        <v>-2.6355783343157127E-3</v>
      </c>
      <c r="C1062" s="21">
        <f t="shared" si="52"/>
        <v>0.32285507806379415</v>
      </c>
      <c r="D1062" s="22">
        <f t="shared" si="53"/>
        <v>0.54382039676871685</v>
      </c>
      <c r="E1062" s="22">
        <f t="shared" si="54"/>
        <v>0.2209653187049227</v>
      </c>
      <c r="F1062" s="21">
        <f>+Banknifty!O1062</f>
        <v>0.53078535877121191</v>
      </c>
      <c r="G1062" s="23"/>
      <c r="J1062" s="24"/>
    </row>
    <row r="1063" spans="1:10">
      <c r="A1063" s="9">
        <f>Banknifty!A1063</f>
        <v>43570</v>
      </c>
      <c r="B1063" s="21">
        <f>Banknifty!T1063</f>
        <v>4.1412963754509273E-3</v>
      </c>
      <c r="C1063" s="21">
        <f t="shared" si="52"/>
        <v>0.32699637443924506</v>
      </c>
      <c r="D1063" s="22">
        <f t="shared" si="53"/>
        <v>0.54382039676871685</v>
      </c>
      <c r="E1063" s="22">
        <f t="shared" si="54"/>
        <v>0.21682402232947179</v>
      </c>
      <c r="F1063" s="21">
        <f>+Banknifty!O1063</f>
        <v>0.53492665514666282</v>
      </c>
      <c r="G1063" s="23"/>
      <c r="J1063" s="24"/>
    </row>
    <row r="1064" spans="1:10">
      <c r="A1064" s="9">
        <f>Banknifty!A1064</f>
        <v>43571</v>
      </c>
      <c r="B1064" s="21">
        <f>Banknifty!T1064</f>
        <v>1.3846767955663843E-2</v>
      </c>
      <c r="C1064" s="21">
        <f t="shared" si="52"/>
        <v>0.34084314239490893</v>
      </c>
      <c r="D1064" s="22">
        <f t="shared" si="53"/>
        <v>0.54382039676871685</v>
      </c>
      <c r="E1064" s="22">
        <f t="shared" si="54"/>
        <v>0.20297725437380792</v>
      </c>
      <c r="F1064" s="21">
        <f>+Banknifty!O1064</f>
        <v>0.54877342310232669</v>
      </c>
      <c r="G1064" s="23"/>
      <c r="J1064" s="24"/>
    </row>
    <row r="1065" spans="1:10">
      <c r="A1065" s="9">
        <f>Banknifty!A1065</f>
        <v>43573</v>
      </c>
      <c r="B1065" s="21">
        <f>Banknifty!T1065</f>
        <v>-1.1199039880021786E-2</v>
      </c>
      <c r="C1065" s="21">
        <f t="shared" si="52"/>
        <v>0.32964410251488713</v>
      </c>
      <c r="D1065" s="22">
        <f t="shared" si="53"/>
        <v>0.54382039676871685</v>
      </c>
      <c r="E1065" s="22">
        <f t="shared" si="54"/>
        <v>0.21417629425382972</v>
      </c>
      <c r="F1065" s="21">
        <f>+Banknifty!O1065</f>
        <v>0.53769046592625891</v>
      </c>
      <c r="G1065" s="23"/>
      <c r="J1065" s="24"/>
    </row>
    <row r="1066" spans="1:10">
      <c r="A1066" s="9">
        <f>Banknifty!A1066</f>
        <v>43577</v>
      </c>
      <c r="B1066" s="21">
        <f>Banknifty!T1066</f>
        <v>1.6779360577010394E-2</v>
      </c>
      <c r="C1066" s="21">
        <f t="shared" si="52"/>
        <v>0.34642346309189753</v>
      </c>
      <c r="D1066" s="22">
        <f t="shared" si="53"/>
        <v>0.54382039676871685</v>
      </c>
      <c r="E1066" s="22">
        <f t="shared" si="54"/>
        <v>0.19739693367681932</v>
      </c>
      <c r="F1066" s="21">
        <f>+Banknifty!O1066</f>
        <v>0.52091110534924856</v>
      </c>
      <c r="G1066" s="23"/>
      <c r="J1066" s="24"/>
    </row>
    <row r="1067" spans="1:10">
      <c r="A1067" s="9">
        <f>Banknifty!A1067</f>
        <v>43578</v>
      </c>
      <c r="B1067" s="21">
        <f>Banknifty!T1067</f>
        <v>7.8380966782599926E-3</v>
      </c>
      <c r="C1067" s="21">
        <f t="shared" si="52"/>
        <v>0.3542615597701575</v>
      </c>
      <c r="D1067" s="22">
        <f t="shared" si="53"/>
        <v>0.54382039676871685</v>
      </c>
      <c r="E1067" s="22">
        <f t="shared" si="54"/>
        <v>0.18955883699855935</v>
      </c>
      <c r="F1067" s="21">
        <f>+Banknifty!O1067</f>
        <v>0.5130730086709886</v>
      </c>
      <c r="G1067" s="23"/>
      <c r="J1067" s="24"/>
    </row>
    <row r="1068" spans="1:10">
      <c r="A1068" s="9">
        <f>Banknifty!A1068</f>
        <v>43579</v>
      </c>
      <c r="B1068" s="21">
        <f>Banknifty!T1068</f>
        <v>-1.4140866715777174E-2</v>
      </c>
      <c r="C1068" s="21">
        <f t="shared" si="52"/>
        <v>0.34012069305438031</v>
      </c>
      <c r="D1068" s="22">
        <f t="shared" si="53"/>
        <v>0.54382039676871685</v>
      </c>
      <c r="E1068" s="22">
        <f t="shared" si="54"/>
        <v>0.20369970371433654</v>
      </c>
      <c r="F1068" s="21">
        <f>+Banknifty!O1068</f>
        <v>0.52543869566771173</v>
      </c>
      <c r="G1068" s="23"/>
      <c r="J1068" s="24"/>
    </row>
    <row r="1069" spans="1:10">
      <c r="A1069" s="9">
        <f>Banknifty!A1069</f>
        <v>43580</v>
      </c>
      <c r="B1069" s="21">
        <f>Banknifty!T1069</f>
        <v>-1.1533499942289017E-2</v>
      </c>
      <c r="C1069" s="21">
        <f t="shared" si="52"/>
        <v>0.32858719311209128</v>
      </c>
      <c r="D1069" s="22">
        <f t="shared" si="53"/>
        <v>0.54382039676871685</v>
      </c>
      <c r="E1069" s="22">
        <f t="shared" si="54"/>
        <v>0.21523320365662557</v>
      </c>
      <c r="F1069" s="21">
        <f>+Banknifty!O1069</f>
        <v>0.5149051957254227</v>
      </c>
      <c r="G1069" s="23"/>
      <c r="J1069" s="24"/>
    </row>
    <row r="1070" spans="1:10">
      <c r="A1070" s="9">
        <f>Banknifty!A1070</f>
        <v>43581</v>
      </c>
      <c r="B1070" s="21">
        <f>Banknifty!T1070</f>
        <v>0</v>
      </c>
      <c r="C1070" s="21">
        <f t="shared" si="52"/>
        <v>0.32858719311209128</v>
      </c>
      <c r="D1070" s="22">
        <f t="shared" si="53"/>
        <v>0.54382039676871685</v>
      </c>
      <c r="E1070" s="22">
        <f t="shared" si="54"/>
        <v>0.21523320365662557</v>
      </c>
      <c r="F1070" s="21">
        <f>+Banknifty!O1070</f>
        <v>0.53527340589938432</v>
      </c>
      <c r="G1070" s="23"/>
      <c r="J1070" s="24"/>
    </row>
    <row r="1071" spans="1:10">
      <c r="A1071" s="9">
        <f>Banknifty!A1071</f>
        <v>43585</v>
      </c>
      <c r="B1071" s="21">
        <f>Banknifty!T1071</f>
        <v>0</v>
      </c>
      <c r="C1071" s="21">
        <f t="shared" si="52"/>
        <v>0.32858719311209128</v>
      </c>
      <c r="D1071" s="22">
        <f t="shared" si="53"/>
        <v>0.54382039676871685</v>
      </c>
      <c r="E1071" s="22">
        <f t="shared" si="54"/>
        <v>0.21523320365662557</v>
      </c>
      <c r="F1071" s="21">
        <f>+Banknifty!O1071</f>
        <v>0.52578964460386668</v>
      </c>
      <c r="G1071" s="23"/>
      <c r="J1071" s="24"/>
    </row>
    <row r="1072" spans="1:10">
      <c r="A1072" s="9">
        <f>Banknifty!A1072</f>
        <v>43587</v>
      </c>
      <c r="B1072" s="21">
        <f>Banknifty!T1072</f>
        <v>3.0894863791621815E-3</v>
      </c>
      <c r="C1072" s="21">
        <f t="shared" si="52"/>
        <v>0.33167667949125346</v>
      </c>
      <c r="D1072" s="22">
        <f t="shared" si="53"/>
        <v>0.54382039676871685</v>
      </c>
      <c r="E1072" s="22">
        <f t="shared" si="54"/>
        <v>0.2121437172774634</v>
      </c>
      <c r="F1072" s="21">
        <f>+Banknifty!O1072</f>
        <v>0.5227001582247045</v>
      </c>
      <c r="G1072" s="23"/>
      <c r="J1072" s="24"/>
    </row>
    <row r="1073" spans="1:10">
      <c r="A1073" s="9">
        <f>Banknifty!A1073</f>
        <v>43588</v>
      </c>
      <c r="B1073" s="21">
        <f>Banknifty!T1073</f>
        <v>-8.8139397335847934E-3</v>
      </c>
      <c r="C1073" s="21">
        <f t="shared" si="52"/>
        <v>0.32286273975766866</v>
      </c>
      <c r="D1073" s="22">
        <f t="shared" si="53"/>
        <v>0.54382039676871685</v>
      </c>
      <c r="E1073" s="22">
        <f t="shared" si="54"/>
        <v>0.22095765701104819</v>
      </c>
      <c r="F1073" s="21">
        <f>+Banknifty!O1073</f>
        <v>0.5314721616408864</v>
      </c>
      <c r="G1073" s="23"/>
      <c r="J1073" s="24"/>
    </row>
    <row r="1074" spans="1:10">
      <c r="A1074" s="9">
        <f>Banknifty!A1074</f>
        <v>43591</v>
      </c>
      <c r="B1074" s="21">
        <f>Banknifty!T1074</f>
        <v>-8.8414419134585798E-3</v>
      </c>
      <c r="C1074" s="21">
        <f t="shared" si="52"/>
        <v>0.31402129784421007</v>
      </c>
      <c r="D1074" s="22">
        <f t="shared" si="53"/>
        <v>0.54382039676871685</v>
      </c>
      <c r="E1074" s="22">
        <f t="shared" si="54"/>
        <v>0.22979909892450678</v>
      </c>
      <c r="F1074" s="21">
        <f>+Banknifty!O1074</f>
        <v>0.52308747396675981</v>
      </c>
      <c r="G1074" s="23"/>
      <c r="J1074" s="24"/>
    </row>
    <row r="1075" spans="1:10">
      <c r="A1075" s="9">
        <f>Banknifty!A1075</f>
        <v>43592</v>
      </c>
      <c r="B1075" s="21">
        <f>Banknifty!T1075</f>
        <v>-2.8919191377013848E-3</v>
      </c>
      <c r="C1075" s="21">
        <f t="shared" si="52"/>
        <v>0.3111293787065087</v>
      </c>
      <c r="D1075" s="22">
        <f t="shared" si="53"/>
        <v>0.54382039676871685</v>
      </c>
      <c r="E1075" s="22">
        <f t="shared" si="54"/>
        <v>0.23269101806220815</v>
      </c>
      <c r="F1075" s="21">
        <f>+Banknifty!O1075</f>
        <v>0.50999565849007011</v>
      </c>
      <c r="G1075" s="23"/>
      <c r="J1075" s="24"/>
    </row>
    <row r="1076" spans="1:10">
      <c r="A1076" s="9">
        <f>Banknifty!A1076</f>
        <v>43593</v>
      </c>
      <c r="B1076" s="21">
        <f>Banknifty!T1076</f>
        <v>9.2713926124591874E-3</v>
      </c>
      <c r="C1076" s="21">
        <f t="shared" si="52"/>
        <v>0.32040077131896788</v>
      </c>
      <c r="D1076" s="22">
        <f t="shared" si="53"/>
        <v>0.54382039676871685</v>
      </c>
      <c r="E1076" s="22">
        <f t="shared" si="54"/>
        <v>0.22341962544974897</v>
      </c>
      <c r="F1076" s="21">
        <f>+Banknifty!O1076</f>
        <v>0.50072426587761087</v>
      </c>
      <c r="G1076" s="23"/>
      <c r="J1076" s="24"/>
    </row>
    <row r="1077" spans="1:10">
      <c r="A1077" s="9">
        <f>Banknifty!A1077</f>
        <v>43594</v>
      </c>
      <c r="B1077" s="21">
        <f>Banknifty!T1077</f>
        <v>5.1619964523068832E-3</v>
      </c>
      <c r="C1077" s="21">
        <f t="shared" si="52"/>
        <v>0.32556276777127474</v>
      </c>
      <c r="D1077" s="22">
        <f t="shared" si="53"/>
        <v>0.54382039676871685</v>
      </c>
      <c r="E1077" s="22">
        <f t="shared" si="54"/>
        <v>0.21825762899744211</v>
      </c>
      <c r="F1077" s="21">
        <f>+Banknifty!O1077</f>
        <v>0.49556226942530401</v>
      </c>
      <c r="G1077" s="23"/>
      <c r="J1077" s="24"/>
    </row>
    <row r="1078" spans="1:10">
      <c r="A1078" s="9">
        <f>Banknifty!A1078</f>
        <v>43595</v>
      </c>
      <c r="B1078" s="21">
        <f>Banknifty!T1078</f>
        <v>-5.9733102835809564E-3</v>
      </c>
      <c r="C1078" s="21">
        <f t="shared" si="52"/>
        <v>0.3195894574876938</v>
      </c>
      <c r="D1078" s="22">
        <f t="shared" si="53"/>
        <v>0.54382039676871685</v>
      </c>
      <c r="E1078" s="22">
        <f t="shared" si="54"/>
        <v>0.22423093928102306</v>
      </c>
      <c r="F1078" s="21">
        <f>+Banknifty!O1078</f>
        <v>0.49876624248985774</v>
      </c>
      <c r="G1078" s="23"/>
      <c r="J1078" s="24"/>
    </row>
    <row r="1079" spans="1:10">
      <c r="A1079" s="9">
        <f>Banknifty!A1079</f>
        <v>43598</v>
      </c>
      <c r="B1079" s="21">
        <f>Banknifty!T1079</f>
        <v>-5.3679616957421558E-3</v>
      </c>
      <c r="C1079" s="21">
        <f t="shared" si="52"/>
        <v>0.31422149579195163</v>
      </c>
      <c r="D1079" s="22">
        <f t="shared" si="53"/>
        <v>0.54382039676871685</v>
      </c>
      <c r="E1079" s="22">
        <f t="shared" si="54"/>
        <v>0.22959890097676522</v>
      </c>
      <c r="F1079" s="21">
        <f>+Banknifty!O1079</f>
        <v>0.48793365258640903</v>
      </c>
      <c r="G1079" s="23"/>
      <c r="J1079" s="24"/>
    </row>
    <row r="1080" spans="1:10">
      <c r="A1080" s="9">
        <f>Banknifty!A1080</f>
        <v>43599</v>
      </c>
      <c r="B1080" s="21">
        <f>Banknifty!T1080</f>
        <v>-1.116796881109235E-2</v>
      </c>
      <c r="C1080" s="21">
        <f t="shared" si="52"/>
        <v>0.3030535269808593</v>
      </c>
      <c r="D1080" s="22">
        <f t="shared" si="53"/>
        <v>0.54382039676871685</v>
      </c>
      <c r="E1080" s="22">
        <f t="shared" si="54"/>
        <v>0.24076686978785755</v>
      </c>
      <c r="F1080" s="21">
        <f>+Banknifty!O1080</f>
        <v>0.49296613958379021</v>
      </c>
      <c r="G1080" s="23"/>
      <c r="J1080" s="24"/>
    </row>
    <row r="1081" spans="1:10">
      <c r="A1081" s="9">
        <f>Banknifty!A1081</f>
        <v>43600</v>
      </c>
      <c r="B1081" s="21">
        <f>Banknifty!T1081</f>
        <v>-8.0334092956426059E-3</v>
      </c>
      <c r="C1081" s="21">
        <f t="shared" si="52"/>
        <v>0.29502011768521669</v>
      </c>
      <c r="D1081" s="22">
        <f t="shared" si="53"/>
        <v>0.54382039676871685</v>
      </c>
      <c r="E1081" s="22">
        <f t="shared" si="54"/>
        <v>0.24880027908350016</v>
      </c>
      <c r="F1081" s="21">
        <f>+Banknifty!O1081</f>
        <v>0.48428465046893554</v>
      </c>
      <c r="G1081" s="23"/>
      <c r="J1081" s="24"/>
    </row>
    <row r="1082" spans="1:10">
      <c r="A1082" s="9">
        <f>Banknifty!A1082</f>
        <v>43601</v>
      </c>
      <c r="B1082" s="21">
        <f>Banknifty!T1082</f>
        <v>-1.1219138515634837E-2</v>
      </c>
      <c r="C1082" s="21">
        <f t="shared" si="52"/>
        <v>0.28380097916958186</v>
      </c>
      <c r="D1082" s="22">
        <f t="shared" si="53"/>
        <v>0.54382039676871685</v>
      </c>
      <c r="E1082" s="22">
        <f t="shared" si="54"/>
        <v>0.26001941759913499</v>
      </c>
      <c r="F1082" s="21">
        <f>+Banknifty!O1082</f>
        <v>0.49450378898457037</v>
      </c>
      <c r="G1082" s="23"/>
      <c r="J1082" s="24"/>
    </row>
    <row r="1083" spans="1:10">
      <c r="A1083" s="9">
        <f>Banknifty!A1083</f>
        <v>43602</v>
      </c>
      <c r="B1083" s="21">
        <f>Banknifty!T1083</f>
        <v>1.8083719645369891E-2</v>
      </c>
      <c r="C1083" s="21">
        <f t="shared" si="52"/>
        <v>0.30188469881495172</v>
      </c>
      <c r="D1083" s="22">
        <f t="shared" si="53"/>
        <v>0.54382039676871685</v>
      </c>
      <c r="E1083" s="22">
        <f t="shared" si="54"/>
        <v>0.24193569795376513</v>
      </c>
      <c r="F1083" s="21">
        <f>+Banknifty!O1083</f>
        <v>0.51258750862994029</v>
      </c>
      <c r="G1083" s="23"/>
      <c r="J1083" s="24"/>
    </row>
    <row r="1084" spans="1:10">
      <c r="A1084" s="9">
        <f>Banknifty!A1084</f>
        <v>43605</v>
      </c>
      <c r="B1084" s="21">
        <f>Banknifty!T1084</f>
        <v>4.5184671400395837E-2</v>
      </c>
      <c r="C1084" s="21">
        <f t="shared" si="52"/>
        <v>0.34706937021534756</v>
      </c>
      <c r="D1084" s="22">
        <f t="shared" si="53"/>
        <v>0.54382039676871685</v>
      </c>
      <c r="E1084" s="22">
        <f t="shared" si="54"/>
        <v>0.19675102655336929</v>
      </c>
      <c r="F1084" s="21">
        <f>+Banknifty!O1084</f>
        <v>0.55777218003033613</v>
      </c>
      <c r="G1084" s="23"/>
      <c r="J1084" s="24"/>
    </row>
    <row r="1085" spans="1:10">
      <c r="A1085" s="9">
        <f>Banknifty!A1085</f>
        <v>43606</v>
      </c>
      <c r="B1085" s="21">
        <f>Banknifty!T1085</f>
        <v>-1.4846860280409491E-2</v>
      </c>
      <c r="C1085" s="21">
        <f t="shared" si="52"/>
        <v>0.33222250993493807</v>
      </c>
      <c r="D1085" s="22">
        <f t="shared" si="53"/>
        <v>0.54382039676871685</v>
      </c>
      <c r="E1085" s="22">
        <f t="shared" si="54"/>
        <v>0.21159788683377878</v>
      </c>
      <c r="F1085" s="21">
        <f>+Banknifty!O1085</f>
        <v>0.54392531974992664</v>
      </c>
      <c r="G1085" s="23"/>
      <c r="J1085" s="24"/>
    </row>
    <row r="1086" spans="1:10">
      <c r="A1086" s="9">
        <f>Banknifty!A1086</f>
        <v>43607</v>
      </c>
      <c r="B1086" s="21">
        <f>Banknifty!T1086</f>
        <v>-8.1440441344633012E-3</v>
      </c>
      <c r="C1086" s="21">
        <f t="shared" si="52"/>
        <v>0.32407846580047478</v>
      </c>
      <c r="D1086" s="22">
        <f t="shared" si="53"/>
        <v>0.54382039676871685</v>
      </c>
      <c r="E1086" s="22">
        <f t="shared" si="54"/>
        <v>0.21974193096824207</v>
      </c>
      <c r="F1086" s="21">
        <f>+Banknifty!O1086</f>
        <v>0.55106936388438998</v>
      </c>
      <c r="G1086" s="23"/>
      <c r="J1086" s="24"/>
    </row>
    <row r="1087" spans="1:10">
      <c r="A1087" s="9">
        <f>Banknifty!A1087</f>
        <v>43608</v>
      </c>
      <c r="B1087" s="21">
        <f>Banknifty!T1087</f>
        <v>-8.8659929981163618E-3</v>
      </c>
      <c r="C1087" s="21">
        <f t="shared" si="52"/>
        <v>0.31521247280235842</v>
      </c>
      <c r="D1087" s="22">
        <f t="shared" si="53"/>
        <v>0.54382039676871685</v>
      </c>
      <c r="E1087" s="22">
        <f t="shared" si="54"/>
        <v>0.22860792396635843</v>
      </c>
      <c r="F1087" s="21">
        <f>+Banknifty!O1087</f>
        <v>0.5468822832255007</v>
      </c>
      <c r="G1087" s="23"/>
      <c r="J1087" s="24"/>
    </row>
    <row r="1088" spans="1:10">
      <c r="A1088" s="9">
        <f>Banknifty!A1088</f>
        <v>43609</v>
      </c>
      <c r="B1088" s="21">
        <f>Banknifty!T1088</f>
        <v>-2.5440660281712251E-2</v>
      </c>
      <c r="C1088" s="21">
        <f t="shared" si="52"/>
        <v>0.28977181252064615</v>
      </c>
      <c r="D1088" s="22">
        <f t="shared" si="53"/>
        <v>0.54382039676871685</v>
      </c>
      <c r="E1088" s="22">
        <f t="shared" si="54"/>
        <v>0.2540485842480707</v>
      </c>
      <c r="F1088" s="21">
        <f>+Banknifty!O1088</f>
        <v>0.57132294350721291</v>
      </c>
      <c r="G1088" s="23"/>
      <c r="J1088" s="24"/>
    </row>
    <row r="1089" spans="1:10">
      <c r="A1089" s="9">
        <f>Banknifty!A1089</f>
        <v>43612</v>
      </c>
      <c r="B1089" s="21">
        <f>Banknifty!T1089</f>
        <v>1.1928782812560075E-2</v>
      </c>
      <c r="C1089" s="21">
        <f t="shared" si="52"/>
        <v>0.30170059533320626</v>
      </c>
      <c r="D1089" s="22">
        <f t="shared" si="53"/>
        <v>0.54382039676871685</v>
      </c>
      <c r="E1089" s="22">
        <f t="shared" si="54"/>
        <v>0.2421198014355106</v>
      </c>
      <c r="F1089" s="21">
        <f>+Banknifty!O1089</f>
        <v>0.58325172631977296</v>
      </c>
      <c r="G1089" s="23"/>
      <c r="J1089" s="24"/>
    </row>
    <row r="1090" spans="1:10">
      <c r="A1090" s="9">
        <f>Banknifty!A1090</f>
        <v>43613</v>
      </c>
      <c r="B1090" s="21">
        <f>Banknifty!T1090</f>
        <v>1.079276157017227E-3</v>
      </c>
      <c r="C1090" s="21">
        <f t="shared" si="52"/>
        <v>0.30277987149022351</v>
      </c>
      <c r="D1090" s="22">
        <f t="shared" si="53"/>
        <v>0.54382039676871685</v>
      </c>
      <c r="E1090" s="22">
        <f t="shared" si="54"/>
        <v>0.24104052527849334</v>
      </c>
      <c r="F1090" s="21">
        <f>+Banknifty!O1090</f>
        <v>0.58433100247679015</v>
      </c>
      <c r="G1090" s="23"/>
      <c r="J1090" s="24"/>
    </row>
    <row r="1091" spans="1:10">
      <c r="A1091" s="9">
        <f>Banknifty!A1091</f>
        <v>43614</v>
      </c>
      <c r="B1091" s="21">
        <f>Banknifty!T1091</f>
        <v>-1.0312089088141191E-2</v>
      </c>
      <c r="C1091" s="21">
        <f t="shared" si="52"/>
        <v>0.29246778240208232</v>
      </c>
      <c r="D1091" s="22">
        <f t="shared" si="53"/>
        <v>0.54382039676871685</v>
      </c>
      <c r="E1091" s="22">
        <f t="shared" si="54"/>
        <v>0.25135261436663453</v>
      </c>
      <c r="F1091" s="21">
        <f>+Banknifty!O1091</f>
        <v>0.57446358503065231</v>
      </c>
      <c r="G1091" s="23"/>
      <c r="J1091" s="24"/>
    </row>
    <row r="1092" spans="1:10">
      <c r="A1092" s="9">
        <f>Banknifty!A1092</f>
        <v>43615</v>
      </c>
      <c r="B1092" s="21">
        <f>Banknifty!T1092</f>
        <v>-8.8420479128914573E-3</v>
      </c>
      <c r="C1092" s="21">
        <f t="shared" si="52"/>
        <v>0.28362573448919087</v>
      </c>
      <c r="D1092" s="22">
        <f t="shared" si="53"/>
        <v>0.54382039676871685</v>
      </c>
      <c r="E1092" s="22">
        <f t="shared" si="54"/>
        <v>0.26019466227952598</v>
      </c>
      <c r="F1092" s="21">
        <f>+Banknifty!O1092</f>
        <v>0.58096319786383532</v>
      </c>
      <c r="G1092" s="23"/>
      <c r="J1092" s="24"/>
    </row>
    <row r="1093" spans="1:10">
      <c r="A1093" s="9">
        <f>Banknifty!A1093</f>
        <v>43616</v>
      </c>
      <c r="B1093" s="21">
        <f>Banknifty!T1093</f>
        <v>0</v>
      </c>
      <c r="C1093" s="21">
        <f t="shared" si="52"/>
        <v>0.28362573448919087</v>
      </c>
      <c r="D1093" s="22">
        <f t="shared" si="53"/>
        <v>0.54382039676871685</v>
      </c>
      <c r="E1093" s="22">
        <f t="shared" si="54"/>
        <v>0.26019466227952598</v>
      </c>
      <c r="F1093" s="21">
        <f>+Banknifty!O1093</f>
        <v>0.57474349531821467</v>
      </c>
      <c r="G1093" s="23"/>
      <c r="J1093" s="24"/>
    </row>
    <row r="1094" spans="1:10">
      <c r="A1094" s="9">
        <f>Banknifty!A1094</f>
        <v>43619</v>
      </c>
      <c r="B1094" s="21">
        <f>Banknifty!T1094</f>
        <v>0</v>
      </c>
      <c r="C1094" s="21">
        <f t="shared" si="52"/>
        <v>0.28362573448919087</v>
      </c>
      <c r="D1094" s="22">
        <f t="shared" si="53"/>
        <v>0.54382039676871685</v>
      </c>
      <c r="E1094" s="22">
        <f t="shared" si="54"/>
        <v>0.26019466227952598</v>
      </c>
      <c r="F1094" s="21">
        <f>+Banknifty!O1094</f>
        <v>0.58608277176894452</v>
      </c>
      <c r="G1094" s="23"/>
      <c r="J1094" s="24"/>
    </row>
    <row r="1095" spans="1:10">
      <c r="A1095" s="9">
        <f>Banknifty!A1095</f>
        <v>43620</v>
      </c>
      <c r="B1095" s="21">
        <f>Banknifty!T1095</f>
        <v>-2.2421105462604009E-3</v>
      </c>
      <c r="C1095" s="21">
        <f t="shared" si="52"/>
        <v>0.28138362394293048</v>
      </c>
      <c r="D1095" s="22">
        <f t="shared" si="53"/>
        <v>0.54382039676871685</v>
      </c>
      <c r="E1095" s="22">
        <f t="shared" si="54"/>
        <v>0.26243677282578637</v>
      </c>
      <c r="F1095" s="21">
        <f>+Banknifty!O1095</f>
        <v>0.58484066122268408</v>
      </c>
      <c r="G1095" s="23"/>
      <c r="J1095" s="24"/>
    </row>
    <row r="1096" spans="1:10">
      <c r="A1096" s="9">
        <f>Banknifty!A1096</f>
        <v>43622</v>
      </c>
      <c r="B1096" s="21">
        <f>Banknifty!T1096</f>
        <v>2.2166140970778007E-2</v>
      </c>
      <c r="C1096" s="21">
        <f t="shared" si="52"/>
        <v>0.3035497649137085</v>
      </c>
      <c r="D1096" s="22">
        <f t="shared" si="53"/>
        <v>0.54382039676871685</v>
      </c>
      <c r="E1096" s="22">
        <f t="shared" si="54"/>
        <v>0.24027063185500835</v>
      </c>
      <c r="F1096" s="21">
        <f>+Banknifty!O1096</f>
        <v>0.56267452025190612</v>
      </c>
      <c r="G1096" s="23"/>
      <c r="J1096" s="24"/>
    </row>
    <row r="1097" spans="1:10">
      <c r="A1097" s="9">
        <f>Banknifty!A1097</f>
        <v>43623</v>
      </c>
      <c r="B1097" s="21">
        <f>Banknifty!T1097</f>
        <v>-6.6821028305469356E-3</v>
      </c>
      <c r="C1097" s="21">
        <f t="shared" si="52"/>
        <v>0.29686766208316157</v>
      </c>
      <c r="D1097" s="22">
        <f t="shared" si="53"/>
        <v>0.54382039676871685</v>
      </c>
      <c r="E1097" s="22">
        <f t="shared" si="54"/>
        <v>0.24695273468555529</v>
      </c>
      <c r="F1097" s="21">
        <f>+Banknifty!O1097</f>
        <v>0.56835662308245305</v>
      </c>
      <c r="G1097" s="23"/>
      <c r="J1097" s="24"/>
    </row>
    <row r="1098" spans="1:10">
      <c r="A1098" s="9">
        <f>Banknifty!A1098</f>
        <v>43626</v>
      </c>
      <c r="B1098" s="21">
        <f>Banknifty!T1098</f>
        <v>-3.2609637458399891E-3</v>
      </c>
      <c r="C1098" s="21">
        <f t="shared" si="52"/>
        <v>0.29360669833732156</v>
      </c>
      <c r="D1098" s="22">
        <f t="shared" si="53"/>
        <v>0.54382039676871685</v>
      </c>
      <c r="E1098" s="22">
        <f t="shared" si="54"/>
        <v>0.25021369843139529</v>
      </c>
      <c r="F1098" s="21">
        <f>+Banknifty!O1098</f>
        <v>0.5660956593366131</v>
      </c>
      <c r="G1098" s="23"/>
      <c r="J1098" s="24"/>
    </row>
    <row r="1099" spans="1:10">
      <c r="A1099" s="9">
        <f>Banknifty!A1099</f>
        <v>43627</v>
      </c>
      <c r="B1099" s="21">
        <f>Banknifty!T1099</f>
        <v>-7.5131890467616284E-3</v>
      </c>
      <c r="C1099" s="21">
        <f t="shared" si="52"/>
        <v>0.28609350929055993</v>
      </c>
      <c r="D1099" s="22">
        <f t="shared" si="53"/>
        <v>0.54382039676871685</v>
      </c>
      <c r="E1099" s="22">
        <f t="shared" si="54"/>
        <v>0.25772688747815692</v>
      </c>
      <c r="F1099" s="21">
        <f>+Banknifty!O1099</f>
        <v>0.57260884838337478</v>
      </c>
      <c r="G1099" s="23"/>
      <c r="J1099" s="24"/>
    </row>
    <row r="1100" spans="1:10">
      <c r="A1100" s="9">
        <f>Banknifty!A1100</f>
        <v>43628</v>
      </c>
      <c r="B1100" s="21">
        <f>Banknifty!T1100</f>
        <v>-9.2048635224614289E-3</v>
      </c>
      <c r="C1100" s="21">
        <f t="shared" si="52"/>
        <v>0.27688864576809852</v>
      </c>
      <c r="D1100" s="22">
        <f t="shared" si="53"/>
        <v>0.54382039676871685</v>
      </c>
      <c r="E1100" s="22">
        <f t="shared" si="54"/>
        <v>0.26693175100061833</v>
      </c>
      <c r="F1100" s="21">
        <f>+Banknifty!O1100</f>
        <v>0.56488328200719018</v>
      </c>
      <c r="G1100" s="23"/>
      <c r="J1100" s="24"/>
    </row>
    <row r="1101" spans="1:10">
      <c r="A1101" s="9">
        <f>Banknifty!A1101</f>
        <v>43629</v>
      </c>
      <c r="B1101" s="21">
        <f>Banknifty!T1101</f>
        <v>-1.6369837609456388E-3</v>
      </c>
      <c r="C1101" s="21">
        <f t="shared" ref="C1101:C1111" si="55">+C1100+B1101</f>
        <v>0.2752516620071529</v>
      </c>
      <c r="D1101" s="22">
        <f t="shared" ref="D1101:D1111" si="56">MAX(C1101,D1100)</f>
        <v>0.54382039676871685</v>
      </c>
      <c r="E1101" s="22">
        <f t="shared" ref="E1101:E1111" si="57">D1101-C1101</f>
        <v>0.26856873476156395</v>
      </c>
      <c r="F1101" s="21">
        <f>+Banknifty!O1101</f>
        <v>0.56552026576813585</v>
      </c>
      <c r="G1101" s="23"/>
      <c r="J1101" s="24"/>
    </row>
    <row r="1102" spans="1:10">
      <c r="A1102" s="9">
        <f>Banknifty!A1102</f>
        <v>43630</v>
      </c>
      <c r="B1102" s="21">
        <f>Banknifty!T1102</f>
        <v>-1.2111509979774539E-2</v>
      </c>
      <c r="C1102" s="21">
        <f t="shared" si="55"/>
        <v>0.26314015202737834</v>
      </c>
      <c r="D1102" s="22">
        <f t="shared" si="56"/>
        <v>0.54382039676871685</v>
      </c>
      <c r="E1102" s="22">
        <f t="shared" si="57"/>
        <v>0.28068024474133851</v>
      </c>
      <c r="F1102" s="21">
        <f>+Banknifty!O1102</f>
        <v>0.55218113070878905</v>
      </c>
      <c r="G1102" s="23"/>
      <c r="J1102" s="24"/>
    </row>
    <row r="1103" spans="1:10">
      <c r="A1103" s="9">
        <f>Banknifty!A1103</f>
        <v>43633</v>
      </c>
      <c r="B1103" s="21">
        <f>Banknifty!T1103</f>
        <v>9.3249573688234024E-3</v>
      </c>
      <c r="C1103" s="21">
        <f t="shared" si="55"/>
        <v>0.27246510939620172</v>
      </c>
      <c r="D1103" s="22">
        <f t="shared" si="56"/>
        <v>0.54382039676871685</v>
      </c>
      <c r="E1103" s="22">
        <f t="shared" si="57"/>
        <v>0.27135528737251513</v>
      </c>
      <c r="F1103" s="21">
        <f>+Banknifty!O1103</f>
        <v>0.54285617333996561</v>
      </c>
      <c r="G1103" s="23"/>
      <c r="J1103" s="24"/>
    </row>
    <row r="1104" spans="1:10">
      <c r="A1104" s="9">
        <f>Banknifty!A1104</f>
        <v>43634</v>
      </c>
      <c r="B1104" s="21">
        <f>Banknifty!T1104</f>
        <v>-1.1665240495351101E-3</v>
      </c>
      <c r="C1104" s="21">
        <f t="shared" si="55"/>
        <v>0.27129858534666662</v>
      </c>
      <c r="D1104" s="22">
        <f t="shared" si="56"/>
        <v>0.54382039676871685</v>
      </c>
      <c r="E1104" s="22">
        <f t="shared" si="57"/>
        <v>0.27252181142205023</v>
      </c>
      <c r="F1104" s="21">
        <f>+Banknifty!O1104</f>
        <v>0.54302269738950071</v>
      </c>
      <c r="G1104" s="23"/>
      <c r="J1104" s="24"/>
    </row>
    <row r="1105" spans="1:10">
      <c r="A1105" s="9">
        <f>Banknifty!A1105</f>
        <v>43635</v>
      </c>
      <c r="B1105" s="21">
        <f>Banknifty!T1105</f>
        <v>6.3301572648447881E-4</v>
      </c>
      <c r="C1105" s="21">
        <f t="shared" si="55"/>
        <v>0.27193160107315112</v>
      </c>
      <c r="D1105" s="22">
        <f t="shared" si="56"/>
        <v>0.54382039676871685</v>
      </c>
      <c r="E1105" s="22">
        <f t="shared" si="57"/>
        <v>0.27188879569556573</v>
      </c>
      <c r="F1105" s="21">
        <f>+Banknifty!O1105</f>
        <v>0.54365571311598515</v>
      </c>
      <c r="G1105" s="23"/>
      <c r="J1105" s="24"/>
    </row>
    <row r="1106" spans="1:10">
      <c r="A1106" s="9">
        <f>Banknifty!A1106</f>
        <v>43636</v>
      </c>
      <c r="B1106" s="21">
        <f>Banknifty!T1106</f>
        <v>1.3767619323760586E-2</v>
      </c>
      <c r="C1106" s="21">
        <f t="shared" si="55"/>
        <v>0.2856992203969117</v>
      </c>
      <c r="D1106" s="22">
        <f t="shared" si="56"/>
        <v>0.54382039676871685</v>
      </c>
      <c r="E1106" s="22">
        <f t="shared" si="57"/>
        <v>0.25812117637180515</v>
      </c>
      <c r="F1106" s="21">
        <f>+Banknifty!O1106</f>
        <v>0.55742333243974573</v>
      </c>
      <c r="G1106" s="23"/>
      <c r="J1106" s="24"/>
    </row>
    <row r="1107" spans="1:10">
      <c r="A1107" s="9">
        <f>Banknifty!A1107</f>
        <v>43637</v>
      </c>
      <c r="B1107" s="21">
        <f>Banknifty!T1107</f>
        <v>-5.2235370782354011E-3</v>
      </c>
      <c r="C1107" s="21">
        <f t="shared" si="55"/>
        <v>0.28047568331867628</v>
      </c>
      <c r="D1107" s="22">
        <f t="shared" si="56"/>
        <v>0.54382039676871685</v>
      </c>
      <c r="E1107" s="22">
        <f t="shared" si="57"/>
        <v>0.26334471345004057</v>
      </c>
      <c r="F1107" s="21">
        <f>+Banknifty!O1107</f>
        <v>0.55319979536151032</v>
      </c>
      <c r="G1107" s="23"/>
      <c r="J1107" s="24"/>
    </row>
    <row r="1108" spans="1:10">
      <c r="A1108" s="9">
        <f>Banknifty!A1108</f>
        <v>43640</v>
      </c>
      <c r="B1108" s="21">
        <f>Banknifty!T1108</f>
        <v>2.2357783282901176E-4</v>
      </c>
      <c r="C1108" s="21">
        <f t="shared" si="55"/>
        <v>0.28069926115150529</v>
      </c>
      <c r="D1108" s="22">
        <f t="shared" si="56"/>
        <v>0.54382039676871685</v>
      </c>
      <c r="E1108" s="22">
        <f t="shared" si="57"/>
        <v>0.26312113561721157</v>
      </c>
      <c r="F1108" s="21">
        <f>+Banknifty!O1108</f>
        <v>0.55297621752868131</v>
      </c>
      <c r="G1108" s="23"/>
      <c r="J1108" s="24"/>
    </row>
    <row r="1109" spans="1:10">
      <c r="A1109" s="9">
        <f>Banknifty!A1109</f>
        <v>43641</v>
      </c>
      <c r="B1109" s="21">
        <f>Banknifty!T1109</f>
        <v>-4.9643950214241991E-3</v>
      </c>
      <c r="C1109" s="21">
        <f t="shared" si="55"/>
        <v>0.27573486613008108</v>
      </c>
      <c r="D1109" s="22">
        <f t="shared" si="56"/>
        <v>0.54382039676871685</v>
      </c>
      <c r="E1109" s="22">
        <f t="shared" si="57"/>
        <v>0.26808553063863577</v>
      </c>
      <c r="F1109" s="21">
        <f>+Banknifty!O1109</f>
        <v>0.56105130424567784</v>
      </c>
      <c r="G1109" s="23"/>
      <c r="J1109" s="24"/>
    </row>
    <row r="1110" spans="1:10">
      <c r="A1110" s="9">
        <f>Banknifty!A1110</f>
        <v>43642</v>
      </c>
      <c r="B1110" s="21">
        <f>Banknifty!T1110</f>
        <v>9.5211570472754602E-3</v>
      </c>
      <c r="C1110" s="21">
        <f t="shared" si="55"/>
        <v>0.28525602317735654</v>
      </c>
      <c r="D1110" s="22">
        <f t="shared" si="56"/>
        <v>0.54382039676871685</v>
      </c>
      <c r="E1110" s="22">
        <f t="shared" si="57"/>
        <v>0.25856437359136031</v>
      </c>
      <c r="F1110" s="21">
        <f>+Banknifty!O1110</f>
        <v>0.57057246129295325</v>
      </c>
      <c r="G1110" s="23"/>
      <c r="J1110" s="24"/>
    </row>
    <row r="1111" spans="1:10">
      <c r="A1111" s="9">
        <f>Banknifty!A1111</f>
        <v>43643</v>
      </c>
      <c r="B1111" s="21">
        <f>Banknifty!T1111</f>
        <v>2.2769162662081913E-3</v>
      </c>
      <c r="C1111" s="21">
        <f t="shared" si="55"/>
        <v>0.28753293944356473</v>
      </c>
      <c r="D1111" s="22">
        <f t="shared" si="56"/>
        <v>0.54382039676871685</v>
      </c>
      <c r="E1111" s="22">
        <f t="shared" si="57"/>
        <v>0.25628745732515212</v>
      </c>
      <c r="F1111" s="21">
        <f>+Banknifty!O1111</f>
        <v>0.57384937755916143</v>
      </c>
      <c r="G1111" s="23"/>
      <c r="J1111" s="24"/>
    </row>
  </sheetData>
  <mergeCells count="1"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Banknifty Data</vt:lpstr>
      <vt:lpstr>Banknifty</vt:lpstr>
      <vt:lpstr>Daily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2019-11-11T18:12:40Z</dcterms:modified>
</cp:coreProperties>
</file>