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95" windowHeight="1176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K58" i="1"/>
  <c r="K57"/>
  <c r="K56"/>
  <c r="U58"/>
  <c r="U57"/>
  <c r="U56"/>
  <c r="T58"/>
  <c r="T57"/>
  <c r="T56"/>
  <c r="S58"/>
  <c r="S57"/>
  <c r="S56"/>
  <c r="R58"/>
  <c r="R57"/>
  <c r="R56"/>
  <c r="Q58"/>
  <c r="Q57"/>
  <c r="Q56"/>
  <c r="P56"/>
  <c r="P57"/>
  <c r="P58"/>
  <c r="O58"/>
  <c r="O57"/>
  <c r="O56"/>
  <c r="N58"/>
  <c r="N57"/>
  <c r="N56"/>
  <c r="M58"/>
  <c r="M57"/>
  <c r="M56"/>
  <c r="L58"/>
  <c r="L57"/>
  <c r="G58"/>
  <c r="L56"/>
  <c r="V58"/>
  <c r="V57"/>
  <c r="V56"/>
  <c r="J58"/>
  <c r="J57"/>
  <c r="J56"/>
  <c r="D58"/>
  <c r="E58" s="1"/>
  <c r="D57"/>
  <c r="D56"/>
  <c r="C58"/>
  <c r="F58"/>
  <c r="C57"/>
  <c r="G57" s="1"/>
  <c r="C56"/>
  <c r="G56" s="1"/>
  <c r="B58"/>
  <c r="B57"/>
  <c r="B56"/>
  <c r="H58"/>
  <c r="E56"/>
  <c r="F56"/>
  <c r="E57"/>
  <c r="H56" l="1"/>
  <c r="F57"/>
  <c r="H57"/>
</calcChain>
</file>

<file path=xl/sharedStrings.xml><?xml version="1.0" encoding="utf-8"?>
<sst xmlns="http://schemas.openxmlformats.org/spreadsheetml/2006/main" count="32" uniqueCount="32">
  <si>
    <t>班级</t>
    <phoneticPr fontId="5" type="noConversion"/>
  </si>
  <si>
    <t>在籍人数</t>
  </si>
  <si>
    <t>参考人数</t>
  </si>
  <si>
    <t>总分</t>
    <phoneticPr fontId="5" type="noConversion"/>
  </si>
  <si>
    <t>平均分</t>
  </si>
  <si>
    <t>优秀率</t>
  </si>
  <si>
    <t>低分率</t>
    <phoneticPr fontId="5" type="noConversion"/>
  </si>
  <si>
    <t>各分数段人数统计</t>
  </si>
  <si>
    <t>60分以上</t>
    <phoneticPr fontId="5" type="noConversion"/>
  </si>
  <si>
    <t>40分以下</t>
    <phoneticPr fontId="5" type="noConversion"/>
  </si>
  <si>
    <r>
      <t>100</t>
    </r>
    <r>
      <rPr>
        <b/>
        <sz val="11"/>
        <rFont val="宋体"/>
        <charset val="134"/>
      </rPr>
      <t>及以上</t>
    </r>
    <phoneticPr fontId="5" type="noConversion"/>
  </si>
  <si>
    <t>99~90</t>
    <phoneticPr fontId="5" type="noConversion"/>
  </si>
  <si>
    <t>79~70</t>
    <phoneticPr fontId="5" type="noConversion"/>
  </si>
  <si>
    <t>69~60</t>
    <phoneticPr fontId="5" type="noConversion"/>
  </si>
  <si>
    <t>59~50</t>
    <phoneticPr fontId="5" type="noConversion"/>
  </si>
  <si>
    <t>49~40</t>
    <phoneticPr fontId="5" type="noConversion"/>
  </si>
  <si>
    <t>39~30</t>
    <phoneticPr fontId="5" type="noConversion"/>
  </si>
  <si>
    <t>29~20</t>
    <phoneticPr fontId="5" type="noConversion"/>
  </si>
  <si>
    <t>19~10</t>
    <phoneticPr fontId="5" type="noConversion"/>
  </si>
  <si>
    <t>89~85</t>
    <phoneticPr fontId="2" type="noConversion"/>
  </si>
  <si>
    <t>84~80</t>
    <phoneticPr fontId="5" type="noConversion"/>
  </si>
  <si>
    <r>
      <t>10</t>
    </r>
    <r>
      <rPr>
        <b/>
        <sz val="11"/>
        <rFont val="宋体"/>
        <charset val="134"/>
      </rPr>
      <t>分以下</t>
    </r>
    <phoneticPr fontId="2" type="noConversion"/>
  </si>
  <si>
    <t>最低分数</t>
    <phoneticPr fontId="5" type="noConversion"/>
  </si>
  <si>
    <t>与平均分分差</t>
    <phoneticPr fontId="2" type="noConversion"/>
  </si>
  <si>
    <t>85分以上</t>
  </si>
  <si>
    <t>及格率</t>
    <phoneticPr fontId="2" type="noConversion"/>
  </si>
  <si>
    <t>数学</t>
    <phoneticPr fontId="2" type="noConversion"/>
  </si>
  <si>
    <t>语文</t>
    <phoneticPr fontId="2" type="noConversion"/>
  </si>
  <si>
    <t>英语</t>
    <phoneticPr fontId="2" type="noConversion"/>
  </si>
  <si>
    <t>数学</t>
    <phoneticPr fontId="2" type="noConversion"/>
  </si>
  <si>
    <t>语文</t>
    <phoneticPr fontId="2" type="noConversion"/>
  </si>
  <si>
    <t>英文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</si>
</sst>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%"/>
    <numFmt numFmtId="177" formatCode="0.00_);[Red]\(0.00\)"/>
  </numFmts>
  <fonts count="1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sz val="12"/>
      <color indexed="14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9" fontId="0" fillId="0" borderId="0" xfId="1" applyFo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77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3" fillId="0" borderId="1" xfId="0" applyFont="1" applyBorder="1" applyAlignment="1"/>
    <xf numFmtId="0" fontId="8" fillId="0" borderId="1" xfId="0" applyFont="1" applyBorder="1" applyAlignment="1"/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topLeftCell="A49" workbookViewId="0">
      <selection activeCell="A64" sqref="A64:Q66"/>
    </sheetView>
  </sheetViews>
  <sheetFormatPr defaultRowHeight="14.25"/>
  <cols>
    <col min="1" max="1" width="7.5" bestFit="1" customWidth="1"/>
    <col min="2" max="3" width="9.75" bestFit="1" customWidth="1"/>
    <col min="4" max="4" width="7.5" bestFit="1" customWidth="1"/>
    <col min="5" max="6" width="11.125" customWidth="1"/>
    <col min="7" max="7" width="7.625" customWidth="1"/>
    <col min="8" max="8" width="8" bestFit="1" customWidth="1"/>
    <col min="9" max="9" width="8" customWidth="1"/>
    <col min="10" max="10" width="5.5" bestFit="1" customWidth="1"/>
    <col min="11" max="11" width="4.5" bestFit="1" customWidth="1"/>
    <col min="12" max="19" width="4.625" customWidth="1"/>
  </cols>
  <sheetData>
    <row r="1" spans="1:18" ht="15.95" customHeight="1">
      <c r="A1" s="1" t="s">
        <v>26</v>
      </c>
      <c r="B1" s="1" t="s">
        <v>27</v>
      </c>
      <c r="C1" s="1" t="s">
        <v>28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>
      <c r="A2">
        <v>53</v>
      </c>
      <c r="B2">
        <v>45</v>
      </c>
      <c r="C2">
        <v>20</v>
      </c>
      <c r="D2" s="1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 customHeight="1">
      <c r="A3">
        <v>55</v>
      </c>
      <c r="B3">
        <v>53</v>
      </c>
      <c r="C3">
        <v>23</v>
      </c>
      <c r="D3" s="1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" customHeight="1">
      <c r="A4">
        <v>56</v>
      </c>
      <c r="B4">
        <v>60</v>
      </c>
      <c r="C4">
        <v>41</v>
      </c>
      <c r="D4" s="2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" customHeight="1">
      <c r="A5">
        <v>56</v>
      </c>
      <c r="B5">
        <v>65.5</v>
      </c>
      <c r="C5">
        <v>43</v>
      </c>
      <c r="D5" s="1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" customHeight="1">
      <c r="A6">
        <v>58.5</v>
      </c>
      <c r="B6">
        <v>79</v>
      </c>
      <c r="C6">
        <v>63</v>
      </c>
      <c r="D6" s="2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" customHeight="1">
      <c r="A7">
        <v>68</v>
      </c>
      <c r="B7">
        <v>80</v>
      </c>
      <c r="C7">
        <v>65.5</v>
      </c>
      <c r="D7" s="1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" customHeight="1">
      <c r="A8">
        <v>70.5</v>
      </c>
      <c r="B8">
        <v>82.5</v>
      </c>
      <c r="C8">
        <v>69.5</v>
      </c>
      <c r="D8" s="2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" customHeight="1">
      <c r="A9">
        <v>73.5</v>
      </c>
      <c r="B9">
        <v>84.5</v>
      </c>
      <c r="C9">
        <v>76</v>
      </c>
      <c r="D9" s="1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" customHeight="1">
      <c r="A10">
        <v>74.5</v>
      </c>
      <c r="B10">
        <v>87.5</v>
      </c>
      <c r="C10">
        <v>77</v>
      </c>
      <c r="D10" s="1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" customHeight="1">
      <c r="A11">
        <v>77</v>
      </c>
      <c r="B11">
        <v>88</v>
      </c>
      <c r="C11">
        <v>83</v>
      </c>
      <c r="D11" s="1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" customHeight="1">
      <c r="A12">
        <v>78</v>
      </c>
      <c r="B12">
        <v>89</v>
      </c>
      <c r="C12">
        <v>83.5</v>
      </c>
      <c r="D12" s="1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" customHeight="1">
      <c r="A13">
        <v>80</v>
      </c>
      <c r="B13">
        <v>90.5</v>
      </c>
      <c r="C13">
        <v>85</v>
      </c>
      <c r="D13" s="2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" customHeight="1">
      <c r="A14">
        <v>83.5</v>
      </c>
      <c r="B14">
        <v>91</v>
      </c>
      <c r="C14">
        <v>87</v>
      </c>
      <c r="D14" s="1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" customHeight="1">
      <c r="A15">
        <v>85</v>
      </c>
      <c r="B15">
        <v>91.5</v>
      </c>
      <c r="C15">
        <v>89</v>
      </c>
      <c r="D15" s="1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" customHeight="1">
      <c r="A16">
        <v>87</v>
      </c>
      <c r="B16">
        <v>93.5</v>
      </c>
      <c r="C16">
        <v>89.5</v>
      </c>
      <c r="D16" s="2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>
      <c r="A17">
        <v>87.5</v>
      </c>
      <c r="B17">
        <v>94.5</v>
      </c>
      <c r="C17">
        <v>70</v>
      </c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>
      <c r="A18">
        <v>90</v>
      </c>
      <c r="B18">
        <v>95</v>
      </c>
      <c r="C18">
        <v>98.5</v>
      </c>
      <c r="D18" s="1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>
      <c r="A19">
        <v>90.5</v>
      </c>
      <c r="B19">
        <v>95.5</v>
      </c>
      <c r="C19">
        <v>97.5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>
      <c r="A20">
        <v>91</v>
      </c>
      <c r="B20">
        <v>96</v>
      </c>
      <c r="C20">
        <v>97.5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" customHeight="1">
      <c r="A21">
        <v>91</v>
      </c>
      <c r="B21">
        <v>96.5</v>
      </c>
      <c r="C21">
        <v>97</v>
      </c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" customHeight="1">
      <c r="A22">
        <v>91</v>
      </c>
      <c r="B22">
        <v>96.5</v>
      </c>
      <c r="C22">
        <v>97</v>
      </c>
      <c r="D22" s="19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" customHeight="1">
      <c r="A23">
        <v>91.5</v>
      </c>
      <c r="B23">
        <v>97</v>
      </c>
      <c r="C23">
        <v>97</v>
      </c>
      <c r="D23" s="1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" customHeight="1">
      <c r="A24">
        <v>93.5</v>
      </c>
      <c r="B24">
        <v>97</v>
      </c>
      <c r="C24">
        <v>97</v>
      </c>
      <c r="D24" s="1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" customHeight="1">
      <c r="A25">
        <v>93.5</v>
      </c>
      <c r="B25">
        <v>97</v>
      </c>
      <c r="C25">
        <v>97</v>
      </c>
      <c r="D25" s="2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" customHeight="1">
      <c r="A26">
        <v>94</v>
      </c>
      <c r="B26">
        <v>98</v>
      </c>
      <c r="C26">
        <v>96.5</v>
      </c>
      <c r="D26" s="1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" customHeight="1">
      <c r="A27">
        <v>95</v>
      </c>
      <c r="B27">
        <v>98</v>
      </c>
      <c r="C27">
        <v>96</v>
      </c>
      <c r="D27" s="2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" customHeight="1">
      <c r="A28">
        <v>95.5</v>
      </c>
      <c r="B28">
        <v>98</v>
      </c>
      <c r="C28">
        <v>95.5</v>
      </c>
      <c r="D28" s="2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" customHeight="1">
      <c r="A29">
        <v>95.5</v>
      </c>
      <c r="B29">
        <v>98</v>
      </c>
      <c r="C29">
        <v>95.5</v>
      </c>
      <c r="D29" s="1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" customHeight="1">
      <c r="A30">
        <v>95.5</v>
      </c>
      <c r="B30">
        <v>98</v>
      </c>
      <c r="C30">
        <v>95</v>
      </c>
      <c r="D30" s="2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" customHeight="1">
      <c r="A31">
        <v>96.5</v>
      </c>
      <c r="B31">
        <v>98</v>
      </c>
      <c r="C31">
        <v>95.5</v>
      </c>
      <c r="D31" s="2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" customHeight="1">
      <c r="A32">
        <v>96.5</v>
      </c>
      <c r="B32">
        <v>98.5</v>
      </c>
      <c r="C32">
        <v>95.5</v>
      </c>
      <c r="D32" s="2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" customHeight="1">
      <c r="A33">
        <v>97</v>
      </c>
      <c r="B33">
        <v>99</v>
      </c>
      <c r="C33">
        <v>95</v>
      </c>
      <c r="D33" s="1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" customHeight="1">
      <c r="A34">
        <v>97</v>
      </c>
      <c r="B34">
        <v>99</v>
      </c>
      <c r="C34">
        <v>94.5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" customHeight="1">
      <c r="A35">
        <v>98</v>
      </c>
      <c r="B35">
        <v>99.5</v>
      </c>
      <c r="C35">
        <v>94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" customHeight="1">
      <c r="A36">
        <v>98.5</v>
      </c>
      <c r="B36">
        <v>99.5</v>
      </c>
      <c r="C36">
        <v>93.5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" customHeight="1">
      <c r="A37">
        <v>98.5</v>
      </c>
      <c r="B37">
        <v>99.5</v>
      </c>
      <c r="C37">
        <v>93.5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" customHeight="1">
      <c r="A38">
        <v>99.5</v>
      </c>
      <c r="B38">
        <v>100</v>
      </c>
      <c r="C38">
        <v>92.5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" customHeight="1">
      <c r="A39">
        <v>99.5</v>
      </c>
      <c r="B39">
        <v>100</v>
      </c>
      <c r="C39">
        <v>91.5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" customHeight="1">
      <c r="A40">
        <v>99.5</v>
      </c>
      <c r="B40">
        <v>100</v>
      </c>
      <c r="C40">
        <v>90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" customHeight="1">
      <c r="A41">
        <v>100</v>
      </c>
      <c r="B41">
        <v>100</v>
      </c>
      <c r="C41">
        <v>92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5" customHeight="1">
      <c r="A42">
        <v>100</v>
      </c>
      <c r="B42" s="1">
        <v>33</v>
      </c>
      <c r="C42">
        <v>100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5" customHeight="1">
      <c r="A43">
        <v>100</v>
      </c>
      <c r="B43" s="1">
        <v>22</v>
      </c>
      <c r="C43">
        <v>100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" customHeight="1">
      <c r="A44">
        <v>100</v>
      </c>
      <c r="B44" s="1">
        <v>11</v>
      </c>
      <c r="C44" s="6">
        <v>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6" spans="1:18">
      <c r="B46" s="4"/>
    </row>
    <row r="47" spans="1:18">
      <c r="B47" s="4"/>
    </row>
    <row r="48" spans="1:18">
      <c r="B48" s="4"/>
    </row>
    <row r="49" spans="1:22">
      <c r="B49" s="4"/>
    </row>
    <row r="50" spans="1:22">
      <c r="B50" s="4"/>
      <c r="C50" s="5"/>
    </row>
    <row r="51" spans="1:22">
      <c r="B51" s="4"/>
      <c r="C51" s="5"/>
    </row>
    <row r="52" spans="1:22">
      <c r="B52" s="4"/>
    </row>
    <row r="53" spans="1:22" ht="15" thickBot="1"/>
    <row r="54" spans="1:22">
      <c r="A54" s="30" t="s">
        <v>0</v>
      </c>
      <c r="B54" s="27" t="s">
        <v>1</v>
      </c>
      <c r="C54" s="27" t="s">
        <v>2</v>
      </c>
      <c r="D54" s="33" t="s">
        <v>3</v>
      </c>
      <c r="E54" s="27" t="s">
        <v>4</v>
      </c>
      <c r="F54" s="26" t="s">
        <v>25</v>
      </c>
      <c r="G54" s="7" t="s">
        <v>5</v>
      </c>
      <c r="H54" s="8" t="s">
        <v>6</v>
      </c>
      <c r="I54" s="8"/>
      <c r="J54" s="27" t="s">
        <v>7</v>
      </c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29"/>
    </row>
    <row r="55" spans="1:22" ht="41.25">
      <c r="A55" s="31"/>
      <c r="B55" s="32"/>
      <c r="C55" s="32"/>
      <c r="D55" s="34"/>
      <c r="E55" s="32"/>
      <c r="F55" s="25" t="s">
        <v>8</v>
      </c>
      <c r="G55" s="9" t="s">
        <v>24</v>
      </c>
      <c r="H55" s="9" t="s">
        <v>9</v>
      </c>
      <c r="I55" s="9" t="s">
        <v>23</v>
      </c>
      <c r="J55" s="10" t="s">
        <v>10</v>
      </c>
      <c r="K55" s="10" t="s">
        <v>11</v>
      </c>
      <c r="L55" s="10" t="s">
        <v>19</v>
      </c>
      <c r="M55" s="10" t="s">
        <v>20</v>
      </c>
      <c r="N55" s="10" t="s">
        <v>12</v>
      </c>
      <c r="O55" s="10" t="s">
        <v>13</v>
      </c>
      <c r="P55" s="10" t="s">
        <v>14</v>
      </c>
      <c r="Q55" s="10" t="s">
        <v>15</v>
      </c>
      <c r="R55" s="10" t="s">
        <v>16</v>
      </c>
      <c r="S55" s="10" t="s">
        <v>17</v>
      </c>
      <c r="T55" s="10" t="s">
        <v>18</v>
      </c>
      <c r="U55" s="22" t="s">
        <v>21</v>
      </c>
      <c r="V55" s="24" t="s">
        <v>22</v>
      </c>
    </row>
    <row r="56" spans="1:22">
      <c r="A56" s="11" t="s">
        <v>29</v>
      </c>
      <c r="B56" s="12">
        <f>COUNT(A2:A46)</f>
        <v>43</v>
      </c>
      <c r="C56" s="12">
        <f>COUNT(A2:A46)</f>
        <v>43</v>
      </c>
      <c r="D56" s="12">
        <f>SUM(A2:A46)</f>
        <v>3731</v>
      </c>
      <c r="E56" s="18">
        <f>D56/C56</f>
        <v>86.767441860465112</v>
      </c>
      <c r="F56" s="13">
        <f>COUNTIF(A2:A46,"&gt;=60")/C56</f>
        <v>0.88372093023255816</v>
      </c>
      <c r="G56" s="14">
        <f>COUNTIF(A2:A46,"&gt;=85")/C56</f>
        <v>0.69767441860465118</v>
      </c>
      <c r="H56" s="13">
        <f>COUNTIF(A2:A46,"&lt;40")/C56</f>
        <v>0</v>
      </c>
      <c r="I56" s="13"/>
      <c r="J56" s="15">
        <f>COUNTIF(A2:A46,"&gt;=100")</f>
        <v>4</v>
      </c>
      <c r="K56" s="15">
        <f>COUNTIFS(A2:A46,"&gt;=90",A2:A46,"&lt;100")</f>
        <v>23</v>
      </c>
      <c r="L56" s="15">
        <f>COUNTIFS(A2:A46,"&gt;=85",A2:A46,"&lt;90")</f>
        <v>3</v>
      </c>
      <c r="M56" s="15">
        <f>COUNTIFS(A2:A46,"&gt;=80",A2:A46,"&lt;85")</f>
        <v>2</v>
      </c>
      <c r="N56" s="15">
        <f>COUNTIFS(A2:A46,"&gt;=70",A2:A46,"&lt;80")</f>
        <v>5</v>
      </c>
      <c r="O56" s="15">
        <f>COUNTIFS(A2:A46,"&gt;=60",A2:A46,"&lt;70")</f>
        <v>1</v>
      </c>
      <c r="P56" s="15">
        <f>COUNTIFS(A2:A46,"&gt;=50",A2:A46,"&lt;60")</f>
        <v>5</v>
      </c>
      <c r="Q56" s="15">
        <f>COUNTIFS(A2:A46,"&gt;=40",A2:A46,"&lt;50")</f>
        <v>0</v>
      </c>
      <c r="R56" s="16">
        <f>COUNTIFS(A2:A46,"&gt;=30",A2:A46,"&lt;40")</f>
        <v>0</v>
      </c>
      <c r="S56" s="16">
        <f>COUNTIFS(A2:A46,"&gt;=20",A2:A46,"&lt;30")</f>
        <v>0</v>
      </c>
      <c r="T56" s="16">
        <f>COUNTIFS(A2:A46,"&gt;=10",A2:A46,"&lt;20")</f>
        <v>0</v>
      </c>
      <c r="U56" s="23">
        <f>COUNTIFS(A2:A46,"&lt;10")</f>
        <v>0</v>
      </c>
      <c r="V56" s="17">
        <f>MIN(A2:A46)</f>
        <v>53</v>
      </c>
    </row>
    <row r="57" spans="1:22">
      <c r="A57" s="12" t="s">
        <v>30</v>
      </c>
      <c r="B57" s="12">
        <f>COUNT(B2:B46)</f>
        <v>43</v>
      </c>
      <c r="C57" s="12">
        <f>COUNT(B2:B46)</f>
        <v>43</v>
      </c>
      <c r="D57" s="12">
        <f>SUM(B2:B46)</f>
        <v>3694.5</v>
      </c>
      <c r="E57" s="18">
        <f>D57/C57</f>
        <v>85.918604651162795</v>
      </c>
      <c r="F57" s="13">
        <f>COUNTIF(B2:B46,"&gt;=60")/C57</f>
        <v>0.88372093023255816</v>
      </c>
      <c r="G57" s="14">
        <f>COUNTIF(B2:B46,"&gt;=85")/C57</f>
        <v>0.7441860465116279</v>
      </c>
      <c r="H57" s="13">
        <f>COUNTIF(B2:B46,"&lt;40")/C57</f>
        <v>6.9767441860465115E-2</v>
      </c>
      <c r="I57" s="13"/>
      <c r="J57" s="15">
        <f>COUNTIF(B2:B46,"&gt;=100")</f>
        <v>4</v>
      </c>
      <c r="K57" s="15">
        <f>COUNTIFS(B2:B46,"&gt;=90",B2:B46,"&lt;100")</f>
        <v>25</v>
      </c>
      <c r="L57" s="15">
        <f>COUNTIFS(B2:B46,"&gt;=85",B2:B46,"&lt;90")</f>
        <v>3</v>
      </c>
      <c r="M57" s="15">
        <f>COUNTIFS(B2:B46,"&gt;=80",B2:B46,"&lt;85")</f>
        <v>3</v>
      </c>
      <c r="N57" s="15">
        <f>COUNTIFS(B2:B46,"&gt;=70",B2:B46,"&lt;80")</f>
        <v>1</v>
      </c>
      <c r="O57" s="15">
        <f>COUNTIFS(B2:B46,"&gt;=60",B2:B46,"&lt;70")</f>
        <v>2</v>
      </c>
      <c r="P57" s="15">
        <f>COUNTIFS(B2:B46,"&gt;=50",B2:B46,"&lt;60")</f>
        <v>1</v>
      </c>
      <c r="Q57" s="15">
        <f>COUNTIFS(B2:B46,"&gt;=40",B2:B46,"&lt;50")</f>
        <v>1</v>
      </c>
      <c r="R57" s="16">
        <f>COUNTIFS(B2:B46,"&gt;=30",B2:B46,"&lt;40")</f>
        <v>1</v>
      </c>
      <c r="S57" s="16">
        <f>COUNTIFS(B2:B46,"&gt;=20",B2:B46,"&lt;30")</f>
        <v>1</v>
      </c>
      <c r="T57" s="16">
        <f>COUNTIFS(B2:B46,"&gt;=10",B2:B46,"&lt;20")</f>
        <v>1</v>
      </c>
      <c r="U57" s="23">
        <f>COUNTIFS(B2:B46,"&lt;10")</f>
        <v>0</v>
      </c>
      <c r="V57" s="17">
        <f>MIN(B2:B46)</f>
        <v>11</v>
      </c>
    </row>
    <row r="58" spans="1:22">
      <c r="A58" s="12" t="s">
        <v>31</v>
      </c>
      <c r="B58" s="12">
        <f>COUNT(C2:C46)</f>
        <v>43</v>
      </c>
      <c r="C58" s="12">
        <f>COUNT(C2:C46)</f>
        <v>43</v>
      </c>
      <c r="D58" s="12">
        <f>SUM(C2:C46)</f>
        <v>3553.5</v>
      </c>
      <c r="E58" s="18">
        <f>D58/C58</f>
        <v>82.639534883720927</v>
      </c>
      <c r="F58" s="13">
        <f>COUNTIF(C2:C46,"&gt;=60")/C58</f>
        <v>0.88372093023255816</v>
      </c>
      <c r="G58" s="14">
        <f>COUNTIF(C2:C46,"&gt;=85")/C58</f>
        <v>0.69767441860465118</v>
      </c>
      <c r="H58" s="13">
        <f>COUNTIF(C2:C46,"&lt;40")/C58</f>
        <v>6.9767441860465115E-2</v>
      </c>
      <c r="I58" s="13"/>
      <c r="J58" s="15">
        <f>COUNTIF(C2:C46,"&gt;=100")</f>
        <v>2</v>
      </c>
      <c r="K58" s="15">
        <f>COUNTIFS(C2:C46,"&gt;=90",C2:C46,"&lt;100")</f>
        <v>24</v>
      </c>
      <c r="L58" s="15">
        <f>COUNTIFS(C2:C46,"&gt;=85",C2:C46,"&lt;90")</f>
        <v>4</v>
      </c>
      <c r="M58" s="15">
        <f>COUNTIFS(C2:C46,"&gt;=80",C2:C46,"&lt;85")</f>
        <v>2</v>
      </c>
      <c r="N58" s="15">
        <f>COUNTIFS(C2:C46,"&gt;=70",C2:C46,"&lt;80")</f>
        <v>3</v>
      </c>
      <c r="O58" s="15">
        <f>COUNTIFS(C2:C46,"&gt;=60",C2:C46,"&lt;70")</f>
        <v>3</v>
      </c>
      <c r="P58" s="15">
        <f>COUNTIFS(C2:C46,"&gt;=50",C2:C46,"&lt;60")</f>
        <v>0</v>
      </c>
      <c r="Q58" s="15">
        <f>COUNTIFS(C2:C46,"&gt;=40",C2:C46,"&lt;50")</f>
        <v>2</v>
      </c>
      <c r="R58" s="16">
        <f>COUNTIFS(C2:C46,"&gt;=30",C2:C46,"&lt;40")</f>
        <v>0</v>
      </c>
      <c r="S58" s="16">
        <f>COUNTIFS(C2:C46,"&gt;=20",C2:C46,"&lt;30")</f>
        <v>2</v>
      </c>
      <c r="T58" s="16">
        <f>COUNTIFS(C2:C46,"&gt;=10",C2:C46,"&lt;20")</f>
        <v>0</v>
      </c>
      <c r="U58" s="23">
        <f>COUNTIFS(C2:C46,"&lt;10")</f>
        <v>1</v>
      </c>
      <c r="V58" s="17">
        <f>MIN(C2:C46)</f>
        <v>4</v>
      </c>
    </row>
    <row r="59" spans="1:22">
      <c r="A59" s="12"/>
      <c r="B59" s="12"/>
      <c r="C59" s="12"/>
      <c r="D59" s="12"/>
      <c r="E59" s="12"/>
      <c r="F59" s="13"/>
      <c r="G59" s="14"/>
      <c r="H59" s="13"/>
      <c r="I59" s="13"/>
      <c r="J59" s="15"/>
      <c r="K59" s="15"/>
      <c r="L59" s="15"/>
      <c r="M59" s="15"/>
      <c r="N59" s="15"/>
      <c r="O59" s="15"/>
      <c r="P59" s="15"/>
      <c r="Q59" s="15"/>
      <c r="R59" s="16"/>
      <c r="S59" s="16"/>
      <c r="T59" s="16"/>
      <c r="U59" s="23"/>
      <c r="V59" s="17"/>
    </row>
    <row r="60" spans="1:22">
      <c r="A60" s="12"/>
      <c r="B60" s="12"/>
      <c r="C60" s="12"/>
      <c r="D60" s="12"/>
      <c r="E60" s="12"/>
      <c r="F60" s="13"/>
      <c r="G60" s="14"/>
      <c r="H60" s="13"/>
      <c r="I60" s="13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23"/>
      <c r="V60" s="17"/>
    </row>
    <row r="61" spans="1:22">
      <c r="A61" s="12"/>
      <c r="B61" s="12"/>
      <c r="C61" s="12"/>
      <c r="D61" s="12"/>
      <c r="E61" s="12"/>
      <c r="F61" s="13"/>
      <c r="G61" s="14"/>
      <c r="H61" s="13"/>
      <c r="I61" s="13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23"/>
      <c r="V61" s="17"/>
    </row>
  </sheetData>
  <mergeCells count="6">
    <mergeCell ref="J54:V54"/>
    <mergeCell ref="A54:A55"/>
    <mergeCell ref="B54:B55"/>
    <mergeCell ref="C54:C55"/>
    <mergeCell ref="D54:D55"/>
    <mergeCell ref="E54:E5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cp:lastPrinted>2012-09-05T01:37:37Z</cp:lastPrinted>
  <dcterms:created xsi:type="dcterms:W3CDTF">2011-09-05T04:38:40Z</dcterms:created>
  <dcterms:modified xsi:type="dcterms:W3CDTF">2019-11-02T14:58:23Z</dcterms:modified>
</cp:coreProperties>
</file>