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9200" windowHeight="804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<sst xmlns="http://schemas.openxmlformats.org/spreadsheetml/2006/main" count="60" uniqueCount="49">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</sst>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189.85714285714286</c:v>
                </c:pt>
                <c:pt idx="20">
                  <c:v>189.85714285714286</c:v>
                </c:pt>
                <c:pt idx="21">
                  <c:v>189.85714285714286</c:v>
                </c:pt>
                <c:pt idx="22">
                  <c:v>189.85714285714286</c:v>
                </c:pt>
                <c:pt idx="23">
                  <c:v>189.85714285714286</c:v>
                </c:pt>
                <c:pt idx="24">
                  <c:v>189.85714285714286</c:v>
                </c:pt>
                <c:pt idx="25">
                  <c:v>189.85714285714286</c:v>
                </c:pt>
                <c:pt idx="26">
                  <c:v>189.85714285714286</c:v>
                </c:pt>
                <c:pt idx="27">
                  <c:v>189.85714285714286</c:v>
                </c:pt>
                <c:pt idx="28">
                  <c:v>189.85714285714286</c:v>
                </c:pt>
                <c:pt idx="29">
                  <c:v>189.85714285714286</c:v>
                </c:pt>
                <c:pt idx="30">
                  <c:v>189.85714285714286</c:v>
                </c:pt>
                <c:pt idx="31">
                  <c:v>189.85714285714286</c:v>
                </c:pt>
                <c:pt idx="32">
                  <c:v>189.85714285714286</c:v>
                </c:pt>
                <c:pt idx="33">
                  <c:v>189.85714285714286</c:v>
                </c:pt>
                <c:pt idx="34">
                  <c:v>189.85714285714286</c:v>
                </c:pt>
                <c:pt idx="35">
                  <c:v>189.85714285714286</c:v>
                </c:pt>
                <c:pt idx="36">
                  <c:v>189.85714285714286</c:v>
                </c:pt>
                <c:pt idx="37">
                  <c:v>189.85714285714286</c:v>
                </c:pt>
                <c:pt idx="38">
                  <c:v>189.85714285714286</c:v>
                </c:pt>
                <c:pt idx="39">
                  <c:v>189.85714285714286</c:v>
                </c:pt>
                <c:pt idx="40">
                  <c:v>189.85714285714286</c:v>
                </c:pt>
                <c:pt idx="41">
                  <c:v>189.85714285714286</c:v>
                </c:pt>
                <c:pt idx="42">
                  <c:v>189.85714285714286</c:v>
                </c:pt>
                <c:pt idx="43">
                  <c:v>189.85714285714286</c:v>
                </c:pt>
                <c:pt idx="44">
                  <c:v>189.85714285714286</c:v>
                </c:pt>
                <c:pt idx="45">
                  <c:v>189.85714285714286</c:v>
                </c:pt>
                <c:pt idx="46">
                  <c:v>189.85714285714286</c:v>
                </c:pt>
                <c:pt idx="47">
                  <c:v>189.85714285714286</c:v>
                </c:pt>
                <c:pt idx="48">
                  <c:v>189.85714285714286</c:v>
                </c:pt>
                <c:pt idx="49">
                  <c:v>189.85714285714286</c:v>
                </c:pt>
                <c:pt idx="50">
                  <c:v>189.85714285714286</c:v>
                </c:pt>
                <c:pt idx="51">
                  <c:v>189.85714285714286</c:v>
                </c:pt>
                <c:pt idx="52">
                  <c:v>189.85714285714286</c:v>
                </c:pt>
                <c:pt idx="53">
                  <c:v>189.85714285714286</c:v>
                </c:pt>
                <c:pt idx="54">
                  <c:v>189.85714285714286</c:v>
                </c:pt>
                <c:pt idx="55">
                  <c:v>189.85714285714286</c:v>
                </c:pt>
                <c:pt idx="56">
                  <c:v>189.85714285714286</c:v>
                </c:pt>
                <c:pt idx="57">
                  <c:v>189.85714285714286</c:v>
                </c:pt>
                <c:pt idx="58">
                  <c:v>189.85714285714286</c:v>
                </c:pt>
                <c:pt idx="59">
                  <c:v>189.85714285714286</c:v>
                </c:pt>
                <c:pt idx="60">
                  <c:v>189.85714285714286</c:v>
                </c:pt>
                <c:pt idx="61">
                  <c:v>189.85714285714286</c:v>
                </c:pt>
                <c:pt idx="62">
                  <c:v>189.85714285714286</c:v>
                </c:pt>
                <c:pt idx="63">
                  <c:v>189.85714285714286</c:v>
                </c:pt>
                <c:pt idx="64">
                  <c:v>189.85714285714286</c:v>
                </c:pt>
                <c:pt idx="65">
                  <c:v>189.85714285714286</c:v>
                </c:pt>
                <c:pt idx="66">
                  <c:v>189.85714285714286</c:v>
                </c:pt>
                <c:pt idx="67">
                  <c:v>189.85714285714286</c:v>
                </c:pt>
                <c:pt idx="68">
                  <c:v>189.85714285714286</c:v>
                </c:pt>
                <c:pt idx="69">
                  <c:v>189.85714285714286</c:v>
                </c:pt>
                <c:pt idx="70">
                  <c:v>189.85714285714286</c:v>
                </c:pt>
                <c:pt idx="71">
                  <c:v>189.85714285714286</c:v>
                </c:pt>
                <c:pt idx="72">
                  <c:v>189.85714285714286</c:v>
                </c:pt>
                <c:pt idx="73">
                  <c:v>189.85714285714286</c:v>
                </c:pt>
                <c:pt idx="74">
                  <c:v>189.85714285714286</c:v>
                </c:pt>
                <c:pt idx="75">
                  <c:v>189.85714285714286</c:v>
                </c:pt>
                <c:pt idx="76">
                  <c:v>189.85714285714286</c:v>
                </c:pt>
                <c:pt idx="77">
                  <c:v>189.85714285714286</c:v>
                </c:pt>
                <c:pt idx="78">
                  <c:v>189.85714285714286</c:v>
                </c:pt>
                <c:pt idx="79">
                  <c:v>189.85714285714286</c:v>
                </c:pt>
                <c:pt idx="80">
                  <c:v>189.85714285714286</c:v>
                </c:pt>
                <c:pt idx="81">
                  <c:v>189.85714285714286</c:v>
                </c:pt>
                <c:pt idx="82">
                  <c:v>189.85714285714286</c:v>
                </c:pt>
                <c:pt idx="83">
                  <c:v>189.85714285714286</c:v>
                </c:pt>
                <c:pt idx="84">
                  <c:v>189.85714285714286</c:v>
                </c:pt>
                <c:pt idx="85">
                  <c:v>189.85714285714286</c:v>
                </c:pt>
                <c:pt idx="86">
                  <c:v>189.85714285714286</c:v>
                </c:pt>
                <c:pt idx="87">
                  <c:v>189.85714285714286</c:v>
                </c:pt>
                <c:pt idx="88">
                  <c:v>189.85714285714286</c:v>
                </c:pt>
                <c:pt idx="89">
                  <c:v>189.85714285714286</c:v>
                </c:pt>
                <c:pt idx="90">
                  <c:v>189.85714285714286</c:v>
                </c:pt>
                <c:pt idx="91">
                  <c:v>189.85714285714286</c:v>
                </c:pt>
                <c:pt idx="92">
                  <c:v>189.85714285714286</c:v>
                </c:pt>
                <c:pt idx="93">
                  <c:v>189.85714285714286</c:v>
                </c:pt>
                <c:pt idx="94">
                  <c:v>189.85714285714286</c:v>
                </c:pt>
                <c:pt idx="95">
                  <c:v>189.85714285714286</c:v>
                </c:pt>
                <c:pt idx="96">
                  <c:v>189.85714285714286</c:v>
                </c:pt>
                <c:pt idx="97">
                  <c:v>189.85714285714286</c:v>
                </c:pt>
                <c:pt idx="98">
                  <c:v>189.85714285714286</c:v>
                </c:pt>
                <c:pt idx="99">
                  <c:v>189.85714285714286</c:v>
                </c:pt>
                <c:pt idx="100">
                  <c:v>189.85714285714286</c:v>
                </c:pt>
                <c:pt idx="101">
                  <c:v>189.85714285714286</c:v>
                </c:pt>
                <c:pt idx="102">
                  <c:v>189.85714285714286</c:v>
                </c:pt>
                <c:pt idx="103">
                  <c:v>189.85714285714286</c:v>
                </c:pt>
                <c:pt idx="104">
                  <c:v>189.85714285714286</c:v>
                </c:pt>
                <c:pt idx="105">
                  <c:v>189.85714285714286</c:v>
                </c:pt>
                <c:pt idx="106">
                  <c:v>189.85714285714286</c:v>
                </c:pt>
                <c:pt idx="107">
                  <c:v>189.85714285714286</c:v>
                </c:pt>
                <c:pt idx="108">
                  <c:v>189.85714285714286</c:v>
                </c:pt>
                <c:pt idx="109">
                  <c:v>189.85714285714286</c:v>
                </c:pt>
                <c:pt idx="110">
                  <c:v>189.85714285714286</c:v>
                </c:pt>
                <c:pt idx="111">
                  <c:v>189.85714285714286</c:v>
                </c:pt>
                <c:pt idx="112">
                  <c:v>189.85714285714286</c:v>
                </c:pt>
                <c:pt idx="113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5" activePane="bottomLeft" state="frozen"/>
      <selection pane="bottomLeft" activeCell="F30" sqref="F30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43109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190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-3.5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Gained</v>
      </c>
      <c r="I5" s="141"/>
      <c r="J5" s="141"/>
      <c r="K5" s="141"/>
      <c r="L5" s="68">
        <f>IF(L4="","",IF(F6=L4,"",IF(F6&lt;L4,L4-F6,F6-L4)))</f>
        <v>1.4000000000000057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3.5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2700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43133.5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1700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3.5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11">
        <f>IF(K20="","",AT20)</f>
        <v>-3.914285714285711</v>
      </c>
      <c r="M20" s="122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158">
        <f>IF(AS20="","",AS20-AS18)</f>
        <v>-3.914285714285711</v>
      </c>
      <c r="AU20" s="159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13">
        <f>IF(K22="","",AT22)</f>
        <v>-0.59999999999999432</v>
      </c>
      <c r="M22" s="117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>From</v>
      </c>
      <c r="W22" s="100"/>
      <c r="X22" s="103">
        <f ca="1">IF(M26="","",B20)</f>
        <v>43075</v>
      </c>
      <c r="Y22" s="104"/>
      <c r="Z22" s="104"/>
      <c r="AA22" s="105" t="str">
        <f ca="1">IF(M26="","","to")</f>
        <v>to</v>
      </c>
      <c r="AB22" s="106">
        <f ca="1">IF(M26="","",B26)</f>
        <v>43096</v>
      </c>
      <c r="AC22" s="107"/>
      <c r="AD22" s="108"/>
      <c r="AE22" s="109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158">
        <f>IF(AS22="","",AS22-AS20)</f>
        <v>-0.59999999999999432</v>
      </c>
      <c r="AU22" s="159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13">
        <f>IF(K24="","",AT24)</f>
        <v>1.0857142857142321</v>
      </c>
      <c r="M24" s="117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>You Lost:</v>
      </c>
      <c r="W24" s="77"/>
      <c r="X24" s="77"/>
      <c r="Y24" s="77"/>
      <c r="Z24" s="77"/>
      <c r="AA24" s="77"/>
      <c r="AB24" s="42">
        <f ca="1">IF(M26="","",IF(K26=K18,"",IF(K26&gt;K18,K26-K18,K18-K26)))</f>
        <v>1.2489795918367577</v>
      </c>
      <c r="AC24" s="78" t="str">
        <f ca="1">IF(V24="","",IF(V24="No Weight Change","",IF($F$4="Lb","Lb",IF($F$4="Kg","Kg",""))))</f>
        <v>Lb</v>
      </c>
      <c r="AD24" s="79"/>
      <c r="AE24" s="80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158">
        <f>IF(AS24="","",AS24-AS22)</f>
        <v>1.0857142857142321</v>
      </c>
      <c r="AU24" s="159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>At a Rate Of</v>
      </c>
      <c r="W25" s="82"/>
      <c r="X25" s="82"/>
      <c r="Y25" s="82"/>
      <c r="Z25" s="82"/>
      <c r="AA25" s="83">
        <f ca="1">IF(V25="","",AB24/4)</f>
        <v>0.31224489795918942</v>
      </c>
      <c r="AB25" s="84"/>
      <c r="AC25" s="85" t="str">
        <f ca="1">IF(V24="","",IF(V24="No Weight Change","",IF($F$4="Lb","Lb/Wk",IF($F$4="Kg","Kg/Wk",""))))</f>
        <v>Lb/Wk</v>
      </c>
      <c r="AD25" s="86"/>
      <c r="AE25" s="87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13">
        <f>IF(K26="","",AT26)</f>
        <v>2.1795918367347156</v>
      </c>
      <c r="M26" s="117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>You have</v>
      </c>
      <c r="W26" s="89"/>
      <c r="X26" s="89"/>
      <c r="Y26" s="89"/>
      <c r="Z26" s="92">
        <f ca="1">IF(AA25="","",IF(K26&gt;$F$7,K26-$F$7,$F$7-K26))</f>
        <v>7.4938775510204039</v>
      </c>
      <c r="AA26" s="94" t="str">
        <f ca="1">IF(AA25="","",IF(AA25="No Weight Change","",IF($F$4="Lb","Lb to go!",IF($F$4="Kg","Kg to go!",""))))</f>
        <v>Lb to go!</v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158">
        <f>IF(AS26="","",AS26-AS24)</f>
        <v>2.1795918367347156</v>
      </c>
      <c r="AU26" s="159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11">
        <f>IF(K28="","",AT28)</f>
        <v>-1.095626822157385</v>
      </c>
      <c r="M28" s="122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158">
        <f>IF(AS28="","",AS28-AS26)</f>
        <v>-1.095626822157385</v>
      </c>
      <c r="AU28" s="159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1940</v>
      </c>
      <c r="I29" s="71"/>
      <c r="J29" s="7"/>
      <c r="K29" s="40">
        <f t="shared" si="0"/>
        <v>1942</v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1940</v>
      </c>
      <c r="AQ29" s="65">
        <f t="shared" si="6"/>
        <v>1940</v>
      </c>
      <c r="AR29" s="66">
        <f t="shared" si="7"/>
        <v>1940</v>
      </c>
      <c r="AS29" s="39">
        <f t="shared" si="8"/>
        <v>1942</v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>
        <v>189</v>
      </c>
      <c r="E30" s="71">
        <v>190</v>
      </c>
      <c r="F30" s="71"/>
      <c r="G30" s="71"/>
      <c r="H30" s="71"/>
      <c r="I30" s="71"/>
      <c r="J30" s="7"/>
      <c r="K30" s="33">
        <f t="shared" si="0"/>
        <v>189.85714285714286</v>
      </c>
      <c r="L30" s="113">
        <f>IF(K30="","",AT30)</f>
        <v>0.45889212827984238</v>
      </c>
      <c r="M30" s="117">
        <f ca="1">IF(AV30="","",IF(L30="","",AU30))</f>
        <v>2710</v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/>
      </c>
      <c r="W30" s="100"/>
      <c r="X30" s="103" t="str">
        <f ca="1">IF(M34="","",B28)</f>
        <v/>
      </c>
      <c r="Y30" s="104"/>
      <c r="Z30" s="104"/>
      <c r="AA30" s="105" t="str">
        <f ca="1">IF(M34="","","to")</f>
        <v/>
      </c>
      <c r="AB30" s="106" t="str">
        <f ca="1">IF(M34="","",B34)</f>
        <v/>
      </c>
      <c r="AC30" s="107"/>
      <c r="AD30" s="108"/>
      <c r="AE30" s="109"/>
      <c r="AF30" s="36"/>
      <c r="AG30" s="56">
        <f>AG28+1</f>
        <v>10</v>
      </c>
      <c r="AH30" s="35">
        <f t="shared" si="1"/>
        <v>7</v>
      </c>
      <c r="AI30" s="35">
        <f>IF(K30="",AI28,K30)</f>
        <v>189.85714285714286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>
        <f t="shared" si="11"/>
        <v>189</v>
      </c>
      <c r="AM30" s="58">
        <f t="shared" si="2"/>
        <v>190</v>
      </c>
      <c r="AN30" s="58">
        <f t="shared" si="3"/>
        <v>190</v>
      </c>
      <c r="AO30" s="58">
        <f t="shared" si="4"/>
        <v>190</v>
      </c>
      <c r="AP30" s="58">
        <f t="shared" si="5"/>
        <v>190</v>
      </c>
      <c r="AQ30" s="58">
        <f t="shared" si="6"/>
        <v>190</v>
      </c>
      <c r="AR30" s="59">
        <f t="shared" si="7"/>
        <v>190</v>
      </c>
      <c r="AS30" s="61">
        <f t="shared" si="8"/>
        <v>189.85714285714286</v>
      </c>
      <c r="AT30" s="158">
        <f>IF(AS30="","",AS30-AS28)</f>
        <v>0.45889212827984238</v>
      </c>
      <c r="AU30" s="159">
        <f ca="1">IF(AV30="","",IF(AT30="","",MROUND(AV30,5)))</f>
        <v>2710</v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2710.6268221574364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>
        <v>1925</v>
      </c>
      <c r="E31" s="71">
        <v>1920</v>
      </c>
      <c r="F31" s="71"/>
      <c r="G31" s="71"/>
      <c r="H31" s="71"/>
      <c r="I31" s="71"/>
      <c r="J31" s="7"/>
      <c r="K31" s="40">
        <f t="shared" si="0"/>
        <v>1920.7142857142858</v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7</v>
      </c>
      <c r="AI31" s="35">
        <f>AI30</f>
        <v>189.85714285714286</v>
      </c>
      <c r="AJ31" s="35">
        <f t="shared" si="9"/>
        <v>183</v>
      </c>
      <c r="AK31" s="35">
        <f>IF($AJ$9=0,0,(AK30+AK32)/2)</f>
        <v>183</v>
      </c>
      <c r="AL31" s="64">
        <f t="shared" si="11"/>
        <v>1925</v>
      </c>
      <c r="AM31" s="65">
        <f t="shared" si="2"/>
        <v>1920</v>
      </c>
      <c r="AN31" s="65">
        <f t="shared" si="3"/>
        <v>1920</v>
      </c>
      <c r="AO31" s="65">
        <f t="shared" si="4"/>
        <v>1920</v>
      </c>
      <c r="AP31" s="65">
        <f t="shared" si="5"/>
        <v>1920</v>
      </c>
      <c r="AQ31" s="65">
        <f t="shared" si="6"/>
        <v>1920</v>
      </c>
      <c r="AR31" s="66">
        <f t="shared" si="7"/>
        <v>1920</v>
      </c>
      <c r="AS31" s="39">
        <f t="shared" si="8"/>
        <v>1920.7142857142858</v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13" t="str">
        <f>IF(K32="","",AT32)</f>
        <v/>
      </c>
      <c r="M32" s="117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/>
      </c>
      <c r="W32" s="77"/>
      <c r="X32" s="77"/>
      <c r="Y32" s="77"/>
      <c r="Z32" s="77"/>
      <c r="AA32" s="77"/>
      <c r="AB32" s="42" t="str">
        <f ca="1">IF(M34="","",IF(K34=K26,"",IF(K34&gt;K26,K34-K26,K26-K34)))</f>
        <v/>
      </c>
      <c r="AC32" s="78" t="str">
        <f ca="1">IF(V32="","",IF(V32="No Weight Change","",IF($F$4="Lb","Lb",IF($F$4="Kg","Kg",""))))</f>
        <v/>
      </c>
      <c r="AD32" s="79"/>
      <c r="AE32" s="80"/>
      <c r="AF32" s="36"/>
      <c r="AG32" s="56">
        <f>AG30+1</f>
        <v>11</v>
      </c>
      <c r="AH32" s="35">
        <f t="shared" si="1"/>
        <v>0</v>
      </c>
      <c r="AI32" s="35">
        <f>IF(K32="",AI30,K32)</f>
        <v>189.85714285714286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158" t="str">
        <f>IF(AS32="","",AS32-AS30)</f>
        <v/>
      </c>
      <c r="AU32" s="159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2710.6268221574364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/>
      </c>
      <c r="W33" s="82"/>
      <c r="X33" s="82"/>
      <c r="Y33" s="82"/>
      <c r="Z33" s="82"/>
      <c r="AA33" s="83" t="str">
        <f ca="1">IF(V33="","",AB32/4)</f>
        <v/>
      </c>
      <c r="AB33" s="84"/>
      <c r="AC33" s="85" t="str">
        <f ca="1">IF(V32="","",IF(V32="No Weight Change","",IF($F$4="Lb","Lb/Wk",IF($F$4="Kg","Kg/Wk",""))))</f>
        <v/>
      </c>
      <c r="AD33" s="86"/>
      <c r="AE33" s="87"/>
      <c r="AF33" s="36"/>
      <c r="AG33" s="56">
        <f>AG32+0.5</f>
        <v>11.5</v>
      </c>
      <c r="AH33" s="35">
        <f t="shared" si="1"/>
        <v>0</v>
      </c>
      <c r="AI33" s="35">
        <f>AI32</f>
        <v>189.85714285714286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13" t="str">
        <f>IF(K34="","",AT34)</f>
        <v/>
      </c>
      <c r="M34" s="117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/>
      </c>
      <c r="W34" s="89"/>
      <c r="X34" s="89"/>
      <c r="Y34" s="89"/>
      <c r="Z34" s="92" t="str">
        <f ca="1">IF(AA33="","",IF(K34&gt;$F$7,K34-$F$7,$F$7-K34))</f>
        <v/>
      </c>
      <c r="AA34" s="94" t="str">
        <f ca="1">IF(AA33="","",IF(AA33="No Weight Change","",IF($F$4="Lb","Lb to go!",IF($F$4="Kg","Kg to go!",""))))</f>
        <v/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0</v>
      </c>
      <c r="AI34" s="35">
        <f>IF(K34="",AI32,K34)</f>
        <v>189.85714285714286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158" t="str">
        <f>IF(AS34="","",AS34-AS32)</f>
        <v/>
      </c>
      <c r="AU34" s="159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2710.6268221574364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0</v>
      </c>
      <c r="AI35" s="35">
        <f>AI34</f>
        <v>189.85714285714286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189.85714285714286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2710.6268221574364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189.85714285714286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189.85714285714286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2710.6268221574364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189.85714285714286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189.85714285714286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2710.6268221574364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189.85714285714286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189.85714285714286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2710.6268221574364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189.85714285714286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189.85714285714286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2710.6268221574364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189.85714285714286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189.85714285714286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2710.6268221574364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189.85714285714286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189.85714285714286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2710.6268221574364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189.85714285714286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189.85714285714286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2710.6268221574364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189.85714285714286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189.85714285714286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2710.6268221574364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189.85714285714286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189.85714285714286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2710.6268221574364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189.85714285714286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189.85714285714286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2710.6268221574364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189.85714285714286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189.85714285714286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2710.6268221574364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189.85714285714286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189.85714285714286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2710.6268221574364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189.85714285714286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189.85714285714286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2710.6268221574364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189.85714285714286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189.85714285714286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2710.6268221574364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189.85714285714286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189.85714285714286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2710.6268221574364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189.85714285714286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189.85714285714286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2710.6268221574364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189.85714285714286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189.85714285714286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2710.6268221574364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189.85714285714286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189.85714285714286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2710.6268221574364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189.85714285714286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189.85714285714286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2710.6268221574364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189.85714285714286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189.85714285714286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2710.6268221574364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189.85714285714286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189.85714285714286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2710.6268221574364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189.85714285714286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189.85714285714286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2710.6268221574364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189.85714285714286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189.85714285714286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2710.6268221574364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189.85714285714286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189.85714285714286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2710.6268221574364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189.85714285714286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189.85714285714286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2710.6268221574364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189.85714285714286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189.85714285714286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2710.6268221574364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189.85714285714286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189.85714285714286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2710.6268221574364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189.85714285714286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189.85714285714286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2710.6268221574364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189.85714285714286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189.85714285714286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2710.6268221574364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189.85714285714286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189.85714285714286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2710.6268221574364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189.85714285714286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189.85714285714286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2710.6268221574364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189.85714285714286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189.85714285714286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2710.6268221574364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189.85714285714286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189.85714285714286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2710.6268221574364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189.85714285714286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189.85714285714286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2710.6268221574364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189.85714285714286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189.85714285714286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2710.6268221574364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189.85714285714286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189.85714285714286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2710.6268221574364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189.85714285714286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189.85714285714286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2710.6268221574364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189.85714285714286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189.85714285714286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2710.6268221574364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189.85714285714286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189.85714285714286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2710.6268221574364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189.85714285714286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189.85714285714286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2710.6268221574364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189.85714285714286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189.85714285714286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2710.6268221574364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189.85714285714286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189.85714285714286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2710.6268221574364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189.85714285714286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189.85714285714286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2710.6268221574364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189.85714285714286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190</v>
      </c>
      <c r="AJ124" s="35"/>
      <c r="AK124" s="35"/>
      <c r="AQ124" s="44"/>
      <c r="AR124" s="44"/>
      <c r="AU124" s="35" t="s">
        <v>20</v>
      </c>
      <c r="AV124" s="35">
        <f ca="1">AV122</f>
        <v>2710.6268221574364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2018-01-09T15:43:21Z</dcterms:modified>
</cp:coreProperties>
</file>