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2"/>
  </bookViews>
  <sheets>
    <sheet r:id="rId1" sheetId="1" name="Evaluation Version"/>
    <sheet r:id="rId2" name="Freddie I&amp;E" sheetId="2" state="hidden"/>
    <sheet r:id="rId3" name="Fannie Historical Ops" sheetId="3"/>
    <sheet r:id="rId4" name="OS Analysis" sheetId="4"/>
    <sheet r:id="rId5" name="Data" sheetId="5"/>
  </sheets>
  <externalReferences>
    <externalReference r:id="rId9"/>
  </externalReferences>
  <definedNames>
    <definedName name="FreddieIE_ExpenseGrowthRate" isReadOnly="false">'Freddie I&amp;E'!$AB$26</definedName>
    <definedName name="HOps_CurrentYear" isReadOnly="false">'Fannie Historical Ops'!$W$4</definedName>
    <definedName name="HOps_ExpenseGrowthRate" isReadOnly="false">'Fannie Historical Ops'!$AK$32</definedName>
    <definedName name="HOps_ManagementFee" isReadOnly="false">'Fannie Historical Ops'!$AL$51</definedName>
    <definedName name="HOps_YTD_or_TR_DropDown" isReadOnly="false">'Fannie Historical Ops'!$V$2</definedName>
    <definedName name="HOps_YTD_or_TR_Months" isReadOnly="false">'Fannie Historical Ops'!$V$4</definedName>
    <definedName name="number_units" isReadOnly="false">Data!$B$1</definedName>
    <definedName name="OSAnalysis_MostRecentMonth" isReadOnly="false">'OS Analysis'!$P$2</definedName>
    <definedName name="property_name" isReadOnly="false">#REF!</definedName>
    <definedName name="RentRollTotalUnits" isReadOnly="false">#REF!</definedName>
    <definedName name="Slicer_City" isReadOnly="false">#N/A</definedName>
    <definedName name="Slicer_Conf_Status" isReadOnly="false">#N/A</definedName>
    <definedName name="Slicer_County" isReadOnly="false">#N/A</definedName>
    <definedName name="Slicer_Flood_Zone" isReadOnly="false">#N/A</definedName>
    <definedName name="Slicer_Market_Tier" isReadOnly="false">#N/A</definedName>
    <definedName name="Slicer_MSA" isReadOnly="false">#N/A</definedName>
    <definedName name="Slicer_Rate_Lock_Time_Frame" isReadOnly="false">#N/A</definedName>
    <definedName name="Slicer_Rent_Level__Upper_Lower_Half" isReadOnly="false">#N/A</definedName>
    <definedName name="Slicer_Unit_Count" isReadOnly="false">#N/A</definedName>
    <definedName name="Slicer_Vintage__Built_Most_Recently_Renovated" isReadOnly="false">#N/A</definedName>
    <definedName name="TotalUnits" isReadOnly="false">'[1]Data Page'!$L$13</definedName>
    <definedName name="property_name" localSheetId="4" isReadOnly="false">#REF!</definedName>
  </definedNames>
  <calcPr calcId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<sst xmlns="http://schemas.openxmlformats.org/spreadsheetml/2006/main" count="257" uniqueCount="257">
  <si>
    <t>Powered by GrapeCity SpreadJS.</t>
  </si>
  <si>
    <t>Your temporary deployment key expires in 8 day(s).</t>
  </si>
  <si>
    <t>SOURCE OF DATA</t>
  </si>
  <si>
    <t>Operating Statement</t>
  </si>
  <si>
    <t>Ytd</t>
  </si>
  <si>
    <t>T-12 / Year-To-Date</t>
  </si>
  <si>
    <t>3rd month back</t>
  </si>
  <si>
    <t>2nd month back</t>
  </si>
  <si>
    <t>1st month back</t>
  </si>
  <si>
    <t>T-3 Annualized</t>
  </si>
  <si>
    <t>Borrower Budget As is Proforma</t>
  </si>
  <si>
    <t>Borrower Budget As Stabilized Proforma</t>
  </si>
  <si>
    <t>Appraisal As Is Proforma</t>
  </si>
  <si>
    <t>Appraisal As Stabilized Proforma</t>
  </si>
  <si>
    <t>W&amp;D Underwriting</t>
  </si>
  <si>
    <t>Comps</t>
  </si>
  <si>
    <t>Year 3 Back</t>
  </si>
  <si>
    <t>Year 2 Back</t>
  </si>
  <si>
    <t>Year 1 Back</t>
  </si>
  <si>
    <t>Statement</t>
  </si>
  <si>
    <t>T-12</t>
  </si>
  <si>
    <t>TIME PERIOD</t>
  </si>
  <si>
    <t>Months</t>
  </si>
  <si>
    <t>Freddie Mac</t>
  </si>
  <si>
    <t xml:space="preserve">SBL Income Expense Comparable Engine - EXTERNAL
</t>
  </si>
  <si>
    <t>PER</t>
  </si>
  <si>
    <t>% Change</t>
  </si>
  <si>
    <t>INCOME</t>
  </si>
  <si>
    <t>UNIT</t>
  </si>
  <si>
    <t>vs. PY</t>
  </si>
  <si>
    <t>Can Overide</t>
  </si>
  <si>
    <t>NOTES</t>
  </si>
  <si>
    <t>Gross Potential Rent-Residential</t>
  </si>
  <si>
    <t>Per Unit</t>
  </si>
  <si>
    <t>Less:  Residential Concessions</t>
  </si>
  <si>
    <t># of Loans</t>
  </si>
  <si>
    <t>Less: Residential Vacancy</t>
  </si>
  <si>
    <t>Avg Final Loan Amount</t>
  </si>
  <si>
    <t>Less:  Residential Bad Debt</t>
  </si>
  <si>
    <t/>
  </si>
  <si>
    <t>Average</t>
  </si>
  <si>
    <t>Median</t>
  </si>
  <si>
    <t>Standard Deviation</t>
  </si>
  <si>
    <t>Short Term Premiums</t>
  </si>
  <si>
    <t>Total Units</t>
  </si>
  <si>
    <t>Residential NET RENTAL INCOME</t>
  </si>
  <si>
    <t>N/A</t>
  </si>
  <si>
    <t>Total Residential</t>
  </si>
  <si>
    <t xml:space="preserve">   Monthly Residential NRI</t>
  </si>
  <si>
    <t>Efficiency/Studio</t>
  </si>
  <si>
    <t>Commercial Income</t>
  </si>
  <si>
    <t>1 Bedroom</t>
  </si>
  <si>
    <t>Less: Commercial Vacancy</t>
  </si>
  <si>
    <t>2 Bedroom</t>
  </si>
  <si>
    <t>Commercial NET RENTAL INCOME</t>
  </si>
  <si>
    <t>3 Bedroom</t>
  </si>
  <si>
    <t>Monthly Commercial NRI</t>
  </si>
  <si>
    <t>4 Bedroom</t>
  </si>
  <si>
    <t xml:space="preserve">Coop Maint Fee </t>
  </si>
  <si>
    <t>Annual Residential NRI/Unit</t>
  </si>
  <si>
    <t>Utility Reimbursement</t>
  </si>
  <si>
    <t>Annual Commercial NRI/Unit</t>
  </si>
  <si>
    <t>Laundry</t>
  </si>
  <si>
    <t>EGI</t>
  </si>
  <si>
    <t>Parking</t>
  </si>
  <si>
    <t>Real Estate Taxes</t>
  </si>
  <si>
    <t>Cable</t>
  </si>
  <si>
    <t>Total Insurance</t>
  </si>
  <si>
    <t>Miscellaneous Other Income</t>
  </si>
  <si>
    <t>Sub-Total, Utilities/Water &amp; Sewer</t>
  </si>
  <si>
    <t>Total Other Income</t>
  </si>
  <si>
    <t>TOTAL FIXED EXPENSES</t>
  </si>
  <si>
    <t>Repair and Maintenance</t>
  </si>
  <si>
    <t>Nonresident Mgt.</t>
  </si>
  <si>
    <t>FIXED EXPENSES</t>
  </si>
  <si>
    <t>Total Payroll</t>
  </si>
  <si>
    <t>Total Gen &amp; Admin Expenses</t>
  </si>
  <si>
    <t>Miscellaneous Expenses</t>
  </si>
  <si>
    <t>Fuel</t>
  </si>
  <si>
    <t>TOTAL OPERATING EXPENSES</t>
  </si>
  <si>
    <t>Gas</t>
  </si>
  <si>
    <t>TOTAL EXPENSES</t>
  </si>
  <si>
    <t>Electricity</t>
  </si>
  <si>
    <t>Replacement Reserves</t>
  </si>
  <si>
    <t>Water &amp; Sewer</t>
  </si>
  <si>
    <t>Total Expenses &amp; Reserves</t>
  </si>
  <si>
    <t>Expense Ratio</t>
  </si>
  <si>
    <t>NOI</t>
  </si>
  <si>
    <t>OPERATING EXPENSES</t>
  </si>
  <si>
    <t>Management Fee (% of EGI)</t>
  </si>
  <si>
    <t>Trash Removal</t>
  </si>
  <si>
    <t>Pest Control</t>
  </si>
  <si>
    <t>Bldg. Maint. &amp; Repair</t>
  </si>
  <si>
    <t>Int. &amp; Ext. Decorating</t>
  </si>
  <si>
    <t>Cleaning/Turnover</t>
  </si>
  <si>
    <t>Elevator Maintenance</t>
  </si>
  <si>
    <t>Recreation Amenities</t>
  </si>
  <si>
    <t>Parking Maint/Snow</t>
  </si>
  <si>
    <t>Grounds Maintenance</t>
  </si>
  <si>
    <t>$613 (4.45%)</t>
  </si>
  <si>
    <t>Onsite Manager Salary</t>
  </si>
  <si>
    <t xml:space="preserve">Security </t>
  </si>
  <si>
    <t>Other Salaries</t>
  </si>
  <si>
    <t>Payroll Taxes &amp; Benefits</t>
  </si>
  <si>
    <t>Apt Allowance</t>
  </si>
  <si>
    <t>Advertising</t>
  </si>
  <si>
    <t>Office/Model/Down Units</t>
  </si>
  <si>
    <t>Office Expenses</t>
  </si>
  <si>
    <t>Legal &amp; Audit</t>
  </si>
  <si>
    <t>Leased Furniture</t>
  </si>
  <si>
    <t>License/Permits</t>
  </si>
  <si>
    <t>Other Taxes or  Assmnts</t>
  </si>
  <si>
    <t>Corporate Units</t>
  </si>
  <si>
    <t>Commercial Expenses</t>
  </si>
  <si>
    <t>Ground Rents</t>
  </si>
  <si>
    <t>TI&amp;LC</t>
  </si>
  <si>
    <t>Total Expenses/Reserves % of EGI</t>
  </si>
  <si>
    <t>Calculated NOI</t>
  </si>
  <si>
    <t>Capital Expenditures</t>
  </si>
  <si>
    <t>Cash Flow Before Debt Service</t>
  </si>
  <si>
    <t>___</t>
  </si>
  <si>
    <t>Test Property</t>
  </si>
  <si>
    <t>HISTORICAL OPERATING EXPENSE ANALYSIS</t>
  </si>
  <si>
    <t>Data Source</t>
  </si>
  <si>
    <t>Op Statement</t>
  </si>
  <si>
    <t>T-11</t>
  </si>
  <si>
    <t>T-10</t>
  </si>
  <si>
    <t>T-9</t>
  </si>
  <si>
    <t>T-8</t>
  </si>
  <si>
    <t>T-7</t>
  </si>
  <si>
    <t>T-6</t>
  </si>
  <si>
    <t>T-5</t>
  </si>
  <si>
    <t>T-4</t>
  </si>
  <si>
    <t>T-3</t>
  </si>
  <si>
    <t>T-2</t>
  </si>
  <si>
    <t>T-1</t>
  </si>
  <si>
    <t>TR</t>
  </si>
  <si>
    <t>TR-12 Statement (9/2022)</t>
  </si>
  <si>
    <t>Budget</t>
  </si>
  <si>
    <t>Appraisal</t>
  </si>
  <si>
    <t>1st Lien Underwriting</t>
  </si>
  <si>
    <t>2nd Lien Underwriting</t>
  </si>
  <si>
    <t>3rd Lien Underwriting</t>
  </si>
  <si>
    <t>Lender</t>
  </si>
  <si>
    <t>Quote</t>
  </si>
  <si>
    <t>UW Notes:</t>
  </si>
  <si>
    <t>Other Notes:</t>
  </si>
  <si>
    <t>3 yr. Average</t>
  </si>
  <si>
    <t>Use Trailing Figures? &gt;&gt;&gt;</t>
  </si>
  <si>
    <t>Annualized</t>
  </si>
  <si>
    <t>Statement Mos.</t>
  </si>
  <si>
    <t>$PU/MO</t>
  </si>
  <si>
    <t>Year 1</t>
  </si>
  <si>
    <t>Adjusted</t>
  </si>
  <si>
    <t>Year</t>
  </si>
  <si>
    <t>plus 3%</t>
  </si>
  <si>
    <t>Gross Potential Rent (GPR)</t>
  </si>
  <si>
    <t>Annualized GPR (Rent Roll)</t>
  </si>
  <si>
    <t>Less Vacancy Loss</t>
  </si>
  <si>
    <t>Less Bad Debt</t>
  </si>
  <si>
    <t>Less Concessions</t>
  </si>
  <si>
    <t>Net Rentable Income</t>
  </si>
  <si>
    <t>Economic Vacancy</t>
  </si>
  <si>
    <t>Must be &gt; 5%</t>
  </si>
  <si>
    <t>Monthly NRI</t>
  </si>
  <si>
    <t>Laundry/Vending Income (Net)</t>
  </si>
  <si>
    <t>Parking Income (Net)</t>
  </si>
  <si>
    <t>Commercial Income (Net)</t>
  </si>
  <si>
    <t>Other (describe)</t>
  </si>
  <si>
    <t>RUBS</t>
  </si>
  <si>
    <t>Other Income (Allowable)</t>
  </si>
  <si>
    <t>App Fee</t>
  </si>
  <si>
    <t>Forfeit Deposits</t>
  </si>
  <si>
    <t>Late/Early Term Fees</t>
  </si>
  <si>
    <t>Pet Deposits</t>
  </si>
  <si>
    <t>Premiums</t>
  </si>
  <si>
    <t>Corporate Prem.</t>
  </si>
  <si>
    <t>Community Fee</t>
  </si>
  <si>
    <t>Second Occupant</t>
  </si>
  <si>
    <t>Respite Care</t>
  </si>
  <si>
    <t>Support Plans (AL/ALZ)</t>
  </si>
  <si>
    <t>Unallowable</t>
  </si>
  <si>
    <t>Excluded</t>
  </si>
  <si>
    <t>T-12 + 3%</t>
  </si>
  <si>
    <t>Other Taxes or Assessments</t>
  </si>
  <si>
    <t>Property Insurance</t>
  </si>
  <si>
    <t>Licenses</t>
  </si>
  <si>
    <t>Ground Rent</t>
  </si>
  <si>
    <t>Total Fixed</t>
  </si>
  <si>
    <t>Trash Removal (including contract)</t>
  </si>
  <si>
    <t>Gas / Fuel / Other</t>
  </si>
  <si>
    <t>Paint/Decorating/Turnover</t>
  </si>
  <si>
    <t>Pool Maintenance</t>
  </si>
  <si>
    <t>Park'g Maint/Snow/Other</t>
  </si>
  <si>
    <t>Gardening/Landscape</t>
  </si>
  <si>
    <t>Management Fees</t>
  </si>
  <si>
    <t>3.5% of EGI</t>
  </si>
  <si>
    <t>Manager Salary</t>
  </si>
  <si>
    <t>Other Leasing Salaries</t>
  </si>
  <si>
    <t>Maintenance Super Salary</t>
  </si>
  <si>
    <t>Other Maintenance Salaries</t>
  </si>
  <si>
    <t>Apartment Allowances</t>
  </si>
  <si>
    <t>Bonuses/Commissions/Other</t>
  </si>
  <si>
    <t>Benefits &amp; Payroll Taxes</t>
  </si>
  <si>
    <t>Advertising &amp; Marketing</t>
  </si>
  <si>
    <t>Professional Fees</t>
  </si>
  <si>
    <t>Meals Expense (Seniors Only)</t>
  </si>
  <si>
    <t>Room Expense - House Keeping (Seniors Only)</t>
  </si>
  <si>
    <t>General Administrative</t>
  </si>
  <si>
    <t>Office / Model Apts.</t>
  </si>
  <si>
    <t>Telephone / Cable</t>
  </si>
  <si>
    <t>Security Contract</t>
  </si>
  <si>
    <t>Other Administrative</t>
  </si>
  <si>
    <t>Other Expense</t>
  </si>
  <si>
    <t>Capital Expenditures (Replacement Reserves)</t>
  </si>
  <si>
    <t>#Units * 250</t>
  </si>
  <si>
    <t>Net Cash Flow</t>
  </si>
  <si>
    <t>Total Expenses Less RET &amp; RR</t>
  </si>
  <si>
    <t>Partnership Expenses:</t>
  </si>
  <si>
    <t>BL-Interest</t>
  </si>
  <si>
    <t>BL-Principal</t>
  </si>
  <si>
    <t>BL-Depreciation</t>
  </si>
  <si>
    <r>
      <t>BL-</t>
    </r>
    <r>
      <rPr>
        <b/>
        <color rgb="FF0000FF"/>
        <rFont val="Calibri"/>
        <sz val="10"/>
      </rPr>
      <t>Other 1</t>
    </r>
  </si>
  <si>
    <r>
      <t>BL-</t>
    </r>
    <r>
      <rPr>
        <b/>
        <color rgb="FF0000FF"/>
        <rFont val="Calibri"/>
        <sz val="10"/>
      </rPr>
      <t>Other 2</t>
    </r>
  </si>
  <si>
    <r>
      <t>BL-</t>
    </r>
    <r>
      <rPr>
        <b/>
        <color rgb="FF0000FF"/>
        <rFont val="Calibri"/>
        <sz val="10"/>
      </rPr>
      <t>Other 3</t>
    </r>
  </si>
  <si>
    <r>
      <t>BL-</t>
    </r>
    <r>
      <rPr>
        <b/>
        <color rgb="FF0000FF"/>
        <rFont val="Calibri"/>
        <sz val="10"/>
      </rPr>
      <t>Other 4</t>
    </r>
  </si>
  <si>
    <t>NCF - Calculated</t>
  </si>
  <si>
    <t>EXCLUDED INCOME ITEMS</t>
  </si>
  <si>
    <t>EXCLUDED EXPENSE ITEMS</t>
  </si>
  <si>
    <t>NCF - Operating Statement</t>
  </si>
  <si>
    <t>Difference (Calculated NCF &amp; Op. St.)</t>
  </si>
  <si>
    <t>Capital Expenditures (Below the Line)</t>
  </si>
  <si>
    <t>__</t>
  </si>
  <si>
    <t>OS 1 Yr Back</t>
  </si>
  <si>
    <t>OS 2 Yr Back</t>
  </si>
  <si>
    <t>OS 3 Yr Back</t>
  </si>
  <si>
    <t>OS 1-Yr Back</t>
  </si>
  <si>
    <t>OS 2-Yr Back</t>
  </si>
  <si>
    <t>OS 3-Yr Back</t>
  </si>
  <si>
    <t>Show All</t>
  </si>
  <si>
    <r>
      <t>User Categorization</t>
    </r>
    <r>
      <rPr>
        <b/>
        <rFont val="Calibri"/>
        <sz val="9"/>
      </rPr>
      <t xml:space="preserve"> (Double-click cells below for Smart pull-down)</t>
    </r>
  </si>
  <si>
    <t>Enodo Categorization</t>
  </si>
  <si>
    <t>Expense Line Items</t>
  </si>
  <si>
    <t>TOTAL</t>
  </si>
  <si>
    <t>User Categorization</t>
  </si>
  <si>
    <t>Appraiser's Line Items</t>
  </si>
  <si>
    <t>Appraisal Total</t>
  </si>
  <si>
    <t>Adjusted Appraisal Total</t>
  </si>
  <si>
    <t>Avg</t>
  </si>
  <si>
    <t>StDev</t>
  </si>
  <si>
    <t>Less Concessions (income line item)</t>
  </si>
  <si>
    <t>RUBS (income line item)</t>
  </si>
  <si>
    <t>RUBS (expense line item)</t>
  </si>
  <si>
    <t>Number Units:</t>
  </si>
  <si>
    <t>Vacancy</t>
  </si>
  <si>
    <t>Management Fee</t>
  </si>
  <si>
    <t>Gross Potential Rent (per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</si>
</sst>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170" formatCode="&quot;$&quot;#,##0\ ;[Red]\(&quot;$&quot;#,##0\)"/>
    <numFmt numFmtId="171" formatCode="&quot;$&quot;#,##0.00\ ;[Red]\(&quot;$&quot;#,##0.00\)"/>
    <numFmt numFmtId="172" formatCode="#,##0.0"/>
    <numFmt numFmtId="173" formatCode="0.000_)"/>
    <numFmt numFmtId="181" formatCode="_(* #,##0.00_);_(* \(#,##0.00\);_(* &quot;-&quot;??_);_(@_)"/>
    <numFmt numFmtId="243" formatCode="_(&quot;$&quot;* #,##0.00_);_(&quot;$&quot;* \(#,##0.00\);_(&quot;$&quot;* &quot;-&quot;??_);_(@_)"/>
    <numFmt numFmtId="307" formatCode="&quot;$&quot;#,##0\ ;\(&quot;$&quot;#,##0\)"/>
    <numFmt numFmtId="308" formatCode="&quot;$&quot;#,##0"/>
    <numFmt numFmtId="309" formatCode="_(&quot;$&quot;* #,##0_);_(&quot;$&quot;* \(#,##0\);_(&quot;$&quot;* &quot;-&quot;_);_(@_)"/>
    <numFmt numFmtId="324" formatCode="&quot;$&quot;#,##0_);[Red]\(&quot;$&quot;#,##0\)"/>
    <numFmt numFmtId="1163" formatCode="&quot;$&quot;#,##0.00"/>
    <numFmt numFmtId="58" formatCode="m/d/yyyy"/>
    <numFmt numFmtId="1993" formatCode="m/d/yy;@"/>
    <numFmt numFmtId="1998" formatCode="mmm"/>
    <numFmt numFmtId="2003" formatCode="[$-409]mmm\-yy;@"/>
    <numFmt numFmtId="4004" formatCode="[$-409]h:mm\ AM/PM;@"/>
    <numFmt numFmtId="4005" formatCode="#,##0;[Red]#,##0"/>
    <numFmt numFmtId="4006" formatCode="&quot;IR£&quot;#,##0;\-&quot;IR£&quot;#,##0"/>
    <numFmt numFmtId="4007" formatCode="mmmm\ d\,\ yyyy"/>
    <numFmt numFmtId="4008" formatCode="#,##0.000;[Red]\-#,##0.000"/>
    <numFmt numFmtId="4009" formatCode="#,##0.0%;\(#,##0.0%\)"/>
    <numFmt numFmtId="4010" formatCode="0.00_)"/>
    <numFmt numFmtId="4011" formatCode="#\ &quot;Years&quot;\ "/>
    <numFmt numFmtId="4014" formatCode="#.0\ &quot;Years&quot;\ "/>
    <numFmt numFmtId="4020" formatCode="#,##0.000"/>
    <numFmt numFmtId="4029" formatCode="#,##0.00000"/>
    <numFmt numFmtId="4030" formatCode="00000"/>
    <numFmt numFmtId="4031" formatCode="0.0%"/>
    <numFmt numFmtId="4041" formatCode="0.000%"/>
    <numFmt numFmtId="4051" formatCode="0.0000%"/>
    <numFmt numFmtId="4053" formatCode="0.00000%"/>
    <numFmt numFmtId="4057" formatCode="[&lt;=9999999]###\-####;\(###\)\ ###\-####"/>
    <numFmt numFmtId="4060" formatCode="mm/yyyy"/>
    <numFmt numFmtId="4061" formatCode="&quot;$&quot;#,##0_);\(&quot;$&quot;#,##0\)"/>
    <numFmt numFmtId="4083" formatCode="0_);\(0\)"/>
    <numFmt numFmtId="4092" formatCode="\$#,##0;\(\$#,##0\);\$#,##0"/>
    <numFmt numFmtId="4112" formatCode="&quot;Exp. Growth: &quot;0.00"/>
    <numFmt numFmtId="4162" formatCode="&quot;$&quot;#,##0.00_);\(&quot;$&quot;#,##0.00\)"/>
    <numFmt numFmtId="4208" formatCode="0\ &quot; Units&quot;"/>
    <numFmt numFmtId="4209" formatCode="mm/dd/yy;@"/>
    <numFmt numFmtId="4274" formatCode="[$$-409]#,##0.00"/>
    <numFmt numFmtId="4345" formatCode="&quot;Growth: &quot;0.00"/>
    <numFmt numFmtId="4383" formatCode="M/d/yyyy"/>
  </numFmts>
  <fonts count="112">
    <font>
      <sz val="11"/>
      <color theme="1"/>
      <name val="Calibri"/>
      <scheme val="minor"/>
    </font>
    <font>
      <sz val="12"/>
      <color auto="1"/>
      <name val="Arial MT"/>
    </font>
    <font>
      <sz val="11"/>
      <color rgb="FF000000"/>
      <name val="Calibri"/>
    </font>
    <font>
      <sz val="11"/>
      <color rgb="FFFFFFFF"/>
      <name val="Calibri"/>
    </font>
    <font>
      <sz val="8"/>
      <color auto="1"/>
      <name val="Arial"/>
    </font>
    <font>
      <sz val="8"/>
      <color auto="1"/>
      <name val="Tahoma"/>
    </font>
    <font>
      <sz val="11"/>
      <color rgb="FF800080"/>
      <name val="Calibri"/>
    </font>
    <font>
      <sz val="12"/>
      <color auto="1"/>
      <name val="Tms Rmn"/>
    </font>
    <font>
      <b/>
      <sz val="12"/>
      <color auto="1"/>
      <name val="Times New Roman"/>
    </font>
    <font>
      <sz val="7"/>
      <color auto="1"/>
      <name val="Arial"/>
    </font>
    <font>
      <b/>
      <sz val="11"/>
      <color rgb="FFFF9900"/>
      <name val="Calibri"/>
    </font>
    <font>
      <b/>
      <sz val="11"/>
      <color rgb="FFFFFFFF"/>
      <name val="Calibri"/>
    </font>
    <font>
      <b/>
      <sz val="10"/>
      <color auto="1"/>
      <name val="Georgia"/>
    </font>
    <font>
      <sz val="8"/>
      <color auto="1"/>
      <name val="Verdana"/>
    </font>
    <font>
      <sz val="11"/>
      <color auto="1"/>
      <name val="Tms Rmn"/>
    </font>
    <font>
      <sz val="10"/>
      <color auto="1"/>
      <name val="Arial"/>
    </font>
    <font>
      <sz val="12"/>
      <color auto="1"/>
      <name val="Times New Roman"/>
    </font>
    <font>
      <b/>
      <sz val="10"/>
      <color auto="1"/>
      <name val="Arial"/>
    </font>
    <font>
      <sz val="12"/>
      <color rgb="FF000000"/>
      <name val="Times New Roman"/>
    </font>
    <font>
      <sz val="10"/>
      <color rgb="FF000000"/>
      <name val="Times New Roman"/>
    </font>
    <font>
      <sz val="11"/>
      <color theme="1"/>
      <name val="Times New Roman"/>
    </font>
    <font>
      <sz val="10"/>
      <color auto="1"/>
      <name val="Verdana"/>
    </font>
    <font>
      <b/>
      <sz val="10"/>
      <color rgb="FFFF0000"/>
      <name val="Verdana"/>
    </font>
    <font>
      <b/>
      <sz val="9"/>
      <color rgb="FFFF0000"/>
      <name val="Verdana"/>
    </font>
    <font>
      <b/>
      <sz val="10"/>
      <color auto="1"/>
      <name val="Verdana"/>
    </font>
    <font>
      <b/>
      <sz val="8"/>
      <color auto="1"/>
      <name val="Verdana"/>
    </font>
    <font>
      <b/>
      <sz val="9"/>
      <color auto="1"/>
      <name val="Verdana"/>
    </font>
    <font>
      <sz val="9"/>
      <color auto="1"/>
      <name val="Tahoma"/>
    </font>
    <font>
      <sz val="10"/>
      <color rgb="FF000000"/>
      <name val="Arial"/>
    </font>
    <font>
      <sz val="10"/>
      <color auto="1"/>
      <name val="Georgia"/>
    </font>
    <font>
      <sz val="10"/>
      <color rgb="FF008080"/>
      <name val="Verdana"/>
    </font>
    <font>
      <i/>
      <sz val="11"/>
      <color rgb="FF808080"/>
      <name val="Calibri"/>
    </font>
    <font>
      <sz val="11"/>
      <color auto="1"/>
      <name val="Arial"/>
    </font>
    <font>
      <sz val="11"/>
      <color rgb="FF008000"/>
      <name val="Calibri"/>
    </font>
    <font>
      <b/>
      <sz val="12"/>
      <color rgb="FF808000"/>
      <name val="Georgia"/>
    </font>
    <font>
      <i/>
      <u/>
      <sz val="11"/>
      <color auto="1"/>
      <name val="Tahoma"/>
    </font>
    <font>
      <b/>
      <sz val="12"/>
      <color auto="1"/>
      <name val="Arial"/>
    </font>
    <font>
      <b/>
      <sz val="12"/>
      <color auto="1"/>
      <name val="Georgia"/>
    </font>
    <font>
      <b/>
      <sz val="14"/>
      <color rgb="FFFF6600"/>
      <name val="Georgia"/>
    </font>
    <font>
      <b/>
      <sz val="11"/>
      <color rgb="FFFF6600"/>
      <name val="Georgia"/>
    </font>
    <font>
      <b/>
      <sz val="15"/>
      <color theme="3"/>
      <name val="Calibri"/>
      <scheme val="minor"/>
    </font>
    <font>
      <sz val="18"/>
      <color rgb="FF9999FF"/>
      <name val="Times New Roman"/>
    </font>
    <font>
      <b/>
      <sz val="13"/>
      <color theme="3"/>
      <name val="Calibri"/>
      <scheme val="minor"/>
    </font>
    <font>
      <sz val="8"/>
      <color rgb="FF9999FF"/>
      <name val="Times New Roman"/>
    </font>
    <font>
      <b/>
      <sz val="11"/>
      <color rgb="FF003366"/>
      <name val="Calibri"/>
    </font>
    <font>
      <u/>
      <sz val="7.5"/>
      <color rgb="FF0000FF"/>
      <name val="Arial"/>
    </font>
    <font>
      <u/>
      <sz val="10"/>
      <color rgb="FF0000FF"/>
      <name val="Arial"/>
    </font>
    <font>
      <u/>
      <sz val="10"/>
      <color rgb="FF0000FF"/>
      <name val="Verdana"/>
    </font>
    <font>
      <u/>
      <sz val="12"/>
      <color theme="10"/>
      <name val="Calibri"/>
      <scheme val="minor"/>
    </font>
    <font>
      <u/>
      <sz val="10"/>
      <color theme="10"/>
      <name val="Arial"/>
    </font>
    <font>
      <i/>
      <sz val="11"/>
      <color auto="1"/>
      <name val="Arial"/>
    </font>
    <font>
      <b/>
      <sz val="10"/>
      <color auto="1"/>
      <name val="Times New Roman"/>
    </font>
    <font>
      <sz val="11"/>
      <color rgb="FF333399"/>
      <name val="Calibri"/>
    </font>
    <font>
      <sz val="10"/>
      <color auto="1"/>
      <name val="Times New Roman"/>
    </font>
    <font>
      <sz val="11"/>
      <color rgb="FFFF9900"/>
      <name val="Calibri"/>
    </font>
    <font>
      <sz val="10"/>
      <color auto="1"/>
      <name val="MS Sans Serif"/>
    </font>
    <font>
      <sz val="11"/>
      <color rgb="FF993300"/>
      <name val="Calibri"/>
    </font>
    <font>
      <sz val="7"/>
      <color auto="1"/>
      <name val="Small Fonts"/>
    </font>
    <font>
      <b/>
      <i/>
      <sz val="16"/>
      <color auto="1"/>
      <name val="Helv"/>
    </font>
    <font>
      <sz val="10"/>
      <color auto="1"/>
      <name val="Courier"/>
    </font>
    <font>
      <sz val="11"/>
      <color auto="1"/>
      <name val="Cambria"/>
    </font>
    <font>
      <sz val="12"/>
      <color theme="1"/>
      <name val="Calibri"/>
      <scheme val="minor"/>
    </font>
    <font>
      <b/>
      <sz val="11"/>
      <color rgb="FF333333"/>
      <name val="Calibri"/>
    </font>
    <font>
      <sz val="10"/>
      <color rgb="FFFF0000"/>
      <name val="Verdana"/>
    </font>
    <font>
      <b/>
      <sz val="10"/>
      <color auto="1"/>
      <name val="MS Sans Serif"/>
    </font>
    <font>
      <b/>
      <sz val="10"/>
      <color auto="1"/>
      <name val="Helvetica"/>
    </font>
    <font>
      <b/>
      <sz val="10"/>
      <color rgb="FFFF00FF"/>
      <name val="Times New Roman"/>
    </font>
    <font>
      <sz val="10"/>
      <color rgb="FFFF0000"/>
      <name val="Georgia"/>
    </font>
    <font>
      <b/>
      <sz val="10"/>
      <color rgb="FFFF0000"/>
      <name val="Georgia"/>
    </font>
    <font>
      <b/>
      <sz val="10"/>
      <color rgb="FF808000"/>
      <name val="Georgia"/>
    </font>
    <font>
      <b/>
      <u/>
      <sz val="8"/>
      <color auto="1"/>
      <name val="Verdana"/>
    </font>
    <font>
      <b/>
      <sz val="10"/>
      <color rgb="FFFFFFCC"/>
      <name val="Tahoma"/>
    </font>
    <font>
      <sz val="10"/>
      <color auto="1"/>
      <name val="Geneva"/>
    </font>
    <font>
      <b/>
      <sz val="11"/>
      <color auto="1"/>
      <name val="Arial"/>
    </font>
    <font>
      <b/>
      <sz val="11"/>
      <color auto="1"/>
      <name val="Times New Roman"/>
    </font>
    <font>
      <b/>
      <sz val="18"/>
      <color rgb="FF003366"/>
      <name val="Cambria"/>
    </font>
    <font>
      <b/>
      <sz val="11"/>
      <color theme="1"/>
      <name val="Calibri"/>
      <scheme val="minor"/>
    </font>
    <font>
      <sz val="11"/>
      <color rgb="FFFF0000"/>
      <name val="Calibri"/>
    </font>
    <font>
      <b/>
      <sz val="11"/>
      <color auto="1"/>
      <name val="Calibri"/>
      <scheme val="minor"/>
    </font>
    <font>
      <b/>
      <sz val="11"/>
      <color theme="0"/>
      <name val="Calibri"/>
      <scheme val="minor"/>
    </font>
    <font>
      <sz val="11"/>
      <color auto="1"/>
      <name val="Calibri"/>
      <scheme val="minor"/>
    </font>
    <font>
      <b/>
      <sz val="11"/>
      <color rgb="FF0000FF"/>
      <name val="Calibri"/>
      <scheme val="minor"/>
    </font>
    <font>
      <i/>
      <sz val="11"/>
      <color auto="1"/>
      <name val="Calibri"/>
      <scheme val="minor"/>
    </font>
    <font>
      <b/>
      <sz val="18"/>
      <color theme="1"/>
      <name val="Calibri"/>
      <scheme val="minor"/>
    </font>
    <font>
      <sz val="11"/>
      <color rgb="FF0000FF"/>
      <name val="Calibri"/>
      <scheme val="minor"/>
    </font>
    <font>
      <b/>
      <sz val="14"/>
      <color theme="1"/>
      <name val="Calibri"/>
      <scheme val="minor"/>
    </font>
    <font>
      <sz val="11"/>
      <color theme="0"/>
      <name val="Calibri"/>
      <scheme val="minor"/>
    </font>
    <font>
      <b/>
      <sz val="10"/>
      <color theme="1"/>
      <name val="Calibri"/>
      <scheme val="minor"/>
    </font>
    <font>
      <b/>
      <u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b/>
      <sz val="10"/>
      <color rgb="FF0000FF"/>
      <name val="Calibri"/>
      <scheme val="minor"/>
    </font>
    <font>
      <b/>
      <i/>
      <sz val="10"/>
      <color theme="1"/>
      <name val="Calibri"/>
      <scheme val="minor"/>
    </font>
    <font>
      <b/>
      <sz val="10"/>
      <color auto="1"/>
      <name val="Calibri"/>
      <scheme val="minor"/>
    </font>
    <font>
      <b/>
      <sz val="10"/>
      <color rgb="FF008000"/>
      <name val="Calibri"/>
      <scheme val="minor"/>
    </font>
    <font>
      <b/>
      <sz val="10"/>
      <color rgb="FFFF0000"/>
      <name val="Calibri"/>
      <scheme val="minor"/>
    </font>
    <font>
      <b/>
      <i/>
      <sz val="10"/>
      <color auto="1"/>
      <name val="Calibri"/>
      <scheme val="minor"/>
    </font>
    <font>
      <i/>
      <sz val="10"/>
      <color theme="1"/>
      <name val="Calibri"/>
      <scheme val="minor"/>
    </font>
    <font>
      <sz val="16"/>
      <color theme="1"/>
      <name val="Calibri"/>
      <scheme val="minor"/>
    </font>
    <font>
      <b/>
      <u/>
      <sz val="14"/>
      <color rgb="FF689F38"/>
      <name val="Arial"/>
    </font>
    <font>
      <sz val="16"/>
      <color auto="1"/>
      <name val="Calibri"/>
      <scheme val="minor"/>
    </font>
    <font>
      <b/>
      <u/>
      <sz val="16"/>
      <color theme="0"/>
      <name val="Calibri"/>
      <scheme val="minor"/>
    </font>
    <font>
      <b/>
      <sz val="16"/>
      <color auto="1"/>
      <name val="Calibri"/>
      <scheme val="minor"/>
    </font>
    <font>
      <b/>
      <sz val="16"/>
      <color theme="1"/>
      <name val="Calibri"/>
      <scheme val="minor"/>
    </font>
    <font>
      <sz val="16"/>
      <color rgb="FF0000FF"/>
      <name val="Calibri"/>
      <scheme val="minor"/>
    </font>
    <font>
      <u/>
      <sz val="11"/>
      <color auto="1"/>
      <name val="Calibri"/>
      <scheme val="minor"/>
    </font>
    <font>
      <b/>
      <sz val="18"/>
      <color theme="0"/>
      <name val="Calibri"/>
      <scheme val="minor"/>
    </font>
    <font>
      <b/>
      <sz val="10"/>
      <color theme="1" tint="0.35"/>
      <name val="Calibri"/>
      <scheme val="minor"/>
    </font>
    <font>
      <sz val="10"/>
      <color auto="1"/>
      <name val="Calibri"/>
      <scheme val="minor"/>
    </font>
    <font>
      <b/>
      <i/>
      <sz val="10"/>
      <color theme="0"/>
      <name val="Calibri"/>
      <scheme val="minor"/>
    </font>
    <font>
      <sz val="10"/>
      <color theme="0"/>
      <name val="Calibri"/>
      <scheme val="minor"/>
    </font>
    <font>
      <b/>
      <sz val="10"/>
      <color rgb="FFFFFF00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mediumGray">
        <fgColor rgb="FFC0C0C0"/>
      </patternFill>
    </fill>
    <fill>
      <patternFill patternType="solid">
        <fgColor rgb="FF3366FF"/>
      </patternFill>
    </fill>
    <fill>
      <patternFill patternType="solid">
        <fgColor theme="0"/>
      </patternFill>
    </fill>
    <fill>
      <patternFill patternType="solid">
        <fgColor theme="8" tint="0.6"/>
      </patternFill>
    </fill>
    <fill>
      <patternFill patternType="solid">
        <fgColor theme="8" tint="0.8"/>
      </patternFill>
    </fill>
    <fill>
      <patternFill patternType="solid">
        <fgColor theme="3" tint="-0.25"/>
      </patternFill>
    </fill>
    <fill>
      <patternFill patternType="solid">
        <fgColor theme="0" tint="-0.25"/>
      </patternFill>
    </fill>
    <fill>
      <patternFill patternType="solid">
        <fgColor theme="8" tint="-0.5"/>
      </patternFill>
    </fill>
    <fill>
      <patternFill patternType="solid">
        <fgColor theme="0" tint="-0.15"/>
      </patternFill>
    </fill>
    <fill>
      <patternFill patternType="solid">
        <fgColor theme="4" tint="0.8"/>
      </patternFill>
    </fill>
    <fill>
      <patternFill patternType="solid">
        <fgColor theme="4" tint="-0.25"/>
      </patternFill>
    </fill>
  </fills>
  <borders count="117"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bottom style="hair">
        <color rgb="FFC0C0C0"/>
      </bottom>
    </border>
    <border>
      <top style="medium">
        <color rgb="FF000000"/>
      </top>
      <bottom style="medium">
        <color rgb="FF000000"/>
      </bottom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</border>
    <border>
      <top style="thin">
        <color rgb="FF000000"/>
      </top>
      <bottom style="thin">
        <color rgb="FF000000"/>
      </bottom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</border>
    <border>
      <left style="medium">
        <color rgb="FFFF6600"/>
      </left>
      <top style="medium">
        <color rgb="FFFF6600"/>
      </top>
    </border>
    <border>
      <bottom style="thick">
        <color theme="4"/>
      </bottom>
    </border>
    <border>
      <bottom style="thick">
        <color theme="4" tint="0.5"/>
      </bottom>
    </border>
    <border>
      <bottom style="medium">
        <color rgb="FF0066CC"/>
      </bottom>
    </border>
    <border>
      <bottom style="double">
        <color rgb="FFFF99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top style="thin">
        <color rgb="FF000000"/>
      </top>
      <bottom style="hair">
        <color rgb="FFC0C0C0"/>
      </bottom>
    </border>
    <border>
      <bottom style="medium">
        <color rgb="FF000000"/>
      </bottom>
    </border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medium">
        <color rgb="FF000000"/>
      </bottom>
    </border>
    <border>
      <top style="thin">
        <color theme="4"/>
      </top>
      <bottom style="double">
        <color theme="4"/>
      </bottom>
    </border>
    <border>
      <top style="double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hair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left style="hair">
        <color rgb="FF000000"/>
      </left>
      <right style="medium">
        <color rgb="FF000000"/>
      </right>
    </border>
    <border>
      <left style="hair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left style="hair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346">
    <xf numFmtId="0" fontId="0" fillId="0" borderId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" fillId="2" borderId="0" applyBorder="0" applyNumberFormat="0" applyAlignment="0" applyProtection="0"/>
    <xf numFmtId="0" fontId="2" fillId="3" borderId="0" applyBorder="0" applyNumberFormat="0" applyAlignment="0" applyProtection="0"/>
    <xf numFmtId="0" fontId="2" fillId="4" borderId="0" applyBorder="0" applyNumberFormat="0" applyAlignment="0" applyProtection="0"/>
    <xf numFmtId="0" fontId="2" fillId="5" borderId="0" applyBorder="0" applyNumberFormat="0" applyAlignment="0" applyProtection="0"/>
    <xf numFmtId="0" fontId="2" fillId="6" borderId="0" applyBorder="0" applyNumberFormat="0" applyAlignment="0" applyProtection="0"/>
    <xf numFmtId="0" fontId="2" fillId="7" borderId="0" applyBorder="0" applyNumberFormat="0" applyAlignment="0" applyProtection="0"/>
    <xf numFmtId="0" fontId="2" fillId="8" borderId="0" applyBorder="0" applyNumberFormat="0" applyAlignment="0" applyProtection="0"/>
    <xf numFmtId="0" fontId="2" fillId="9" borderId="0" applyBorder="0" applyNumberFormat="0" applyAlignment="0" applyProtection="0"/>
    <xf numFmtId="0" fontId="2" fillId="10" borderId="0" applyBorder="0" applyNumberFormat="0" applyAlignment="0" applyProtection="0"/>
    <xf numFmtId="0" fontId="2" fillId="11" borderId="0" applyBorder="0" applyNumberFormat="0" applyAlignment="0" applyProtection="0"/>
    <xf numFmtId="0" fontId="3" fillId="12" borderId="0" applyBorder="0" applyNumberFormat="0" applyAlignment="0" applyProtection="0"/>
    <xf numFmtId="0" fontId="3" fillId="9" borderId="0" applyBorder="0" applyNumberFormat="0" applyAlignment="0" applyProtection="0"/>
    <xf numFmtId="0" fontId="3" fillId="10" borderId="0" applyBorder="0" applyNumberFormat="0" applyAlignment="0" applyProtection="0"/>
    <xf numFmtId="0" fontId="3" fillId="13" borderId="0" applyBorder="0" applyNumberFormat="0" applyAlignment="0" applyProtection="0"/>
    <xf numFmtId="0" fontId="3" fillId="14" borderId="0" applyBorder="0" applyNumberFormat="0" applyAlignment="0" applyProtection="0"/>
    <xf numFmtId="0" fontId="3" fillId="15" borderId="0" applyBorder="0" applyNumberFormat="0" applyAlignment="0" applyProtection="0"/>
    <xf numFmtId="0" fontId="3" fillId="16" borderId="0" applyBorder="0" applyNumberFormat="0" applyAlignment="0" applyProtection="0"/>
    <xf numFmtId="0" fontId="3" fillId="17" borderId="0" applyBorder="0" applyNumberFormat="0" applyAlignment="0" applyProtection="0"/>
    <xf numFmtId="0" fontId="3" fillId="18" borderId="0" applyBorder="0" applyNumberFormat="0" applyAlignment="0" applyProtection="0"/>
    <xf numFmtId="0" fontId="3" fillId="19" borderId="0" applyBorder="0" applyNumberFormat="0" applyAlignment="0" applyProtection="0"/>
    <xf numFmtId="0" fontId="4" fillId="0" borderId="0" applyNumberFormat="0" applyAlignment="0"/>
    <xf numFmtId="0" fontId="5" fillId="6" borderId="0">
      <alignment horizontal="general" vertical="center"/>
    </xf>
    <xf numFmtId="0" fontId="6" fillId="3" borderId="0" applyBorder="0" applyNumberFormat="0" applyAlignment="0" applyProtection="0"/>
    <xf numFmtId="0" fontId="7" fillId="0" borderId="0" applyFill="0" applyBorder="0" applyNumberFormat="0" applyAlignment="0" applyProtection="0"/>
    <xf numFmtId="0" fontId="8" fillId="0" borderId="1" applyFill="0" applyNumberFormat="0" applyAlignment="0" applyProtection="0"/>
    <xf numFmtId="0" fontId="9" fillId="0" borderId="2"/>
    <xf numFmtId="172" fontId="1" fillId="0" borderId="0" applyFont="0" applyFill="0" applyBorder="0" applyAlignment="0" applyProtection="0"/>
    <xf numFmtId="0" fontId="10" fillId="20" borderId="3" applyNumberFormat="0" applyAlignment="0" applyProtection="0"/>
    <xf numFmtId="0" fontId="11" fillId="21" borderId="4" applyNumberFormat="0" applyAlignment="0" applyProtection="0"/>
    <xf numFmtId="0" fontId="12" fillId="20" borderId="2">
      <alignment horizontal="center" vertical="center"/>
    </xf>
    <xf numFmtId="0" fontId="13" fillId="20" borderId="2">
      <alignment horizontal="center" vertical="bottom" wrapText="1"/>
    </xf>
    <xf numFmtId="0" fontId="12" fillId="20" borderId="2" applyFont="0" applyFill="0">
      <alignment horizontal="center" vertical="top"/>
    </xf>
    <xf numFmtId="173" fontId="14" fillId="0" borderId="0"/>
    <xf numFmtId="181" fontId="15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0" fillId="0" borderId="0" applyFont="0" applyFill="0" applyBorder="0" applyAlignment="0" applyProtection="0"/>
    <xf numFmtId="3" fontId="18" fillId="0" borderId="0" applyFont="0" applyFill="0" applyBorder="0" applyAlignment="0" applyProtection="0"/>
    <xf numFmtId="243" fontId="0" fillId="0" borderId="0" applyFont="0" applyFill="0" applyBorder="0" applyAlignment="0" applyProtection="0"/>
    <xf numFmtId="243" fontId="15" fillId="0" borderId="0" applyFont="0" applyFill="0" applyBorder="0" applyAlignment="0" applyProtection="0"/>
    <xf numFmtId="243" fontId="17" fillId="0" borderId="0" applyFont="0" applyFill="0" applyBorder="0" applyAlignment="0" applyProtection="0"/>
    <xf numFmtId="243" fontId="19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0" fillId="0" borderId="0" applyFont="0" applyFill="0" applyBorder="0" applyAlignment="0" applyProtection="0"/>
    <xf numFmtId="307" fontId="18" fillId="0" borderId="0" applyFont="0" applyFill="0" applyBorder="0" applyAlignment="0" applyProtection="0"/>
    <xf numFmtId="308" fontId="21" fillId="8" borderId="2">
      <protection locked="0"/>
    </xf>
    <xf numFmtId="309" fontId="21" fillId="22" borderId="2">
      <protection locked="0"/>
    </xf>
    <xf numFmtId="308" fontId="21" fillId="8" borderId="5">
      <protection locked="0"/>
    </xf>
    <xf numFmtId="308" fontId="21" fillId="8" borderId="2">
      <alignment horizontal="center" vertical="bottom"/>
      <protection locked="0"/>
    </xf>
    <xf numFmtId="308" fontId="21" fillId="8" borderId="5">
      <alignment horizontal="center" vertical="bottom"/>
      <protection locked="0"/>
    </xf>
    <xf numFmtId="308" fontId="22" fillId="8" borderId="2">
      <protection locked="0"/>
    </xf>
    <xf numFmtId="308" fontId="23" fillId="8" borderId="2">
      <protection locked="0"/>
    </xf>
    <xf numFmtId="308" fontId="21" fillId="4" borderId="2"/>
    <xf numFmtId="309" fontId="21" fillId="4" borderId="2"/>
    <xf numFmtId="308" fontId="24" fillId="4" borderId="2"/>
    <xf numFmtId="309" fontId="24" fillId="4" borderId="2"/>
    <xf numFmtId="308" fontId="22" fillId="4" borderId="2"/>
    <xf numFmtId="308" fontId="25" fillId="4" borderId="2"/>
    <xf numFmtId="308" fontId="21" fillId="4" borderId="2">
      <alignment horizontal="center" vertical="bottom"/>
    </xf>
    <xf numFmtId="308" fontId="24" fillId="4" borderId="2">
      <alignment horizontal="center" vertical="bottom"/>
    </xf>
    <xf numFmtId="324" fontId="24" fillId="4" borderId="2">
      <alignment horizontal="center" vertical="bottom"/>
    </xf>
    <xf numFmtId="324" fontId="24" fillId="4" borderId="6">
      <alignment horizontal="center" vertical="bottom"/>
    </xf>
    <xf numFmtId="324" fontId="26" fillId="4" borderId="6">
      <alignment horizontal="right" vertical="bottom"/>
    </xf>
    <xf numFmtId="324" fontId="21" fillId="4" borderId="2">
      <alignment horizontal="left" vertical="bottom"/>
    </xf>
    <xf numFmtId="324" fontId="24" fillId="4" borderId="2">
      <alignment horizontal="right" vertical="bottom"/>
    </xf>
    <xf numFmtId="308" fontId="13" fillId="4" borderId="2"/>
    <xf numFmtId="308" fontId="21" fillId="4" borderId="7" applyBorder="0">
      <alignment horizontal="left" vertical="bottom"/>
    </xf>
    <xf numFmtId="324" fontId="21" fillId="4" borderId="2"/>
    <xf numFmtId="308" fontId="21" fillId="4" borderId="2">
      <alignment horizontal="right" vertical="bottom"/>
    </xf>
    <xf numFmtId="308" fontId="21" fillId="4" borderId="8"/>
    <xf numFmtId="308" fontId="13" fillId="22" borderId="2">
      <protection locked="0"/>
    </xf>
    <xf numFmtId="309" fontId="24" fillId="22" borderId="2">
      <protection locked="0"/>
    </xf>
    <xf numFmtId="308" fontId="22" fillId="8" borderId="2">
      <alignment horizontal="right" vertical="bottom"/>
      <protection locked="0"/>
    </xf>
    <xf numFmtId="308" fontId="21" fillId="8" borderId="2">
      <alignment horizontal="right" vertical="bottom"/>
      <protection locked="0"/>
    </xf>
    <xf numFmtId="1163" fontId="21" fillId="8" borderId="2">
      <protection locked="0"/>
    </xf>
    <xf numFmtId="1163" fontId="21" fillId="4" borderId="2"/>
    <xf numFmtId="1163" fontId="13" fillId="4" borderId="2"/>
    <xf numFmtId="308" fontId="21" fillId="8" borderId="2">
      <alignment horizontal="left" vertical="bottom"/>
      <protection locked="0"/>
    </xf>
    <xf numFmtId="308" fontId="23" fillId="0" borderId="2"/>
    <xf numFmtId="308" fontId="21" fillId="8" borderId="8">
      <protection locked="0"/>
    </xf>
    <xf numFmtId="324" fontId="21" fillId="8" borderId="2">
      <protection locked="0"/>
    </xf>
    <xf numFmtId="39" fontId="27" fillId="0" borderId="0">
      <alignment horizontal="right" vertical="bottom"/>
    </xf>
    <xf numFmtId="0" fontId="18" fillId="0" borderId="0" applyFont="0" applyFill="0" applyBorder="0" applyAlignment="0" applyProtection="0"/>
    <xf numFmtId="58" fontId="28" fillId="0" borderId="0" applyFill="0" applyBorder="0" applyAlignment="0"/>
    <xf numFmtId="1993" fontId="21" fillId="22" borderId="2">
      <protection locked="0"/>
    </xf>
    <xf numFmtId="1993" fontId="22" fillId="8" borderId="2">
      <protection locked="0"/>
    </xf>
    <xf numFmtId="1993" fontId="21" fillId="22" borderId="2">
      <alignment horizontal="left" vertical="bottom"/>
      <protection locked="0"/>
    </xf>
    <xf numFmtId="1993" fontId="21" fillId="4" borderId="9" applyBorder="0">
      <alignment horizontal="center" vertical="center"/>
    </xf>
    <xf numFmtId="1993" fontId="21" fillId="22" borderId="2">
      <alignment horizontal="center" vertical="center"/>
      <protection locked="0"/>
    </xf>
    <xf numFmtId="58" fontId="21" fillId="22" borderId="7" applyBorder="0">
      <alignment horizontal="center" vertical="bottom"/>
      <protection locked="0"/>
    </xf>
    <xf numFmtId="58" fontId="21" fillId="22" borderId="7" applyBorder="0">
      <alignment horizontal="left" vertical="bottom"/>
      <protection locked="0"/>
    </xf>
    <xf numFmtId="58" fontId="21" fillId="22" borderId="7" applyBorder="0">
      <alignment horizontal="right" vertical="bottom"/>
      <protection locked="0"/>
    </xf>
    <xf numFmtId="1998" fontId="21" fillId="23" borderId="2">
      <alignment horizontal="center" vertical="bottom"/>
    </xf>
    <xf numFmtId="1993" fontId="21" fillId="4" borderId="2"/>
    <xf numFmtId="1993" fontId="22" fillId="22" borderId="2">
      <alignment horizontal="right" vertical="bottom"/>
      <protection locked="0"/>
    </xf>
    <xf numFmtId="1993" fontId="21" fillId="22" borderId="2">
      <alignment horizontal="right" vertical="bottom"/>
      <protection locked="0"/>
    </xf>
    <xf numFmtId="1993" fontId="21" fillId="4" borderId="2">
      <alignment horizontal="left" vertical="bottom"/>
    </xf>
    <xf numFmtId="2003" fontId="21" fillId="23" borderId="2">
      <alignment horizontal="center" vertical="center"/>
    </xf>
    <xf numFmtId="2003" fontId="21" fillId="22" borderId="2">
      <alignment horizontal="center" vertical="center"/>
      <protection locked="0"/>
    </xf>
    <xf numFmtId="0" fontId="5" fillId="4" borderId="2">
      <alignment horizontal="general" vertical="center"/>
    </xf>
    <xf numFmtId="0" fontId="21" fillId="22" borderId="2">
      <protection locked="0"/>
    </xf>
    <xf numFmtId="0" fontId="21" fillId="22" borderId="2">
      <alignment horizontal="center" vertical="center" wrapText="1"/>
      <protection locked="0"/>
    </xf>
    <xf numFmtId="0" fontId="21" fillId="22" borderId="5">
      <alignment horizontal="center" vertical="center" wrapText="1"/>
      <protection locked="0"/>
    </xf>
    <xf numFmtId="1" fontId="21" fillId="22" borderId="2">
      <alignment horizontal="center" vertical="center" wrapText="1"/>
      <protection locked="0"/>
    </xf>
    <xf numFmtId="0" fontId="29" fillId="22" borderId="0">
      <protection locked="0"/>
    </xf>
    <xf numFmtId="0" fontId="21" fillId="22" borderId="2">
      <alignment horizontal="right" vertical="bottom"/>
      <protection locked="0"/>
    </xf>
    <xf numFmtId="1" fontId="13" fillId="4" borderId="2">
      <alignment horizontal="right" vertical="center" shrinkToFit="1" indent="1"/>
      <protection locked="0"/>
    </xf>
    <xf numFmtId="0" fontId="30" fillId="23" borderId="2"/>
    <xf numFmtId="308" fontId="21" fillId="8" borderId="10">
      <alignment horizontal="center" vertical="bottom"/>
      <protection locked="0"/>
    </xf>
    <xf numFmtId="308" fontId="21" fillId="8" borderId="10">
      <alignment horizontal="right" vertical="bottom"/>
      <protection locked="0"/>
    </xf>
    <xf numFmtId="1993" fontId="21" fillId="22" borderId="10">
      <alignment horizontal="center" vertical="center"/>
      <protection locked="0"/>
    </xf>
    <xf numFmtId="0" fontId="21" fillId="22" borderId="10">
      <protection locked="0"/>
    </xf>
    <xf numFmtId="0" fontId="21" fillId="22" borderId="10">
      <alignment horizontal="right" vertical="bottom"/>
      <protection locked="0"/>
    </xf>
    <xf numFmtId="3" fontId="21" fillId="8" borderId="10">
      <alignment horizontal="center" vertical="bottom"/>
      <protection locked="0"/>
    </xf>
    <xf numFmtId="0" fontId="29" fillId="22" borderId="10">
      <alignment horizontal="center" vertical="center" wrapText="1"/>
      <protection locked="0"/>
    </xf>
    <xf numFmtId="0" fontId="15" fillId="0" borderId="11" applyFont="0" applyFill="0" applyNumberFormat="0" applyAlignment="0" applyProtection="0"/>
    <xf numFmtId="0" fontId="31" fillId="0" borderId="0" applyFill="0" applyBorder="0" applyNumberFormat="0" applyAlignment="0" applyProtection="0"/>
    <xf numFmtId="2" fontId="18" fillId="0" borderId="0" applyFont="0" applyFill="0" applyBorder="0" applyAlignment="0" applyProtection="0"/>
    <xf numFmtId="0" fontId="32" fillId="0" borderId="0"/>
    <xf numFmtId="0" fontId="33" fillId="4" borderId="0" applyBorder="0" applyNumberFormat="0" applyAlignment="0" applyProtection="0"/>
    <xf numFmtId="38" fontId="4" fillId="20" borderId="0" applyBorder="0" applyNumberFormat="0" applyAlignment="0" applyProtection="0"/>
    <xf numFmtId="0" fontId="34" fillId="23" borderId="0">
      <alignment horizontal="center" vertical="bottom"/>
    </xf>
    <xf numFmtId="0" fontId="35" fillId="0" borderId="0" applyFill="0" applyBorder="0" applyNumberFormat="0" applyAlignment="0" applyProtection="0">
      <alignment horizontal="left" vertical="bottom"/>
    </xf>
    <xf numFmtId="0" fontId="17" fillId="8" borderId="7">
      <alignment horizontal="centerContinuous" vertical="center"/>
    </xf>
    <xf numFmtId="1993" fontId="21" fillId="23" borderId="0">
      <alignment horizontal="left" vertical="bottom"/>
    </xf>
    <xf numFmtId="4004" fontId="21" fillId="23" borderId="0">
      <alignment horizontal="left" vertical="bottom"/>
    </xf>
    <xf numFmtId="0" fontId="36" fillId="0" borderId="12" applyNumberFormat="0" applyAlignment="0" applyProtection="0">
      <alignment horizontal="left" vertical="center"/>
    </xf>
    <xf numFmtId="0" fontId="29" fillId="23" borderId="0">
      <alignment horizontal="right" vertical="bottom"/>
    </xf>
    <xf numFmtId="0" fontId="29" fillId="23" borderId="2">
      <alignment horizontal="center" vertical="center"/>
    </xf>
    <xf numFmtId="0" fontId="12" fillId="23" borderId="2" applyBorder="0">
      <alignment horizontal="center" vertical="center"/>
    </xf>
    <xf numFmtId="0" fontId="29" fillId="23" borderId="0">
      <alignment horizontal="left" vertical="bottom"/>
    </xf>
    <xf numFmtId="0" fontId="12" fillId="23" borderId="0">
      <alignment horizontal="left" vertical="bottom"/>
    </xf>
    <xf numFmtId="0" fontId="29" fillId="23" borderId="2">
      <alignment horizontal="left" vertical="bottom"/>
    </xf>
    <xf numFmtId="0" fontId="37" fillId="23" borderId="0">
      <alignment horizontal="center" vertical="center"/>
    </xf>
    <xf numFmtId="0" fontId="37" fillId="23" borderId="0">
      <alignment horizontal="left" vertical="bottom"/>
    </xf>
    <xf numFmtId="0" fontId="38" fillId="23" borderId="0">
      <alignment horizontal="center" vertical="center" wrapText="1"/>
    </xf>
    <xf numFmtId="0" fontId="38" fillId="23" borderId="13">
      <alignment horizontal="center" vertical="center" wrapText="1"/>
    </xf>
    <xf numFmtId="0" fontId="36" fillId="0" borderId="14">
      <alignment horizontal="left" vertical="center"/>
    </xf>
    <xf numFmtId="0" fontId="34" fillId="23" borderId="2">
      <alignment horizontal="center" vertical="bottom"/>
    </xf>
    <xf numFmtId="0" fontId="34" fillId="23" borderId="15">
      <alignment horizontal="left" vertical="bottom"/>
    </xf>
    <xf numFmtId="0" fontId="39" fillId="4" borderId="16" applyBorder="0">
      <alignment horizontal="left" vertical="bottom"/>
    </xf>
    <xf numFmtId="0" fontId="40" fillId="0" borderId="17" applyFill="0" applyNumberFormat="0" applyAlignment="0" applyProtection="0"/>
    <xf numFmtId="0" fontId="41" fillId="0" borderId="0" applyFill="0" applyBorder="0" applyNumberFormat="0" applyAlignment="0" applyProtection="0"/>
    <xf numFmtId="0" fontId="42" fillId="0" borderId="18" applyFill="0" applyNumberFormat="0" applyAlignment="0" applyProtection="0"/>
    <xf numFmtId="0" fontId="43" fillId="0" borderId="0" applyFill="0" applyBorder="0" applyNumberFormat="0" applyAlignment="0" applyProtection="0"/>
    <xf numFmtId="0" fontId="44" fillId="0" borderId="19" applyFill="0" applyNumberFormat="0" applyAlignment="0" applyProtection="0"/>
    <xf numFmtId="0" fontId="44" fillId="0" borderId="0" applyFill="0" applyBorder="0" applyNumberFormat="0" applyAlignment="0" applyProtection="0"/>
    <xf numFmtId="0" fontId="45" fillId="0" borderId="0" applyFill="0" applyBorder="0" applyNumberFormat="0" applyAlignment="0" applyProtection="0">
      <alignment horizontal="general" vertical="top"/>
      <protection locked="0"/>
    </xf>
    <xf numFmtId="0" fontId="46" fillId="0" borderId="0" applyFill="0" applyBorder="0" applyNumberFormat="0" applyAlignment="0" applyProtection="0">
      <alignment horizontal="general" vertical="top"/>
      <protection locked="0"/>
    </xf>
    <xf numFmtId="0" fontId="47" fillId="0" borderId="0" applyFill="0" applyBorder="0" applyNumberFormat="0" applyAlignment="0" applyProtection="0">
      <alignment horizontal="general" vertical="top"/>
      <protection locked="0"/>
    </xf>
    <xf numFmtId="0" fontId="48" fillId="0" borderId="0" applyFill="0" applyBorder="0" applyNumberFormat="0" applyAlignment="0" applyProtection="0"/>
    <xf numFmtId="0" fontId="49" fillId="0" borderId="0" applyFill="0" applyBorder="0" applyNumberFormat="0" applyAlignment="0" applyProtection="0">
      <alignment horizontal="general" vertical="top"/>
      <protection locked="0"/>
    </xf>
    <xf numFmtId="0" fontId="50" fillId="0" borderId="0" applyFill="0" applyBorder="0" applyNumberFormat="0" applyProtection="0">
      <alignment horizontal="left" vertical="top" wrapText="1" indent="1"/>
      <protection locked="0"/>
    </xf>
    <xf numFmtId="0" fontId="51" fillId="0" borderId="0" applyFont="0" applyBorder="0" applyNumberFormat="0" applyAlignment="0">
      <alignment horizontal="centerContinuous" vertical="bottom"/>
    </xf>
    <xf numFmtId="10" fontId="4" fillId="24" borderId="2" applyBorder="0" applyNumberFormat="0" applyAlignment="0" applyProtection="0"/>
    <xf numFmtId="10" fontId="4" fillId="24" borderId="2"/>
    <xf numFmtId="0" fontId="52" fillId="7" borderId="3" applyNumberFormat="0" applyAlignment="0" applyProtection="0"/>
    <xf numFmtId="0" fontId="53" fillId="0" borderId="0" applyFont="0" applyFill="0" applyBorder="0" applyNumberFormat="0" applyProtection="0">
      <alignment horizontal="left" vertical="center"/>
    </xf>
    <xf numFmtId="0" fontId="54" fillId="0" borderId="20" applyFill="0" applyNumberFormat="0" applyAlignment="0" applyProtection="0"/>
    <xf numFmtId="0" fontId="17" fillId="0" borderId="2">
      <alignment horizontal="centerContinuous" vertical="bottom"/>
    </xf>
    <xf numFmtId="4005" fontId="55" fillId="0" borderId="0" applyFont="0" applyFill="0" applyBorder="0" applyAlignment="0" applyProtection="0"/>
    <xf numFmtId="4006" fontId="55" fillId="0" borderId="0" applyFont="0" applyFill="0" applyBorder="0" applyAlignment="0" applyProtection="0"/>
    <xf numFmtId="4007" fontId="55" fillId="0" borderId="0" applyFont="0" applyFill="0" applyBorder="0" applyAlignment="0" applyProtection="0"/>
    <xf numFmtId="4008" fontId="55" fillId="0" borderId="0" applyFont="0" applyFill="0" applyBorder="0" applyAlignment="0" applyProtection="0"/>
    <xf numFmtId="0" fontId="56" fillId="25" borderId="0" applyBorder="0" applyNumberFormat="0" applyAlignment="0" applyProtection="0"/>
    <xf numFmtId="37" fontId="57" fillId="0" borderId="0"/>
    <xf numFmtId="4009" fontId="15" fillId="0" borderId="0"/>
    <xf numFmtId="4010" fontId="58" fillId="0" borderId="0"/>
    <xf numFmtId="0" fontId="21" fillId="0" borderId="0"/>
    <xf numFmtId="0" fontId="15" fillId="0" borderId="0"/>
    <xf numFmtId="0" fontId="21" fillId="23" borderId="0"/>
    <xf numFmtId="0" fontId="2" fillId="0" borderId="0"/>
    <xf numFmtId="0" fontId="59" fillId="0" borderId="0"/>
    <xf numFmtId="0" fontId="15" fillId="0" borderId="0">
      <alignment horizontal="left" vertical="bottom" wrapText="1"/>
    </xf>
    <xf numFmtId="0" fontId="15" fillId="0" borderId="0">
      <alignment horizontal="general" vertical="center"/>
    </xf>
    <xf numFmtId="0" fontId="16" fillId="0" borderId="0"/>
    <xf numFmtId="0" fontId="20" fillId="0" borderId="0"/>
    <xf numFmtId="0" fontId="60" fillId="0" borderId="2"/>
    <xf numFmtId="0" fontId="61" fillId="0" borderId="0"/>
    <xf numFmtId="0" fontId="19" fillId="0" borderId="0"/>
    <xf numFmtId="0" fontId="1" fillId="0" borderId="0"/>
    <xf numFmtId="0" fontId="21" fillId="23" borderId="0">
      <protection locked="0"/>
    </xf>
    <xf numFmtId="0" fontId="0" fillId="24" borderId="21" applyFont="0" applyNumberFormat="0" applyAlignment="0" applyProtection="0"/>
    <xf numFmtId="0" fontId="15" fillId="24" borderId="22" applyFont="0" applyNumberFormat="0" applyAlignment="0" applyProtection="0"/>
    <xf numFmtId="3" fontId="21" fillId="8" borderId="2">
      <protection locked="0"/>
    </xf>
    <xf numFmtId="3" fontId="21" fillId="8" borderId="2">
      <alignment horizontal="center" vertical="bottom"/>
      <protection locked="0"/>
    </xf>
    <xf numFmtId="3" fontId="21" fillId="8" borderId="2">
      <alignment horizontal="center" vertical="center"/>
      <protection locked="0"/>
    </xf>
    <xf numFmtId="3" fontId="22" fillId="8" borderId="2">
      <protection locked="0"/>
    </xf>
    <xf numFmtId="3" fontId="23" fillId="8" borderId="2">
      <protection locked="0"/>
    </xf>
    <xf numFmtId="3" fontId="21" fillId="4" borderId="2"/>
    <xf numFmtId="3" fontId="24" fillId="4" borderId="2"/>
    <xf numFmtId="3" fontId="21" fillId="4" borderId="2">
      <alignment horizontal="center" vertical="bottom"/>
    </xf>
    <xf numFmtId="3" fontId="21" fillId="4" borderId="0">
      <alignment horizontal="center" vertical="bottom"/>
    </xf>
    <xf numFmtId="1" fontId="21" fillId="4" borderId="2">
      <alignment horizontal="center" vertical="bottom"/>
    </xf>
    <xf numFmtId="3" fontId="24" fillId="4" borderId="2">
      <alignment horizontal="center" vertical="bottom"/>
    </xf>
    <xf numFmtId="4011" fontId="21" fillId="4" borderId="2">
      <alignment horizontal="center" vertical="bottom"/>
    </xf>
    <xf numFmtId="1" fontId="21" fillId="4" borderId="2"/>
    <xf numFmtId="1" fontId="21" fillId="4" borderId="2">
      <alignment horizontal="general" vertical="center"/>
    </xf>
    <xf numFmtId="1" fontId="21" fillId="4" borderId="0">
      <alignment horizontal="right" vertical="bottom"/>
    </xf>
    <xf numFmtId="3" fontId="13" fillId="4" borderId="2"/>
    <xf numFmtId="3" fontId="22" fillId="8" borderId="2">
      <alignment horizontal="right" vertical="bottom"/>
      <protection locked="0"/>
    </xf>
    <xf numFmtId="3" fontId="21" fillId="4" borderId="2">
      <alignment horizontal="left" vertical="bottom"/>
    </xf>
    <xf numFmtId="3" fontId="22" fillId="4" borderId="2">
      <alignment horizontal="center" vertical="bottom"/>
    </xf>
    <xf numFmtId="3" fontId="13" fillId="0" borderId="2">
      <protection locked="0"/>
    </xf>
    <xf numFmtId="3" fontId="21" fillId="8" borderId="5">
      <alignment horizontal="center" vertical="bottom"/>
      <protection locked="0"/>
    </xf>
    <xf numFmtId="1" fontId="21" fillId="8" borderId="2">
      <alignment horizontal="left" vertical="bottom"/>
      <protection locked="0"/>
    </xf>
    <xf numFmtId="172" fontId="21" fillId="4" borderId="2">
      <alignment horizontal="right" vertical="bottom"/>
    </xf>
    <xf numFmtId="172" fontId="22" fillId="4" borderId="2">
      <alignment horizontal="right" vertical="bottom"/>
    </xf>
    <xf numFmtId="4014" fontId="21" fillId="4" borderId="2">
      <alignment horizontal="right" vertical="bottom"/>
    </xf>
    <xf numFmtId="172" fontId="21" fillId="8" borderId="2">
      <alignment horizontal="center" vertical="bottom"/>
      <protection locked="0"/>
    </xf>
    <xf numFmtId="4014" fontId="21" fillId="8" borderId="2">
      <alignment horizontal="center" vertical="bottom"/>
      <protection locked="0"/>
    </xf>
    <xf numFmtId="4014" fontId="21" fillId="8" borderId="5">
      <alignment horizontal="center" vertical="bottom"/>
      <protection locked="0"/>
    </xf>
    <xf numFmtId="172" fontId="21" fillId="8" borderId="2">
      <alignment horizontal="left" vertical="bottom"/>
      <protection locked="0"/>
    </xf>
    <xf numFmtId="172" fontId="21" fillId="8" borderId="2">
      <alignment horizontal="right" vertical="bottom"/>
      <protection locked="0"/>
    </xf>
    <xf numFmtId="4" fontId="21" fillId="8" borderId="2">
      <protection locked="0"/>
    </xf>
    <xf numFmtId="4" fontId="21" fillId="4" borderId="2">
      <alignment horizontal="center" vertical="bottom"/>
    </xf>
    <xf numFmtId="4" fontId="21" fillId="4" borderId="2"/>
    <xf numFmtId="4" fontId="21" fillId="4" borderId="2">
      <alignment horizontal="right" vertical="bottom"/>
    </xf>
    <xf numFmtId="4" fontId="21" fillId="8" borderId="2">
      <alignment horizontal="center" vertical="bottom"/>
      <protection locked="0"/>
    </xf>
    <xf numFmtId="4" fontId="21" fillId="8" borderId="2">
      <alignment horizontal="left" vertical="bottom"/>
      <protection locked="0"/>
    </xf>
    <xf numFmtId="4020" fontId="21" fillId="22" borderId="2">
      <protection locked="0"/>
    </xf>
    <xf numFmtId="4020" fontId="21" fillId="8" borderId="2">
      <protection locked="0"/>
    </xf>
    <xf numFmtId="4020" fontId="22" fillId="22" borderId="2">
      <protection locked="0"/>
    </xf>
    <xf numFmtId="4020" fontId="21" fillId="4" borderId="2"/>
    <xf numFmtId="4020" fontId="24" fillId="4" borderId="2"/>
    <xf numFmtId="4020" fontId="21" fillId="4" borderId="2">
      <alignment horizontal="center" vertical="bottom"/>
    </xf>
    <xf numFmtId="4020" fontId="22" fillId="4" borderId="2"/>
    <xf numFmtId="4020" fontId="21" fillId="22" borderId="2">
      <alignment horizontal="center" vertical="bottom"/>
      <protection locked="0"/>
    </xf>
    <xf numFmtId="4020" fontId="21" fillId="22" borderId="2">
      <alignment horizontal="right" vertical="bottom"/>
      <protection locked="0"/>
    </xf>
    <xf numFmtId="4029" fontId="21" fillId="4" borderId="2"/>
    <xf numFmtId="3" fontId="21" fillId="8" borderId="7" applyBorder="0">
      <alignment horizontal="center" vertical="bottom"/>
      <protection locked="0"/>
    </xf>
    <xf numFmtId="1" fontId="21" fillId="8" borderId="2">
      <alignment horizontal="center" vertical="bottom"/>
      <protection locked="0"/>
    </xf>
    <xf numFmtId="1" fontId="21" fillId="8" borderId="2">
      <alignment horizontal="right" vertical="bottom"/>
      <protection locked="0"/>
    </xf>
    <xf numFmtId="4030" fontId="21" fillId="8" borderId="2">
      <protection locked="0"/>
    </xf>
    <xf numFmtId="0" fontId="62" fillId="20" borderId="23" applyNumberFormat="0" applyAlignment="0" applyProtection="0"/>
    <xf numFmtId="0" fontId="15" fillId="0" borderId="24" applyFont="0" applyFill="0" applyNumberFormat="0" applyAlignment="0" applyProtection="0"/>
    <xf numFmtId="0" fontId="38" fillId="23" borderId="0"/>
    <xf numFmtId="9" fontId="0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4031" fontId="21" fillId="22" borderId="2">
      <protection locked="0"/>
    </xf>
    <xf numFmtId="4031" fontId="21" fillId="22" borderId="2">
      <alignment horizontal="center" vertical="bottom"/>
      <protection locked="0"/>
    </xf>
    <xf numFmtId="4031" fontId="21" fillId="22" borderId="2">
      <alignment horizontal="right" vertical="bottom"/>
      <protection locked="0"/>
    </xf>
    <xf numFmtId="4031" fontId="21" fillId="4" borderId="2"/>
    <xf numFmtId="4031" fontId="21" fillId="4" borderId="2">
      <alignment horizontal="center" vertical="bottom"/>
    </xf>
    <xf numFmtId="4031" fontId="24" fillId="4" borderId="2">
      <alignment horizontal="center" vertical="bottom"/>
    </xf>
    <xf numFmtId="4031" fontId="63" fillId="4" borderId="2"/>
    <xf numFmtId="4031" fontId="13" fillId="4" borderId="2"/>
    <xf numFmtId="4031" fontId="13" fillId="8" borderId="2">
      <protection locked="0"/>
    </xf>
    <xf numFmtId="9" fontId="13" fillId="4" borderId="2"/>
    <xf numFmtId="9" fontId="13" fillId="8" borderId="2">
      <protection locked="0"/>
    </xf>
    <xf numFmtId="10" fontId="21" fillId="22" borderId="2">
      <protection locked="0"/>
    </xf>
    <xf numFmtId="10" fontId="21" fillId="8" borderId="2">
      <protection locked="0"/>
    </xf>
    <xf numFmtId="10" fontId="21" fillId="4" borderId="2"/>
    <xf numFmtId="10" fontId="21" fillId="4" borderId="2">
      <alignment horizontal="center" vertical="bottom"/>
    </xf>
    <xf numFmtId="10" fontId="13" fillId="4" borderId="2"/>
    <xf numFmtId="10" fontId="21" fillId="22" borderId="2">
      <alignment horizontal="center" vertical="bottom"/>
      <protection locked="0"/>
    </xf>
    <xf numFmtId="10" fontId="21" fillId="22" borderId="2">
      <alignment horizontal="center" vertical="center"/>
      <protection locked="0"/>
    </xf>
    <xf numFmtId="10" fontId="13" fillId="8" borderId="2">
      <protection locked="0"/>
    </xf>
    <xf numFmtId="10" fontId="21" fillId="22" borderId="2">
      <alignment horizontal="left" vertical="bottom"/>
      <protection locked="0"/>
    </xf>
    <xf numFmtId="10" fontId="21" fillId="22" borderId="2">
      <alignment horizontal="center" vertical="center"/>
    </xf>
    <xf numFmtId="10" fontId="21" fillId="22" borderId="2">
      <alignment horizontal="right" vertical="bottom"/>
      <protection locked="0"/>
    </xf>
    <xf numFmtId="4041" fontId="21" fillId="22" borderId="2">
      <protection locked="0"/>
    </xf>
    <xf numFmtId="4041" fontId="21" fillId="8" borderId="2">
      <protection locked="0"/>
    </xf>
    <xf numFmtId="4041" fontId="21" fillId="4" borderId="2"/>
    <xf numFmtId="4041" fontId="24" fillId="4" borderId="2"/>
    <xf numFmtId="4041" fontId="26" fillId="4" borderId="2"/>
    <xf numFmtId="4041" fontId="22" fillId="4" borderId="2"/>
    <xf numFmtId="4041" fontId="21" fillId="4" borderId="2">
      <alignment horizontal="center" vertical="bottom"/>
    </xf>
    <xf numFmtId="4041" fontId="21" fillId="22" borderId="2">
      <alignment horizontal="center" vertical="bottom"/>
      <protection locked="0"/>
    </xf>
    <xf numFmtId="4041" fontId="21" fillId="22" borderId="7" applyBorder="0">
      <alignment horizontal="left" vertical="bottom"/>
      <protection locked="0"/>
    </xf>
    <xf numFmtId="4041" fontId="21" fillId="22" borderId="2">
      <alignment horizontal="right" vertical="bottom"/>
      <protection locked="0"/>
    </xf>
    <xf numFmtId="4051" fontId="21" fillId="22" borderId="2">
      <alignment horizontal="center" vertical="bottom"/>
      <protection locked="0"/>
    </xf>
    <xf numFmtId="4051" fontId="21" fillId="22" borderId="2">
      <alignment horizontal="center" vertical="center"/>
    </xf>
    <xf numFmtId="4053" fontId="21" fillId="8" borderId="2">
      <alignment horizontal="center" vertical="bottom"/>
      <protection locked="0"/>
    </xf>
    <xf numFmtId="4053" fontId="21" fillId="8" borderId="2">
      <protection locked="0"/>
    </xf>
    <xf numFmtId="4053" fontId="21" fillId="4" borderId="2"/>
    <xf numFmtId="4053" fontId="21" fillId="4" borderId="2">
      <alignment horizontal="center" vertical="bottom"/>
    </xf>
    <xf numFmtId="9" fontId="21" fillId="22" borderId="2">
      <alignment horizontal="center" vertical="center"/>
      <protection locked="0"/>
    </xf>
    <xf numFmtId="0" fontId="5" fillId="21" borderId="0">
      <protection locked="0"/>
    </xf>
    <xf numFmtId="0" fontId="55" fillId="0" borderId="0" applyFont="0" applyFill="0" applyBorder="0" applyNumberFormat="0" applyAlignment="0" applyProtection="0">
      <alignment horizontal="left" vertical="bottom"/>
    </xf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0" fontId="64" fillId="0" borderId="25">
      <alignment horizontal="center" vertical="bottom"/>
    </xf>
    <xf numFmtId="3" fontId="55" fillId="0" borderId="0" applyFont="0" applyFill="0" applyBorder="0" applyAlignment="0" applyProtection="0"/>
    <xf numFmtId="0" fontId="55" fillId="26" borderId="0" applyFont="0" applyBorder="0" applyNumberFormat="0" applyAlignment="0" applyProtection="0"/>
    <xf numFmtId="0" fontId="65" fillId="0" borderId="0"/>
    <xf numFmtId="0" fontId="66" fillId="0" borderId="0">
      <alignment horizontal="right" vertical="top"/>
    </xf>
    <xf numFmtId="0" fontId="27" fillId="0" borderId="0" applyFill="0" applyBorder="0" applyNumberFormat="0" applyAlignment="0" applyProtection="0"/>
    <xf numFmtId="0" fontId="67" fillId="23" borderId="0">
      <alignment horizontal="left" vertical="bottom"/>
    </xf>
    <xf numFmtId="0" fontId="68" fillId="23" borderId="0">
      <alignment horizontal="left" vertical="bottom"/>
    </xf>
    <xf numFmtId="0" fontId="12" fillId="23" borderId="2">
      <alignment horizontal="center" vertical="center" textRotation="90"/>
    </xf>
    <xf numFmtId="0" fontId="29" fillId="23" borderId="0">
      <alignment horizontal="center" vertical="center" textRotation="90"/>
    </xf>
    <xf numFmtId="0" fontId="29" fillId="23" borderId="2">
      <alignment horizontal="center" vertical="center" textRotation="90"/>
    </xf>
    <xf numFmtId="0" fontId="12" fillId="23" borderId="2">
      <alignment horizontal="center" vertical="bottom"/>
    </xf>
    <xf numFmtId="0" fontId="12" fillId="23" borderId="2">
      <alignment horizontal="left" vertical="bottom"/>
    </xf>
    <xf numFmtId="0" fontId="26" fillId="23" borderId="7" applyBorder="0">
      <alignment horizontal="right" vertical="bottom"/>
    </xf>
    <xf numFmtId="0" fontId="69" fillId="23" borderId="0"/>
    <xf numFmtId="0" fontId="34" fillId="23" borderId="0">
      <alignment horizontal="left" vertical="bottom"/>
    </xf>
    <xf numFmtId="0" fontId="70" fillId="8" borderId="0">
      <alignment horizontal="general" vertical="center"/>
    </xf>
    <xf numFmtId="0" fontId="71" fillId="27" borderId="2">
      <alignment horizontal="centerContinuous" vertical="center"/>
    </xf>
    <xf numFmtId="0" fontId="72" fillId="0" borderId="0"/>
    <xf numFmtId="0" fontId="53" fillId="0" borderId="0"/>
    <xf numFmtId="3" fontId="15" fillId="0" borderId="0" applyBorder="0" applyNumberFormat="0" applyProtection="0">
      <alignment horizontal="center" vertical="top" wrapText="1"/>
    </xf>
    <xf numFmtId="0" fontId="15" fillId="0" borderId="26" applyNumberFormat="0" applyProtection="0">
      <alignment horizontal="left" vertical="center"/>
    </xf>
    <xf numFmtId="0" fontId="15" fillId="0" borderId="0" applyFill="0" applyBorder="0" applyNumberFormat="0" applyProtection="0">
      <alignment horizontal="left" vertical="top" wrapText="1" indent="1"/>
    </xf>
    <xf numFmtId="0" fontId="15" fillId="0" borderId="0" applyNumberFormat="0" applyProtection="0">
      <alignment horizontal="general" vertical="top" wrapText="1"/>
    </xf>
    <xf numFmtId="0" fontId="73" fillId="0" borderId="27" applyNumberFormat="0" applyProtection="0">
      <alignment horizontal="centerContinuous" vertical="center"/>
    </xf>
    <xf numFmtId="4057" fontId="21" fillId="8" borderId="2">
      <alignment horizontal="left" vertical="bottom"/>
      <protection locked="0"/>
    </xf>
    <xf numFmtId="4057" fontId="21" fillId="4" borderId="2">
      <alignment horizontal="left" vertical="bottom"/>
    </xf>
    <xf numFmtId="0" fontId="21" fillId="22" borderId="2">
      <alignment horizontal="left" vertical="top" wrapText="1"/>
      <protection locked="0"/>
    </xf>
    <xf numFmtId="0" fontId="21" fillId="22" borderId="0">
      <alignment horizontal="left" vertical="top" wrapText="1"/>
      <protection locked="0"/>
    </xf>
    <xf numFmtId="0" fontId="29" fillId="8" borderId="2">
      <alignment horizontal="left" vertical="bottom"/>
      <protection locked="0"/>
    </xf>
    <xf numFmtId="0" fontId="21" fillId="22" borderId="2">
      <alignment horizontal="center" vertical="bottom"/>
      <protection locked="0"/>
    </xf>
    <xf numFmtId="0" fontId="21" fillId="4" borderId="2">
      <alignment horizontal="left" vertical="bottom"/>
    </xf>
    <xf numFmtId="0" fontId="21" fillId="4" borderId="2">
      <alignment horizontal="right" vertical="bottom"/>
    </xf>
    <xf numFmtId="0" fontId="29" fillId="4" borderId="2">
      <alignment horizontal="center" vertical="bottom"/>
    </xf>
    <xf numFmtId="0" fontId="21" fillId="22" borderId="0">
      <alignment horizontal="center" vertical="center"/>
      <protection locked="0"/>
    </xf>
    <xf numFmtId="0" fontId="21" fillId="22" borderId="2">
      <alignment horizontal="left" vertical="bottom"/>
      <protection locked="0"/>
    </xf>
    <xf numFmtId="0" fontId="21" fillId="22" borderId="2">
      <alignment horizontal="left" vertical="bottom" wrapText="1"/>
      <protection locked="0"/>
    </xf>
    <xf numFmtId="0" fontId="21" fillId="22" borderId="5">
      <alignment horizontal="center" vertical="bottom"/>
      <protection locked="0"/>
    </xf>
    <xf numFmtId="0" fontId="12" fillId="22" borderId="2">
      <alignment horizontal="center" vertical="center" wrapText="1"/>
      <protection locked="0"/>
    </xf>
    <xf numFmtId="0" fontId="29" fillId="22" borderId="2">
      <alignment horizontal="center" vertical="center" wrapText="1"/>
      <protection locked="0"/>
    </xf>
    <xf numFmtId="49" fontId="29" fillId="22" borderId="7">
      <alignment horizontal="center" vertical="center" wrapText="1"/>
      <protection locked="0"/>
    </xf>
    <xf numFmtId="0" fontId="29" fillId="22" borderId="2">
      <alignment horizontal="left" vertical="bottom"/>
      <protection locked="0"/>
    </xf>
    <xf numFmtId="0" fontId="29" fillId="22" borderId="0">
      <alignment horizontal="left" vertical="bottom"/>
      <protection locked="0"/>
    </xf>
    <xf numFmtId="0" fontId="21" fillId="22" borderId="2">
      <alignment horizontal="center" vertical="center"/>
      <protection locked="0"/>
    </xf>
    <xf numFmtId="0" fontId="21" fillId="22" borderId="2">
      <alignment horizontal="left" vertical="center" wrapText="1"/>
      <protection locked="0"/>
    </xf>
    <xf numFmtId="0" fontId="21" fillId="22" borderId="5">
      <alignment horizontal="left" vertical="center" wrapText="1"/>
      <protection locked="0"/>
    </xf>
    <xf numFmtId="0" fontId="21" fillId="22" borderId="2">
      <alignment horizontal="center" vertical="center"/>
    </xf>
    <xf numFmtId="0" fontId="21" fillId="23" borderId="2">
      <alignment horizontal="left" vertical="center" wrapText="1"/>
    </xf>
    <xf numFmtId="0" fontId="21" fillId="22" borderId="2">
      <alignment horizontal="left" vertical="top"/>
      <protection locked="0"/>
    </xf>
    <xf numFmtId="0" fontId="21" fillId="4" borderId="2">
      <alignment horizontal="center" vertical="center" wrapText="1"/>
    </xf>
    <xf numFmtId="0" fontId="12" fillId="4" borderId="0">
      <alignment horizontal="left" vertical="bottom"/>
    </xf>
    <xf numFmtId="40" fontId="74" fillId="0" borderId="0"/>
    <xf numFmtId="0" fontId="75" fillId="0" borderId="0" applyFill="0" applyBorder="0" applyNumberFormat="0" applyAlignment="0" applyProtection="0"/>
    <xf numFmtId="0" fontId="76" fillId="0" borderId="28" applyFill="0" applyNumberFormat="0" applyAlignment="0" applyProtection="0"/>
    <xf numFmtId="0" fontId="18" fillId="0" borderId="29" applyFont="0" applyFill="0" applyNumberFormat="0" applyAlignment="0" applyProtection="0"/>
    <xf numFmtId="0" fontId="77" fillId="0" borderId="0" applyFill="0" applyBorder="0" applyNumberFormat="0" applyAlignment="0" applyProtection="0"/>
    <xf numFmtId="0" fontId="72" fillId="0" borderId="0" applyFont="0" applyFill="0" applyBorder="0" applyNumberFormat="0" applyProtection="0">
      <alignment horizontal="center" vertical="center" wrapText="1"/>
    </xf>
  </cellStyleXfs>
  <cellXfs count="2">
    <xf numFmtId="0" fontId="0" fillId="0" borderId="0" xfId="0"/>
    <xf numFmtId="4383" fontId="0" fillId="0" borderId="0" xfId="0"/>
  </cellXfs>
  <cellStyles count="36037">
    <cellStyle name="Normal" xfId="0" builtinId="0"/>
    <cellStyle name="£ BP" xfId="1"/>
    <cellStyle name="¥ JY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6"/>
    <cellStyle name="40% - Accent5 2" xfId="9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16"/>
    <cellStyle name="Accent5 2" xfId="17"/>
    <cellStyle name="Accent6 2" xfId="22"/>
    <cellStyle name="active" xfId="23"/>
    <cellStyle name="Background" xfId="24"/>
    <cellStyle name="Bad 2" xfId="25"/>
    <cellStyle name="Body" xfId="26"/>
    <cellStyle name="Bold/Border" xfId="27"/>
    <cellStyle name="Bold/Border 2" xfId="27"/>
    <cellStyle name="Bold/Border 3" xfId="27"/>
    <cellStyle name="Bold/Border 4" xfId="27"/>
    <cellStyle name="Bold/Border 5" xfId="27"/>
    <cellStyle name="Bold/Border 6" xfId="27"/>
    <cellStyle name="box" xfId="28"/>
    <cellStyle name="box 2" xfId="28"/>
    <cellStyle name="box 2 2" xfId="28"/>
    <cellStyle name="box 2 2 2" xfId="28"/>
    <cellStyle name="box 2 2 2 2" xfId="28"/>
    <cellStyle name="box 2 2 3" xfId="28"/>
    <cellStyle name="box 2 2 3 2" xfId="28"/>
    <cellStyle name="box 2 2 4" xfId="28"/>
    <cellStyle name="box 2 2 4 2" xfId="28"/>
    <cellStyle name="box 2 2 5" xfId="28"/>
    <cellStyle name="box 2 2 5 2" xfId="28"/>
    <cellStyle name="box 2 3" xfId="28"/>
    <cellStyle name="box 2 3 2" xfId="28"/>
    <cellStyle name="box 2 4" xfId="28"/>
    <cellStyle name="box 2 4 2" xfId="28"/>
    <cellStyle name="box 2 5" xfId="28"/>
    <cellStyle name="box 2 5 2" xfId="28"/>
    <cellStyle name="box 2 6" xfId="28"/>
    <cellStyle name="box 3" xfId="28"/>
    <cellStyle name="box 3 2" xfId="28"/>
    <cellStyle name="box 3 2 2" xfId="28"/>
    <cellStyle name="box 3 3" xfId="28"/>
    <cellStyle name="box 3 3 2" xfId="28"/>
    <cellStyle name="box 3 4" xfId="28"/>
    <cellStyle name="box 3 4 2" xfId="28"/>
    <cellStyle name="box 3 5" xfId="28"/>
    <cellStyle name="box 3 5 2" xfId="28"/>
    <cellStyle name="box 4" xfId="28"/>
    <cellStyle name="box 4 2" xfId="28"/>
    <cellStyle name="box 5" xfId="28"/>
    <cellStyle name="box 5 2" xfId="28"/>
    <cellStyle name="box 6" xfId="28"/>
    <cellStyle name="box 7" xfId="28"/>
    <cellStyle name="box 8" xfId="28"/>
    <cellStyle name="Bullet" xfId="29"/>
    <cellStyle name="Calculation 2" xfId="30"/>
    <cellStyle name="Calculation 2 2" xfId="30"/>
    <cellStyle name="Calculation 2 2 2" xfId="30"/>
    <cellStyle name="Calculation 2 3" xfId="30"/>
    <cellStyle name="Calculation 2 3 2" xfId="30"/>
    <cellStyle name="Calculation 2 4" xfId="30"/>
    <cellStyle name="Calculation 2 4 2" xfId="30"/>
    <cellStyle name="Calculation 2 5" xfId="30"/>
    <cellStyle name="Calculation 3" xfId="30"/>
    <cellStyle name="Calculation 4" xfId="30"/>
    <cellStyle name="Check Cell 2" xfId="31"/>
    <cellStyle name="Check Cell 3" xfId="31"/>
    <cellStyle name="Column Header" xfId="32"/>
    <cellStyle name="Column Header-S" xfId="33"/>
    <cellStyle name="Column Header-TopAlign" xfId="34"/>
    <cellStyle name="Comma  - Style1" xfId="35"/>
    <cellStyle name="Comma  - Style2" xfId="35"/>
    <cellStyle name="Comma  - Style3" xfId="35"/>
    <cellStyle name="Comma  - Style4" xfId="35"/>
    <cellStyle name="Comma  - Style5" xfId="35"/>
    <cellStyle name="Comma  - Style6" xfId="35"/>
    <cellStyle name="Comma  - Style7" xfId="35"/>
    <cellStyle name="Comma  - Style8" xfId="35"/>
    <cellStyle name="Comma 10" xfId="36"/>
    <cellStyle name="Comma 11" xfId="36"/>
    <cellStyle name="Comma 12" xfId="36"/>
    <cellStyle name="Comma 13" xfId="36"/>
    <cellStyle name="Comma 14" xfId="36"/>
    <cellStyle name="Comma 15" xfId="36"/>
    <cellStyle name="Comma 16" xfId="36"/>
    <cellStyle name="Comma 17" xfId="36"/>
    <cellStyle name="Comma 18" xfId="36"/>
    <cellStyle name="Comma 19" xfId="36"/>
    <cellStyle name="Comma 2" xfId="36"/>
    <cellStyle name="Comma 2 2" xfId="36"/>
    <cellStyle name="Comma 2 3" xfId="36"/>
    <cellStyle name="Comma 2 4" xfId="36"/>
    <cellStyle name="Comma 2 4 2" xfId="37"/>
    <cellStyle name="Comma 2 4 3" xfId="37"/>
    <cellStyle name="Comma 2 4 4" xfId="37"/>
    <cellStyle name="Comma 2 5" xfId="36"/>
    <cellStyle name="Comma 2 6" xfId="36"/>
    <cellStyle name="Comma 20" xfId="36"/>
    <cellStyle name="Comma 21" xfId="36"/>
    <cellStyle name="Comma 22" xfId="38"/>
    <cellStyle name="Comma 23" xfId="38"/>
    <cellStyle name="Comma 24" xfId="38"/>
    <cellStyle name="Comma 25" xfId="38"/>
    <cellStyle name="Comma 26" xfId="38"/>
    <cellStyle name="Comma 27" xfId="38"/>
    <cellStyle name="Comma 28" xfId="38"/>
    <cellStyle name="Comma 29" xfId="38"/>
    <cellStyle name="Comma 3" xfId="36"/>
    <cellStyle name="Comma 3 2" xfId="36"/>
    <cellStyle name="Comma 3 3" xfId="37"/>
    <cellStyle name="Comma 3 4" xfId="38"/>
    <cellStyle name="Comma 30" xfId="38"/>
    <cellStyle name="Comma 31" xfId="38"/>
    <cellStyle name="Comma 32" xfId="38"/>
    <cellStyle name="Comma 33" xfId="38"/>
    <cellStyle name="Comma 34" xfId="36"/>
    <cellStyle name="Comma 35" xfId="38"/>
    <cellStyle name="Comma 36" xfId="38"/>
    <cellStyle name="Comma 37" xfId="38"/>
    <cellStyle name="Comma 38" xfId="36"/>
    <cellStyle name="Comma 39" xfId="36"/>
    <cellStyle name="Comma 4" xfId="36"/>
    <cellStyle name="Comma 4 2" xfId="36"/>
    <cellStyle name="Comma 4 3" xfId="37"/>
    <cellStyle name="Comma 4 4" xfId="38"/>
    <cellStyle name="Comma 40" xfId="36"/>
    <cellStyle name="Comma 41" xfId="36"/>
    <cellStyle name="Comma 42" xfId="36"/>
    <cellStyle name="Comma 43" xfId="36"/>
    <cellStyle name="Comma 44" xfId="36"/>
    <cellStyle name="Comma 45" xfId="36"/>
    <cellStyle name="Comma 46" xfId="36"/>
    <cellStyle name="Comma 47" xfId="36"/>
    <cellStyle name="Comma 48" xfId="36"/>
    <cellStyle name="Comma 49" xfId="39"/>
    <cellStyle name="Comma 5" xfId="36"/>
    <cellStyle name="Comma 6" xfId="36"/>
    <cellStyle name="Comma 7" xfId="36"/>
    <cellStyle name="Comma 8" xfId="36"/>
    <cellStyle name="Comma 9" xfId="36"/>
    <cellStyle name="Comma0" xfId="40"/>
    <cellStyle name="Currency" xfId="41" builtinId="4"/>
    <cellStyle name="Currency 10" xfId="42"/>
    <cellStyle name="Currency 11" xfId="42"/>
    <cellStyle name="Currency 12" xfId="42"/>
    <cellStyle name="Currency 13" xfId="42"/>
    <cellStyle name="Currency 14" xfId="42"/>
    <cellStyle name="Currency 15" xfId="42"/>
    <cellStyle name="Currency 16" xfId="42"/>
    <cellStyle name="Currency 17" xfId="42"/>
    <cellStyle name="Currency 18" xfId="42"/>
    <cellStyle name="Currency 19" xfId="42"/>
    <cellStyle name="Currency 2" xfId="42"/>
    <cellStyle name="Currency 2 2" xfId="42"/>
    <cellStyle name="Currency 2 3" xfId="42"/>
    <cellStyle name="Currency 2 4" xfId="42"/>
    <cellStyle name="Currency 2 4 2" xfId="41"/>
    <cellStyle name="Currency 2 4 3" xfId="41"/>
    <cellStyle name="Currency 2 4 4" xfId="41"/>
    <cellStyle name="Currency 2 5" xfId="42"/>
    <cellStyle name="Currency 2 6" xfId="42"/>
    <cellStyle name="Currency 2 7" xfId="41"/>
    <cellStyle name="Currency 20" xfId="42"/>
    <cellStyle name="Currency 21" xfId="42"/>
    <cellStyle name="Currency 22" xfId="43"/>
    <cellStyle name="Currency 23" xfId="42"/>
    <cellStyle name="Currency 24" xfId="41"/>
    <cellStyle name="Currency 24 2" xfId="41"/>
    <cellStyle name="Currency 25" xfId="41"/>
    <cellStyle name="Currency 26" xfId="44"/>
    <cellStyle name="Currency 3" xfId="42"/>
    <cellStyle name="Currency 3 2" xfId="42"/>
    <cellStyle name="Currency 3 2 2" xfId="45"/>
    <cellStyle name="Currency 3 2 2 2" xfId="41"/>
    <cellStyle name="Currency 3 2 2 3" xfId="41"/>
    <cellStyle name="Currency 3 2 2 4" xfId="41"/>
    <cellStyle name="Currency 3 2 3" xfId="41"/>
    <cellStyle name="Currency 3 2 4" xfId="45"/>
    <cellStyle name="Currency 3 2 5" xfId="45"/>
    <cellStyle name="Currency 3 2 6" xfId="41"/>
    <cellStyle name="Currency 3 3" xfId="41"/>
    <cellStyle name="Currency 3 4" xfId="41"/>
    <cellStyle name="Currency 3 5" xfId="41"/>
    <cellStyle name="Currency 3 6" xfId="41"/>
    <cellStyle name="Currency 3 7" xfId="41"/>
    <cellStyle name="Currency 3 8" xfId="41"/>
    <cellStyle name="Currency 4" xfId="42"/>
    <cellStyle name="Currency 5" xfId="42"/>
    <cellStyle name="Currency 6" xfId="42"/>
    <cellStyle name="Currency 7" xfId="42"/>
    <cellStyle name="Currency 8" xfId="42"/>
    <cellStyle name="Currency 8 2" xfId="46"/>
    <cellStyle name="Currency 8 2 2" xfId="46"/>
    <cellStyle name="Currency 8 2 3" xfId="46"/>
    <cellStyle name="Currency 8 2 4" xfId="46"/>
    <cellStyle name="Currency 8 2 5" xfId="46"/>
    <cellStyle name="Currency 8 3" xfId="46"/>
    <cellStyle name="Currency 8 3 2" xfId="46"/>
    <cellStyle name="Currency 8 4" xfId="46"/>
    <cellStyle name="Currency 8 5" xfId="46"/>
    <cellStyle name="Currency 8 6" xfId="46"/>
    <cellStyle name="Currency 8 7" xfId="46"/>
    <cellStyle name="Currency 8 8" xfId="46"/>
    <cellStyle name="Currency 8 9" xfId="46"/>
    <cellStyle name="Currency 9" xfId="42"/>
    <cellStyle name="Currency0" xfId="47"/>
    <cellStyle name="CurrencyTB" xfId="48"/>
    <cellStyle name="CurrencyTB-Accounting" xfId="49"/>
    <cellStyle name="CurrencyTB-BB" xfId="50"/>
    <cellStyle name="CurrencyTB-C" xfId="51"/>
    <cellStyle name="CurrencyTB-CBB" xfId="52"/>
    <cellStyle name="CurrencyTB-DuelMode" xfId="48"/>
    <cellStyle name="CurrencyTB-H" xfId="53"/>
    <cellStyle name="CurrencyTB-HVerdana9" xfId="54"/>
    <cellStyle name="CurrencyTB-R" xfId="55"/>
    <cellStyle name="CurrencyTB-R,Accounting" xfId="56"/>
    <cellStyle name="CurrencyTB-R,B" xfId="57"/>
    <cellStyle name="CurrencyTB-R,B,Accounting" xfId="58"/>
    <cellStyle name="CurrencyTB-R,B,H" xfId="59"/>
    <cellStyle name="CurrencyTB-R,BS8" xfId="60"/>
    <cellStyle name="CurrencyTB-R,C" xfId="61"/>
    <cellStyle name="CurrencyTB-R,CB" xfId="62"/>
    <cellStyle name="CurrencyTB-R,CBRed" xfId="63"/>
    <cellStyle name="CurrencyTB-R,CBRedWB" xfId="64"/>
    <cellStyle name="CurrencyTB-R,CBRedWB9" xfId="65"/>
    <cellStyle name="CurrencyTB-R,LAlignRedWB" xfId="66"/>
    <cellStyle name="CurrencyTB-R,RARedWB" xfId="67"/>
    <cellStyle name="CurrencyTB-R,S" xfId="68"/>
    <cellStyle name="CurrencyTB-R,S,B" xfId="60"/>
    <cellStyle name="CurrencyTB-RLeftAlign" xfId="69"/>
    <cellStyle name="CurrencyTB-RRed" xfId="70"/>
    <cellStyle name="CurrencyTB-RRightAlign" xfId="71"/>
    <cellStyle name="CurrencyTB-RWB" xfId="72"/>
    <cellStyle name="CurrencyTB-RWB 2" xfId="72"/>
    <cellStyle name="CurrencyTB-RWB 2 10" xfId="72"/>
    <cellStyle name="CurrencyTB-RWB 2 11" xfId="72"/>
    <cellStyle name="CurrencyTB-RWB 2 12" xfId="72"/>
    <cellStyle name="CurrencyTB-RWB 2 13" xfId="72"/>
    <cellStyle name="CurrencyTB-RWB 2 2" xfId="72"/>
    <cellStyle name="CurrencyTB-RWB 2 2 10" xfId="72"/>
    <cellStyle name="CurrencyTB-RWB 2 2 11" xfId="72"/>
    <cellStyle name="CurrencyTB-RWB 2 2 12" xfId="72"/>
    <cellStyle name="CurrencyTB-RWB 2 2 13" xfId="72"/>
    <cellStyle name="CurrencyTB-RWB 2 2 2" xfId="72"/>
    <cellStyle name="CurrencyTB-RWB 2 2 2 10" xfId="72"/>
    <cellStyle name="CurrencyTB-RWB 2 2 2 2" xfId="72"/>
    <cellStyle name="CurrencyTB-RWB 2 2 2 2 2" xfId="72"/>
    <cellStyle name="CurrencyTB-RWB 2 2 2 2 2 2" xfId="72"/>
    <cellStyle name="CurrencyTB-RWB 2 2 2 2 2 3" xfId="72"/>
    <cellStyle name="CurrencyTB-RWB 2 2 2 2 2 4" xfId="72"/>
    <cellStyle name="CurrencyTB-RWB 2 2 2 2 2 5" xfId="72"/>
    <cellStyle name="CurrencyTB-RWB 2 2 2 2 3" xfId="72"/>
    <cellStyle name="CurrencyTB-RWB 2 2 2 2 3 2" xfId="72"/>
    <cellStyle name="CurrencyTB-RWB 2 2 2 2 3 3" xfId="72"/>
    <cellStyle name="CurrencyTB-RWB 2 2 2 2 3 4" xfId="72"/>
    <cellStyle name="CurrencyTB-RWB 2 2 2 2 4" xfId="72"/>
    <cellStyle name="CurrencyTB-RWB 2 2 2 2 5" xfId="72"/>
    <cellStyle name="CurrencyTB-RWB 2 2 2 2 6" xfId="72"/>
    <cellStyle name="CurrencyTB-RWB 2 2 2 2 7" xfId="72"/>
    <cellStyle name="CurrencyTB-RWB 2 2 2 2 8" xfId="72"/>
    <cellStyle name="CurrencyTB-RWB 2 2 2 3" xfId="72"/>
    <cellStyle name="CurrencyTB-RWB 2 2 2 3 2" xfId="72"/>
    <cellStyle name="CurrencyTB-RWB 2 2 2 3 2 2" xfId="72"/>
    <cellStyle name="CurrencyTB-RWB 2 2 2 3 2 3" xfId="72"/>
    <cellStyle name="CurrencyTB-RWB 2 2 2 3 2 4" xfId="72"/>
    <cellStyle name="CurrencyTB-RWB 2 2 2 3 2 5" xfId="72"/>
    <cellStyle name="CurrencyTB-RWB 2 2 2 3 3" xfId="72"/>
    <cellStyle name="CurrencyTB-RWB 2 2 2 3 3 2" xfId="72"/>
    <cellStyle name="CurrencyTB-RWB 2 2 2 3 3 3" xfId="72"/>
    <cellStyle name="CurrencyTB-RWB 2 2 2 3 3 4" xfId="72"/>
    <cellStyle name="CurrencyTB-RWB 2 2 2 3 4" xfId="72"/>
    <cellStyle name="CurrencyTB-RWB 2 2 2 3 5" xfId="72"/>
    <cellStyle name="CurrencyTB-RWB 2 2 2 3 6" xfId="72"/>
    <cellStyle name="CurrencyTB-RWB 2 2 2 3 7" xfId="72"/>
    <cellStyle name="CurrencyTB-RWB 2 2 2 3 8" xfId="72"/>
    <cellStyle name="CurrencyTB-RWB 2 2 2 4" xfId="72"/>
    <cellStyle name="CurrencyTB-RWB 2 2 2 4 2" xfId="72"/>
    <cellStyle name="CurrencyTB-RWB 2 2 2 4 2 2" xfId="72"/>
    <cellStyle name="CurrencyTB-RWB 2 2 2 4 2 3" xfId="72"/>
    <cellStyle name="CurrencyTB-RWB 2 2 2 4 2 4" xfId="72"/>
    <cellStyle name="CurrencyTB-RWB 2 2 2 4 2 5" xfId="72"/>
    <cellStyle name="CurrencyTB-RWB 2 2 2 4 3" xfId="72"/>
    <cellStyle name="CurrencyTB-RWB 2 2 2 4 3 2" xfId="72"/>
    <cellStyle name="CurrencyTB-RWB 2 2 2 4 3 3" xfId="72"/>
    <cellStyle name="CurrencyTB-RWB 2 2 2 4 3 4" xfId="72"/>
    <cellStyle name="CurrencyTB-RWB 2 2 2 4 4" xfId="72"/>
    <cellStyle name="CurrencyTB-RWB 2 2 2 4 5" xfId="72"/>
    <cellStyle name="CurrencyTB-RWB 2 2 2 4 6" xfId="72"/>
    <cellStyle name="CurrencyTB-RWB 2 2 2 4 7" xfId="72"/>
    <cellStyle name="CurrencyTB-RWB 2 2 2 5" xfId="72"/>
    <cellStyle name="CurrencyTB-RWB 2 2 2 5 2" xfId="72"/>
    <cellStyle name="CurrencyTB-RWB 2 2 2 5 2 2" xfId="72"/>
    <cellStyle name="CurrencyTB-RWB 2 2 2 5 2 3" xfId="72"/>
    <cellStyle name="CurrencyTB-RWB 2 2 2 5 2 4" xfId="72"/>
    <cellStyle name="CurrencyTB-RWB 2 2 2 5 2 5" xfId="72"/>
    <cellStyle name="CurrencyTB-RWB 2 2 2 5 3" xfId="72"/>
    <cellStyle name="CurrencyTB-RWB 2 2 2 5 3 2" xfId="72"/>
    <cellStyle name="CurrencyTB-RWB 2 2 2 5 3 3" xfId="72"/>
    <cellStyle name="CurrencyTB-RWB 2 2 2 5 3 4" xfId="72"/>
    <cellStyle name="CurrencyTB-RWB 2 2 2 5 4" xfId="72"/>
    <cellStyle name="CurrencyTB-RWB 2 2 2 5 5" xfId="72"/>
    <cellStyle name="CurrencyTB-RWB 2 2 2 5 6" xfId="72"/>
    <cellStyle name="CurrencyTB-RWB 2 2 2 5 7" xfId="72"/>
    <cellStyle name="CurrencyTB-RWB 2 2 2 5 8" xfId="72"/>
    <cellStyle name="CurrencyTB-RWB 2 2 2 6" xfId="72"/>
    <cellStyle name="CurrencyTB-RWB 2 2 2 6 2" xfId="72"/>
    <cellStyle name="CurrencyTB-RWB 2 2 2 6 3" xfId="72"/>
    <cellStyle name="CurrencyTB-RWB 2 2 2 6 4" xfId="72"/>
    <cellStyle name="CurrencyTB-RWB 2 2 2 6 5" xfId="72"/>
    <cellStyle name="CurrencyTB-RWB 2 2 2 7" xfId="72"/>
    <cellStyle name="CurrencyTB-RWB 2 2 2 8" xfId="72"/>
    <cellStyle name="CurrencyTB-RWB 2 2 2 9" xfId="72"/>
    <cellStyle name="CurrencyTB-RWB 2 2 3" xfId="72"/>
    <cellStyle name="CurrencyTB-RWB 2 2 3 10" xfId="72"/>
    <cellStyle name="CurrencyTB-RWB 2 2 3 2" xfId="72"/>
    <cellStyle name="CurrencyTB-RWB 2 2 3 2 2" xfId="72"/>
    <cellStyle name="CurrencyTB-RWB 2 2 3 2 2 2" xfId="72"/>
    <cellStyle name="CurrencyTB-RWB 2 2 3 2 2 3" xfId="72"/>
    <cellStyle name="CurrencyTB-RWB 2 2 3 2 2 4" xfId="72"/>
    <cellStyle name="CurrencyTB-RWB 2 2 3 2 2 5" xfId="72"/>
    <cellStyle name="CurrencyTB-RWB 2 2 3 2 3" xfId="72"/>
    <cellStyle name="CurrencyTB-RWB 2 2 3 2 3 2" xfId="72"/>
    <cellStyle name="CurrencyTB-RWB 2 2 3 2 3 3" xfId="72"/>
    <cellStyle name="CurrencyTB-RWB 2 2 3 2 3 4" xfId="72"/>
    <cellStyle name="CurrencyTB-RWB 2 2 3 2 4" xfId="72"/>
    <cellStyle name="CurrencyTB-RWB 2 2 3 2 5" xfId="72"/>
    <cellStyle name="CurrencyTB-RWB 2 2 3 2 6" xfId="72"/>
    <cellStyle name="CurrencyTB-RWB 2 2 3 2 7" xfId="72"/>
    <cellStyle name="CurrencyTB-RWB 2 2 3 2 8" xfId="72"/>
    <cellStyle name="CurrencyTB-RWB 2 2 3 3" xfId="72"/>
    <cellStyle name="CurrencyTB-RWB 2 2 3 3 2" xfId="72"/>
    <cellStyle name="CurrencyTB-RWB 2 2 3 3 2 2" xfId="72"/>
    <cellStyle name="CurrencyTB-RWB 2 2 3 3 2 3" xfId="72"/>
    <cellStyle name="CurrencyTB-RWB 2 2 3 3 2 4" xfId="72"/>
    <cellStyle name="CurrencyTB-RWB 2 2 3 3 2 5" xfId="72"/>
    <cellStyle name="CurrencyTB-RWB 2 2 3 3 3" xfId="72"/>
    <cellStyle name="CurrencyTB-RWB 2 2 3 3 3 2" xfId="72"/>
    <cellStyle name="CurrencyTB-RWB 2 2 3 3 3 3" xfId="72"/>
    <cellStyle name="CurrencyTB-RWB 2 2 3 3 3 4" xfId="72"/>
    <cellStyle name="CurrencyTB-RWB 2 2 3 3 4" xfId="72"/>
    <cellStyle name="CurrencyTB-RWB 2 2 3 3 5" xfId="72"/>
    <cellStyle name="CurrencyTB-RWB 2 2 3 3 6" xfId="72"/>
    <cellStyle name="CurrencyTB-RWB 2 2 3 3 7" xfId="72"/>
    <cellStyle name="CurrencyTB-RWB 2 2 3 3 8" xfId="72"/>
    <cellStyle name="CurrencyTB-RWB 2 2 3 4" xfId="72"/>
    <cellStyle name="CurrencyTB-RWB 2 2 3 4 2" xfId="72"/>
    <cellStyle name="CurrencyTB-RWB 2 2 3 4 2 2" xfId="72"/>
    <cellStyle name="CurrencyTB-RWB 2 2 3 4 2 3" xfId="72"/>
    <cellStyle name="CurrencyTB-RWB 2 2 3 4 2 4" xfId="72"/>
    <cellStyle name="CurrencyTB-RWB 2 2 3 4 2 5" xfId="72"/>
    <cellStyle name="CurrencyTB-RWB 2 2 3 4 3" xfId="72"/>
    <cellStyle name="CurrencyTB-RWB 2 2 3 4 3 2" xfId="72"/>
    <cellStyle name="CurrencyTB-RWB 2 2 3 4 3 3" xfId="72"/>
    <cellStyle name="CurrencyTB-RWB 2 2 3 4 3 4" xfId="72"/>
    <cellStyle name="CurrencyTB-RWB 2 2 3 4 4" xfId="72"/>
    <cellStyle name="CurrencyTB-RWB 2 2 3 4 5" xfId="72"/>
    <cellStyle name="CurrencyTB-RWB 2 2 3 4 6" xfId="72"/>
    <cellStyle name="CurrencyTB-RWB 2 2 3 4 7" xfId="72"/>
    <cellStyle name="CurrencyTB-RWB 2 2 3 5" xfId="72"/>
    <cellStyle name="CurrencyTB-RWB 2 2 3 5 2" xfId="72"/>
    <cellStyle name="CurrencyTB-RWB 2 2 3 5 2 2" xfId="72"/>
    <cellStyle name="CurrencyTB-RWB 2 2 3 5 2 3" xfId="72"/>
    <cellStyle name="CurrencyTB-RWB 2 2 3 5 2 4" xfId="72"/>
    <cellStyle name="CurrencyTB-RWB 2 2 3 5 2 5" xfId="72"/>
    <cellStyle name="CurrencyTB-RWB 2 2 3 5 3" xfId="72"/>
    <cellStyle name="CurrencyTB-RWB 2 2 3 5 3 2" xfId="72"/>
    <cellStyle name="CurrencyTB-RWB 2 2 3 5 3 3" xfId="72"/>
    <cellStyle name="CurrencyTB-RWB 2 2 3 5 3 4" xfId="72"/>
    <cellStyle name="CurrencyTB-RWB 2 2 3 5 4" xfId="72"/>
    <cellStyle name="CurrencyTB-RWB 2 2 3 5 5" xfId="72"/>
    <cellStyle name="CurrencyTB-RWB 2 2 3 5 6" xfId="72"/>
    <cellStyle name="CurrencyTB-RWB 2 2 3 5 7" xfId="72"/>
    <cellStyle name="CurrencyTB-RWB 2 2 3 5 8" xfId="72"/>
    <cellStyle name="CurrencyTB-RWB 2 2 3 6" xfId="72"/>
    <cellStyle name="CurrencyTB-RWB 2 2 3 6 2" xfId="72"/>
    <cellStyle name="CurrencyTB-RWB 2 2 3 6 3" xfId="72"/>
    <cellStyle name="CurrencyTB-RWB 2 2 3 6 4" xfId="72"/>
    <cellStyle name="CurrencyTB-RWB 2 2 3 6 5" xfId="72"/>
    <cellStyle name="CurrencyTB-RWB 2 2 3 7" xfId="72"/>
    <cellStyle name="CurrencyTB-RWB 2 2 3 8" xfId="72"/>
    <cellStyle name="CurrencyTB-RWB 2 2 3 9" xfId="72"/>
    <cellStyle name="CurrencyTB-RWB 2 2 4" xfId="72"/>
    <cellStyle name="CurrencyTB-RWB 2 2 4 10" xfId="72"/>
    <cellStyle name="CurrencyTB-RWB 2 2 4 2" xfId="72"/>
    <cellStyle name="CurrencyTB-RWB 2 2 4 2 2" xfId="72"/>
    <cellStyle name="CurrencyTB-RWB 2 2 4 2 2 2" xfId="72"/>
    <cellStyle name="CurrencyTB-RWB 2 2 4 2 2 3" xfId="72"/>
    <cellStyle name="CurrencyTB-RWB 2 2 4 2 2 4" xfId="72"/>
    <cellStyle name="CurrencyTB-RWB 2 2 4 2 2 5" xfId="72"/>
    <cellStyle name="CurrencyTB-RWB 2 2 4 2 3" xfId="72"/>
    <cellStyle name="CurrencyTB-RWB 2 2 4 2 3 2" xfId="72"/>
    <cellStyle name="CurrencyTB-RWB 2 2 4 2 3 3" xfId="72"/>
    <cellStyle name="CurrencyTB-RWB 2 2 4 2 3 4" xfId="72"/>
    <cellStyle name="CurrencyTB-RWB 2 2 4 2 4" xfId="72"/>
    <cellStyle name="CurrencyTB-RWB 2 2 4 2 5" xfId="72"/>
    <cellStyle name="CurrencyTB-RWB 2 2 4 2 6" xfId="72"/>
    <cellStyle name="CurrencyTB-RWB 2 2 4 2 7" xfId="72"/>
    <cellStyle name="CurrencyTB-RWB 2 2 4 2 8" xfId="72"/>
    <cellStyle name="CurrencyTB-RWB 2 2 4 3" xfId="72"/>
    <cellStyle name="CurrencyTB-RWB 2 2 4 3 2" xfId="72"/>
    <cellStyle name="CurrencyTB-RWB 2 2 4 3 2 2" xfId="72"/>
    <cellStyle name="CurrencyTB-RWB 2 2 4 3 2 3" xfId="72"/>
    <cellStyle name="CurrencyTB-RWB 2 2 4 3 2 4" xfId="72"/>
    <cellStyle name="CurrencyTB-RWB 2 2 4 3 2 5" xfId="72"/>
    <cellStyle name="CurrencyTB-RWB 2 2 4 3 3" xfId="72"/>
    <cellStyle name="CurrencyTB-RWB 2 2 4 3 3 2" xfId="72"/>
    <cellStyle name="CurrencyTB-RWB 2 2 4 3 3 3" xfId="72"/>
    <cellStyle name="CurrencyTB-RWB 2 2 4 3 3 4" xfId="72"/>
    <cellStyle name="CurrencyTB-RWB 2 2 4 3 4" xfId="72"/>
    <cellStyle name="CurrencyTB-RWB 2 2 4 3 5" xfId="72"/>
    <cellStyle name="CurrencyTB-RWB 2 2 4 3 6" xfId="72"/>
    <cellStyle name="CurrencyTB-RWB 2 2 4 3 7" xfId="72"/>
    <cellStyle name="CurrencyTB-RWB 2 2 4 3 8" xfId="72"/>
    <cellStyle name="CurrencyTB-RWB 2 2 4 4" xfId="72"/>
    <cellStyle name="CurrencyTB-RWB 2 2 4 4 2" xfId="72"/>
    <cellStyle name="CurrencyTB-RWB 2 2 4 4 2 2" xfId="72"/>
    <cellStyle name="CurrencyTB-RWB 2 2 4 4 2 3" xfId="72"/>
    <cellStyle name="CurrencyTB-RWB 2 2 4 4 2 4" xfId="72"/>
    <cellStyle name="CurrencyTB-RWB 2 2 4 4 2 5" xfId="72"/>
    <cellStyle name="CurrencyTB-RWB 2 2 4 4 3" xfId="72"/>
    <cellStyle name="CurrencyTB-RWB 2 2 4 4 3 2" xfId="72"/>
    <cellStyle name="CurrencyTB-RWB 2 2 4 4 3 3" xfId="72"/>
    <cellStyle name="CurrencyTB-RWB 2 2 4 4 3 4" xfId="72"/>
    <cellStyle name="CurrencyTB-RWB 2 2 4 4 4" xfId="72"/>
    <cellStyle name="CurrencyTB-RWB 2 2 4 4 5" xfId="72"/>
    <cellStyle name="CurrencyTB-RWB 2 2 4 4 6" xfId="72"/>
    <cellStyle name="CurrencyTB-RWB 2 2 4 4 7" xfId="72"/>
    <cellStyle name="CurrencyTB-RWB 2 2 4 5" xfId="72"/>
    <cellStyle name="CurrencyTB-RWB 2 2 4 5 2" xfId="72"/>
    <cellStyle name="CurrencyTB-RWB 2 2 4 5 2 2" xfId="72"/>
    <cellStyle name="CurrencyTB-RWB 2 2 4 5 2 3" xfId="72"/>
    <cellStyle name="CurrencyTB-RWB 2 2 4 5 2 4" xfId="72"/>
    <cellStyle name="CurrencyTB-RWB 2 2 4 5 2 5" xfId="72"/>
    <cellStyle name="CurrencyTB-RWB 2 2 4 5 3" xfId="72"/>
    <cellStyle name="CurrencyTB-RWB 2 2 4 5 3 2" xfId="72"/>
    <cellStyle name="CurrencyTB-RWB 2 2 4 5 3 3" xfId="72"/>
    <cellStyle name="CurrencyTB-RWB 2 2 4 5 3 4" xfId="72"/>
    <cellStyle name="CurrencyTB-RWB 2 2 4 5 4" xfId="72"/>
    <cellStyle name="CurrencyTB-RWB 2 2 4 5 5" xfId="72"/>
    <cellStyle name="CurrencyTB-RWB 2 2 4 5 6" xfId="72"/>
    <cellStyle name="CurrencyTB-RWB 2 2 4 5 7" xfId="72"/>
    <cellStyle name="CurrencyTB-RWB 2 2 4 5 8" xfId="72"/>
    <cellStyle name="CurrencyTB-RWB 2 2 4 6" xfId="72"/>
    <cellStyle name="CurrencyTB-RWB 2 2 4 6 2" xfId="72"/>
    <cellStyle name="CurrencyTB-RWB 2 2 4 6 3" xfId="72"/>
    <cellStyle name="CurrencyTB-RWB 2 2 4 6 4" xfId="72"/>
    <cellStyle name="CurrencyTB-RWB 2 2 4 6 5" xfId="72"/>
    <cellStyle name="CurrencyTB-RWB 2 2 4 7" xfId="72"/>
    <cellStyle name="CurrencyTB-RWB 2 2 4 8" xfId="72"/>
    <cellStyle name="CurrencyTB-RWB 2 2 4 9" xfId="72"/>
    <cellStyle name="CurrencyTB-RWB 2 2 5" xfId="72"/>
    <cellStyle name="CurrencyTB-RWB 2 2 5 2" xfId="72"/>
    <cellStyle name="CurrencyTB-RWB 2 2 5 2 2" xfId="72"/>
    <cellStyle name="CurrencyTB-RWB 2 2 5 2 3" xfId="72"/>
    <cellStyle name="CurrencyTB-RWB 2 2 5 2 4" xfId="72"/>
    <cellStyle name="CurrencyTB-RWB 2 2 5 2 5" xfId="72"/>
    <cellStyle name="CurrencyTB-RWB 2 2 5 3" xfId="72"/>
    <cellStyle name="CurrencyTB-RWB 2 2 5 3 2" xfId="72"/>
    <cellStyle name="CurrencyTB-RWB 2 2 5 3 3" xfId="72"/>
    <cellStyle name="CurrencyTB-RWB 2 2 5 3 4" xfId="72"/>
    <cellStyle name="CurrencyTB-RWB 2 2 5 4" xfId="72"/>
    <cellStyle name="CurrencyTB-RWB 2 2 5 5" xfId="72"/>
    <cellStyle name="CurrencyTB-RWB 2 2 5 6" xfId="72"/>
    <cellStyle name="CurrencyTB-RWB 2 2 5 7" xfId="72"/>
    <cellStyle name="CurrencyTB-RWB 2 2 5 8" xfId="72"/>
    <cellStyle name="CurrencyTB-RWB 2 2 6" xfId="72"/>
    <cellStyle name="CurrencyTB-RWB 2 2 6 2" xfId="72"/>
    <cellStyle name="CurrencyTB-RWB 2 2 6 2 2" xfId="72"/>
    <cellStyle name="CurrencyTB-RWB 2 2 6 2 3" xfId="72"/>
    <cellStyle name="CurrencyTB-RWB 2 2 6 2 4" xfId="72"/>
    <cellStyle name="CurrencyTB-RWB 2 2 6 2 5" xfId="72"/>
    <cellStyle name="CurrencyTB-RWB 2 2 6 3" xfId="72"/>
    <cellStyle name="CurrencyTB-RWB 2 2 6 3 2" xfId="72"/>
    <cellStyle name="CurrencyTB-RWB 2 2 6 3 3" xfId="72"/>
    <cellStyle name="CurrencyTB-RWB 2 2 6 3 4" xfId="72"/>
    <cellStyle name="CurrencyTB-RWB 2 2 6 4" xfId="72"/>
    <cellStyle name="CurrencyTB-RWB 2 2 6 5" xfId="72"/>
    <cellStyle name="CurrencyTB-RWB 2 2 6 6" xfId="72"/>
    <cellStyle name="CurrencyTB-RWB 2 2 6 7" xfId="72"/>
    <cellStyle name="CurrencyTB-RWB 2 2 6 8" xfId="72"/>
    <cellStyle name="CurrencyTB-RWB 2 2 7" xfId="72"/>
    <cellStyle name="CurrencyTB-RWB 2 2 7 2" xfId="72"/>
    <cellStyle name="CurrencyTB-RWB 2 2 7 2 2" xfId="72"/>
    <cellStyle name="CurrencyTB-RWB 2 2 7 2 3" xfId="72"/>
    <cellStyle name="CurrencyTB-RWB 2 2 7 2 4" xfId="72"/>
    <cellStyle name="CurrencyTB-RWB 2 2 7 2 5" xfId="72"/>
    <cellStyle name="CurrencyTB-RWB 2 2 7 3" xfId="72"/>
    <cellStyle name="CurrencyTB-RWB 2 2 7 3 2" xfId="72"/>
    <cellStyle name="CurrencyTB-RWB 2 2 7 3 3" xfId="72"/>
    <cellStyle name="CurrencyTB-RWB 2 2 7 3 4" xfId="72"/>
    <cellStyle name="CurrencyTB-RWB 2 2 7 4" xfId="72"/>
    <cellStyle name="CurrencyTB-RWB 2 2 7 5" xfId="72"/>
    <cellStyle name="CurrencyTB-RWB 2 2 7 6" xfId="72"/>
    <cellStyle name="CurrencyTB-RWB 2 2 7 7" xfId="72"/>
    <cellStyle name="CurrencyTB-RWB 2 2 8" xfId="72"/>
    <cellStyle name="CurrencyTB-RWB 2 2 8 2" xfId="72"/>
    <cellStyle name="CurrencyTB-RWB 2 2 8 2 2" xfId="72"/>
    <cellStyle name="CurrencyTB-RWB 2 2 8 2 3" xfId="72"/>
    <cellStyle name="CurrencyTB-RWB 2 2 8 2 4" xfId="72"/>
    <cellStyle name="CurrencyTB-RWB 2 2 8 2 5" xfId="72"/>
    <cellStyle name="CurrencyTB-RWB 2 2 8 3" xfId="72"/>
    <cellStyle name="CurrencyTB-RWB 2 2 8 3 2" xfId="72"/>
    <cellStyle name="CurrencyTB-RWB 2 2 8 3 3" xfId="72"/>
    <cellStyle name="CurrencyTB-RWB 2 2 8 3 4" xfId="72"/>
    <cellStyle name="CurrencyTB-RWB 2 2 8 4" xfId="72"/>
    <cellStyle name="CurrencyTB-RWB 2 2 8 5" xfId="72"/>
    <cellStyle name="CurrencyTB-RWB 2 2 8 6" xfId="72"/>
    <cellStyle name="CurrencyTB-RWB 2 2 8 7" xfId="72"/>
    <cellStyle name="CurrencyTB-RWB 2 2 8 8" xfId="72"/>
    <cellStyle name="CurrencyTB-RWB 2 2 9" xfId="72"/>
    <cellStyle name="CurrencyTB-RWB 2 2 9 2" xfId="72"/>
    <cellStyle name="CurrencyTB-RWB 2 2 9 3" xfId="72"/>
    <cellStyle name="CurrencyTB-RWB 2 2 9 4" xfId="72"/>
    <cellStyle name="CurrencyTB-RWB 2 2 9 5" xfId="72"/>
    <cellStyle name="CurrencyTB-RWB 2 3" xfId="72"/>
    <cellStyle name="CurrencyTB-RWB 2 3 10" xfId="72"/>
    <cellStyle name="CurrencyTB-RWB 2 3 2" xfId="72"/>
    <cellStyle name="CurrencyTB-RWB 2 3 2 2" xfId="72"/>
    <cellStyle name="CurrencyTB-RWB 2 3 2 2 2" xfId="72"/>
    <cellStyle name="CurrencyTB-RWB 2 3 2 2 3" xfId="72"/>
    <cellStyle name="CurrencyTB-RWB 2 3 2 2 4" xfId="72"/>
    <cellStyle name="CurrencyTB-RWB 2 3 2 2 5" xfId="72"/>
    <cellStyle name="CurrencyTB-RWB 2 3 2 3" xfId="72"/>
    <cellStyle name="CurrencyTB-RWB 2 3 2 3 2" xfId="72"/>
    <cellStyle name="CurrencyTB-RWB 2 3 2 3 3" xfId="72"/>
    <cellStyle name="CurrencyTB-RWB 2 3 2 3 4" xfId="72"/>
    <cellStyle name="CurrencyTB-RWB 2 3 2 4" xfId="72"/>
    <cellStyle name="CurrencyTB-RWB 2 3 2 5" xfId="72"/>
    <cellStyle name="CurrencyTB-RWB 2 3 2 6" xfId="72"/>
    <cellStyle name="CurrencyTB-RWB 2 3 2 7" xfId="72"/>
    <cellStyle name="CurrencyTB-RWB 2 3 2 8" xfId="72"/>
    <cellStyle name="CurrencyTB-RWB 2 3 3" xfId="72"/>
    <cellStyle name="CurrencyTB-RWB 2 3 3 2" xfId="72"/>
    <cellStyle name="CurrencyTB-RWB 2 3 3 2 2" xfId="72"/>
    <cellStyle name="CurrencyTB-RWB 2 3 3 2 3" xfId="72"/>
    <cellStyle name="CurrencyTB-RWB 2 3 3 2 4" xfId="72"/>
    <cellStyle name="CurrencyTB-RWB 2 3 3 2 5" xfId="72"/>
    <cellStyle name="CurrencyTB-RWB 2 3 3 3" xfId="72"/>
    <cellStyle name="CurrencyTB-RWB 2 3 3 3 2" xfId="72"/>
    <cellStyle name="CurrencyTB-RWB 2 3 3 3 3" xfId="72"/>
    <cellStyle name="CurrencyTB-RWB 2 3 3 3 4" xfId="72"/>
    <cellStyle name="CurrencyTB-RWB 2 3 3 4" xfId="72"/>
    <cellStyle name="CurrencyTB-RWB 2 3 3 5" xfId="72"/>
    <cellStyle name="CurrencyTB-RWB 2 3 3 6" xfId="72"/>
    <cellStyle name="CurrencyTB-RWB 2 3 3 7" xfId="72"/>
    <cellStyle name="CurrencyTB-RWB 2 3 3 8" xfId="72"/>
    <cellStyle name="CurrencyTB-RWB 2 3 4" xfId="72"/>
    <cellStyle name="CurrencyTB-RWB 2 3 4 2" xfId="72"/>
    <cellStyle name="CurrencyTB-RWB 2 3 4 2 2" xfId="72"/>
    <cellStyle name="CurrencyTB-RWB 2 3 4 2 3" xfId="72"/>
    <cellStyle name="CurrencyTB-RWB 2 3 4 2 4" xfId="72"/>
    <cellStyle name="CurrencyTB-RWB 2 3 4 2 5" xfId="72"/>
    <cellStyle name="CurrencyTB-RWB 2 3 4 3" xfId="72"/>
    <cellStyle name="CurrencyTB-RWB 2 3 4 3 2" xfId="72"/>
    <cellStyle name="CurrencyTB-RWB 2 3 4 3 3" xfId="72"/>
    <cellStyle name="CurrencyTB-RWB 2 3 4 3 4" xfId="72"/>
    <cellStyle name="CurrencyTB-RWB 2 3 4 4" xfId="72"/>
    <cellStyle name="CurrencyTB-RWB 2 3 4 5" xfId="72"/>
    <cellStyle name="CurrencyTB-RWB 2 3 4 6" xfId="72"/>
    <cellStyle name="CurrencyTB-RWB 2 3 4 7" xfId="72"/>
    <cellStyle name="CurrencyTB-RWB 2 3 5" xfId="72"/>
    <cellStyle name="CurrencyTB-RWB 2 3 5 2" xfId="72"/>
    <cellStyle name="CurrencyTB-RWB 2 3 5 2 2" xfId="72"/>
    <cellStyle name="CurrencyTB-RWB 2 3 5 2 3" xfId="72"/>
    <cellStyle name="CurrencyTB-RWB 2 3 5 2 4" xfId="72"/>
    <cellStyle name="CurrencyTB-RWB 2 3 5 2 5" xfId="72"/>
    <cellStyle name="CurrencyTB-RWB 2 3 5 3" xfId="72"/>
    <cellStyle name="CurrencyTB-RWB 2 3 5 3 2" xfId="72"/>
    <cellStyle name="CurrencyTB-RWB 2 3 5 3 3" xfId="72"/>
    <cellStyle name="CurrencyTB-RWB 2 3 5 3 4" xfId="72"/>
    <cellStyle name="CurrencyTB-RWB 2 3 5 4" xfId="72"/>
    <cellStyle name="CurrencyTB-RWB 2 3 5 5" xfId="72"/>
    <cellStyle name="CurrencyTB-RWB 2 3 5 6" xfId="72"/>
    <cellStyle name="CurrencyTB-RWB 2 3 5 7" xfId="72"/>
    <cellStyle name="CurrencyTB-RWB 2 3 5 8" xfId="72"/>
    <cellStyle name="CurrencyTB-RWB 2 3 6" xfId="72"/>
    <cellStyle name="CurrencyTB-RWB 2 3 6 2" xfId="72"/>
    <cellStyle name="CurrencyTB-RWB 2 3 6 3" xfId="72"/>
    <cellStyle name="CurrencyTB-RWB 2 3 6 4" xfId="72"/>
    <cellStyle name="CurrencyTB-RWB 2 3 6 5" xfId="72"/>
    <cellStyle name="CurrencyTB-RWB 2 3 7" xfId="72"/>
    <cellStyle name="CurrencyTB-RWB 2 3 8" xfId="72"/>
    <cellStyle name="CurrencyTB-RWB 2 3 9" xfId="72"/>
    <cellStyle name="CurrencyTB-RWB 2 4" xfId="72"/>
    <cellStyle name="CurrencyTB-RWB 2 4 10" xfId="72"/>
    <cellStyle name="CurrencyTB-RWB 2 4 2" xfId="72"/>
    <cellStyle name="CurrencyTB-RWB 2 4 2 2" xfId="72"/>
    <cellStyle name="CurrencyTB-RWB 2 4 2 2 2" xfId="72"/>
    <cellStyle name="CurrencyTB-RWB 2 4 2 2 3" xfId="72"/>
    <cellStyle name="CurrencyTB-RWB 2 4 2 2 4" xfId="72"/>
    <cellStyle name="CurrencyTB-RWB 2 4 2 2 5" xfId="72"/>
    <cellStyle name="CurrencyTB-RWB 2 4 2 3" xfId="72"/>
    <cellStyle name="CurrencyTB-RWB 2 4 2 3 2" xfId="72"/>
    <cellStyle name="CurrencyTB-RWB 2 4 2 3 3" xfId="72"/>
    <cellStyle name="CurrencyTB-RWB 2 4 2 3 4" xfId="72"/>
    <cellStyle name="CurrencyTB-RWB 2 4 2 4" xfId="72"/>
    <cellStyle name="CurrencyTB-RWB 2 4 2 5" xfId="72"/>
    <cellStyle name="CurrencyTB-RWB 2 4 2 6" xfId="72"/>
    <cellStyle name="CurrencyTB-RWB 2 4 2 7" xfId="72"/>
    <cellStyle name="CurrencyTB-RWB 2 4 2 8" xfId="72"/>
    <cellStyle name="CurrencyTB-RWB 2 4 3" xfId="72"/>
    <cellStyle name="CurrencyTB-RWB 2 4 3 2" xfId="72"/>
    <cellStyle name="CurrencyTB-RWB 2 4 3 2 2" xfId="72"/>
    <cellStyle name="CurrencyTB-RWB 2 4 3 2 3" xfId="72"/>
    <cellStyle name="CurrencyTB-RWB 2 4 3 2 4" xfId="72"/>
    <cellStyle name="CurrencyTB-RWB 2 4 3 2 5" xfId="72"/>
    <cellStyle name="CurrencyTB-RWB 2 4 3 3" xfId="72"/>
    <cellStyle name="CurrencyTB-RWB 2 4 3 3 2" xfId="72"/>
    <cellStyle name="CurrencyTB-RWB 2 4 3 3 3" xfId="72"/>
    <cellStyle name="CurrencyTB-RWB 2 4 3 3 4" xfId="72"/>
    <cellStyle name="CurrencyTB-RWB 2 4 3 4" xfId="72"/>
    <cellStyle name="CurrencyTB-RWB 2 4 3 5" xfId="72"/>
    <cellStyle name="CurrencyTB-RWB 2 4 3 6" xfId="72"/>
    <cellStyle name="CurrencyTB-RWB 2 4 3 7" xfId="72"/>
    <cellStyle name="CurrencyTB-RWB 2 4 3 8" xfId="72"/>
    <cellStyle name="CurrencyTB-RWB 2 4 4" xfId="72"/>
    <cellStyle name="CurrencyTB-RWB 2 4 4 2" xfId="72"/>
    <cellStyle name="CurrencyTB-RWB 2 4 4 2 2" xfId="72"/>
    <cellStyle name="CurrencyTB-RWB 2 4 4 2 3" xfId="72"/>
    <cellStyle name="CurrencyTB-RWB 2 4 4 2 4" xfId="72"/>
    <cellStyle name="CurrencyTB-RWB 2 4 4 2 5" xfId="72"/>
    <cellStyle name="CurrencyTB-RWB 2 4 4 3" xfId="72"/>
    <cellStyle name="CurrencyTB-RWB 2 4 4 3 2" xfId="72"/>
    <cellStyle name="CurrencyTB-RWB 2 4 4 3 3" xfId="72"/>
    <cellStyle name="CurrencyTB-RWB 2 4 4 3 4" xfId="72"/>
    <cellStyle name="CurrencyTB-RWB 2 4 4 4" xfId="72"/>
    <cellStyle name="CurrencyTB-RWB 2 4 4 5" xfId="72"/>
    <cellStyle name="CurrencyTB-RWB 2 4 4 6" xfId="72"/>
    <cellStyle name="CurrencyTB-RWB 2 4 4 7" xfId="72"/>
    <cellStyle name="CurrencyTB-RWB 2 4 5" xfId="72"/>
    <cellStyle name="CurrencyTB-RWB 2 4 5 2" xfId="72"/>
    <cellStyle name="CurrencyTB-RWB 2 4 5 2 2" xfId="72"/>
    <cellStyle name="CurrencyTB-RWB 2 4 5 2 3" xfId="72"/>
    <cellStyle name="CurrencyTB-RWB 2 4 5 2 4" xfId="72"/>
    <cellStyle name="CurrencyTB-RWB 2 4 5 2 5" xfId="72"/>
    <cellStyle name="CurrencyTB-RWB 2 4 5 3" xfId="72"/>
    <cellStyle name="CurrencyTB-RWB 2 4 5 3 2" xfId="72"/>
    <cellStyle name="CurrencyTB-RWB 2 4 5 3 3" xfId="72"/>
    <cellStyle name="CurrencyTB-RWB 2 4 5 3 4" xfId="72"/>
    <cellStyle name="CurrencyTB-RWB 2 4 5 4" xfId="72"/>
    <cellStyle name="CurrencyTB-RWB 2 4 5 5" xfId="72"/>
    <cellStyle name="CurrencyTB-RWB 2 4 5 6" xfId="72"/>
    <cellStyle name="CurrencyTB-RWB 2 4 5 7" xfId="72"/>
    <cellStyle name="CurrencyTB-RWB 2 4 5 8" xfId="72"/>
    <cellStyle name="CurrencyTB-RWB 2 4 6" xfId="72"/>
    <cellStyle name="CurrencyTB-RWB 2 4 6 2" xfId="72"/>
    <cellStyle name="CurrencyTB-RWB 2 4 6 3" xfId="72"/>
    <cellStyle name="CurrencyTB-RWB 2 4 6 4" xfId="72"/>
    <cellStyle name="CurrencyTB-RWB 2 4 6 5" xfId="72"/>
    <cellStyle name="CurrencyTB-RWB 2 4 7" xfId="72"/>
    <cellStyle name="CurrencyTB-RWB 2 4 8" xfId="72"/>
    <cellStyle name="CurrencyTB-RWB 2 4 9" xfId="72"/>
    <cellStyle name="CurrencyTB-RWB 2 5" xfId="72"/>
    <cellStyle name="CurrencyTB-RWB 2 5 2" xfId="72"/>
    <cellStyle name="CurrencyTB-RWB 2 5 2 2" xfId="72"/>
    <cellStyle name="CurrencyTB-RWB 2 5 2 3" xfId="72"/>
    <cellStyle name="CurrencyTB-RWB 2 5 2 4" xfId="72"/>
    <cellStyle name="CurrencyTB-RWB 2 5 2 5" xfId="72"/>
    <cellStyle name="CurrencyTB-RWB 2 5 3" xfId="72"/>
    <cellStyle name="CurrencyTB-RWB 2 5 3 2" xfId="72"/>
    <cellStyle name="CurrencyTB-RWB 2 5 3 3" xfId="72"/>
    <cellStyle name="CurrencyTB-RWB 2 5 3 4" xfId="72"/>
    <cellStyle name="CurrencyTB-RWB 2 5 4" xfId="72"/>
    <cellStyle name="CurrencyTB-RWB 2 5 5" xfId="72"/>
    <cellStyle name="CurrencyTB-RWB 2 5 6" xfId="72"/>
    <cellStyle name="CurrencyTB-RWB 2 5 7" xfId="72"/>
    <cellStyle name="CurrencyTB-RWB 2 5 8" xfId="72"/>
    <cellStyle name="CurrencyTB-RWB 2 6" xfId="72"/>
    <cellStyle name="CurrencyTB-RWB 2 6 2" xfId="72"/>
    <cellStyle name="CurrencyTB-RWB 2 6 2 2" xfId="72"/>
    <cellStyle name="CurrencyTB-RWB 2 6 2 3" xfId="72"/>
    <cellStyle name="CurrencyTB-RWB 2 6 2 4" xfId="72"/>
    <cellStyle name="CurrencyTB-RWB 2 6 2 5" xfId="72"/>
    <cellStyle name="CurrencyTB-RWB 2 6 3" xfId="72"/>
    <cellStyle name="CurrencyTB-RWB 2 6 3 2" xfId="72"/>
    <cellStyle name="CurrencyTB-RWB 2 6 3 3" xfId="72"/>
    <cellStyle name="CurrencyTB-RWB 2 6 3 4" xfId="72"/>
    <cellStyle name="CurrencyTB-RWB 2 6 4" xfId="72"/>
    <cellStyle name="CurrencyTB-RWB 2 6 5" xfId="72"/>
    <cellStyle name="CurrencyTB-RWB 2 6 6" xfId="72"/>
    <cellStyle name="CurrencyTB-RWB 2 6 7" xfId="72"/>
    <cellStyle name="CurrencyTB-RWB 2 6 8" xfId="72"/>
    <cellStyle name="CurrencyTB-RWB 2 7" xfId="72"/>
    <cellStyle name="CurrencyTB-RWB 2 7 2" xfId="72"/>
    <cellStyle name="CurrencyTB-RWB 2 7 2 2" xfId="72"/>
    <cellStyle name="CurrencyTB-RWB 2 7 2 3" xfId="72"/>
    <cellStyle name="CurrencyTB-RWB 2 7 2 4" xfId="72"/>
    <cellStyle name="CurrencyTB-RWB 2 7 2 5" xfId="72"/>
    <cellStyle name="CurrencyTB-RWB 2 7 3" xfId="72"/>
    <cellStyle name="CurrencyTB-RWB 2 7 3 2" xfId="72"/>
    <cellStyle name="CurrencyTB-RWB 2 7 3 3" xfId="72"/>
    <cellStyle name="CurrencyTB-RWB 2 7 3 4" xfId="72"/>
    <cellStyle name="CurrencyTB-RWB 2 7 4" xfId="72"/>
    <cellStyle name="CurrencyTB-RWB 2 7 5" xfId="72"/>
    <cellStyle name="CurrencyTB-RWB 2 7 6" xfId="72"/>
    <cellStyle name="CurrencyTB-RWB 2 7 7" xfId="72"/>
    <cellStyle name="CurrencyTB-RWB 2 8" xfId="72"/>
    <cellStyle name="CurrencyTB-RWB 2 8 2" xfId="72"/>
    <cellStyle name="CurrencyTB-RWB 2 8 2 2" xfId="72"/>
    <cellStyle name="CurrencyTB-RWB 2 8 2 3" xfId="72"/>
    <cellStyle name="CurrencyTB-RWB 2 8 2 4" xfId="72"/>
    <cellStyle name="CurrencyTB-RWB 2 8 2 5" xfId="72"/>
    <cellStyle name="CurrencyTB-RWB 2 8 3" xfId="72"/>
    <cellStyle name="CurrencyTB-RWB 2 8 3 2" xfId="72"/>
    <cellStyle name="CurrencyTB-RWB 2 8 3 3" xfId="72"/>
    <cellStyle name="CurrencyTB-RWB 2 8 3 4" xfId="72"/>
    <cellStyle name="CurrencyTB-RWB 2 8 4" xfId="72"/>
    <cellStyle name="CurrencyTB-RWB 2 8 5" xfId="72"/>
    <cellStyle name="CurrencyTB-RWB 2 8 6" xfId="72"/>
    <cellStyle name="CurrencyTB-RWB 2 8 7" xfId="72"/>
    <cellStyle name="CurrencyTB-RWB 2 8 8" xfId="72"/>
    <cellStyle name="CurrencyTB-RWB 2 9" xfId="72"/>
    <cellStyle name="CurrencyTB-RWB 2 9 2" xfId="72"/>
    <cellStyle name="CurrencyTB-RWB 2 9 3" xfId="72"/>
    <cellStyle name="CurrencyTB-RWB 2 9 4" xfId="72"/>
    <cellStyle name="CurrencyTB-RWB 2 9 5" xfId="72"/>
    <cellStyle name="CurrencyTB-RWB 3" xfId="72"/>
    <cellStyle name="CurrencyTB-RWB 3 10" xfId="72"/>
    <cellStyle name="CurrencyTB-RWB 3 11" xfId="72"/>
    <cellStyle name="CurrencyTB-RWB 3 12" xfId="72"/>
    <cellStyle name="CurrencyTB-RWB 3 2" xfId="72"/>
    <cellStyle name="CurrencyTB-RWB 3 2 10" xfId="72"/>
    <cellStyle name="CurrencyTB-RWB 3 2 2" xfId="72"/>
    <cellStyle name="CurrencyTB-RWB 3 2 2 2" xfId="72"/>
    <cellStyle name="CurrencyTB-RWB 3 2 2 2 2" xfId="72"/>
    <cellStyle name="CurrencyTB-RWB 3 2 2 2 3" xfId="72"/>
    <cellStyle name="CurrencyTB-RWB 3 2 2 2 4" xfId="72"/>
    <cellStyle name="CurrencyTB-RWB 3 2 2 2 5" xfId="72"/>
    <cellStyle name="CurrencyTB-RWB 3 2 2 3" xfId="72"/>
    <cellStyle name="CurrencyTB-RWB 3 2 2 3 2" xfId="72"/>
    <cellStyle name="CurrencyTB-RWB 3 2 2 3 3" xfId="72"/>
    <cellStyle name="CurrencyTB-RWB 3 2 2 3 4" xfId="72"/>
    <cellStyle name="CurrencyTB-RWB 3 2 2 4" xfId="72"/>
    <cellStyle name="CurrencyTB-RWB 3 2 2 5" xfId="72"/>
    <cellStyle name="CurrencyTB-RWB 3 2 2 6" xfId="72"/>
    <cellStyle name="CurrencyTB-RWB 3 2 2 7" xfId="72"/>
    <cellStyle name="CurrencyTB-RWB 3 2 2 8" xfId="72"/>
    <cellStyle name="CurrencyTB-RWB 3 2 3" xfId="72"/>
    <cellStyle name="CurrencyTB-RWB 3 2 3 2" xfId="72"/>
    <cellStyle name="CurrencyTB-RWB 3 2 3 2 2" xfId="72"/>
    <cellStyle name="CurrencyTB-RWB 3 2 3 2 3" xfId="72"/>
    <cellStyle name="CurrencyTB-RWB 3 2 3 2 4" xfId="72"/>
    <cellStyle name="CurrencyTB-RWB 3 2 3 2 5" xfId="72"/>
    <cellStyle name="CurrencyTB-RWB 3 2 3 3" xfId="72"/>
    <cellStyle name="CurrencyTB-RWB 3 2 3 3 2" xfId="72"/>
    <cellStyle name="CurrencyTB-RWB 3 2 3 3 3" xfId="72"/>
    <cellStyle name="CurrencyTB-RWB 3 2 3 3 4" xfId="72"/>
    <cellStyle name="CurrencyTB-RWB 3 2 3 4" xfId="72"/>
    <cellStyle name="CurrencyTB-RWB 3 2 3 5" xfId="72"/>
    <cellStyle name="CurrencyTB-RWB 3 2 3 6" xfId="72"/>
    <cellStyle name="CurrencyTB-RWB 3 2 3 7" xfId="72"/>
    <cellStyle name="CurrencyTB-RWB 3 2 3 8" xfId="72"/>
    <cellStyle name="CurrencyTB-RWB 3 2 4" xfId="72"/>
    <cellStyle name="CurrencyTB-RWB 3 2 4 2" xfId="72"/>
    <cellStyle name="CurrencyTB-RWB 3 2 4 2 2" xfId="72"/>
    <cellStyle name="CurrencyTB-RWB 3 2 4 2 3" xfId="72"/>
    <cellStyle name="CurrencyTB-RWB 3 2 4 2 4" xfId="72"/>
    <cellStyle name="CurrencyTB-RWB 3 2 4 2 5" xfId="72"/>
    <cellStyle name="CurrencyTB-RWB 3 2 4 3" xfId="72"/>
    <cellStyle name="CurrencyTB-RWB 3 2 4 3 2" xfId="72"/>
    <cellStyle name="CurrencyTB-RWB 3 2 4 3 3" xfId="72"/>
    <cellStyle name="CurrencyTB-RWB 3 2 4 3 4" xfId="72"/>
    <cellStyle name="CurrencyTB-RWB 3 2 4 4" xfId="72"/>
    <cellStyle name="CurrencyTB-RWB 3 2 4 5" xfId="72"/>
    <cellStyle name="CurrencyTB-RWB 3 2 4 6" xfId="72"/>
    <cellStyle name="CurrencyTB-RWB 3 2 4 7" xfId="72"/>
    <cellStyle name="CurrencyTB-RWB 3 2 5" xfId="72"/>
    <cellStyle name="CurrencyTB-RWB 3 2 5 2" xfId="72"/>
    <cellStyle name="CurrencyTB-RWB 3 2 5 2 2" xfId="72"/>
    <cellStyle name="CurrencyTB-RWB 3 2 5 2 3" xfId="72"/>
    <cellStyle name="CurrencyTB-RWB 3 2 5 2 4" xfId="72"/>
    <cellStyle name="CurrencyTB-RWB 3 2 5 2 5" xfId="72"/>
    <cellStyle name="CurrencyTB-RWB 3 2 5 3" xfId="72"/>
    <cellStyle name="CurrencyTB-RWB 3 2 5 3 2" xfId="72"/>
    <cellStyle name="CurrencyTB-RWB 3 2 5 3 3" xfId="72"/>
    <cellStyle name="CurrencyTB-RWB 3 2 5 3 4" xfId="72"/>
    <cellStyle name="CurrencyTB-RWB 3 2 5 4" xfId="72"/>
    <cellStyle name="CurrencyTB-RWB 3 2 5 5" xfId="72"/>
    <cellStyle name="CurrencyTB-RWB 3 2 5 6" xfId="72"/>
    <cellStyle name="CurrencyTB-RWB 3 2 5 7" xfId="72"/>
    <cellStyle name="CurrencyTB-RWB 3 2 5 8" xfId="72"/>
    <cellStyle name="CurrencyTB-RWB 3 2 6" xfId="72"/>
    <cellStyle name="CurrencyTB-RWB 3 2 6 2" xfId="72"/>
    <cellStyle name="CurrencyTB-RWB 3 2 6 3" xfId="72"/>
    <cellStyle name="CurrencyTB-RWB 3 2 6 4" xfId="72"/>
    <cellStyle name="CurrencyTB-RWB 3 2 6 5" xfId="72"/>
    <cellStyle name="CurrencyTB-RWB 3 2 7" xfId="72"/>
    <cellStyle name="CurrencyTB-RWB 3 2 8" xfId="72"/>
    <cellStyle name="CurrencyTB-RWB 3 2 9" xfId="72"/>
    <cellStyle name="CurrencyTB-RWB 3 3" xfId="72"/>
    <cellStyle name="CurrencyTB-RWB 3 3 10" xfId="72"/>
    <cellStyle name="CurrencyTB-RWB 3 3 2" xfId="72"/>
    <cellStyle name="CurrencyTB-RWB 3 3 2 2" xfId="72"/>
    <cellStyle name="CurrencyTB-RWB 3 3 2 2 2" xfId="72"/>
    <cellStyle name="CurrencyTB-RWB 3 3 2 2 3" xfId="72"/>
    <cellStyle name="CurrencyTB-RWB 3 3 2 2 4" xfId="72"/>
    <cellStyle name="CurrencyTB-RWB 3 3 2 2 5" xfId="72"/>
    <cellStyle name="CurrencyTB-RWB 3 3 2 3" xfId="72"/>
    <cellStyle name="CurrencyTB-RWB 3 3 2 3 2" xfId="72"/>
    <cellStyle name="CurrencyTB-RWB 3 3 2 3 3" xfId="72"/>
    <cellStyle name="CurrencyTB-RWB 3 3 2 3 4" xfId="72"/>
    <cellStyle name="CurrencyTB-RWB 3 3 2 4" xfId="72"/>
    <cellStyle name="CurrencyTB-RWB 3 3 2 5" xfId="72"/>
    <cellStyle name="CurrencyTB-RWB 3 3 2 6" xfId="72"/>
    <cellStyle name="CurrencyTB-RWB 3 3 2 7" xfId="72"/>
    <cellStyle name="CurrencyTB-RWB 3 3 2 8" xfId="72"/>
    <cellStyle name="CurrencyTB-RWB 3 3 3" xfId="72"/>
    <cellStyle name="CurrencyTB-RWB 3 3 3 2" xfId="72"/>
    <cellStyle name="CurrencyTB-RWB 3 3 3 2 2" xfId="72"/>
    <cellStyle name="CurrencyTB-RWB 3 3 3 2 3" xfId="72"/>
    <cellStyle name="CurrencyTB-RWB 3 3 3 2 4" xfId="72"/>
    <cellStyle name="CurrencyTB-RWB 3 3 3 2 5" xfId="72"/>
    <cellStyle name="CurrencyTB-RWB 3 3 3 3" xfId="72"/>
    <cellStyle name="CurrencyTB-RWB 3 3 3 3 2" xfId="72"/>
    <cellStyle name="CurrencyTB-RWB 3 3 3 3 3" xfId="72"/>
    <cellStyle name="CurrencyTB-RWB 3 3 3 3 4" xfId="72"/>
    <cellStyle name="CurrencyTB-RWB 3 3 3 4" xfId="72"/>
    <cellStyle name="CurrencyTB-RWB 3 3 3 5" xfId="72"/>
    <cellStyle name="CurrencyTB-RWB 3 3 3 6" xfId="72"/>
    <cellStyle name="CurrencyTB-RWB 3 3 3 7" xfId="72"/>
    <cellStyle name="CurrencyTB-RWB 3 3 3 8" xfId="72"/>
    <cellStyle name="CurrencyTB-RWB 3 3 4" xfId="72"/>
    <cellStyle name="CurrencyTB-RWB 3 3 4 2" xfId="72"/>
    <cellStyle name="CurrencyTB-RWB 3 3 4 2 2" xfId="72"/>
    <cellStyle name="CurrencyTB-RWB 3 3 4 2 3" xfId="72"/>
    <cellStyle name="CurrencyTB-RWB 3 3 4 2 4" xfId="72"/>
    <cellStyle name="CurrencyTB-RWB 3 3 4 2 5" xfId="72"/>
    <cellStyle name="CurrencyTB-RWB 3 3 4 3" xfId="72"/>
    <cellStyle name="CurrencyTB-RWB 3 3 4 3 2" xfId="72"/>
    <cellStyle name="CurrencyTB-RWB 3 3 4 3 3" xfId="72"/>
    <cellStyle name="CurrencyTB-RWB 3 3 4 3 4" xfId="72"/>
    <cellStyle name="CurrencyTB-RWB 3 3 4 4" xfId="72"/>
    <cellStyle name="CurrencyTB-RWB 3 3 4 5" xfId="72"/>
    <cellStyle name="CurrencyTB-RWB 3 3 4 6" xfId="72"/>
    <cellStyle name="CurrencyTB-RWB 3 3 4 7" xfId="72"/>
    <cellStyle name="CurrencyTB-RWB 3 3 5" xfId="72"/>
    <cellStyle name="CurrencyTB-RWB 3 3 5 2" xfId="72"/>
    <cellStyle name="CurrencyTB-RWB 3 3 5 2 2" xfId="72"/>
    <cellStyle name="CurrencyTB-RWB 3 3 5 2 3" xfId="72"/>
    <cellStyle name="CurrencyTB-RWB 3 3 5 2 4" xfId="72"/>
    <cellStyle name="CurrencyTB-RWB 3 3 5 2 5" xfId="72"/>
    <cellStyle name="CurrencyTB-RWB 3 3 5 3" xfId="72"/>
    <cellStyle name="CurrencyTB-RWB 3 3 5 3 2" xfId="72"/>
    <cellStyle name="CurrencyTB-RWB 3 3 5 3 3" xfId="72"/>
    <cellStyle name="CurrencyTB-RWB 3 3 5 3 4" xfId="72"/>
    <cellStyle name="CurrencyTB-RWB 3 3 5 4" xfId="72"/>
    <cellStyle name="CurrencyTB-RWB 3 3 5 5" xfId="72"/>
    <cellStyle name="CurrencyTB-RWB 3 3 5 6" xfId="72"/>
    <cellStyle name="CurrencyTB-RWB 3 3 5 7" xfId="72"/>
    <cellStyle name="CurrencyTB-RWB 3 3 5 8" xfId="72"/>
    <cellStyle name="CurrencyTB-RWB 3 3 6" xfId="72"/>
    <cellStyle name="CurrencyTB-RWB 3 3 6 2" xfId="72"/>
    <cellStyle name="CurrencyTB-RWB 3 3 6 3" xfId="72"/>
    <cellStyle name="CurrencyTB-RWB 3 3 6 4" xfId="72"/>
    <cellStyle name="CurrencyTB-RWB 3 3 6 5" xfId="72"/>
    <cellStyle name="CurrencyTB-RWB 3 3 7" xfId="72"/>
    <cellStyle name="CurrencyTB-RWB 3 3 8" xfId="72"/>
    <cellStyle name="CurrencyTB-RWB 3 3 9" xfId="72"/>
    <cellStyle name="CurrencyTB-RWB 3 4" xfId="72"/>
    <cellStyle name="CurrencyTB-RWB 3 4 2" xfId="72"/>
    <cellStyle name="CurrencyTB-RWB 3 4 2 2" xfId="72"/>
    <cellStyle name="CurrencyTB-RWB 3 4 2 3" xfId="72"/>
    <cellStyle name="CurrencyTB-RWB 3 4 2 4" xfId="72"/>
    <cellStyle name="CurrencyTB-RWB 3 4 2 5" xfId="72"/>
    <cellStyle name="CurrencyTB-RWB 3 4 3" xfId="72"/>
    <cellStyle name="CurrencyTB-RWB 3 4 3 2" xfId="72"/>
    <cellStyle name="CurrencyTB-RWB 3 4 3 3" xfId="72"/>
    <cellStyle name="CurrencyTB-RWB 3 4 3 4" xfId="72"/>
    <cellStyle name="CurrencyTB-RWB 3 4 4" xfId="72"/>
    <cellStyle name="CurrencyTB-RWB 3 4 5" xfId="72"/>
    <cellStyle name="CurrencyTB-RWB 3 4 6" xfId="72"/>
    <cellStyle name="CurrencyTB-RWB 3 4 7" xfId="72"/>
    <cellStyle name="CurrencyTB-RWB 3 4 8" xfId="72"/>
    <cellStyle name="CurrencyTB-RWB 3 5" xfId="72"/>
    <cellStyle name="CurrencyTB-RWB 3 5 2" xfId="72"/>
    <cellStyle name="CurrencyTB-RWB 3 5 2 2" xfId="72"/>
    <cellStyle name="CurrencyTB-RWB 3 5 2 3" xfId="72"/>
    <cellStyle name="CurrencyTB-RWB 3 5 2 4" xfId="72"/>
    <cellStyle name="CurrencyTB-RWB 3 5 2 5" xfId="72"/>
    <cellStyle name="CurrencyTB-RWB 3 5 3" xfId="72"/>
    <cellStyle name="CurrencyTB-RWB 3 5 3 2" xfId="72"/>
    <cellStyle name="CurrencyTB-RWB 3 5 3 3" xfId="72"/>
    <cellStyle name="CurrencyTB-RWB 3 5 3 4" xfId="72"/>
    <cellStyle name="CurrencyTB-RWB 3 5 4" xfId="72"/>
    <cellStyle name="CurrencyTB-RWB 3 5 5" xfId="72"/>
    <cellStyle name="CurrencyTB-RWB 3 5 6" xfId="72"/>
    <cellStyle name="CurrencyTB-RWB 3 5 7" xfId="72"/>
    <cellStyle name="CurrencyTB-RWB 3 5 8" xfId="72"/>
    <cellStyle name="CurrencyTB-RWB 3 6" xfId="72"/>
    <cellStyle name="CurrencyTB-RWB 3 6 2" xfId="72"/>
    <cellStyle name="CurrencyTB-RWB 3 6 2 2" xfId="72"/>
    <cellStyle name="CurrencyTB-RWB 3 6 2 3" xfId="72"/>
    <cellStyle name="CurrencyTB-RWB 3 6 2 4" xfId="72"/>
    <cellStyle name="CurrencyTB-RWB 3 6 2 5" xfId="72"/>
    <cellStyle name="CurrencyTB-RWB 3 6 3" xfId="72"/>
    <cellStyle name="CurrencyTB-RWB 3 6 3 2" xfId="72"/>
    <cellStyle name="CurrencyTB-RWB 3 6 3 3" xfId="72"/>
    <cellStyle name="CurrencyTB-RWB 3 6 3 4" xfId="72"/>
    <cellStyle name="CurrencyTB-RWB 3 6 4" xfId="72"/>
    <cellStyle name="CurrencyTB-RWB 3 6 5" xfId="72"/>
    <cellStyle name="CurrencyTB-RWB 3 6 6" xfId="72"/>
    <cellStyle name="CurrencyTB-RWB 3 6 7" xfId="72"/>
    <cellStyle name="CurrencyTB-RWB 3 7" xfId="72"/>
    <cellStyle name="CurrencyTB-RWB 3 7 2" xfId="72"/>
    <cellStyle name="CurrencyTB-RWB 3 7 2 2" xfId="72"/>
    <cellStyle name="CurrencyTB-RWB 3 7 2 3" xfId="72"/>
    <cellStyle name="CurrencyTB-RWB 3 7 2 4" xfId="72"/>
    <cellStyle name="CurrencyTB-RWB 3 7 2 5" xfId="72"/>
    <cellStyle name="CurrencyTB-RWB 3 7 3" xfId="72"/>
    <cellStyle name="CurrencyTB-RWB 3 7 3 2" xfId="72"/>
    <cellStyle name="CurrencyTB-RWB 3 7 3 3" xfId="72"/>
    <cellStyle name="CurrencyTB-RWB 3 7 3 4" xfId="72"/>
    <cellStyle name="CurrencyTB-RWB 3 7 4" xfId="72"/>
    <cellStyle name="CurrencyTB-RWB 3 7 5" xfId="72"/>
    <cellStyle name="CurrencyTB-RWB 3 7 6" xfId="72"/>
    <cellStyle name="CurrencyTB-RWB 3 7 7" xfId="72"/>
    <cellStyle name="CurrencyTB-RWB 3 7 8" xfId="72"/>
    <cellStyle name="CurrencyTB-RWB 3 8" xfId="72"/>
    <cellStyle name="CurrencyTB-RWB 3 8 2" xfId="72"/>
    <cellStyle name="CurrencyTB-RWB 3 8 3" xfId="72"/>
    <cellStyle name="CurrencyTB-RWB 3 8 4" xfId="72"/>
    <cellStyle name="CurrencyTB-RWB 3 8 5" xfId="72"/>
    <cellStyle name="CurrencyTB-RWB 3 9" xfId="72"/>
    <cellStyle name="CurrencyTB-RWB 4" xfId="72"/>
    <cellStyle name="CurrencyTB-RWB 4 10" xfId="72"/>
    <cellStyle name="CurrencyTB-RWB 4 2" xfId="72"/>
    <cellStyle name="CurrencyTB-RWB 4 2 2" xfId="72"/>
    <cellStyle name="CurrencyTB-RWB 4 2 2 2" xfId="72"/>
    <cellStyle name="CurrencyTB-RWB 4 2 2 3" xfId="72"/>
    <cellStyle name="CurrencyTB-RWB 4 2 2 4" xfId="72"/>
    <cellStyle name="CurrencyTB-RWB 4 2 2 5" xfId="72"/>
    <cellStyle name="CurrencyTB-RWB 4 2 3" xfId="72"/>
    <cellStyle name="CurrencyTB-RWB 4 2 3 2" xfId="72"/>
    <cellStyle name="CurrencyTB-RWB 4 2 3 3" xfId="72"/>
    <cellStyle name="CurrencyTB-RWB 4 2 3 4" xfId="72"/>
    <cellStyle name="CurrencyTB-RWB 4 2 4" xfId="72"/>
    <cellStyle name="CurrencyTB-RWB 4 2 5" xfId="72"/>
    <cellStyle name="CurrencyTB-RWB 4 2 6" xfId="72"/>
    <cellStyle name="CurrencyTB-RWB 4 2 7" xfId="72"/>
    <cellStyle name="CurrencyTB-RWB 4 2 8" xfId="72"/>
    <cellStyle name="CurrencyTB-RWB 4 3" xfId="72"/>
    <cellStyle name="CurrencyTB-RWB 4 3 2" xfId="72"/>
    <cellStyle name="CurrencyTB-RWB 4 3 2 2" xfId="72"/>
    <cellStyle name="CurrencyTB-RWB 4 3 2 3" xfId="72"/>
    <cellStyle name="CurrencyTB-RWB 4 3 2 4" xfId="72"/>
    <cellStyle name="CurrencyTB-RWB 4 3 2 5" xfId="72"/>
    <cellStyle name="CurrencyTB-RWB 4 3 3" xfId="72"/>
    <cellStyle name="CurrencyTB-RWB 4 3 3 2" xfId="72"/>
    <cellStyle name="CurrencyTB-RWB 4 3 3 3" xfId="72"/>
    <cellStyle name="CurrencyTB-RWB 4 3 3 4" xfId="72"/>
    <cellStyle name="CurrencyTB-RWB 4 3 4" xfId="72"/>
    <cellStyle name="CurrencyTB-RWB 4 3 5" xfId="72"/>
    <cellStyle name="CurrencyTB-RWB 4 3 6" xfId="72"/>
    <cellStyle name="CurrencyTB-RWB 4 3 7" xfId="72"/>
    <cellStyle name="CurrencyTB-RWB 4 3 8" xfId="72"/>
    <cellStyle name="CurrencyTB-RWB 4 4" xfId="72"/>
    <cellStyle name="CurrencyTB-RWB 4 4 2" xfId="72"/>
    <cellStyle name="CurrencyTB-RWB 4 4 2 2" xfId="72"/>
    <cellStyle name="CurrencyTB-RWB 4 4 2 3" xfId="72"/>
    <cellStyle name="CurrencyTB-RWB 4 4 2 4" xfId="72"/>
    <cellStyle name="CurrencyTB-RWB 4 4 2 5" xfId="72"/>
    <cellStyle name="CurrencyTB-RWB 4 4 3" xfId="72"/>
    <cellStyle name="CurrencyTB-RWB 4 4 3 2" xfId="72"/>
    <cellStyle name="CurrencyTB-RWB 4 4 3 3" xfId="72"/>
    <cellStyle name="CurrencyTB-RWB 4 4 3 4" xfId="72"/>
    <cellStyle name="CurrencyTB-RWB 4 4 4" xfId="72"/>
    <cellStyle name="CurrencyTB-RWB 4 4 5" xfId="72"/>
    <cellStyle name="CurrencyTB-RWB 4 4 6" xfId="72"/>
    <cellStyle name="CurrencyTB-RWB 4 4 7" xfId="72"/>
    <cellStyle name="CurrencyTB-RWB 4 5" xfId="72"/>
    <cellStyle name="CurrencyTB-RWB 4 5 2" xfId="72"/>
    <cellStyle name="CurrencyTB-RWB 4 5 2 2" xfId="72"/>
    <cellStyle name="CurrencyTB-RWB 4 5 2 3" xfId="72"/>
    <cellStyle name="CurrencyTB-RWB 4 5 2 4" xfId="72"/>
    <cellStyle name="CurrencyTB-RWB 4 5 2 5" xfId="72"/>
    <cellStyle name="CurrencyTB-RWB 4 5 3" xfId="72"/>
    <cellStyle name="CurrencyTB-RWB 4 5 3 2" xfId="72"/>
    <cellStyle name="CurrencyTB-RWB 4 5 3 3" xfId="72"/>
    <cellStyle name="CurrencyTB-RWB 4 5 3 4" xfId="72"/>
    <cellStyle name="CurrencyTB-RWB 4 5 4" xfId="72"/>
    <cellStyle name="CurrencyTB-RWB 4 5 5" xfId="72"/>
    <cellStyle name="CurrencyTB-RWB 4 5 6" xfId="72"/>
    <cellStyle name="CurrencyTB-RWB 4 5 7" xfId="72"/>
    <cellStyle name="CurrencyTB-RWB 4 5 8" xfId="72"/>
    <cellStyle name="CurrencyTB-RWB 4 6" xfId="72"/>
    <cellStyle name="CurrencyTB-RWB 4 6 2" xfId="72"/>
    <cellStyle name="CurrencyTB-RWB 4 6 3" xfId="72"/>
    <cellStyle name="CurrencyTB-RWB 4 6 4" xfId="72"/>
    <cellStyle name="CurrencyTB-RWB 4 6 5" xfId="72"/>
    <cellStyle name="CurrencyTB-RWB 4 7" xfId="72"/>
    <cellStyle name="CurrencyTB-RWB 4 8" xfId="72"/>
    <cellStyle name="CurrencyTB-RWB 4 9" xfId="72"/>
    <cellStyle name="CurrencyTB-RWB 5" xfId="72"/>
    <cellStyle name="CurrencyTB-RWB 5 2" xfId="72"/>
    <cellStyle name="CurrencyTB-RWB 5 2 2" xfId="72"/>
    <cellStyle name="CurrencyTB-RWB 5 2 2 2" xfId="72"/>
    <cellStyle name="CurrencyTB-RWB 5 2 2 3" xfId="72"/>
    <cellStyle name="CurrencyTB-RWB 5 2 2 4" xfId="72"/>
    <cellStyle name="CurrencyTB-RWB 5 2 2 5" xfId="72"/>
    <cellStyle name="CurrencyTB-RWB 5 2 3" xfId="72"/>
    <cellStyle name="CurrencyTB-RWB 5 2 3 2" xfId="72"/>
    <cellStyle name="CurrencyTB-RWB 5 2 3 3" xfId="72"/>
    <cellStyle name="CurrencyTB-RWB 5 2 3 4" xfId="72"/>
    <cellStyle name="CurrencyTB-RWB 5 2 4" xfId="72"/>
    <cellStyle name="CurrencyTB-RWB 5 2 5" xfId="72"/>
    <cellStyle name="CurrencyTB-RWB 5 2 6" xfId="72"/>
    <cellStyle name="CurrencyTB-RWB 5 2 7" xfId="72"/>
    <cellStyle name="CurrencyTB-RWB 5 2 8" xfId="72"/>
    <cellStyle name="CurrencyTB-RWB 5 3" xfId="72"/>
    <cellStyle name="CurrencyTB-RWB 5 3 2" xfId="72"/>
    <cellStyle name="CurrencyTB-RWB 5 3 2 2" xfId="72"/>
    <cellStyle name="CurrencyTB-RWB 5 3 2 3" xfId="72"/>
    <cellStyle name="CurrencyTB-RWB 5 3 2 4" xfId="72"/>
    <cellStyle name="CurrencyTB-RWB 5 3 2 5" xfId="72"/>
    <cellStyle name="CurrencyTB-RWB 5 3 3" xfId="72"/>
    <cellStyle name="CurrencyTB-RWB 5 3 3 2" xfId="72"/>
    <cellStyle name="CurrencyTB-RWB 5 3 3 3" xfId="72"/>
    <cellStyle name="CurrencyTB-RWB 5 3 3 4" xfId="72"/>
    <cellStyle name="CurrencyTB-RWB 5 3 4" xfId="72"/>
    <cellStyle name="CurrencyTB-RWB 5 3 5" xfId="72"/>
    <cellStyle name="CurrencyTB-RWB 5 3 6" xfId="72"/>
    <cellStyle name="CurrencyTB-RWB 5 3 7" xfId="72"/>
    <cellStyle name="CurrencyTB-RWB 5 4" xfId="72"/>
    <cellStyle name="CurrencyTB-RWB 5 4 2" xfId="72"/>
    <cellStyle name="CurrencyTB-RWB 5 4 3" xfId="72"/>
    <cellStyle name="CurrencyTB-RWB 5 4 4" xfId="72"/>
    <cellStyle name="CurrencyTB-RWB 5 4 5" xfId="72"/>
    <cellStyle name="CurrencyTB-RWB 5 5" xfId="72"/>
    <cellStyle name="CurrencyTB-RWB 5 5 2" xfId="72"/>
    <cellStyle name="CurrencyTB-RWB 5 5 3" xfId="72"/>
    <cellStyle name="CurrencyTB-RWB 5 5 4" xfId="72"/>
    <cellStyle name="CurrencyTB-RWB 5 6" xfId="72"/>
    <cellStyle name="CurrencyTB-RWB 5 7" xfId="72"/>
    <cellStyle name="CurrencyTB-RWB 5 8" xfId="72"/>
    <cellStyle name="CurrencyTB-RWB 5 9" xfId="72"/>
    <cellStyle name="CurrencyTB-RWB 6" xfId="72"/>
    <cellStyle name="CurrencyTB-RWB 6 2" xfId="72"/>
    <cellStyle name="CurrencyTB-RWB 6 2 2" xfId="72"/>
    <cellStyle name="CurrencyTB-RWB 6 2 3" xfId="72"/>
    <cellStyle name="CurrencyTB-RWB 6 2 4" xfId="72"/>
    <cellStyle name="CurrencyTB-RWB 6 2 5" xfId="72"/>
    <cellStyle name="CurrencyTB-RWB 6 3" xfId="72"/>
    <cellStyle name="CurrencyTB-RWB 6 3 2" xfId="72"/>
    <cellStyle name="CurrencyTB-RWB 6 3 3" xfId="72"/>
    <cellStyle name="CurrencyTB-RWB 6 3 4" xfId="72"/>
    <cellStyle name="CurrencyTB-RWB 6 4" xfId="72"/>
    <cellStyle name="CurrencyTB-RWB 6 5" xfId="72"/>
    <cellStyle name="CurrencyTB-RWB 6 6" xfId="72"/>
    <cellStyle name="CurrencyTB-RWB 6 7" xfId="72"/>
    <cellStyle name="CurrencyTB-RWB 6 8" xfId="72"/>
    <cellStyle name="CurrencyTB-RWB 7" xfId="72"/>
    <cellStyle name="CurrencyTB-RWB 7 2" xfId="72"/>
    <cellStyle name="CurrencyTB-RWB 7 3" xfId="72"/>
    <cellStyle name="CurrencyTB-RWB 7 4" xfId="72"/>
    <cellStyle name="CurrencyTB-RWB 7 5" xfId="72"/>
    <cellStyle name="CurrencyTB-RWB 8" xfId="72"/>
    <cellStyle name="CurrencyTB-RWNeg" xfId="70"/>
    <cellStyle name="CurrencyTB-S" xfId="73"/>
    <cellStyle name="CurrencyTB,B,Accounting" xfId="74"/>
    <cellStyle name="CurrencyTB,rghtBoldRed" xfId="75"/>
    <cellStyle name="CurrencyTB,rIGHT" xfId="76"/>
    <cellStyle name="CurrencyTB2d" xfId="77"/>
    <cellStyle name="CurrencyTB2d-R" xfId="78"/>
    <cellStyle name="CurrencyTB2d-R,S" xfId="79"/>
    <cellStyle name="CurrencyTBLeftAlign" xfId="80"/>
    <cellStyle name="CurrencyTBR-HVerdana9" xfId="81"/>
    <cellStyle name="CurrencyTBWB" xfId="82"/>
    <cellStyle name="CurrencyTBWB 2" xfId="82"/>
    <cellStyle name="CurrencyTBWB 2 10" xfId="82"/>
    <cellStyle name="CurrencyTBWB 2 11" xfId="82"/>
    <cellStyle name="CurrencyTBWB 2 12" xfId="82"/>
    <cellStyle name="CurrencyTBWB 2 13" xfId="82"/>
    <cellStyle name="CurrencyTBWB 2 2" xfId="82"/>
    <cellStyle name="CurrencyTBWB 2 2 10" xfId="82"/>
    <cellStyle name="CurrencyTBWB 2 2 11" xfId="82"/>
    <cellStyle name="CurrencyTBWB 2 2 12" xfId="82"/>
    <cellStyle name="CurrencyTBWB 2 2 13" xfId="82"/>
    <cellStyle name="CurrencyTBWB 2 2 2" xfId="82"/>
    <cellStyle name="CurrencyTBWB 2 2 2 10" xfId="82"/>
    <cellStyle name="CurrencyTBWB 2 2 2 2" xfId="82"/>
    <cellStyle name="CurrencyTBWB 2 2 2 2 2" xfId="82"/>
    <cellStyle name="CurrencyTBWB 2 2 2 2 2 2" xfId="82"/>
    <cellStyle name="CurrencyTBWB 2 2 2 2 2 3" xfId="82"/>
    <cellStyle name="CurrencyTBWB 2 2 2 2 2 4" xfId="82"/>
    <cellStyle name="CurrencyTBWB 2 2 2 2 2 5" xfId="82"/>
    <cellStyle name="CurrencyTBWB 2 2 2 2 3" xfId="82"/>
    <cellStyle name="CurrencyTBWB 2 2 2 2 3 2" xfId="82"/>
    <cellStyle name="CurrencyTBWB 2 2 2 2 3 3" xfId="82"/>
    <cellStyle name="CurrencyTBWB 2 2 2 2 3 4" xfId="82"/>
    <cellStyle name="CurrencyTBWB 2 2 2 2 4" xfId="82"/>
    <cellStyle name="CurrencyTBWB 2 2 2 2 5" xfId="82"/>
    <cellStyle name="CurrencyTBWB 2 2 2 2 6" xfId="82"/>
    <cellStyle name="CurrencyTBWB 2 2 2 2 7" xfId="82"/>
    <cellStyle name="CurrencyTBWB 2 2 2 2 8" xfId="82"/>
    <cellStyle name="CurrencyTBWB 2 2 2 3" xfId="82"/>
    <cellStyle name="CurrencyTBWB 2 2 2 3 2" xfId="82"/>
    <cellStyle name="CurrencyTBWB 2 2 2 3 2 2" xfId="82"/>
    <cellStyle name="CurrencyTBWB 2 2 2 3 2 3" xfId="82"/>
    <cellStyle name="CurrencyTBWB 2 2 2 3 2 4" xfId="82"/>
    <cellStyle name="CurrencyTBWB 2 2 2 3 2 5" xfId="82"/>
    <cellStyle name="CurrencyTBWB 2 2 2 3 3" xfId="82"/>
    <cellStyle name="CurrencyTBWB 2 2 2 3 3 2" xfId="82"/>
    <cellStyle name="CurrencyTBWB 2 2 2 3 3 3" xfId="82"/>
    <cellStyle name="CurrencyTBWB 2 2 2 3 3 4" xfId="82"/>
    <cellStyle name="CurrencyTBWB 2 2 2 3 4" xfId="82"/>
    <cellStyle name="CurrencyTBWB 2 2 2 3 5" xfId="82"/>
    <cellStyle name="CurrencyTBWB 2 2 2 3 6" xfId="82"/>
    <cellStyle name="CurrencyTBWB 2 2 2 3 7" xfId="82"/>
    <cellStyle name="CurrencyTBWB 2 2 2 3 8" xfId="82"/>
    <cellStyle name="CurrencyTBWB 2 2 2 4" xfId="82"/>
    <cellStyle name="CurrencyTBWB 2 2 2 4 2" xfId="82"/>
    <cellStyle name="CurrencyTBWB 2 2 2 4 2 2" xfId="82"/>
    <cellStyle name="CurrencyTBWB 2 2 2 4 2 3" xfId="82"/>
    <cellStyle name="CurrencyTBWB 2 2 2 4 2 4" xfId="82"/>
    <cellStyle name="CurrencyTBWB 2 2 2 4 2 5" xfId="82"/>
    <cellStyle name="CurrencyTBWB 2 2 2 4 3" xfId="82"/>
    <cellStyle name="CurrencyTBWB 2 2 2 4 3 2" xfId="82"/>
    <cellStyle name="CurrencyTBWB 2 2 2 4 3 3" xfId="82"/>
    <cellStyle name="CurrencyTBWB 2 2 2 4 3 4" xfId="82"/>
    <cellStyle name="CurrencyTBWB 2 2 2 4 4" xfId="82"/>
    <cellStyle name="CurrencyTBWB 2 2 2 4 5" xfId="82"/>
    <cellStyle name="CurrencyTBWB 2 2 2 4 6" xfId="82"/>
    <cellStyle name="CurrencyTBWB 2 2 2 4 7" xfId="82"/>
    <cellStyle name="CurrencyTBWB 2 2 2 5" xfId="82"/>
    <cellStyle name="CurrencyTBWB 2 2 2 5 2" xfId="82"/>
    <cellStyle name="CurrencyTBWB 2 2 2 5 2 2" xfId="82"/>
    <cellStyle name="CurrencyTBWB 2 2 2 5 2 3" xfId="82"/>
    <cellStyle name="CurrencyTBWB 2 2 2 5 2 4" xfId="82"/>
    <cellStyle name="CurrencyTBWB 2 2 2 5 2 5" xfId="82"/>
    <cellStyle name="CurrencyTBWB 2 2 2 5 3" xfId="82"/>
    <cellStyle name="CurrencyTBWB 2 2 2 5 3 2" xfId="82"/>
    <cellStyle name="CurrencyTBWB 2 2 2 5 3 3" xfId="82"/>
    <cellStyle name="CurrencyTBWB 2 2 2 5 3 4" xfId="82"/>
    <cellStyle name="CurrencyTBWB 2 2 2 5 4" xfId="82"/>
    <cellStyle name="CurrencyTBWB 2 2 2 5 5" xfId="82"/>
    <cellStyle name="CurrencyTBWB 2 2 2 5 6" xfId="82"/>
    <cellStyle name="CurrencyTBWB 2 2 2 5 7" xfId="82"/>
    <cellStyle name="CurrencyTBWB 2 2 2 5 8" xfId="82"/>
    <cellStyle name="CurrencyTBWB 2 2 2 6" xfId="82"/>
    <cellStyle name="CurrencyTBWB 2 2 2 6 2" xfId="82"/>
    <cellStyle name="CurrencyTBWB 2 2 2 6 3" xfId="82"/>
    <cellStyle name="CurrencyTBWB 2 2 2 6 4" xfId="82"/>
    <cellStyle name="CurrencyTBWB 2 2 2 6 5" xfId="82"/>
    <cellStyle name="CurrencyTBWB 2 2 2 7" xfId="82"/>
    <cellStyle name="CurrencyTBWB 2 2 2 8" xfId="82"/>
    <cellStyle name="CurrencyTBWB 2 2 2 9" xfId="82"/>
    <cellStyle name="CurrencyTBWB 2 2 3" xfId="82"/>
    <cellStyle name="CurrencyTBWB 2 2 3 10" xfId="82"/>
    <cellStyle name="CurrencyTBWB 2 2 3 2" xfId="82"/>
    <cellStyle name="CurrencyTBWB 2 2 3 2 2" xfId="82"/>
    <cellStyle name="CurrencyTBWB 2 2 3 2 2 2" xfId="82"/>
    <cellStyle name="CurrencyTBWB 2 2 3 2 2 3" xfId="82"/>
    <cellStyle name="CurrencyTBWB 2 2 3 2 2 4" xfId="82"/>
    <cellStyle name="CurrencyTBWB 2 2 3 2 2 5" xfId="82"/>
    <cellStyle name="CurrencyTBWB 2 2 3 2 3" xfId="82"/>
    <cellStyle name="CurrencyTBWB 2 2 3 2 3 2" xfId="82"/>
    <cellStyle name="CurrencyTBWB 2 2 3 2 3 3" xfId="82"/>
    <cellStyle name="CurrencyTBWB 2 2 3 2 3 4" xfId="82"/>
    <cellStyle name="CurrencyTBWB 2 2 3 2 4" xfId="82"/>
    <cellStyle name="CurrencyTBWB 2 2 3 2 5" xfId="82"/>
    <cellStyle name="CurrencyTBWB 2 2 3 2 6" xfId="82"/>
    <cellStyle name="CurrencyTBWB 2 2 3 2 7" xfId="82"/>
    <cellStyle name="CurrencyTBWB 2 2 3 2 8" xfId="82"/>
    <cellStyle name="CurrencyTBWB 2 2 3 3" xfId="82"/>
    <cellStyle name="CurrencyTBWB 2 2 3 3 2" xfId="82"/>
    <cellStyle name="CurrencyTBWB 2 2 3 3 2 2" xfId="82"/>
    <cellStyle name="CurrencyTBWB 2 2 3 3 2 3" xfId="82"/>
    <cellStyle name="CurrencyTBWB 2 2 3 3 2 4" xfId="82"/>
    <cellStyle name="CurrencyTBWB 2 2 3 3 2 5" xfId="82"/>
    <cellStyle name="CurrencyTBWB 2 2 3 3 3" xfId="82"/>
    <cellStyle name="CurrencyTBWB 2 2 3 3 3 2" xfId="82"/>
    <cellStyle name="CurrencyTBWB 2 2 3 3 3 3" xfId="82"/>
    <cellStyle name="CurrencyTBWB 2 2 3 3 3 4" xfId="82"/>
    <cellStyle name="CurrencyTBWB 2 2 3 3 4" xfId="82"/>
    <cellStyle name="CurrencyTBWB 2 2 3 3 5" xfId="82"/>
    <cellStyle name="CurrencyTBWB 2 2 3 3 6" xfId="82"/>
    <cellStyle name="CurrencyTBWB 2 2 3 3 7" xfId="82"/>
    <cellStyle name="CurrencyTBWB 2 2 3 3 8" xfId="82"/>
    <cellStyle name="CurrencyTBWB 2 2 3 4" xfId="82"/>
    <cellStyle name="CurrencyTBWB 2 2 3 4 2" xfId="82"/>
    <cellStyle name="CurrencyTBWB 2 2 3 4 2 2" xfId="82"/>
    <cellStyle name="CurrencyTBWB 2 2 3 4 2 3" xfId="82"/>
    <cellStyle name="CurrencyTBWB 2 2 3 4 2 4" xfId="82"/>
    <cellStyle name="CurrencyTBWB 2 2 3 4 2 5" xfId="82"/>
    <cellStyle name="CurrencyTBWB 2 2 3 4 3" xfId="82"/>
    <cellStyle name="CurrencyTBWB 2 2 3 4 3 2" xfId="82"/>
    <cellStyle name="CurrencyTBWB 2 2 3 4 3 3" xfId="82"/>
    <cellStyle name="CurrencyTBWB 2 2 3 4 3 4" xfId="82"/>
    <cellStyle name="CurrencyTBWB 2 2 3 4 4" xfId="82"/>
    <cellStyle name="CurrencyTBWB 2 2 3 4 5" xfId="82"/>
    <cellStyle name="CurrencyTBWB 2 2 3 4 6" xfId="82"/>
    <cellStyle name="CurrencyTBWB 2 2 3 4 7" xfId="82"/>
    <cellStyle name="CurrencyTBWB 2 2 3 5" xfId="82"/>
    <cellStyle name="CurrencyTBWB 2 2 3 5 2" xfId="82"/>
    <cellStyle name="CurrencyTBWB 2 2 3 5 2 2" xfId="82"/>
    <cellStyle name="CurrencyTBWB 2 2 3 5 2 3" xfId="82"/>
    <cellStyle name="CurrencyTBWB 2 2 3 5 2 4" xfId="82"/>
    <cellStyle name="CurrencyTBWB 2 2 3 5 2 5" xfId="82"/>
    <cellStyle name="CurrencyTBWB 2 2 3 5 3" xfId="82"/>
    <cellStyle name="CurrencyTBWB 2 2 3 5 3 2" xfId="82"/>
    <cellStyle name="CurrencyTBWB 2 2 3 5 3 3" xfId="82"/>
    <cellStyle name="CurrencyTBWB 2 2 3 5 3 4" xfId="82"/>
    <cellStyle name="CurrencyTBWB 2 2 3 5 4" xfId="82"/>
    <cellStyle name="CurrencyTBWB 2 2 3 5 5" xfId="82"/>
    <cellStyle name="CurrencyTBWB 2 2 3 5 6" xfId="82"/>
    <cellStyle name="CurrencyTBWB 2 2 3 5 7" xfId="82"/>
    <cellStyle name="CurrencyTBWB 2 2 3 5 8" xfId="82"/>
    <cellStyle name="CurrencyTBWB 2 2 3 6" xfId="82"/>
    <cellStyle name="CurrencyTBWB 2 2 3 6 2" xfId="82"/>
    <cellStyle name="CurrencyTBWB 2 2 3 6 3" xfId="82"/>
    <cellStyle name="CurrencyTBWB 2 2 3 6 4" xfId="82"/>
    <cellStyle name="CurrencyTBWB 2 2 3 6 5" xfId="82"/>
    <cellStyle name="CurrencyTBWB 2 2 3 7" xfId="82"/>
    <cellStyle name="CurrencyTBWB 2 2 3 8" xfId="82"/>
    <cellStyle name="CurrencyTBWB 2 2 3 9" xfId="82"/>
    <cellStyle name="CurrencyTBWB 2 2 4" xfId="82"/>
    <cellStyle name="CurrencyTBWB 2 2 4 10" xfId="82"/>
    <cellStyle name="CurrencyTBWB 2 2 4 2" xfId="82"/>
    <cellStyle name="CurrencyTBWB 2 2 4 2 2" xfId="82"/>
    <cellStyle name="CurrencyTBWB 2 2 4 2 2 2" xfId="82"/>
    <cellStyle name="CurrencyTBWB 2 2 4 2 2 3" xfId="82"/>
    <cellStyle name="CurrencyTBWB 2 2 4 2 2 4" xfId="82"/>
    <cellStyle name="CurrencyTBWB 2 2 4 2 2 5" xfId="82"/>
    <cellStyle name="CurrencyTBWB 2 2 4 2 3" xfId="82"/>
    <cellStyle name="CurrencyTBWB 2 2 4 2 3 2" xfId="82"/>
    <cellStyle name="CurrencyTBWB 2 2 4 2 3 3" xfId="82"/>
    <cellStyle name="CurrencyTBWB 2 2 4 2 3 4" xfId="82"/>
    <cellStyle name="CurrencyTBWB 2 2 4 2 4" xfId="82"/>
    <cellStyle name="CurrencyTBWB 2 2 4 2 5" xfId="82"/>
    <cellStyle name="CurrencyTBWB 2 2 4 2 6" xfId="82"/>
    <cellStyle name="CurrencyTBWB 2 2 4 2 7" xfId="82"/>
    <cellStyle name="CurrencyTBWB 2 2 4 2 8" xfId="82"/>
    <cellStyle name="CurrencyTBWB 2 2 4 3" xfId="82"/>
    <cellStyle name="CurrencyTBWB 2 2 4 3 2" xfId="82"/>
    <cellStyle name="CurrencyTBWB 2 2 4 3 2 2" xfId="82"/>
    <cellStyle name="CurrencyTBWB 2 2 4 3 2 3" xfId="82"/>
    <cellStyle name="CurrencyTBWB 2 2 4 3 2 4" xfId="82"/>
    <cellStyle name="CurrencyTBWB 2 2 4 3 2 5" xfId="82"/>
    <cellStyle name="CurrencyTBWB 2 2 4 3 3" xfId="82"/>
    <cellStyle name="CurrencyTBWB 2 2 4 3 3 2" xfId="82"/>
    <cellStyle name="CurrencyTBWB 2 2 4 3 3 3" xfId="82"/>
    <cellStyle name="CurrencyTBWB 2 2 4 3 3 4" xfId="82"/>
    <cellStyle name="CurrencyTBWB 2 2 4 3 4" xfId="82"/>
    <cellStyle name="CurrencyTBWB 2 2 4 3 5" xfId="82"/>
    <cellStyle name="CurrencyTBWB 2 2 4 3 6" xfId="82"/>
    <cellStyle name="CurrencyTBWB 2 2 4 3 7" xfId="82"/>
    <cellStyle name="CurrencyTBWB 2 2 4 3 8" xfId="82"/>
    <cellStyle name="CurrencyTBWB 2 2 4 4" xfId="82"/>
    <cellStyle name="CurrencyTBWB 2 2 4 4 2" xfId="82"/>
    <cellStyle name="CurrencyTBWB 2 2 4 4 2 2" xfId="82"/>
    <cellStyle name="CurrencyTBWB 2 2 4 4 2 3" xfId="82"/>
    <cellStyle name="CurrencyTBWB 2 2 4 4 2 4" xfId="82"/>
    <cellStyle name="CurrencyTBWB 2 2 4 4 2 5" xfId="82"/>
    <cellStyle name="CurrencyTBWB 2 2 4 4 3" xfId="82"/>
    <cellStyle name="CurrencyTBWB 2 2 4 4 3 2" xfId="82"/>
    <cellStyle name="CurrencyTBWB 2 2 4 4 3 3" xfId="82"/>
    <cellStyle name="CurrencyTBWB 2 2 4 4 3 4" xfId="82"/>
    <cellStyle name="CurrencyTBWB 2 2 4 4 4" xfId="82"/>
    <cellStyle name="CurrencyTBWB 2 2 4 4 5" xfId="82"/>
    <cellStyle name="CurrencyTBWB 2 2 4 4 6" xfId="82"/>
    <cellStyle name="CurrencyTBWB 2 2 4 4 7" xfId="82"/>
    <cellStyle name="CurrencyTBWB 2 2 4 5" xfId="82"/>
    <cellStyle name="CurrencyTBWB 2 2 4 5 2" xfId="82"/>
    <cellStyle name="CurrencyTBWB 2 2 4 5 2 2" xfId="82"/>
    <cellStyle name="CurrencyTBWB 2 2 4 5 2 3" xfId="82"/>
    <cellStyle name="CurrencyTBWB 2 2 4 5 2 4" xfId="82"/>
    <cellStyle name="CurrencyTBWB 2 2 4 5 2 5" xfId="82"/>
    <cellStyle name="CurrencyTBWB 2 2 4 5 3" xfId="82"/>
    <cellStyle name="CurrencyTBWB 2 2 4 5 3 2" xfId="82"/>
    <cellStyle name="CurrencyTBWB 2 2 4 5 3 3" xfId="82"/>
    <cellStyle name="CurrencyTBWB 2 2 4 5 3 4" xfId="82"/>
    <cellStyle name="CurrencyTBWB 2 2 4 5 4" xfId="82"/>
    <cellStyle name="CurrencyTBWB 2 2 4 5 5" xfId="82"/>
    <cellStyle name="CurrencyTBWB 2 2 4 5 6" xfId="82"/>
    <cellStyle name="CurrencyTBWB 2 2 4 5 7" xfId="82"/>
    <cellStyle name="CurrencyTBWB 2 2 4 5 8" xfId="82"/>
    <cellStyle name="CurrencyTBWB 2 2 4 6" xfId="82"/>
    <cellStyle name="CurrencyTBWB 2 2 4 6 2" xfId="82"/>
    <cellStyle name="CurrencyTBWB 2 2 4 6 3" xfId="82"/>
    <cellStyle name="CurrencyTBWB 2 2 4 6 4" xfId="82"/>
    <cellStyle name="CurrencyTBWB 2 2 4 6 5" xfId="82"/>
    <cellStyle name="CurrencyTBWB 2 2 4 7" xfId="82"/>
    <cellStyle name="CurrencyTBWB 2 2 4 8" xfId="82"/>
    <cellStyle name="CurrencyTBWB 2 2 4 9" xfId="82"/>
    <cellStyle name="CurrencyTBWB 2 2 5" xfId="82"/>
    <cellStyle name="CurrencyTBWB 2 2 5 2" xfId="82"/>
    <cellStyle name="CurrencyTBWB 2 2 5 2 2" xfId="82"/>
    <cellStyle name="CurrencyTBWB 2 2 5 2 3" xfId="82"/>
    <cellStyle name="CurrencyTBWB 2 2 5 2 4" xfId="82"/>
    <cellStyle name="CurrencyTBWB 2 2 5 2 5" xfId="82"/>
    <cellStyle name="CurrencyTBWB 2 2 5 3" xfId="82"/>
    <cellStyle name="CurrencyTBWB 2 2 5 3 2" xfId="82"/>
    <cellStyle name="CurrencyTBWB 2 2 5 3 3" xfId="82"/>
    <cellStyle name="CurrencyTBWB 2 2 5 3 4" xfId="82"/>
    <cellStyle name="CurrencyTBWB 2 2 5 4" xfId="82"/>
    <cellStyle name="CurrencyTBWB 2 2 5 5" xfId="82"/>
    <cellStyle name="CurrencyTBWB 2 2 5 6" xfId="82"/>
    <cellStyle name="CurrencyTBWB 2 2 5 7" xfId="82"/>
    <cellStyle name="CurrencyTBWB 2 2 5 8" xfId="82"/>
    <cellStyle name="CurrencyTBWB 2 2 6" xfId="82"/>
    <cellStyle name="CurrencyTBWB 2 2 6 2" xfId="82"/>
    <cellStyle name="CurrencyTBWB 2 2 6 2 2" xfId="82"/>
    <cellStyle name="CurrencyTBWB 2 2 6 2 3" xfId="82"/>
    <cellStyle name="CurrencyTBWB 2 2 6 2 4" xfId="82"/>
    <cellStyle name="CurrencyTBWB 2 2 6 2 5" xfId="82"/>
    <cellStyle name="CurrencyTBWB 2 2 6 3" xfId="82"/>
    <cellStyle name="CurrencyTBWB 2 2 6 3 2" xfId="82"/>
    <cellStyle name="CurrencyTBWB 2 2 6 3 3" xfId="82"/>
    <cellStyle name="CurrencyTBWB 2 2 6 3 4" xfId="82"/>
    <cellStyle name="CurrencyTBWB 2 2 6 4" xfId="82"/>
    <cellStyle name="CurrencyTBWB 2 2 6 5" xfId="82"/>
    <cellStyle name="CurrencyTBWB 2 2 6 6" xfId="82"/>
    <cellStyle name="CurrencyTBWB 2 2 6 7" xfId="82"/>
    <cellStyle name="CurrencyTBWB 2 2 6 8" xfId="82"/>
    <cellStyle name="CurrencyTBWB 2 2 7" xfId="82"/>
    <cellStyle name="CurrencyTBWB 2 2 7 2" xfId="82"/>
    <cellStyle name="CurrencyTBWB 2 2 7 2 2" xfId="82"/>
    <cellStyle name="CurrencyTBWB 2 2 7 2 3" xfId="82"/>
    <cellStyle name="CurrencyTBWB 2 2 7 2 4" xfId="82"/>
    <cellStyle name="CurrencyTBWB 2 2 7 2 5" xfId="82"/>
    <cellStyle name="CurrencyTBWB 2 2 7 3" xfId="82"/>
    <cellStyle name="CurrencyTBWB 2 2 7 3 2" xfId="82"/>
    <cellStyle name="CurrencyTBWB 2 2 7 3 3" xfId="82"/>
    <cellStyle name="CurrencyTBWB 2 2 7 3 4" xfId="82"/>
    <cellStyle name="CurrencyTBWB 2 2 7 4" xfId="82"/>
    <cellStyle name="CurrencyTBWB 2 2 7 5" xfId="82"/>
    <cellStyle name="CurrencyTBWB 2 2 7 6" xfId="82"/>
    <cellStyle name="CurrencyTBWB 2 2 7 7" xfId="82"/>
    <cellStyle name="CurrencyTBWB 2 2 8" xfId="82"/>
    <cellStyle name="CurrencyTBWB 2 2 8 2" xfId="82"/>
    <cellStyle name="CurrencyTBWB 2 2 8 2 2" xfId="82"/>
    <cellStyle name="CurrencyTBWB 2 2 8 2 3" xfId="82"/>
    <cellStyle name="CurrencyTBWB 2 2 8 2 4" xfId="82"/>
    <cellStyle name="CurrencyTBWB 2 2 8 2 5" xfId="82"/>
    <cellStyle name="CurrencyTBWB 2 2 8 3" xfId="82"/>
    <cellStyle name="CurrencyTBWB 2 2 8 3 2" xfId="82"/>
    <cellStyle name="CurrencyTBWB 2 2 8 3 3" xfId="82"/>
    <cellStyle name="CurrencyTBWB 2 2 8 3 4" xfId="82"/>
    <cellStyle name="CurrencyTBWB 2 2 8 4" xfId="82"/>
    <cellStyle name="CurrencyTBWB 2 2 8 5" xfId="82"/>
    <cellStyle name="CurrencyTBWB 2 2 8 6" xfId="82"/>
    <cellStyle name="CurrencyTBWB 2 2 8 7" xfId="82"/>
    <cellStyle name="CurrencyTBWB 2 2 8 8" xfId="82"/>
    <cellStyle name="CurrencyTBWB 2 2 9" xfId="82"/>
    <cellStyle name="CurrencyTBWB 2 2 9 2" xfId="82"/>
    <cellStyle name="CurrencyTBWB 2 2 9 3" xfId="82"/>
    <cellStyle name="CurrencyTBWB 2 2 9 4" xfId="82"/>
    <cellStyle name="CurrencyTBWB 2 2 9 5" xfId="82"/>
    <cellStyle name="CurrencyTBWB 2 3" xfId="82"/>
    <cellStyle name="CurrencyTBWB 2 3 10" xfId="82"/>
    <cellStyle name="CurrencyTBWB 2 3 2" xfId="82"/>
    <cellStyle name="CurrencyTBWB 2 3 2 2" xfId="82"/>
    <cellStyle name="CurrencyTBWB 2 3 2 2 2" xfId="82"/>
    <cellStyle name="CurrencyTBWB 2 3 2 2 3" xfId="82"/>
    <cellStyle name="CurrencyTBWB 2 3 2 2 4" xfId="82"/>
    <cellStyle name="CurrencyTBWB 2 3 2 2 5" xfId="82"/>
    <cellStyle name="CurrencyTBWB 2 3 2 3" xfId="82"/>
    <cellStyle name="CurrencyTBWB 2 3 2 3 2" xfId="82"/>
    <cellStyle name="CurrencyTBWB 2 3 2 3 3" xfId="82"/>
    <cellStyle name="CurrencyTBWB 2 3 2 3 4" xfId="82"/>
    <cellStyle name="CurrencyTBWB 2 3 2 4" xfId="82"/>
    <cellStyle name="CurrencyTBWB 2 3 2 5" xfId="82"/>
    <cellStyle name="CurrencyTBWB 2 3 2 6" xfId="82"/>
    <cellStyle name="CurrencyTBWB 2 3 2 7" xfId="82"/>
    <cellStyle name="CurrencyTBWB 2 3 2 8" xfId="82"/>
    <cellStyle name="CurrencyTBWB 2 3 3" xfId="82"/>
    <cellStyle name="CurrencyTBWB 2 3 3 2" xfId="82"/>
    <cellStyle name="CurrencyTBWB 2 3 3 2 2" xfId="82"/>
    <cellStyle name="CurrencyTBWB 2 3 3 2 3" xfId="82"/>
    <cellStyle name="CurrencyTBWB 2 3 3 2 4" xfId="82"/>
    <cellStyle name="CurrencyTBWB 2 3 3 2 5" xfId="82"/>
    <cellStyle name="CurrencyTBWB 2 3 3 3" xfId="82"/>
    <cellStyle name="CurrencyTBWB 2 3 3 3 2" xfId="82"/>
    <cellStyle name="CurrencyTBWB 2 3 3 3 3" xfId="82"/>
    <cellStyle name="CurrencyTBWB 2 3 3 3 4" xfId="82"/>
    <cellStyle name="CurrencyTBWB 2 3 3 4" xfId="82"/>
    <cellStyle name="CurrencyTBWB 2 3 3 5" xfId="82"/>
    <cellStyle name="CurrencyTBWB 2 3 3 6" xfId="82"/>
    <cellStyle name="CurrencyTBWB 2 3 3 7" xfId="82"/>
    <cellStyle name="CurrencyTBWB 2 3 3 8" xfId="82"/>
    <cellStyle name="CurrencyTBWB 2 3 4" xfId="82"/>
    <cellStyle name="CurrencyTBWB 2 3 4 2" xfId="82"/>
    <cellStyle name="CurrencyTBWB 2 3 4 2 2" xfId="82"/>
    <cellStyle name="CurrencyTBWB 2 3 4 2 3" xfId="82"/>
    <cellStyle name="CurrencyTBWB 2 3 4 2 4" xfId="82"/>
    <cellStyle name="CurrencyTBWB 2 3 4 2 5" xfId="82"/>
    <cellStyle name="CurrencyTBWB 2 3 4 3" xfId="82"/>
    <cellStyle name="CurrencyTBWB 2 3 4 3 2" xfId="82"/>
    <cellStyle name="CurrencyTBWB 2 3 4 3 3" xfId="82"/>
    <cellStyle name="CurrencyTBWB 2 3 4 3 4" xfId="82"/>
    <cellStyle name="CurrencyTBWB 2 3 4 4" xfId="82"/>
    <cellStyle name="CurrencyTBWB 2 3 4 5" xfId="82"/>
    <cellStyle name="CurrencyTBWB 2 3 4 6" xfId="82"/>
    <cellStyle name="CurrencyTBWB 2 3 4 7" xfId="82"/>
    <cellStyle name="CurrencyTBWB 2 3 5" xfId="82"/>
    <cellStyle name="CurrencyTBWB 2 3 5 2" xfId="82"/>
    <cellStyle name="CurrencyTBWB 2 3 5 2 2" xfId="82"/>
    <cellStyle name="CurrencyTBWB 2 3 5 2 3" xfId="82"/>
    <cellStyle name="CurrencyTBWB 2 3 5 2 4" xfId="82"/>
    <cellStyle name="CurrencyTBWB 2 3 5 2 5" xfId="82"/>
    <cellStyle name="CurrencyTBWB 2 3 5 3" xfId="82"/>
    <cellStyle name="CurrencyTBWB 2 3 5 3 2" xfId="82"/>
    <cellStyle name="CurrencyTBWB 2 3 5 3 3" xfId="82"/>
    <cellStyle name="CurrencyTBWB 2 3 5 3 4" xfId="82"/>
    <cellStyle name="CurrencyTBWB 2 3 5 4" xfId="82"/>
    <cellStyle name="CurrencyTBWB 2 3 5 5" xfId="82"/>
    <cellStyle name="CurrencyTBWB 2 3 5 6" xfId="82"/>
    <cellStyle name="CurrencyTBWB 2 3 5 7" xfId="82"/>
    <cellStyle name="CurrencyTBWB 2 3 5 8" xfId="82"/>
    <cellStyle name="CurrencyTBWB 2 3 6" xfId="82"/>
    <cellStyle name="CurrencyTBWB 2 3 6 2" xfId="82"/>
    <cellStyle name="CurrencyTBWB 2 3 6 3" xfId="82"/>
    <cellStyle name="CurrencyTBWB 2 3 6 4" xfId="82"/>
    <cellStyle name="CurrencyTBWB 2 3 6 5" xfId="82"/>
    <cellStyle name="CurrencyTBWB 2 3 7" xfId="82"/>
    <cellStyle name="CurrencyTBWB 2 3 8" xfId="82"/>
    <cellStyle name="CurrencyTBWB 2 3 9" xfId="82"/>
    <cellStyle name="CurrencyTBWB 2 4" xfId="82"/>
    <cellStyle name="CurrencyTBWB 2 4 10" xfId="82"/>
    <cellStyle name="CurrencyTBWB 2 4 2" xfId="82"/>
    <cellStyle name="CurrencyTBWB 2 4 2 2" xfId="82"/>
    <cellStyle name="CurrencyTBWB 2 4 2 2 2" xfId="82"/>
    <cellStyle name="CurrencyTBWB 2 4 2 2 3" xfId="82"/>
    <cellStyle name="CurrencyTBWB 2 4 2 2 4" xfId="82"/>
    <cellStyle name="CurrencyTBWB 2 4 2 2 5" xfId="82"/>
    <cellStyle name="CurrencyTBWB 2 4 2 3" xfId="82"/>
    <cellStyle name="CurrencyTBWB 2 4 2 3 2" xfId="82"/>
    <cellStyle name="CurrencyTBWB 2 4 2 3 3" xfId="82"/>
    <cellStyle name="CurrencyTBWB 2 4 2 3 4" xfId="82"/>
    <cellStyle name="CurrencyTBWB 2 4 2 4" xfId="82"/>
    <cellStyle name="CurrencyTBWB 2 4 2 5" xfId="82"/>
    <cellStyle name="CurrencyTBWB 2 4 2 6" xfId="82"/>
    <cellStyle name="CurrencyTBWB 2 4 2 7" xfId="82"/>
    <cellStyle name="CurrencyTBWB 2 4 2 8" xfId="82"/>
    <cellStyle name="CurrencyTBWB 2 4 3" xfId="82"/>
    <cellStyle name="CurrencyTBWB 2 4 3 2" xfId="82"/>
    <cellStyle name="CurrencyTBWB 2 4 3 2 2" xfId="82"/>
    <cellStyle name="CurrencyTBWB 2 4 3 2 3" xfId="82"/>
    <cellStyle name="CurrencyTBWB 2 4 3 2 4" xfId="82"/>
    <cellStyle name="CurrencyTBWB 2 4 3 2 5" xfId="82"/>
    <cellStyle name="CurrencyTBWB 2 4 3 3" xfId="82"/>
    <cellStyle name="CurrencyTBWB 2 4 3 3 2" xfId="82"/>
    <cellStyle name="CurrencyTBWB 2 4 3 3 3" xfId="82"/>
    <cellStyle name="CurrencyTBWB 2 4 3 3 4" xfId="82"/>
    <cellStyle name="CurrencyTBWB 2 4 3 4" xfId="82"/>
    <cellStyle name="CurrencyTBWB 2 4 3 5" xfId="82"/>
    <cellStyle name="CurrencyTBWB 2 4 3 6" xfId="82"/>
    <cellStyle name="CurrencyTBWB 2 4 3 7" xfId="82"/>
    <cellStyle name="CurrencyTBWB 2 4 3 8" xfId="82"/>
    <cellStyle name="CurrencyTBWB 2 4 4" xfId="82"/>
    <cellStyle name="CurrencyTBWB 2 4 4 2" xfId="82"/>
    <cellStyle name="CurrencyTBWB 2 4 4 2 2" xfId="82"/>
    <cellStyle name="CurrencyTBWB 2 4 4 2 3" xfId="82"/>
    <cellStyle name="CurrencyTBWB 2 4 4 2 4" xfId="82"/>
    <cellStyle name="CurrencyTBWB 2 4 4 2 5" xfId="82"/>
    <cellStyle name="CurrencyTBWB 2 4 4 3" xfId="82"/>
    <cellStyle name="CurrencyTBWB 2 4 4 3 2" xfId="82"/>
    <cellStyle name="CurrencyTBWB 2 4 4 3 3" xfId="82"/>
    <cellStyle name="CurrencyTBWB 2 4 4 3 4" xfId="82"/>
    <cellStyle name="CurrencyTBWB 2 4 4 4" xfId="82"/>
    <cellStyle name="CurrencyTBWB 2 4 4 5" xfId="82"/>
    <cellStyle name="CurrencyTBWB 2 4 4 6" xfId="82"/>
    <cellStyle name="CurrencyTBWB 2 4 4 7" xfId="82"/>
    <cellStyle name="CurrencyTBWB 2 4 5" xfId="82"/>
    <cellStyle name="CurrencyTBWB 2 4 5 2" xfId="82"/>
    <cellStyle name="CurrencyTBWB 2 4 5 2 2" xfId="82"/>
    <cellStyle name="CurrencyTBWB 2 4 5 2 3" xfId="82"/>
    <cellStyle name="CurrencyTBWB 2 4 5 2 4" xfId="82"/>
    <cellStyle name="CurrencyTBWB 2 4 5 2 5" xfId="82"/>
    <cellStyle name="CurrencyTBWB 2 4 5 3" xfId="82"/>
    <cellStyle name="CurrencyTBWB 2 4 5 3 2" xfId="82"/>
    <cellStyle name="CurrencyTBWB 2 4 5 3 3" xfId="82"/>
    <cellStyle name="CurrencyTBWB 2 4 5 3 4" xfId="82"/>
    <cellStyle name="CurrencyTBWB 2 4 5 4" xfId="82"/>
    <cellStyle name="CurrencyTBWB 2 4 5 5" xfId="82"/>
    <cellStyle name="CurrencyTBWB 2 4 5 6" xfId="82"/>
    <cellStyle name="CurrencyTBWB 2 4 5 7" xfId="82"/>
    <cellStyle name="CurrencyTBWB 2 4 5 8" xfId="82"/>
    <cellStyle name="CurrencyTBWB 2 4 6" xfId="82"/>
    <cellStyle name="CurrencyTBWB 2 4 6 2" xfId="82"/>
    <cellStyle name="CurrencyTBWB 2 4 6 3" xfId="82"/>
    <cellStyle name="CurrencyTBWB 2 4 6 4" xfId="82"/>
    <cellStyle name="CurrencyTBWB 2 4 6 5" xfId="82"/>
    <cellStyle name="CurrencyTBWB 2 4 7" xfId="82"/>
    <cellStyle name="CurrencyTBWB 2 4 8" xfId="82"/>
    <cellStyle name="CurrencyTBWB 2 4 9" xfId="82"/>
    <cellStyle name="CurrencyTBWB 2 5" xfId="82"/>
    <cellStyle name="CurrencyTBWB 2 5 2" xfId="82"/>
    <cellStyle name="CurrencyTBWB 2 5 2 2" xfId="82"/>
    <cellStyle name="CurrencyTBWB 2 5 2 3" xfId="82"/>
    <cellStyle name="CurrencyTBWB 2 5 2 4" xfId="82"/>
    <cellStyle name="CurrencyTBWB 2 5 2 5" xfId="82"/>
    <cellStyle name="CurrencyTBWB 2 5 3" xfId="82"/>
    <cellStyle name="CurrencyTBWB 2 5 3 2" xfId="82"/>
    <cellStyle name="CurrencyTBWB 2 5 3 3" xfId="82"/>
    <cellStyle name="CurrencyTBWB 2 5 3 4" xfId="82"/>
    <cellStyle name="CurrencyTBWB 2 5 4" xfId="82"/>
    <cellStyle name="CurrencyTBWB 2 5 5" xfId="82"/>
    <cellStyle name="CurrencyTBWB 2 5 6" xfId="82"/>
    <cellStyle name="CurrencyTBWB 2 5 7" xfId="82"/>
    <cellStyle name="CurrencyTBWB 2 5 8" xfId="82"/>
    <cellStyle name="CurrencyTBWB 2 6" xfId="82"/>
    <cellStyle name="CurrencyTBWB 2 6 2" xfId="82"/>
    <cellStyle name="CurrencyTBWB 2 6 2 2" xfId="82"/>
    <cellStyle name="CurrencyTBWB 2 6 2 3" xfId="82"/>
    <cellStyle name="CurrencyTBWB 2 6 2 4" xfId="82"/>
    <cellStyle name="CurrencyTBWB 2 6 2 5" xfId="82"/>
    <cellStyle name="CurrencyTBWB 2 6 3" xfId="82"/>
    <cellStyle name="CurrencyTBWB 2 6 3 2" xfId="82"/>
    <cellStyle name="CurrencyTBWB 2 6 3 3" xfId="82"/>
    <cellStyle name="CurrencyTBWB 2 6 3 4" xfId="82"/>
    <cellStyle name="CurrencyTBWB 2 6 4" xfId="82"/>
    <cellStyle name="CurrencyTBWB 2 6 5" xfId="82"/>
    <cellStyle name="CurrencyTBWB 2 6 6" xfId="82"/>
    <cellStyle name="CurrencyTBWB 2 6 7" xfId="82"/>
    <cellStyle name="CurrencyTBWB 2 6 8" xfId="82"/>
    <cellStyle name="CurrencyTBWB 2 7" xfId="82"/>
    <cellStyle name="CurrencyTBWB 2 7 2" xfId="82"/>
    <cellStyle name="CurrencyTBWB 2 7 2 2" xfId="82"/>
    <cellStyle name="CurrencyTBWB 2 7 2 3" xfId="82"/>
    <cellStyle name="CurrencyTBWB 2 7 2 4" xfId="82"/>
    <cellStyle name="CurrencyTBWB 2 7 2 5" xfId="82"/>
    <cellStyle name="CurrencyTBWB 2 7 3" xfId="82"/>
    <cellStyle name="CurrencyTBWB 2 7 3 2" xfId="82"/>
    <cellStyle name="CurrencyTBWB 2 7 3 3" xfId="82"/>
    <cellStyle name="CurrencyTBWB 2 7 3 4" xfId="82"/>
    <cellStyle name="CurrencyTBWB 2 7 4" xfId="82"/>
    <cellStyle name="CurrencyTBWB 2 7 5" xfId="82"/>
    <cellStyle name="CurrencyTBWB 2 7 6" xfId="82"/>
    <cellStyle name="CurrencyTBWB 2 7 7" xfId="82"/>
    <cellStyle name="CurrencyTBWB 2 8" xfId="82"/>
    <cellStyle name="CurrencyTBWB 2 8 2" xfId="82"/>
    <cellStyle name="CurrencyTBWB 2 8 2 2" xfId="82"/>
    <cellStyle name="CurrencyTBWB 2 8 2 3" xfId="82"/>
    <cellStyle name="CurrencyTBWB 2 8 2 4" xfId="82"/>
    <cellStyle name="CurrencyTBWB 2 8 2 5" xfId="82"/>
    <cellStyle name="CurrencyTBWB 2 8 3" xfId="82"/>
    <cellStyle name="CurrencyTBWB 2 8 3 2" xfId="82"/>
    <cellStyle name="CurrencyTBWB 2 8 3 3" xfId="82"/>
    <cellStyle name="CurrencyTBWB 2 8 3 4" xfId="82"/>
    <cellStyle name="CurrencyTBWB 2 8 4" xfId="82"/>
    <cellStyle name="CurrencyTBWB 2 8 5" xfId="82"/>
    <cellStyle name="CurrencyTBWB 2 8 6" xfId="82"/>
    <cellStyle name="CurrencyTBWB 2 8 7" xfId="82"/>
    <cellStyle name="CurrencyTBWB 2 8 8" xfId="82"/>
    <cellStyle name="CurrencyTBWB 2 9" xfId="82"/>
    <cellStyle name="CurrencyTBWB 2 9 2" xfId="82"/>
    <cellStyle name="CurrencyTBWB 2 9 3" xfId="82"/>
    <cellStyle name="CurrencyTBWB 2 9 4" xfId="82"/>
    <cellStyle name="CurrencyTBWB 2 9 5" xfId="82"/>
    <cellStyle name="CurrencyTBWB 3" xfId="82"/>
    <cellStyle name="CurrencyTBWB 3 10" xfId="82"/>
    <cellStyle name="CurrencyTBWB 3 11" xfId="82"/>
    <cellStyle name="CurrencyTBWB 3 12" xfId="82"/>
    <cellStyle name="CurrencyTBWB 3 2" xfId="82"/>
    <cellStyle name="CurrencyTBWB 3 2 10" xfId="82"/>
    <cellStyle name="CurrencyTBWB 3 2 2" xfId="82"/>
    <cellStyle name="CurrencyTBWB 3 2 2 2" xfId="82"/>
    <cellStyle name="CurrencyTBWB 3 2 2 2 2" xfId="82"/>
    <cellStyle name="CurrencyTBWB 3 2 2 2 3" xfId="82"/>
    <cellStyle name="CurrencyTBWB 3 2 2 2 4" xfId="82"/>
    <cellStyle name="CurrencyTBWB 3 2 2 2 5" xfId="82"/>
    <cellStyle name="CurrencyTBWB 3 2 2 3" xfId="82"/>
    <cellStyle name="CurrencyTBWB 3 2 2 3 2" xfId="82"/>
    <cellStyle name="CurrencyTBWB 3 2 2 3 3" xfId="82"/>
    <cellStyle name="CurrencyTBWB 3 2 2 3 4" xfId="82"/>
    <cellStyle name="CurrencyTBWB 3 2 2 4" xfId="82"/>
    <cellStyle name="CurrencyTBWB 3 2 2 5" xfId="82"/>
    <cellStyle name="CurrencyTBWB 3 2 2 6" xfId="82"/>
    <cellStyle name="CurrencyTBWB 3 2 2 7" xfId="82"/>
    <cellStyle name="CurrencyTBWB 3 2 2 8" xfId="82"/>
    <cellStyle name="CurrencyTBWB 3 2 3" xfId="82"/>
    <cellStyle name="CurrencyTBWB 3 2 3 2" xfId="82"/>
    <cellStyle name="CurrencyTBWB 3 2 3 2 2" xfId="82"/>
    <cellStyle name="CurrencyTBWB 3 2 3 2 3" xfId="82"/>
    <cellStyle name="CurrencyTBWB 3 2 3 2 4" xfId="82"/>
    <cellStyle name="CurrencyTBWB 3 2 3 2 5" xfId="82"/>
    <cellStyle name="CurrencyTBWB 3 2 3 3" xfId="82"/>
    <cellStyle name="CurrencyTBWB 3 2 3 3 2" xfId="82"/>
    <cellStyle name="CurrencyTBWB 3 2 3 3 3" xfId="82"/>
    <cellStyle name="CurrencyTBWB 3 2 3 3 4" xfId="82"/>
    <cellStyle name="CurrencyTBWB 3 2 3 4" xfId="82"/>
    <cellStyle name="CurrencyTBWB 3 2 3 5" xfId="82"/>
    <cellStyle name="CurrencyTBWB 3 2 3 6" xfId="82"/>
    <cellStyle name="CurrencyTBWB 3 2 3 7" xfId="82"/>
    <cellStyle name="CurrencyTBWB 3 2 3 8" xfId="82"/>
    <cellStyle name="CurrencyTBWB 3 2 4" xfId="82"/>
    <cellStyle name="CurrencyTBWB 3 2 4 2" xfId="82"/>
    <cellStyle name="CurrencyTBWB 3 2 4 2 2" xfId="82"/>
    <cellStyle name="CurrencyTBWB 3 2 4 2 3" xfId="82"/>
    <cellStyle name="CurrencyTBWB 3 2 4 2 4" xfId="82"/>
    <cellStyle name="CurrencyTBWB 3 2 4 2 5" xfId="82"/>
    <cellStyle name="CurrencyTBWB 3 2 4 3" xfId="82"/>
    <cellStyle name="CurrencyTBWB 3 2 4 3 2" xfId="82"/>
    <cellStyle name="CurrencyTBWB 3 2 4 3 3" xfId="82"/>
    <cellStyle name="CurrencyTBWB 3 2 4 3 4" xfId="82"/>
    <cellStyle name="CurrencyTBWB 3 2 4 4" xfId="82"/>
    <cellStyle name="CurrencyTBWB 3 2 4 5" xfId="82"/>
    <cellStyle name="CurrencyTBWB 3 2 4 6" xfId="82"/>
    <cellStyle name="CurrencyTBWB 3 2 4 7" xfId="82"/>
    <cellStyle name="CurrencyTBWB 3 2 5" xfId="82"/>
    <cellStyle name="CurrencyTBWB 3 2 5 2" xfId="82"/>
    <cellStyle name="CurrencyTBWB 3 2 5 2 2" xfId="82"/>
    <cellStyle name="CurrencyTBWB 3 2 5 2 3" xfId="82"/>
    <cellStyle name="CurrencyTBWB 3 2 5 2 4" xfId="82"/>
    <cellStyle name="CurrencyTBWB 3 2 5 2 5" xfId="82"/>
    <cellStyle name="CurrencyTBWB 3 2 5 3" xfId="82"/>
    <cellStyle name="CurrencyTBWB 3 2 5 3 2" xfId="82"/>
    <cellStyle name="CurrencyTBWB 3 2 5 3 3" xfId="82"/>
    <cellStyle name="CurrencyTBWB 3 2 5 3 4" xfId="82"/>
    <cellStyle name="CurrencyTBWB 3 2 5 4" xfId="82"/>
    <cellStyle name="CurrencyTBWB 3 2 5 5" xfId="82"/>
    <cellStyle name="CurrencyTBWB 3 2 5 6" xfId="82"/>
    <cellStyle name="CurrencyTBWB 3 2 5 7" xfId="82"/>
    <cellStyle name="CurrencyTBWB 3 2 5 8" xfId="82"/>
    <cellStyle name="CurrencyTBWB 3 2 6" xfId="82"/>
    <cellStyle name="CurrencyTBWB 3 2 6 2" xfId="82"/>
    <cellStyle name="CurrencyTBWB 3 2 6 3" xfId="82"/>
    <cellStyle name="CurrencyTBWB 3 2 6 4" xfId="82"/>
    <cellStyle name="CurrencyTBWB 3 2 6 5" xfId="82"/>
    <cellStyle name="CurrencyTBWB 3 2 7" xfId="82"/>
    <cellStyle name="CurrencyTBWB 3 2 8" xfId="82"/>
    <cellStyle name="CurrencyTBWB 3 2 9" xfId="82"/>
    <cellStyle name="CurrencyTBWB 3 3" xfId="82"/>
    <cellStyle name="CurrencyTBWB 3 3 10" xfId="82"/>
    <cellStyle name="CurrencyTBWB 3 3 2" xfId="82"/>
    <cellStyle name="CurrencyTBWB 3 3 2 2" xfId="82"/>
    <cellStyle name="CurrencyTBWB 3 3 2 2 2" xfId="82"/>
    <cellStyle name="CurrencyTBWB 3 3 2 2 3" xfId="82"/>
    <cellStyle name="CurrencyTBWB 3 3 2 2 4" xfId="82"/>
    <cellStyle name="CurrencyTBWB 3 3 2 2 5" xfId="82"/>
    <cellStyle name="CurrencyTBWB 3 3 2 3" xfId="82"/>
    <cellStyle name="CurrencyTBWB 3 3 2 3 2" xfId="82"/>
    <cellStyle name="CurrencyTBWB 3 3 2 3 3" xfId="82"/>
    <cellStyle name="CurrencyTBWB 3 3 2 3 4" xfId="82"/>
    <cellStyle name="CurrencyTBWB 3 3 2 4" xfId="82"/>
    <cellStyle name="CurrencyTBWB 3 3 2 5" xfId="82"/>
    <cellStyle name="CurrencyTBWB 3 3 2 6" xfId="82"/>
    <cellStyle name="CurrencyTBWB 3 3 2 7" xfId="82"/>
    <cellStyle name="CurrencyTBWB 3 3 2 8" xfId="82"/>
    <cellStyle name="CurrencyTBWB 3 3 3" xfId="82"/>
    <cellStyle name="CurrencyTBWB 3 3 3 2" xfId="82"/>
    <cellStyle name="CurrencyTBWB 3 3 3 2 2" xfId="82"/>
    <cellStyle name="CurrencyTBWB 3 3 3 2 3" xfId="82"/>
    <cellStyle name="CurrencyTBWB 3 3 3 2 4" xfId="82"/>
    <cellStyle name="CurrencyTBWB 3 3 3 2 5" xfId="82"/>
    <cellStyle name="CurrencyTBWB 3 3 3 3" xfId="82"/>
    <cellStyle name="CurrencyTBWB 3 3 3 3 2" xfId="82"/>
    <cellStyle name="CurrencyTBWB 3 3 3 3 3" xfId="82"/>
    <cellStyle name="CurrencyTBWB 3 3 3 3 4" xfId="82"/>
    <cellStyle name="CurrencyTBWB 3 3 3 4" xfId="82"/>
    <cellStyle name="CurrencyTBWB 3 3 3 5" xfId="82"/>
    <cellStyle name="CurrencyTBWB 3 3 3 6" xfId="82"/>
    <cellStyle name="CurrencyTBWB 3 3 3 7" xfId="82"/>
    <cellStyle name="CurrencyTBWB 3 3 3 8" xfId="82"/>
    <cellStyle name="CurrencyTBWB 3 3 4" xfId="82"/>
    <cellStyle name="CurrencyTBWB 3 3 4 2" xfId="82"/>
    <cellStyle name="CurrencyTBWB 3 3 4 2 2" xfId="82"/>
    <cellStyle name="CurrencyTBWB 3 3 4 2 3" xfId="82"/>
    <cellStyle name="CurrencyTBWB 3 3 4 2 4" xfId="82"/>
    <cellStyle name="CurrencyTBWB 3 3 4 2 5" xfId="82"/>
    <cellStyle name="CurrencyTBWB 3 3 4 3" xfId="82"/>
    <cellStyle name="CurrencyTBWB 3 3 4 3 2" xfId="82"/>
    <cellStyle name="CurrencyTBWB 3 3 4 3 3" xfId="82"/>
    <cellStyle name="CurrencyTBWB 3 3 4 3 4" xfId="82"/>
    <cellStyle name="CurrencyTBWB 3 3 4 4" xfId="82"/>
    <cellStyle name="CurrencyTBWB 3 3 4 5" xfId="82"/>
    <cellStyle name="CurrencyTBWB 3 3 4 6" xfId="82"/>
    <cellStyle name="CurrencyTBWB 3 3 4 7" xfId="82"/>
    <cellStyle name="CurrencyTBWB 3 3 5" xfId="82"/>
    <cellStyle name="CurrencyTBWB 3 3 5 2" xfId="82"/>
    <cellStyle name="CurrencyTBWB 3 3 5 2 2" xfId="82"/>
    <cellStyle name="CurrencyTBWB 3 3 5 2 3" xfId="82"/>
    <cellStyle name="CurrencyTBWB 3 3 5 2 4" xfId="82"/>
    <cellStyle name="CurrencyTBWB 3 3 5 2 5" xfId="82"/>
    <cellStyle name="CurrencyTBWB 3 3 5 3" xfId="82"/>
    <cellStyle name="CurrencyTBWB 3 3 5 3 2" xfId="82"/>
    <cellStyle name="CurrencyTBWB 3 3 5 3 3" xfId="82"/>
    <cellStyle name="CurrencyTBWB 3 3 5 3 4" xfId="82"/>
    <cellStyle name="CurrencyTBWB 3 3 5 4" xfId="82"/>
    <cellStyle name="CurrencyTBWB 3 3 5 5" xfId="82"/>
    <cellStyle name="CurrencyTBWB 3 3 5 6" xfId="82"/>
    <cellStyle name="CurrencyTBWB 3 3 5 7" xfId="82"/>
    <cellStyle name="CurrencyTBWB 3 3 5 8" xfId="82"/>
    <cellStyle name="CurrencyTBWB 3 3 6" xfId="82"/>
    <cellStyle name="CurrencyTBWB 3 3 6 2" xfId="82"/>
    <cellStyle name="CurrencyTBWB 3 3 6 3" xfId="82"/>
    <cellStyle name="CurrencyTBWB 3 3 6 4" xfId="82"/>
    <cellStyle name="CurrencyTBWB 3 3 6 5" xfId="82"/>
    <cellStyle name="CurrencyTBWB 3 3 7" xfId="82"/>
    <cellStyle name="CurrencyTBWB 3 3 8" xfId="82"/>
    <cellStyle name="CurrencyTBWB 3 3 9" xfId="82"/>
    <cellStyle name="CurrencyTBWB 3 4" xfId="82"/>
    <cellStyle name="CurrencyTBWB 3 4 2" xfId="82"/>
    <cellStyle name="CurrencyTBWB 3 4 2 2" xfId="82"/>
    <cellStyle name="CurrencyTBWB 3 4 2 3" xfId="82"/>
    <cellStyle name="CurrencyTBWB 3 4 2 4" xfId="82"/>
    <cellStyle name="CurrencyTBWB 3 4 2 5" xfId="82"/>
    <cellStyle name="CurrencyTBWB 3 4 3" xfId="82"/>
    <cellStyle name="CurrencyTBWB 3 4 3 2" xfId="82"/>
    <cellStyle name="CurrencyTBWB 3 4 3 3" xfId="82"/>
    <cellStyle name="CurrencyTBWB 3 4 3 4" xfId="82"/>
    <cellStyle name="CurrencyTBWB 3 4 4" xfId="82"/>
    <cellStyle name="CurrencyTBWB 3 4 5" xfId="82"/>
    <cellStyle name="CurrencyTBWB 3 4 6" xfId="82"/>
    <cellStyle name="CurrencyTBWB 3 4 7" xfId="82"/>
    <cellStyle name="CurrencyTBWB 3 4 8" xfId="82"/>
    <cellStyle name="CurrencyTBWB 3 5" xfId="82"/>
    <cellStyle name="CurrencyTBWB 3 5 2" xfId="82"/>
    <cellStyle name="CurrencyTBWB 3 5 2 2" xfId="82"/>
    <cellStyle name="CurrencyTBWB 3 5 2 3" xfId="82"/>
    <cellStyle name="CurrencyTBWB 3 5 2 4" xfId="82"/>
    <cellStyle name="CurrencyTBWB 3 5 2 5" xfId="82"/>
    <cellStyle name="CurrencyTBWB 3 5 3" xfId="82"/>
    <cellStyle name="CurrencyTBWB 3 5 3 2" xfId="82"/>
    <cellStyle name="CurrencyTBWB 3 5 3 3" xfId="82"/>
    <cellStyle name="CurrencyTBWB 3 5 3 4" xfId="82"/>
    <cellStyle name="CurrencyTBWB 3 5 4" xfId="82"/>
    <cellStyle name="CurrencyTBWB 3 5 5" xfId="82"/>
    <cellStyle name="CurrencyTBWB 3 5 6" xfId="82"/>
    <cellStyle name="CurrencyTBWB 3 5 7" xfId="82"/>
    <cellStyle name="CurrencyTBWB 3 5 8" xfId="82"/>
    <cellStyle name="CurrencyTBWB 3 6" xfId="82"/>
    <cellStyle name="CurrencyTBWB 3 6 2" xfId="82"/>
    <cellStyle name="CurrencyTBWB 3 6 2 2" xfId="82"/>
    <cellStyle name="CurrencyTBWB 3 6 2 3" xfId="82"/>
    <cellStyle name="CurrencyTBWB 3 6 2 4" xfId="82"/>
    <cellStyle name="CurrencyTBWB 3 6 2 5" xfId="82"/>
    <cellStyle name="CurrencyTBWB 3 6 3" xfId="82"/>
    <cellStyle name="CurrencyTBWB 3 6 3 2" xfId="82"/>
    <cellStyle name="CurrencyTBWB 3 6 3 3" xfId="82"/>
    <cellStyle name="CurrencyTBWB 3 6 3 4" xfId="82"/>
    <cellStyle name="CurrencyTBWB 3 6 4" xfId="82"/>
    <cellStyle name="CurrencyTBWB 3 6 5" xfId="82"/>
    <cellStyle name="CurrencyTBWB 3 6 6" xfId="82"/>
    <cellStyle name="CurrencyTBWB 3 6 7" xfId="82"/>
    <cellStyle name="CurrencyTBWB 3 7" xfId="82"/>
    <cellStyle name="CurrencyTBWB 3 7 2" xfId="82"/>
    <cellStyle name="CurrencyTBWB 3 7 2 2" xfId="82"/>
    <cellStyle name="CurrencyTBWB 3 7 2 3" xfId="82"/>
    <cellStyle name="CurrencyTBWB 3 7 2 4" xfId="82"/>
    <cellStyle name="CurrencyTBWB 3 7 2 5" xfId="82"/>
    <cellStyle name="CurrencyTBWB 3 7 3" xfId="82"/>
    <cellStyle name="CurrencyTBWB 3 7 3 2" xfId="82"/>
    <cellStyle name="CurrencyTBWB 3 7 3 3" xfId="82"/>
    <cellStyle name="CurrencyTBWB 3 7 3 4" xfId="82"/>
    <cellStyle name="CurrencyTBWB 3 7 4" xfId="82"/>
    <cellStyle name="CurrencyTBWB 3 7 5" xfId="82"/>
    <cellStyle name="CurrencyTBWB 3 7 6" xfId="82"/>
    <cellStyle name="CurrencyTBWB 3 7 7" xfId="82"/>
    <cellStyle name="CurrencyTBWB 3 7 8" xfId="82"/>
    <cellStyle name="CurrencyTBWB 3 8" xfId="82"/>
    <cellStyle name="CurrencyTBWB 3 8 2" xfId="82"/>
    <cellStyle name="CurrencyTBWB 3 8 3" xfId="82"/>
    <cellStyle name="CurrencyTBWB 3 8 4" xfId="82"/>
    <cellStyle name="CurrencyTBWB 3 8 5" xfId="82"/>
    <cellStyle name="CurrencyTBWB 3 9" xfId="82"/>
    <cellStyle name="CurrencyTBWB 4" xfId="82"/>
    <cellStyle name="CurrencyTBWB 4 10" xfId="82"/>
    <cellStyle name="CurrencyTBWB 4 2" xfId="82"/>
    <cellStyle name="CurrencyTBWB 4 2 2" xfId="82"/>
    <cellStyle name="CurrencyTBWB 4 2 2 2" xfId="82"/>
    <cellStyle name="CurrencyTBWB 4 2 2 3" xfId="82"/>
    <cellStyle name="CurrencyTBWB 4 2 2 4" xfId="82"/>
    <cellStyle name="CurrencyTBWB 4 2 2 5" xfId="82"/>
    <cellStyle name="CurrencyTBWB 4 2 3" xfId="82"/>
    <cellStyle name="CurrencyTBWB 4 2 3 2" xfId="82"/>
    <cellStyle name="CurrencyTBWB 4 2 3 3" xfId="82"/>
    <cellStyle name="CurrencyTBWB 4 2 3 4" xfId="82"/>
    <cellStyle name="CurrencyTBWB 4 2 4" xfId="82"/>
    <cellStyle name="CurrencyTBWB 4 2 5" xfId="82"/>
    <cellStyle name="CurrencyTBWB 4 2 6" xfId="82"/>
    <cellStyle name="CurrencyTBWB 4 2 7" xfId="82"/>
    <cellStyle name="CurrencyTBWB 4 2 8" xfId="82"/>
    <cellStyle name="CurrencyTBWB 4 3" xfId="82"/>
    <cellStyle name="CurrencyTBWB 4 3 2" xfId="82"/>
    <cellStyle name="CurrencyTBWB 4 3 2 2" xfId="82"/>
    <cellStyle name="CurrencyTBWB 4 3 2 3" xfId="82"/>
    <cellStyle name="CurrencyTBWB 4 3 2 4" xfId="82"/>
    <cellStyle name="CurrencyTBWB 4 3 2 5" xfId="82"/>
    <cellStyle name="CurrencyTBWB 4 3 3" xfId="82"/>
    <cellStyle name="CurrencyTBWB 4 3 3 2" xfId="82"/>
    <cellStyle name="CurrencyTBWB 4 3 3 3" xfId="82"/>
    <cellStyle name="CurrencyTBWB 4 3 3 4" xfId="82"/>
    <cellStyle name="CurrencyTBWB 4 3 4" xfId="82"/>
    <cellStyle name="CurrencyTBWB 4 3 5" xfId="82"/>
    <cellStyle name="CurrencyTBWB 4 3 6" xfId="82"/>
    <cellStyle name="CurrencyTBWB 4 3 7" xfId="82"/>
    <cellStyle name="CurrencyTBWB 4 3 8" xfId="82"/>
    <cellStyle name="CurrencyTBWB 4 4" xfId="82"/>
    <cellStyle name="CurrencyTBWB 4 4 2" xfId="82"/>
    <cellStyle name="CurrencyTBWB 4 4 2 2" xfId="82"/>
    <cellStyle name="CurrencyTBWB 4 4 2 3" xfId="82"/>
    <cellStyle name="CurrencyTBWB 4 4 2 4" xfId="82"/>
    <cellStyle name="CurrencyTBWB 4 4 2 5" xfId="82"/>
    <cellStyle name="CurrencyTBWB 4 4 3" xfId="82"/>
    <cellStyle name="CurrencyTBWB 4 4 3 2" xfId="82"/>
    <cellStyle name="CurrencyTBWB 4 4 3 3" xfId="82"/>
    <cellStyle name="CurrencyTBWB 4 4 3 4" xfId="82"/>
    <cellStyle name="CurrencyTBWB 4 4 4" xfId="82"/>
    <cellStyle name="CurrencyTBWB 4 4 5" xfId="82"/>
    <cellStyle name="CurrencyTBWB 4 4 6" xfId="82"/>
    <cellStyle name="CurrencyTBWB 4 4 7" xfId="82"/>
    <cellStyle name="CurrencyTBWB 4 5" xfId="82"/>
    <cellStyle name="CurrencyTBWB 4 5 2" xfId="82"/>
    <cellStyle name="CurrencyTBWB 4 5 2 2" xfId="82"/>
    <cellStyle name="CurrencyTBWB 4 5 2 3" xfId="82"/>
    <cellStyle name="CurrencyTBWB 4 5 2 4" xfId="82"/>
    <cellStyle name="CurrencyTBWB 4 5 2 5" xfId="82"/>
    <cellStyle name="CurrencyTBWB 4 5 3" xfId="82"/>
    <cellStyle name="CurrencyTBWB 4 5 3 2" xfId="82"/>
    <cellStyle name="CurrencyTBWB 4 5 3 3" xfId="82"/>
    <cellStyle name="CurrencyTBWB 4 5 3 4" xfId="82"/>
    <cellStyle name="CurrencyTBWB 4 5 4" xfId="82"/>
    <cellStyle name="CurrencyTBWB 4 5 5" xfId="82"/>
    <cellStyle name="CurrencyTBWB 4 5 6" xfId="82"/>
    <cellStyle name="CurrencyTBWB 4 5 7" xfId="82"/>
    <cellStyle name="CurrencyTBWB 4 5 8" xfId="82"/>
    <cellStyle name="CurrencyTBWB 4 6" xfId="82"/>
    <cellStyle name="CurrencyTBWB 4 6 2" xfId="82"/>
    <cellStyle name="CurrencyTBWB 4 6 3" xfId="82"/>
    <cellStyle name="CurrencyTBWB 4 6 4" xfId="82"/>
    <cellStyle name="CurrencyTBWB 4 6 5" xfId="82"/>
    <cellStyle name="CurrencyTBWB 4 7" xfId="82"/>
    <cellStyle name="CurrencyTBWB 4 8" xfId="82"/>
    <cellStyle name="CurrencyTBWB 4 9" xfId="82"/>
    <cellStyle name="CurrencyTBWB 5" xfId="82"/>
    <cellStyle name="CurrencyTBWB 5 2" xfId="82"/>
    <cellStyle name="CurrencyTBWB 5 2 2" xfId="82"/>
    <cellStyle name="CurrencyTBWB 5 2 2 2" xfId="82"/>
    <cellStyle name="CurrencyTBWB 5 2 2 3" xfId="82"/>
    <cellStyle name="CurrencyTBWB 5 2 2 4" xfId="82"/>
    <cellStyle name="CurrencyTBWB 5 2 2 5" xfId="82"/>
    <cellStyle name="CurrencyTBWB 5 2 3" xfId="82"/>
    <cellStyle name="CurrencyTBWB 5 2 3 2" xfId="82"/>
    <cellStyle name="CurrencyTBWB 5 2 3 3" xfId="82"/>
    <cellStyle name="CurrencyTBWB 5 2 3 4" xfId="82"/>
    <cellStyle name="CurrencyTBWB 5 2 4" xfId="82"/>
    <cellStyle name="CurrencyTBWB 5 2 5" xfId="82"/>
    <cellStyle name="CurrencyTBWB 5 2 6" xfId="82"/>
    <cellStyle name="CurrencyTBWB 5 2 7" xfId="82"/>
    <cellStyle name="CurrencyTBWB 5 2 8" xfId="82"/>
    <cellStyle name="CurrencyTBWB 5 3" xfId="82"/>
    <cellStyle name="CurrencyTBWB 5 3 2" xfId="82"/>
    <cellStyle name="CurrencyTBWB 5 3 2 2" xfId="82"/>
    <cellStyle name="CurrencyTBWB 5 3 2 3" xfId="82"/>
    <cellStyle name="CurrencyTBWB 5 3 2 4" xfId="82"/>
    <cellStyle name="CurrencyTBWB 5 3 2 5" xfId="82"/>
    <cellStyle name="CurrencyTBWB 5 3 3" xfId="82"/>
    <cellStyle name="CurrencyTBWB 5 3 3 2" xfId="82"/>
    <cellStyle name="CurrencyTBWB 5 3 3 3" xfId="82"/>
    <cellStyle name="CurrencyTBWB 5 3 3 4" xfId="82"/>
    <cellStyle name="CurrencyTBWB 5 3 4" xfId="82"/>
    <cellStyle name="CurrencyTBWB 5 3 5" xfId="82"/>
    <cellStyle name="CurrencyTBWB 5 3 6" xfId="82"/>
    <cellStyle name="CurrencyTBWB 5 3 7" xfId="82"/>
    <cellStyle name="CurrencyTBWB 5 4" xfId="82"/>
    <cellStyle name="CurrencyTBWB 5 4 2" xfId="82"/>
    <cellStyle name="CurrencyTBWB 5 4 3" xfId="82"/>
    <cellStyle name="CurrencyTBWB 5 4 4" xfId="82"/>
    <cellStyle name="CurrencyTBWB 5 4 5" xfId="82"/>
    <cellStyle name="CurrencyTBWB 5 5" xfId="82"/>
    <cellStyle name="CurrencyTBWB 5 5 2" xfId="82"/>
    <cellStyle name="CurrencyTBWB 5 5 3" xfId="82"/>
    <cellStyle name="CurrencyTBWB 5 5 4" xfId="82"/>
    <cellStyle name="CurrencyTBWB 5 6" xfId="82"/>
    <cellStyle name="CurrencyTBWB 5 7" xfId="82"/>
    <cellStyle name="CurrencyTBWB 5 8" xfId="82"/>
    <cellStyle name="CurrencyTBWB 5 9" xfId="82"/>
    <cellStyle name="CurrencyTBWB 6" xfId="82"/>
    <cellStyle name="CurrencyTBWB 6 2" xfId="82"/>
    <cellStyle name="CurrencyTBWB 6 2 2" xfId="82"/>
    <cellStyle name="CurrencyTBWB 6 2 3" xfId="82"/>
    <cellStyle name="CurrencyTBWB 6 2 4" xfId="82"/>
    <cellStyle name="CurrencyTBWB 6 2 5" xfId="82"/>
    <cellStyle name="CurrencyTBWB 6 3" xfId="82"/>
    <cellStyle name="CurrencyTBWB 6 3 2" xfId="82"/>
    <cellStyle name="CurrencyTBWB 6 3 3" xfId="82"/>
    <cellStyle name="CurrencyTBWB 6 3 4" xfId="82"/>
    <cellStyle name="CurrencyTBWB 6 4" xfId="82"/>
    <cellStyle name="CurrencyTBWB 6 5" xfId="82"/>
    <cellStyle name="CurrencyTBWB 6 6" xfId="82"/>
    <cellStyle name="CurrencyTBWB 6 7" xfId="82"/>
    <cellStyle name="CurrencyTBWB 6 8" xfId="82"/>
    <cellStyle name="CurrencyTBWB 7" xfId="82"/>
    <cellStyle name="CurrencyTBWB 7 2" xfId="82"/>
    <cellStyle name="CurrencyTBWB 7 3" xfId="82"/>
    <cellStyle name="CurrencyTBWB 7 4" xfId="82"/>
    <cellStyle name="CurrencyTBWB 7 5" xfId="82"/>
    <cellStyle name="CurrencyTBWB 8" xfId="82"/>
    <cellStyle name="CurrencyTBWNeg" xfId="83"/>
    <cellStyle name="D" xfId="84"/>
    <cellStyle name="Date" xfId="85"/>
    <cellStyle name="Date Short" xfId="86"/>
    <cellStyle name="Date TB" xfId="87"/>
    <cellStyle name="Date TB-H" xfId="88"/>
    <cellStyle name="Date TB-Left" xfId="89"/>
    <cellStyle name="Date TB-R,C" xfId="90"/>
    <cellStyle name="Date TBCenterAlign" xfId="91"/>
    <cellStyle name="Date TBMMDDYYYYCenterAlign" xfId="92"/>
    <cellStyle name="Date TBMMDDYYYYLeftAlign" xfId="93"/>
    <cellStyle name="Date TBMMDDYYYYRightAlign" xfId="94"/>
    <cellStyle name="Date TBMMMM-R" xfId="95"/>
    <cellStyle name="Date TBR" xfId="96"/>
    <cellStyle name="Date TBRB-Red" xfId="97"/>
    <cellStyle name="Date TBRight" xfId="98"/>
    <cellStyle name="Date TBRLeftAlign" xfId="99"/>
    <cellStyle name="DateTBMMMDD" xfId="100"/>
    <cellStyle name="DateTBMMMDDWrite" xfId="101"/>
    <cellStyle name="DefaultNumberStandard" xfId="102"/>
    <cellStyle name="DefaultNumberStandard 2" xfId="102"/>
    <cellStyle name="DefaultNumberStandard 2 2" xfId="102"/>
    <cellStyle name="DefaultNumberStandard 2 2 2" xfId="102"/>
    <cellStyle name="DefaultNumberStandard 2 2 2 2" xfId="102"/>
    <cellStyle name="DefaultNumberStandard 2 2 3" xfId="102"/>
    <cellStyle name="DefaultNumberStandard 2 2 3 2" xfId="102"/>
    <cellStyle name="DefaultNumberStandard 2 2 4" xfId="102"/>
    <cellStyle name="DefaultNumberStandard 2 2 4 2" xfId="102"/>
    <cellStyle name="DefaultNumberStandard 2 2 5" xfId="102"/>
    <cellStyle name="DefaultNumberStandard 2 2 5 2" xfId="102"/>
    <cellStyle name="DefaultNumberStandard 2 2 6" xfId="102"/>
    <cellStyle name="DefaultNumberStandard 2 3" xfId="102"/>
    <cellStyle name="DefaultNumberStandard 2 3 2" xfId="102"/>
    <cellStyle name="DefaultNumberStandard 2 4" xfId="102"/>
    <cellStyle name="DefaultNumberStandard 2 4 2" xfId="102"/>
    <cellStyle name="DefaultNumberStandard 2 5" xfId="102"/>
    <cellStyle name="DefaultNumberStandard 2 5 2" xfId="102"/>
    <cellStyle name="DefaultNumberStandard 2 6" xfId="102"/>
    <cellStyle name="DefaultNumberStandard 2 6 2" xfId="102"/>
    <cellStyle name="DefaultNumberStandard 3" xfId="102"/>
    <cellStyle name="DefaultNumberStandard 3 2" xfId="102"/>
    <cellStyle name="DefaultNumberStandard 3 2 2" xfId="102"/>
    <cellStyle name="DefaultNumberStandard 3 3" xfId="102"/>
    <cellStyle name="DefaultNumberStandard 3 3 2" xfId="102"/>
    <cellStyle name="DefaultNumberStandard 3 4" xfId="102"/>
    <cellStyle name="DefaultNumberStandard 3 4 2" xfId="102"/>
    <cellStyle name="DefaultNumberStandard 3 5" xfId="102"/>
    <cellStyle name="DefaultNumberStandard 3 5 2" xfId="102"/>
    <cellStyle name="DefaultNumberStandard 3 6" xfId="102"/>
    <cellStyle name="DefaultNumberStandard 4" xfId="102"/>
    <cellStyle name="DefaultNumberStandard 4 2" xfId="102"/>
    <cellStyle name="DefaultNumberStandard 5" xfId="102"/>
    <cellStyle name="DefaultNumberStandard 5 2" xfId="102"/>
    <cellStyle name="DefaultNumberStandard 6" xfId="102"/>
    <cellStyle name="DropDown" xfId="103"/>
    <cellStyle name="DropDownCenter" xfId="104"/>
    <cellStyle name="DropDownCenterBB" xfId="105"/>
    <cellStyle name="DropDownCenterNum" xfId="106"/>
    <cellStyle name="DropDownNoBorder" xfId="107"/>
    <cellStyle name="DropDownRight" xfId="108"/>
    <cellStyle name="EditableFormulaNumberStandard" xfId="109"/>
    <cellStyle name="EditableFormulaNumberStandard 2" xfId="109"/>
    <cellStyle name="EditableFormulaNumberStandard 2 2" xfId="109"/>
    <cellStyle name="EditableFormulaNumberStandard 2 2 2" xfId="109"/>
    <cellStyle name="EditableFormulaNumberStandard 2 2 2 2" xfId="109"/>
    <cellStyle name="EditableFormulaNumberStandard 2 2 3" xfId="109"/>
    <cellStyle name="EditableFormulaNumberStandard 2 2 3 2" xfId="109"/>
    <cellStyle name="EditableFormulaNumberStandard 2 2 4" xfId="109"/>
    <cellStyle name="EditableFormulaNumberStandard 2 2 4 2" xfId="109"/>
    <cellStyle name="EditableFormulaNumberStandard 2 2 5" xfId="109"/>
    <cellStyle name="EditableFormulaNumberStandard 2 2 5 2" xfId="109"/>
    <cellStyle name="EditableFormulaNumberStandard 2 2 6" xfId="109"/>
    <cellStyle name="EditableFormulaNumberStandard 2 3" xfId="109"/>
    <cellStyle name="EditableFormulaNumberStandard 2 3 2" xfId="109"/>
    <cellStyle name="EditableFormulaNumberStandard 2 4" xfId="109"/>
    <cellStyle name="EditableFormulaNumberStandard 2 4 2" xfId="109"/>
    <cellStyle name="EditableFormulaNumberStandard 2 5" xfId="109"/>
    <cellStyle name="EditableFormulaNumberStandard 2 5 2" xfId="109"/>
    <cellStyle name="EditableFormulaNumberStandard 2 6" xfId="109"/>
    <cellStyle name="EditableFormulaNumberStandard 2 6 2" xfId="109"/>
    <cellStyle name="EditableFormulaNumberStandard 3" xfId="109"/>
    <cellStyle name="EditableFormulaNumberStandard 3 2" xfId="109"/>
    <cellStyle name="EditableFormulaNumberStandard 3 2 2" xfId="109"/>
    <cellStyle name="EditableFormulaNumberStandard 3 3" xfId="109"/>
    <cellStyle name="EditableFormulaNumberStandard 3 3 2" xfId="109"/>
    <cellStyle name="EditableFormulaNumberStandard 3 4" xfId="109"/>
    <cellStyle name="EditableFormulaNumberStandard 3 4 2" xfId="109"/>
    <cellStyle name="EditableFormulaNumberStandard 3 5" xfId="109"/>
    <cellStyle name="EditableFormulaNumberStandard 3 5 2" xfId="109"/>
    <cellStyle name="EditableFormulaNumberStandard 3 6" xfId="109"/>
    <cellStyle name="EditableFormulaNumberStandard 4" xfId="109"/>
    <cellStyle name="EditableFormulaNumberStandard 4 2" xfId="109"/>
    <cellStyle name="EditableFormulaNumberStandard 5" xfId="109"/>
    <cellStyle name="EditableFormulaNumberStandard 5 2" xfId="109"/>
    <cellStyle name="EditableFormulaNumberStandard 6" xfId="109"/>
    <cellStyle name="EmptyCell" xfId="110"/>
    <cellStyle name="ErrorCurrencyTB-C" xfId="111"/>
    <cellStyle name="ErrorCurrencyTB-C 2" xfId="111"/>
    <cellStyle name="ErrorCurrencyTB-C 2 10" xfId="111"/>
    <cellStyle name="ErrorCurrencyTB-C 2 11" xfId="111"/>
    <cellStyle name="ErrorCurrencyTB-C 2 12" xfId="111"/>
    <cellStyle name="ErrorCurrencyTB-C 2 13" xfId="111"/>
    <cellStyle name="ErrorCurrencyTB-C 2 14" xfId="111"/>
    <cellStyle name="ErrorCurrencyTB-C 2 2" xfId="111"/>
    <cellStyle name="ErrorCurrencyTB-C 2 2 10" xfId="111"/>
    <cellStyle name="ErrorCurrencyTB-C 2 2 11" xfId="111"/>
    <cellStyle name="ErrorCurrencyTB-C 2 2 12" xfId="111"/>
    <cellStyle name="ErrorCurrencyTB-C 2 2 13" xfId="111"/>
    <cellStyle name="ErrorCurrencyTB-C 2 2 14" xfId="111"/>
    <cellStyle name="ErrorCurrencyTB-C 2 2 2" xfId="111"/>
    <cellStyle name="ErrorCurrencyTB-C 2 2 2 10" xfId="111"/>
    <cellStyle name="ErrorCurrencyTB-C 2 2 2 11" xfId="111"/>
    <cellStyle name="ErrorCurrencyTB-C 2 2 2 12" xfId="111"/>
    <cellStyle name="ErrorCurrencyTB-C 2 2 2 2" xfId="111"/>
    <cellStyle name="ErrorCurrencyTB-C 2 2 2 2 2" xfId="111"/>
    <cellStyle name="ErrorCurrencyTB-C 2 2 2 2 2 2" xfId="111"/>
    <cellStyle name="ErrorCurrencyTB-C 2 2 2 2 2 3" xfId="111"/>
    <cellStyle name="ErrorCurrencyTB-C 2 2 2 2 2 4" xfId="111"/>
    <cellStyle name="ErrorCurrencyTB-C 2 2 2 2 2 5" xfId="111"/>
    <cellStyle name="ErrorCurrencyTB-C 2 2 2 2 3" xfId="111"/>
    <cellStyle name="ErrorCurrencyTB-C 2 2 2 2 3 2" xfId="111"/>
    <cellStyle name="ErrorCurrencyTB-C 2 2 2 2 3 3" xfId="111"/>
    <cellStyle name="ErrorCurrencyTB-C 2 2 2 2 3 4" xfId="111"/>
    <cellStyle name="ErrorCurrencyTB-C 2 2 2 2 4" xfId="111"/>
    <cellStyle name="ErrorCurrencyTB-C 2 2 2 2 5" xfId="111"/>
    <cellStyle name="ErrorCurrencyTB-C 2 2 2 2 6" xfId="111"/>
    <cellStyle name="ErrorCurrencyTB-C 2 2 2 2 7" xfId="111"/>
    <cellStyle name="ErrorCurrencyTB-C 2 2 2 2 8" xfId="111"/>
    <cellStyle name="ErrorCurrencyTB-C 2 2 2 3" xfId="111"/>
    <cellStyle name="ErrorCurrencyTB-C 2 2 2 3 2" xfId="111"/>
    <cellStyle name="ErrorCurrencyTB-C 2 2 2 3 2 2" xfId="111"/>
    <cellStyle name="ErrorCurrencyTB-C 2 2 2 3 2 3" xfId="111"/>
    <cellStyle name="ErrorCurrencyTB-C 2 2 2 3 2 4" xfId="111"/>
    <cellStyle name="ErrorCurrencyTB-C 2 2 2 3 2 5" xfId="111"/>
    <cellStyle name="ErrorCurrencyTB-C 2 2 2 3 3" xfId="111"/>
    <cellStyle name="ErrorCurrencyTB-C 2 2 2 3 3 2" xfId="111"/>
    <cellStyle name="ErrorCurrencyTB-C 2 2 2 3 3 3" xfId="111"/>
    <cellStyle name="ErrorCurrencyTB-C 2 2 2 3 3 4" xfId="111"/>
    <cellStyle name="ErrorCurrencyTB-C 2 2 2 3 4" xfId="111"/>
    <cellStyle name="ErrorCurrencyTB-C 2 2 2 3 5" xfId="111"/>
    <cellStyle name="ErrorCurrencyTB-C 2 2 2 3 6" xfId="111"/>
    <cellStyle name="ErrorCurrencyTB-C 2 2 2 3 7" xfId="111"/>
    <cellStyle name="ErrorCurrencyTB-C 2 2 2 3 8" xfId="111"/>
    <cellStyle name="ErrorCurrencyTB-C 2 2 2 4" xfId="111"/>
    <cellStyle name="ErrorCurrencyTB-C 2 2 2 4 2" xfId="111"/>
    <cellStyle name="ErrorCurrencyTB-C 2 2 2 4 2 2" xfId="111"/>
    <cellStyle name="ErrorCurrencyTB-C 2 2 2 4 2 3" xfId="111"/>
    <cellStyle name="ErrorCurrencyTB-C 2 2 2 4 2 4" xfId="111"/>
    <cellStyle name="ErrorCurrencyTB-C 2 2 2 4 2 5" xfId="111"/>
    <cellStyle name="ErrorCurrencyTB-C 2 2 2 4 3" xfId="111"/>
    <cellStyle name="ErrorCurrencyTB-C 2 2 2 4 3 2" xfId="111"/>
    <cellStyle name="ErrorCurrencyTB-C 2 2 2 4 3 3" xfId="111"/>
    <cellStyle name="ErrorCurrencyTB-C 2 2 2 4 3 4" xfId="111"/>
    <cellStyle name="ErrorCurrencyTB-C 2 2 2 4 4" xfId="111"/>
    <cellStyle name="ErrorCurrencyTB-C 2 2 2 4 5" xfId="111"/>
    <cellStyle name="ErrorCurrencyTB-C 2 2 2 4 6" xfId="111"/>
    <cellStyle name="ErrorCurrencyTB-C 2 2 2 4 7" xfId="111"/>
    <cellStyle name="ErrorCurrencyTB-C 2 2 2 4 8" xfId="111"/>
    <cellStyle name="ErrorCurrencyTB-C 2 2 2 5" xfId="111"/>
    <cellStyle name="ErrorCurrencyTB-C 2 2 2 5 2" xfId="111"/>
    <cellStyle name="ErrorCurrencyTB-C 2 2 2 5 2 2" xfId="111"/>
    <cellStyle name="ErrorCurrencyTB-C 2 2 2 5 2 3" xfId="111"/>
    <cellStyle name="ErrorCurrencyTB-C 2 2 2 5 2 4" xfId="111"/>
    <cellStyle name="ErrorCurrencyTB-C 2 2 2 5 2 5" xfId="111"/>
    <cellStyle name="ErrorCurrencyTB-C 2 2 2 5 3" xfId="111"/>
    <cellStyle name="ErrorCurrencyTB-C 2 2 2 5 3 2" xfId="111"/>
    <cellStyle name="ErrorCurrencyTB-C 2 2 2 5 3 3" xfId="111"/>
    <cellStyle name="ErrorCurrencyTB-C 2 2 2 5 3 4" xfId="111"/>
    <cellStyle name="ErrorCurrencyTB-C 2 2 2 5 4" xfId="111"/>
    <cellStyle name="ErrorCurrencyTB-C 2 2 2 5 5" xfId="111"/>
    <cellStyle name="ErrorCurrencyTB-C 2 2 2 5 6" xfId="111"/>
    <cellStyle name="ErrorCurrencyTB-C 2 2 2 5 7" xfId="111"/>
    <cellStyle name="ErrorCurrencyTB-C 2 2 2 5 8" xfId="111"/>
    <cellStyle name="ErrorCurrencyTB-C 2 2 2 6" xfId="111"/>
    <cellStyle name="ErrorCurrencyTB-C 2 2 2 6 2" xfId="111"/>
    <cellStyle name="ErrorCurrencyTB-C 2 2 2 6 3" xfId="111"/>
    <cellStyle name="ErrorCurrencyTB-C 2 2 2 6 4" xfId="111"/>
    <cellStyle name="ErrorCurrencyTB-C 2 2 2 6 5" xfId="111"/>
    <cellStyle name="ErrorCurrencyTB-C 2 2 2 7" xfId="111"/>
    <cellStyle name="ErrorCurrencyTB-C 2 2 2 7 2" xfId="111"/>
    <cellStyle name="ErrorCurrencyTB-C 2 2 2 7 3" xfId="111"/>
    <cellStyle name="ErrorCurrencyTB-C 2 2 2 7 4" xfId="111"/>
    <cellStyle name="ErrorCurrencyTB-C 2 2 2 8" xfId="111"/>
    <cellStyle name="ErrorCurrencyTB-C 2 2 2 9" xfId="111"/>
    <cellStyle name="ErrorCurrencyTB-C 2 2 3" xfId="111"/>
    <cellStyle name="ErrorCurrencyTB-C 2 2 3 10" xfId="111"/>
    <cellStyle name="ErrorCurrencyTB-C 2 2 3 11" xfId="111"/>
    <cellStyle name="ErrorCurrencyTB-C 2 2 3 12" xfId="111"/>
    <cellStyle name="ErrorCurrencyTB-C 2 2 3 2" xfId="111"/>
    <cellStyle name="ErrorCurrencyTB-C 2 2 3 2 2" xfId="111"/>
    <cellStyle name="ErrorCurrencyTB-C 2 2 3 2 2 2" xfId="111"/>
    <cellStyle name="ErrorCurrencyTB-C 2 2 3 2 2 3" xfId="111"/>
    <cellStyle name="ErrorCurrencyTB-C 2 2 3 2 2 4" xfId="111"/>
    <cellStyle name="ErrorCurrencyTB-C 2 2 3 2 2 5" xfId="111"/>
    <cellStyle name="ErrorCurrencyTB-C 2 2 3 2 3" xfId="111"/>
    <cellStyle name="ErrorCurrencyTB-C 2 2 3 2 3 2" xfId="111"/>
    <cellStyle name="ErrorCurrencyTB-C 2 2 3 2 3 3" xfId="111"/>
    <cellStyle name="ErrorCurrencyTB-C 2 2 3 2 3 4" xfId="111"/>
    <cellStyle name="ErrorCurrencyTB-C 2 2 3 2 4" xfId="111"/>
    <cellStyle name="ErrorCurrencyTB-C 2 2 3 2 5" xfId="111"/>
    <cellStyle name="ErrorCurrencyTB-C 2 2 3 2 6" xfId="111"/>
    <cellStyle name="ErrorCurrencyTB-C 2 2 3 2 7" xfId="111"/>
    <cellStyle name="ErrorCurrencyTB-C 2 2 3 2 8" xfId="111"/>
    <cellStyle name="ErrorCurrencyTB-C 2 2 3 3" xfId="111"/>
    <cellStyle name="ErrorCurrencyTB-C 2 2 3 3 2" xfId="111"/>
    <cellStyle name="ErrorCurrencyTB-C 2 2 3 3 2 2" xfId="111"/>
    <cellStyle name="ErrorCurrencyTB-C 2 2 3 3 2 3" xfId="111"/>
    <cellStyle name="ErrorCurrencyTB-C 2 2 3 3 2 4" xfId="111"/>
    <cellStyle name="ErrorCurrencyTB-C 2 2 3 3 2 5" xfId="111"/>
    <cellStyle name="ErrorCurrencyTB-C 2 2 3 3 3" xfId="111"/>
    <cellStyle name="ErrorCurrencyTB-C 2 2 3 3 3 2" xfId="111"/>
    <cellStyle name="ErrorCurrencyTB-C 2 2 3 3 3 3" xfId="111"/>
    <cellStyle name="ErrorCurrencyTB-C 2 2 3 3 3 4" xfId="111"/>
    <cellStyle name="ErrorCurrencyTB-C 2 2 3 3 4" xfId="111"/>
    <cellStyle name="ErrorCurrencyTB-C 2 2 3 3 5" xfId="111"/>
    <cellStyle name="ErrorCurrencyTB-C 2 2 3 3 6" xfId="111"/>
    <cellStyle name="ErrorCurrencyTB-C 2 2 3 3 7" xfId="111"/>
    <cellStyle name="ErrorCurrencyTB-C 2 2 3 3 8" xfId="111"/>
    <cellStyle name="ErrorCurrencyTB-C 2 2 3 4" xfId="111"/>
    <cellStyle name="ErrorCurrencyTB-C 2 2 3 4 2" xfId="111"/>
    <cellStyle name="ErrorCurrencyTB-C 2 2 3 4 2 2" xfId="111"/>
    <cellStyle name="ErrorCurrencyTB-C 2 2 3 4 2 3" xfId="111"/>
    <cellStyle name="ErrorCurrencyTB-C 2 2 3 4 2 4" xfId="111"/>
    <cellStyle name="ErrorCurrencyTB-C 2 2 3 4 2 5" xfId="111"/>
    <cellStyle name="ErrorCurrencyTB-C 2 2 3 4 3" xfId="111"/>
    <cellStyle name="ErrorCurrencyTB-C 2 2 3 4 3 2" xfId="111"/>
    <cellStyle name="ErrorCurrencyTB-C 2 2 3 4 3 3" xfId="111"/>
    <cellStyle name="ErrorCurrencyTB-C 2 2 3 4 3 4" xfId="111"/>
    <cellStyle name="ErrorCurrencyTB-C 2 2 3 4 4" xfId="111"/>
    <cellStyle name="ErrorCurrencyTB-C 2 2 3 4 5" xfId="111"/>
    <cellStyle name="ErrorCurrencyTB-C 2 2 3 4 6" xfId="111"/>
    <cellStyle name="ErrorCurrencyTB-C 2 2 3 4 7" xfId="111"/>
    <cellStyle name="ErrorCurrencyTB-C 2 2 3 4 8" xfId="111"/>
    <cellStyle name="ErrorCurrencyTB-C 2 2 3 5" xfId="111"/>
    <cellStyle name="ErrorCurrencyTB-C 2 2 3 5 2" xfId="111"/>
    <cellStyle name="ErrorCurrencyTB-C 2 2 3 5 2 2" xfId="111"/>
    <cellStyle name="ErrorCurrencyTB-C 2 2 3 5 2 3" xfId="111"/>
    <cellStyle name="ErrorCurrencyTB-C 2 2 3 5 2 4" xfId="111"/>
    <cellStyle name="ErrorCurrencyTB-C 2 2 3 5 2 5" xfId="111"/>
    <cellStyle name="ErrorCurrencyTB-C 2 2 3 5 3" xfId="111"/>
    <cellStyle name="ErrorCurrencyTB-C 2 2 3 5 3 2" xfId="111"/>
    <cellStyle name="ErrorCurrencyTB-C 2 2 3 5 3 3" xfId="111"/>
    <cellStyle name="ErrorCurrencyTB-C 2 2 3 5 3 4" xfId="111"/>
    <cellStyle name="ErrorCurrencyTB-C 2 2 3 5 4" xfId="111"/>
    <cellStyle name="ErrorCurrencyTB-C 2 2 3 5 5" xfId="111"/>
    <cellStyle name="ErrorCurrencyTB-C 2 2 3 5 6" xfId="111"/>
    <cellStyle name="ErrorCurrencyTB-C 2 2 3 5 7" xfId="111"/>
    <cellStyle name="ErrorCurrencyTB-C 2 2 3 5 8" xfId="111"/>
    <cellStyle name="ErrorCurrencyTB-C 2 2 3 6" xfId="111"/>
    <cellStyle name="ErrorCurrencyTB-C 2 2 3 6 2" xfId="111"/>
    <cellStyle name="ErrorCurrencyTB-C 2 2 3 6 3" xfId="111"/>
    <cellStyle name="ErrorCurrencyTB-C 2 2 3 6 4" xfId="111"/>
    <cellStyle name="ErrorCurrencyTB-C 2 2 3 6 5" xfId="111"/>
    <cellStyle name="ErrorCurrencyTB-C 2 2 3 7" xfId="111"/>
    <cellStyle name="ErrorCurrencyTB-C 2 2 3 7 2" xfId="111"/>
    <cellStyle name="ErrorCurrencyTB-C 2 2 3 7 3" xfId="111"/>
    <cellStyle name="ErrorCurrencyTB-C 2 2 3 7 4" xfId="111"/>
    <cellStyle name="ErrorCurrencyTB-C 2 2 3 8" xfId="111"/>
    <cellStyle name="ErrorCurrencyTB-C 2 2 3 9" xfId="111"/>
    <cellStyle name="ErrorCurrencyTB-C 2 2 4" xfId="111"/>
    <cellStyle name="ErrorCurrencyTB-C 2 2 4 2" xfId="111"/>
    <cellStyle name="ErrorCurrencyTB-C 2 2 4 2 2" xfId="111"/>
    <cellStyle name="ErrorCurrencyTB-C 2 2 4 2 3" xfId="111"/>
    <cellStyle name="ErrorCurrencyTB-C 2 2 4 2 4" xfId="111"/>
    <cellStyle name="ErrorCurrencyTB-C 2 2 4 2 5" xfId="111"/>
    <cellStyle name="ErrorCurrencyTB-C 2 2 4 3" xfId="111"/>
    <cellStyle name="ErrorCurrencyTB-C 2 2 4 3 2" xfId="111"/>
    <cellStyle name="ErrorCurrencyTB-C 2 2 4 3 3" xfId="111"/>
    <cellStyle name="ErrorCurrencyTB-C 2 2 4 3 4" xfId="111"/>
    <cellStyle name="ErrorCurrencyTB-C 2 2 4 4" xfId="111"/>
    <cellStyle name="ErrorCurrencyTB-C 2 2 4 5" xfId="111"/>
    <cellStyle name="ErrorCurrencyTB-C 2 2 4 6" xfId="111"/>
    <cellStyle name="ErrorCurrencyTB-C 2 2 4 7" xfId="111"/>
    <cellStyle name="ErrorCurrencyTB-C 2 2 4 8" xfId="111"/>
    <cellStyle name="ErrorCurrencyTB-C 2 2 5" xfId="111"/>
    <cellStyle name="ErrorCurrencyTB-C 2 2 5 2" xfId="111"/>
    <cellStyle name="ErrorCurrencyTB-C 2 2 5 2 2" xfId="111"/>
    <cellStyle name="ErrorCurrencyTB-C 2 2 5 2 3" xfId="111"/>
    <cellStyle name="ErrorCurrencyTB-C 2 2 5 2 4" xfId="111"/>
    <cellStyle name="ErrorCurrencyTB-C 2 2 5 2 5" xfId="111"/>
    <cellStyle name="ErrorCurrencyTB-C 2 2 5 3" xfId="111"/>
    <cellStyle name="ErrorCurrencyTB-C 2 2 5 3 2" xfId="111"/>
    <cellStyle name="ErrorCurrencyTB-C 2 2 5 3 3" xfId="111"/>
    <cellStyle name="ErrorCurrencyTB-C 2 2 5 3 4" xfId="111"/>
    <cellStyle name="ErrorCurrencyTB-C 2 2 5 4" xfId="111"/>
    <cellStyle name="ErrorCurrencyTB-C 2 2 5 5" xfId="111"/>
    <cellStyle name="ErrorCurrencyTB-C 2 2 5 6" xfId="111"/>
    <cellStyle name="ErrorCurrencyTB-C 2 2 5 7" xfId="111"/>
    <cellStyle name="ErrorCurrencyTB-C 2 2 5 8" xfId="111"/>
    <cellStyle name="ErrorCurrencyTB-C 2 2 6" xfId="111"/>
    <cellStyle name="ErrorCurrencyTB-C 2 2 6 2" xfId="111"/>
    <cellStyle name="ErrorCurrencyTB-C 2 2 6 2 2" xfId="111"/>
    <cellStyle name="ErrorCurrencyTB-C 2 2 6 2 3" xfId="111"/>
    <cellStyle name="ErrorCurrencyTB-C 2 2 6 2 4" xfId="111"/>
    <cellStyle name="ErrorCurrencyTB-C 2 2 6 2 5" xfId="111"/>
    <cellStyle name="ErrorCurrencyTB-C 2 2 6 3" xfId="111"/>
    <cellStyle name="ErrorCurrencyTB-C 2 2 6 3 2" xfId="111"/>
    <cellStyle name="ErrorCurrencyTB-C 2 2 6 3 3" xfId="111"/>
    <cellStyle name="ErrorCurrencyTB-C 2 2 6 3 4" xfId="111"/>
    <cellStyle name="ErrorCurrencyTB-C 2 2 6 4" xfId="111"/>
    <cellStyle name="ErrorCurrencyTB-C 2 2 6 5" xfId="111"/>
    <cellStyle name="ErrorCurrencyTB-C 2 2 6 6" xfId="111"/>
    <cellStyle name="ErrorCurrencyTB-C 2 2 6 7" xfId="111"/>
    <cellStyle name="ErrorCurrencyTB-C 2 2 6 8" xfId="111"/>
    <cellStyle name="ErrorCurrencyTB-C 2 2 7" xfId="111"/>
    <cellStyle name="ErrorCurrencyTB-C 2 2 7 2" xfId="111"/>
    <cellStyle name="ErrorCurrencyTB-C 2 2 7 2 2" xfId="111"/>
    <cellStyle name="ErrorCurrencyTB-C 2 2 7 2 3" xfId="111"/>
    <cellStyle name="ErrorCurrencyTB-C 2 2 7 2 4" xfId="111"/>
    <cellStyle name="ErrorCurrencyTB-C 2 2 7 2 5" xfId="111"/>
    <cellStyle name="ErrorCurrencyTB-C 2 2 7 3" xfId="111"/>
    <cellStyle name="ErrorCurrencyTB-C 2 2 7 3 2" xfId="111"/>
    <cellStyle name="ErrorCurrencyTB-C 2 2 7 3 3" xfId="111"/>
    <cellStyle name="ErrorCurrencyTB-C 2 2 7 3 4" xfId="111"/>
    <cellStyle name="ErrorCurrencyTB-C 2 2 7 4" xfId="111"/>
    <cellStyle name="ErrorCurrencyTB-C 2 2 7 5" xfId="111"/>
    <cellStyle name="ErrorCurrencyTB-C 2 2 7 6" xfId="111"/>
    <cellStyle name="ErrorCurrencyTB-C 2 2 7 7" xfId="111"/>
    <cellStyle name="ErrorCurrencyTB-C 2 2 7 8" xfId="111"/>
    <cellStyle name="ErrorCurrencyTB-C 2 2 8" xfId="111"/>
    <cellStyle name="ErrorCurrencyTB-C 2 2 8 2" xfId="111"/>
    <cellStyle name="ErrorCurrencyTB-C 2 2 8 3" xfId="111"/>
    <cellStyle name="ErrorCurrencyTB-C 2 2 8 4" xfId="111"/>
    <cellStyle name="ErrorCurrencyTB-C 2 2 8 5" xfId="111"/>
    <cellStyle name="ErrorCurrencyTB-C 2 2 9" xfId="111"/>
    <cellStyle name="ErrorCurrencyTB-C 2 2 9 2" xfId="111"/>
    <cellStyle name="ErrorCurrencyTB-C 2 2 9 3" xfId="111"/>
    <cellStyle name="ErrorCurrencyTB-C 2 2 9 4" xfId="111"/>
    <cellStyle name="ErrorCurrencyTB-C 2 3" xfId="111"/>
    <cellStyle name="ErrorCurrencyTB-C 2 3 10" xfId="111"/>
    <cellStyle name="ErrorCurrencyTB-C 2 3 11" xfId="111"/>
    <cellStyle name="ErrorCurrencyTB-C 2 3 12" xfId="111"/>
    <cellStyle name="ErrorCurrencyTB-C 2 3 2" xfId="111"/>
    <cellStyle name="ErrorCurrencyTB-C 2 3 2 2" xfId="111"/>
    <cellStyle name="ErrorCurrencyTB-C 2 3 2 2 2" xfId="111"/>
    <cellStyle name="ErrorCurrencyTB-C 2 3 2 2 3" xfId="111"/>
    <cellStyle name="ErrorCurrencyTB-C 2 3 2 2 4" xfId="111"/>
    <cellStyle name="ErrorCurrencyTB-C 2 3 2 2 5" xfId="111"/>
    <cellStyle name="ErrorCurrencyTB-C 2 3 2 3" xfId="111"/>
    <cellStyle name="ErrorCurrencyTB-C 2 3 2 3 2" xfId="111"/>
    <cellStyle name="ErrorCurrencyTB-C 2 3 2 3 3" xfId="111"/>
    <cellStyle name="ErrorCurrencyTB-C 2 3 2 3 4" xfId="111"/>
    <cellStyle name="ErrorCurrencyTB-C 2 3 2 4" xfId="111"/>
    <cellStyle name="ErrorCurrencyTB-C 2 3 2 5" xfId="111"/>
    <cellStyle name="ErrorCurrencyTB-C 2 3 2 6" xfId="111"/>
    <cellStyle name="ErrorCurrencyTB-C 2 3 2 7" xfId="111"/>
    <cellStyle name="ErrorCurrencyTB-C 2 3 2 8" xfId="111"/>
    <cellStyle name="ErrorCurrencyTB-C 2 3 3" xfId="111"/>
    <cellStyle name="ErrorCurrencyTB-C 2 3 3 2" xfId="111"/>
    <cellStyle name="ErrorCurrencyTB-C 2 3 3 2 2" xfId="111"/>
    <cellStyle name="ErrorCurrencyTB-C 2 3 3 2 3" xfId="111"/>
    <cellStyle name="ErrorCurrencyTB-C 2 3 3 2 4" xfId="111"/>
    <cellStyle name="ErrorCurrencyTB-C 2 3 3 2 5" xfId="111"/>
    <cellStyle name="ErrorCurrencyTB-C 2 3 3 3" xfId="111"/>
    <cellStyle name="ErrorCurrencyTB-C 2 3 3 3 2" xfId="111"/>
    <cellStyle name="ErrorCurrencyTB-C 2 3 3 3 3" xfId="111"/>
    <cellStyle name="ErrorCurrencyTB-C 2 3 3 3 4" xfId="111"/>
    <cellStyle name="ErrorCurrencyTB-C 2 3 3 4" xfId="111"/>
    <cellStyle name="ErrorCurrencyTB-C 2 3 3 5" xfId="111"/>
    <cellStyle name="ErrorCurrencyTB-C 2 3 3 6" xfId="111"/>
    <cellStyle name="ErrorCurrencyTB-C 2 3 3 7" xfId="111"/>
    <cellStyle name="ErrorCurrencyTB-C 2 3 3 8" xfId="111"/>
    <cellStyle name="ErrorCurrencyTB-C 2 3 4" xfId="111"/>
    <cellStyle name="ErrorCurrencyTB-C 2 3 4 2" xfId="111"/>
    <cellStyle name="ErrorCurrencyTB-C 2 3 4 2 2" xfId="111"/>
    <cellStyle name="ErrorCurrencyTB-C 2 3 4 2 3" xfId="111"/>
    <cellStyle name="ErrorCurrencyTB-C 2 3 4 2 4" xfId="111"/>
    <cellStyle name="ErrorCurrencyTB-C 2 3 4 2 5" xfId="111"/>
    <cellStyle name="ErrorCurrencyTB-C 2 3 4 3" xfId="111"/>
    <cellStyle name="ErrorCurrencyTB-C 2 3 4 3 2" xfId="111"/>
    <cellStyle name="ErrorCurrencyTB-C 2 3 4 3 3" xfId="111"/>
    <cellStyle name="ErrorCurrencyTB-C 2 3 4 3 4" xfId="111"/>
    <cellStyle name="ErrorCurrencyTB-C 2 3 4 4" xfId="111"/>
    <cellStyle name="ErrorCurrencyTB-C 2 3 4 5" xfId="111"/>
    <cellStyle name="ErrorCurrencyTB-C 2 3 4 6" xfId="111"/>
    <cellStyle name="ErrorCurrencyTB-C 2 3 4 7" xfId="111"/>
    <cellStyle name="ErrorCurrencyTB-C 2 3 4 8" xfId="111"/>
    <cellStyle name="ErrorCurrencyTB-C 2 3 5" xfId="111"/>
    <cellStyle name="ErrorCurrencyTB-C 2 3 5 2" xfId="111"/>
    <cellStyle name="ErrorCurrencyTB-C 2 3 5 2 2" xfId="111"/>
    <cellStyle name="ErrorCurrencyTB-C 2 3 5 2 3" xfId="111"/>
    <cellStyle name="ErrorCurrencyTB-C 2 3 5 2 4" xfId="111"/>
    <cellStyle name="ErrorCurrencyTB-C 2 3 5 2 5" xfId="111"/>
    <cellStyle name="ErrorCurrencyTB-C 2 3 5 3" xfId="111"/>
    <cellStyle name="ErrorCurrencyTB-C 2 3 5 3 2" xfId="111"/>
    <cellStyle name="ErrorCurrencyTB-C 2 3 5 3 3" xfId="111"/>
    <cellStyle name="ErrorCurrencyTB-C 2 3 5 3 4" xfId="111"/>
    <cellStyle name="ErrorCurrencyTB-C 2 3 5 4" xfId="111"/>
    <cellStyle name="ErrorCurrencyTB-C 2 3 5 5" xfId="111"/>
    <cellStyle name="ErrorCurrencyTB-C 2 3 5 6" xfId="111"/>
    <cellStyle name="ErrorCurrencyTB-C 2 3 5 7" xfId="111"/>
    <cellStyle name="ErrorCurrencyTB-C 2 3 5 8" xfId="111"/>
    <cellStyle name="ErrorCurrencyTB-C 2 3 6" xfId="111"/>
    <cellStyle name="ErrorCurrencyTB-C 2 3 6 2" xfId="111"/>
    <cellStyle name="ErrorCurrencyTB-C 2 3 6 3" xfId="111"/>
    <cellStyle name="ErrorCurrencyTB-C 2 3 6 4" xfId="111"/>
    <cellStyle name="ErrorCurrencyTB-C 2 3 6 5" xfId="111"/>
    <cellStyle name="ErrorCurrencyTB-C 2 3 7" xfId="111"/>
    <cellStyle name="ErrorCurrencyTB-C 2 3 7 2" xfId="111"/>
    <cellStyle name="ErrorCurrencyTB-C 2 3 7 3" xfId="111"/>
    <cellStyle name="ErrorCurrencyTB-C 2 3 7 4" xfId="111"/>
    <cellStyle name="ErrorCurrencyTB-C 2 3 8" xfId="111"/>
    <cellStyle name="ErrorCurrencyTB-C 2 3 9" xfId="111"/>
    <cellStyle name="ErrorCurrencyTB-C 2 4" xfId="111"/>
    <cellStyle name="ErrorCurrencyTB-C 2 4 2" xfId="111"/>
    <cellStyle name="ErrorCurrencyTB-C 2 4 2 2" xfId="111"/>
    <cellStyle name="ErrorCurrencyTB-C 2 4 2 3" xfId="111"/>
    <cellStyle name="ErrorCurrencyTB-C 2 4 2 4" xfId="111"/>
    <cellStyle name="ErrorCurrencyTB-C 2 4 2 5" xfId="111"/>
    <cellStyle name="ErrorCurrencyTB-C 2 4 3" xfId="111"/>
    <cellStyle name="ErrorCurrencyTB-C 2 4 3 2" xfId="111"/>
    <cellStyle name="ErrorCurrencyTB-C 2 4 3 3" xfId="111"/>
    <cellStyle name="ErrorCurrencyTB-C 2 4 3 4" xfId="111"/>
    <cellStyle name="ErrorCurrencyTB-C 2 4 4" xfId="111"/>
    <cellStyle name="ErrorCurrencyTB-C 2 4 5" xfId="111"/>
    <cellStyle name="ErrorCurrencyTB-C 2 4 6" xfId="111"/>
    <cellStyle name="ErrorCurrencyTB-C 2 4 7" xfId="111"/>
    <cellStyle name="ErrorCurrencyTB-C 2 4 8" xfId="111"/>
    <cellStyle name="ErrorCurrencyTB-C 2 5" xfId="111"/>
    <cellStyle name="ErrorCurrencyTB-C 2 5 2" xfId="111"/>
    <cellStyle name="ErrorCurrencyTB-C 2 5 2 2" xfId="111"/>
    <cellStyle name="ErrorCurrencyTB-C 2 5 2 3" xfId="111"/>
    <cellStyle name="ErrorCurrencyTB-C 2 5 2 4" xfId="111"/>
    <cellStyle name="ErrorCurrencyTB-C 2 5 2 5" xfId="111"/>
    <cellStyle name="ErrorCurrencyTB-C 2 5 3" xfId="111"/>
    <cellStyle name="ErrorCurrencyTB-C 2 5 3 2" xfId="111"/>
    <cellStyle name="ErrorCurrencyTB-C 2 5 3 3" xfId="111"/>
    <cellStyle name="ErrorCurrencyTB-C 2 5 3 4" xfId="111"/>
    <cellStyle name="ErrorCurrencyTB-C 2 5 4" xfId="111"/>
    <cellStyle name="ErrorCurrencyTB-C 2 5 5" xfId="111"/>
    <cellStyle name="ErrorCurrencyTB-C 2 5 6" xfId="111"/>
    <cellStyle name="ErrorCurrencyTB-C 2 5 7" xfId="111"/>
    <cellStyle name="ErrorCurrencyTB-C 2 5 8" xfId="111"/>
    <cellStyle name="ErrorCurrencyTB-C 2 6" xfId="111"/>
    <cellStyle name="ErrorCurrencyTB-C 2 6 2" xfId="111"/>
    <cellStyle name="ErrorCurrencyTB-C 2 6 2 2" xfId="111"/>
    <cellStyle name="ErrorCurrencyTB-C 2 6 2 3" xfId="111"/>
    <cellStyle name="ErrorCurrencyTB-C 2 6 2 4" xfId="111"/>
    <cellStyle name="ErrorCurrencyTB-C 2 6 2 5" xfId="111"/>
    <cellStyle name="ErrorCurrencyTB-C 2 6 3" xfId="111"/>
    <cellStyle name="ErrorCurrencyTB-C 2 6 3 2" xfId="111"/>
    <cellStyle name="ErrorCurrencyTB-C 2 6 3 3" xfId="111"/>
    <cellStyle name="ErrorCurrencyTB-C 2 6 3 4" xfId="111"/>
    <cellStyle name="ErrorCurrencyTB-C 2 6 4" xfId="111"/>
    <cellStyle name="ErrorCurrencyTB-C 2 6 5" xfId="111"/>
    <cellStyle name="ErrorCurrencyTB-C 2 6 6" xfId="111"/>
    <cellStyle name="ErrorCurrencyTB-C 2 6 7" xfId="111"/>
    <cellStyle name="ErrorCurrencyTB-C 2 6 8" xfId="111"/>
    <cellStyle name="ErrorCurrencyTB-C 2 7" xfId="111"/>
    <cellStyle name="ErrorCurrencyTB-C 2 7 2" xfId="111"/>
    <cellStyle name="ErrorCurrencyTB-C 2 7 2 2" xfId="111"/>
    <cellStyle name="ErrorCurrencyTB-C 2 7 2 3" xfId="111"/>
    <cellStyle name="ErrorCurrencyTB-C 2 7 2 4" xfId="111"/>
    <cellStyle name="ErrorCurrencyTB-C 2 7 2 5" xfId="111"/>
    <cellStyle name="ErrorCurrencyTB-C 2 7 3" xfId="111"/>
    <cellStyle name="ErrorCurrencyTB-C 2 7 3 2" xfId="111"/>
    <cellStyle name="ErrorCurrencyTB-C 2 7 3 3" xfId="111"/>
    <cellStyle name="ErrorCurrencyTB-C 2 7 3 4" xfId="111"/>
    <cellStyle name="ErrorCurrencyTB-C 2 7 4" xfId="111"/>
    <cellStyle name="ErrorCurrencyTB-C 2 7 5" xfId="111"/>
    <cellStyle name="ErrorCurrencyTB-C 2 7 6" xfId="111"/>
    <cellStyle name="ErrorCurrencyTB-C 2 7 7" xfId="111"/>
    <cellStyle name="ErrorCurrencyTB-C 2 7 8" xfId="111"/>
    <cellStyle name="ErrorCurrencyTB-C 2 8" xfId="111"/>
    <cellStyle name="ErrorCurrencyTB-C 2 8 2" xfId="111"/>
    <cellStyle name="ErrorCurrencyTB-C 2 8 3" xfId="111"/>
    <cellStyle name="ErrorCurrencyTB-C 2 8 4" xfId="111"/>
    <cellStyle name="ErrorCurrencyTB-C 2 8 5" xfId="111"/>
    <cellStyle name="ErrorCurrencyTB-C 2 9" xfId="111"/>
    <cellStyle name="ErrorCurrencyTB-C 2 9 2" xfId="111"/>
    <cellStyle name="ErrorCurrencyTB-C 2 9 3" xfId="111"/>
    <cellStyle name="ErrorCurrencyTB-C 2 9 4" xfId="111"/>
    <cellStyle name="ErrorCurrencyTB-C 3" xfId="111"/>
    <cellStyle name="ErrorCurrencyTB-C 3 10" xfId="111"/>
    <cellStyle name="ErrorCurrencyTB-C 3 11" xfId="111"/>
    <cellStyle name="ErrorCurrencyTB-C 3 12" xfId="111"/>
    <cellStyle name="ErrorCurrencyTB-C 3 13" xfId="111"/>
    <cellStyle name="ErrorCurrencyTB-C 3 14" xfId="111"/>
    <cellStyle name="ErrorCurrencyTB-C 3 2" xfId="111"/>
    <cellStyle name="ErrorCurrencyTB-C 3 2 10" xfId="111"/>
    <cellStyle name="ErrorCurrencyTB-C 3 2 11" xfId="111"/>
    <cellStyle name="ErrorCurrencyTB-C 3 2 12" xfId="111"/>
    <cellStyle name="ErrorCurrencyTB-C 3 2 2" xfId="111"/>
    <cellStyle name="ErrorCurrencyTB-C 3 2 2 2" xfId="111"/>
    <cellStyle name="ErrorCurrencyTB-C 3 2 2 2 2" xfId="111"/>
    <cellStyle name="ErrorCurrencyTB-C 3 2 2 2 3" xfId="111"/>
    <cellStyle name="ErrorCurrencyTB-C 3 2 2 2 4" xfId="111"/>
    <cellStyle name="ErrorCurrencyTB-C 3 2 2 2 5" xfId="111"/>
    <cellStyle name="ErrorCurrencyTB-C 3 2 2 3" xfId="111"/>
    <cellStyle name="ErrorCurrencyTB-C 3 2 2 3 2" xfId="111"/>
    <cellStyle name="ErrorCurrencyTB-C 3 2 2 3 3" xfId="111"/>
    <cellStyle name="ErrorCurrencyTB-C 3 2 2 3 4" xfId="111"/>
    <cellStyle name="ErrorCurrencyTB-C 3 2 2 4" xfId="111"/>
    <cellStyle name="ErrorCurrencyTB-C 3 2 2 5" xfId="111"/>
    <cellStyle name="ErrorCurrencyTB-C 3 2 2 6" xfId="111"/>
    <cellStyle name="ErrorCurrencyTB-C 3 2 2 7" xfId="111"/>
    <cellStyle name="ErrorCurrencyTB-C 3 2 2 8" xfId="111"/>
    <cellStyle name="ErrorCurrencyTB-C 3 2 3" xfId="111"/>
    <cellStyle name="ErrorCurrencyTB-C 3 2 3 2" xfId="111"/>
    <cellStyle name="ErrorCurrencyTB-C 3 2 3 2 2" xfId="111"/>
    <cellStyle name="ErrorCurrencyTB-C 3 2 3 2 3" xfId="111"/>
    <cellStyle name="ErrorCurrencyTB-C 3 2 3 2 4" xfId="111"/>
    <cellStyle name="ErrorCurrencyTB-C 3 2 3 2 5" xfId="111"/>
    <cellStyle name="ErrorCurrencyTB-C 3 2 3 3" xfId="111"/>
    <cellStyle name="ErrorCurrencyTB-C 3 2 3 3 2" xfId="111"/>
    <cellStyle name="ErrorCurrencyTB-C 3 2 3 3 3" xfId="111"/>
    <cellStyle name="ErrorCurrencyTB-C 3 2 3 3 4" xfId="111"/>
    <cellStyle name="ErrorCurrencyTB-C 3 2 3 4" xfId="111"/>
    <cellStyle name="ErrorCurrencyTB-C 3 2 3 5" xfId="111"/>
    <cellStyle name="ErrorCurrencyTB-C 3 2 3 6" xfId="111"/>
    <cellStyle name="ErrorCurrencyTB-C 3 2 3 7" xfId="111"/>
    <cellStyle name="ErrorCurrencyTB-C 3 2 3 8" xfId="111"/>
    <cellStyle name="ErrorCurrencyTB-C 3 2 4" xfId="111"/>
    <cellStyle name="ErrorCurrencyTB-C 3 2 4 2" xfId="111"/>
    <cellStyle name="ErrorCurrencyTB-C 3 2 4 2 2" xfId="111"/>
    <cellStyle name="ErrorCurrencyTB-C 3 2 4 2 3" xfId="111"/>
    <cellStyle name="ErrorCurrencyTB-C 3 2 4 2 4" xfId="111"/>
    <cellStyle name="ErrorCurrencyTB-C 3 2 4 2 5" xfId="111"/>
    <cellStyle name="ErrorCurrencyTB-C 3 2 4 3" xfId="111"/>
    <cellStyle name="ErrorCurrencyTB-C 3 2 4 3 2" xfId="111"/>
    <cellStyle name="ErrorCurrencyTB-C 3 2 4 3 3" xfId="111"/>
    <cellStyle name="ErrorCurrencyTB-C 3 2 4 3 4" xfId="111"/>
    <cellStyle name="ErrorCurrencyTB-C 3 2 4 4" xfId="111"/>
    <cellStyle name="ErrorCurrencyTB-C 3 2 4 5" xfId="111"/>
    <cellStyle name="ErrorCurrencyTB-C 3 2 4 6" xfId="111"/>
    <cellStyle name="ErrorCurrencyTB-C 3 2 4 7" xfId="111"/>
    <cellStyle name="ErrorCurrencyTB-C 3 2 4 8" xfId="111"/>
    <cellStyle name="ErrorCurrencyTB-C 3 2 5" xfId="111"/>
    <cellStyle name="ErrorCurrencyTB-C 3 2 5 2" xfId="111"/>
    <cellStyle name="ErrorCurrencyTB-C 3 2 5 2 2" xfId="111"/>
    <cellStyle name="ErrorCurrencyTB-C 3 2 5 2 3" xfId="111"/>
    <cellStyle name="ErrorCurrencyTB-C 3 2 5 2 4" xfId="111"/>
    <cellStyle name="ErrorCurrencyTB-C 3 2 5 2 5" xfId="111"/>
    <cellStyle name="ErrorCurrencyTB-C 3 2 5 3" xfId="111"/>
    <cellStyle name="ErrorCurrencyTB-C 3 2 5 3 2" xfId="111"/>
    <cellStyle name="ErrorCurrencyTB-C 3 2 5 3 3" xfId="111"/>
    <cellStyle name="ErrorCurrencyTB-C 3 2 5 3 4" xfId="111"/>
    <cellStyle name="ErrorCurrencyTB-C 3 2 5 4" xfId="111"/>
    <cellStyle name="ErrorCurrencyTB-C 3 2 5 5" xfId="111"/>
    <cellStyle name="ErrorCurrencyTB-C 3 2 5 6" xfId="111"/>
    <cellStyle name="ErrorCurrencyTB-C 3 2 5 7" xfId="111"/>
    <cellStyle name="ErrorCurrencyTB-C 3 2 5 8" xfId="111"/>
    <cellStyle name="ErrorCurrencyTB-C 3 2 6" xfId="111"/>
    <cellStyle name="ErrorCurrencyTB-C 3 2 6 2" xfId="111"/>
    <cellStyle name="ErrorCurrencyTB-C 3 2 6 3" xfId="111"/>
    <cellStyle name="ErrorCurrencyTB-C 3 2 6 4" xfId="111"/>
    <cellStyle name="ErrorCurrencyTB-C 3 2 6 5" xfId="111"/>
    <cellStyle name="ErrorCurrencyTB-C 3 2 7" xfId="111"/>
    <cellStyle name="ErrorCurrencyTB-C 3 2 7 2" xfId="111"/>
    <cellStyle name="ErrorCurrencyTB-C 3 2 7 3" xfId="111"/>
    <cellStyle name="ErrorCurrencyTB-C 3 2 7 4" xfId="111"/>
    <cellStyle name="ErrorCurrencyTB-C 3 2 8" xfId="111"/>
    <cellStyle name="ErrorCurrencyTB-C 3 2 9" xfId="111"/>
    <cellStyle name="ErrorCurrencyTB-C 3 3" xfId="111"/>
    <cellStyle name="ErrorCurrencyTB-C 3 3 10" xfId="111"/>
    <cellStyle name="ErrorCurrencyTB-C 3 3 11" xfId="111"/>
    <cellStyle name="ErrorCurrencyTB-C 3 3 12" xfId="111"/>
    <cellStyle name="ErrorCurrencyTB-C 3 3 2" xfId="111"/>
    <cellStyle name="ErrorCurrencyTB-C 3 3 2 2" xfId="111"/>
    <cellStyle name="ErrorCurrencyTB-C 3 3 2 2 2" xfId="111"/>
    <cellStyle name="ErrorCurrencyTB-C 3 3 2 2 3" xfId="111"/>
    <cellStyle name="ErrorCurrencyTB-C 3 3 2 2 4" xfId="111"/>
    <cellStyle name="ErrorCurrencyTB-C 3 3 2 2 5" xfId="111"/>
    <cellStyle name="ErrorCurrencyTB-C 3 3 2 3" xfId="111"/>
    <cellStyle name="ErrorCurrencyTB-C 3 3 2 3 2" xfId="111"/>
    <cellStyle name="ErrorCurrencyTB-C 3 3 2 3 3" xfId="111"/>
    <cellStyle name="ErrorCurrencyTB-C 3 3 2 3 4" xfId="111"/>
    <cellStyle name="ErrorCurrencyTB-C 3 3 2 4" xfId="111"/>
    <cellStyle name="ErrorCurrencyTB-C 3 3 2 5" xfId="111"/>
    <cellStyle name="ErrorCurrencyTB-C 3 3 2 6" xfId="111"/>
    <cellStyle name="ErrorCurrencyTB-C 3 3 2 7" xfId="111"/>
    <cellStyle name="ErrorCurrencyTB-C 3 3 2 8" xfId="111"/>
    <cellStyle name="ErrorCurrencyTB-C 3 3 3" xfId="111"/>
    <cellStyle name="ErrorCurrencyTB-C 3 3 3 2" xfId="111"/>
    <cellStyle name="ErrorCurrencyTB-C 3 3 3 2 2" xfId="111"/>
    <cellStyle name="ErrorCurrencyTB-C 3 3 3 2 3" xfId="111"/>
    <cellStyle name="ErrorCurrencyTB-C 3 3 3 2 4" xfId="111"/>
    <cellStyle name="ErrorCurrencyTB-C 3 3 3 2 5" xfId="111"/>
    <cellStyle name="ErrorCurrencyTB-C 3 3 3 3" xfId="111"/>
    <cellStyle name="ErrorCurrencyTB-C 3 3 3 3 2" xfId="111"/>
    <cellStyle name="ErrorCurrencyTB-C 3 3 3 3 3" xfId="111"/>
    <cellStyle name="ErrorCurrencyTB-C 3 3 3 3 4" xfId="111"/>
    <cellStyle name="ErrorCurrencyTB-C 3 3 3 4" xfId="111"/>
    <cellStyle name="ErrorCurrencyTB-C 3 3 3 5" xfId="111"/>
    <cellStyle name="ErrorCurrencyTB-C 3 3 3 6" xfId="111"/>
    <cellStyle name="ErrorCurrencyTB-C 3 3 3 7" xfId="111"/>
    <cellStyle name="ErrorCurrencyTB-C 3 3 3 8" xfId="111"/>
    <cellStyle name="ErrorCurrencyTB-C 3 3 4" xfId="111"/>
    <cellStyle name="ErrorCurrencyTB-C 3 3 4 2" xfId="111"/>
    <cellStyle name="ErrorCurrencyTB-C 3 3 4 2 2" xfId="111"/>
    <cellStyle name="ErrorCurrencyTB-C 3 3 4 2 3" xfId="111"/>
    <cellStyle name="ErrorCurrencyTB-C 3 3 4 2 4" xfId="111"/>
    <cellStyle name="ErrorCurrencyTB-C 3 3 4 2 5" xfId="111"/>
    <cellStyle name="ErrorCurrencyTB-C 3 3 4 3" xfId="111"/>
    <cellStyle name="ErrorCurrencyTB-C 3 3 4 3 2" xfId="111"/>
    <cellStyle name="ErrorCurrencyTB-C 3 3 4 3 3" xfId="111"/>
    <cellStyle name="ErrorCurrencyTB-C 3 3 4 3 4" xfId="111"/>
    <cellStyle name="ErrorCurrencyTB-C 3 3 4 4" xfId="111"/>
    <cellStyle name="ErrorCurrencyTB-C 3 3 4 5" xfId="111"/>
    <cellStyle name="ErrorCurrencyTB-C 3 3 4 6" xfId="111"/>
    <cellStyle name="ErrorCurrencyTB-C 3 3 4 7" xfId="111"/>
    <cellStyle name="ErrorCurrencyTB-C 3 3 4 8" xfId="111"/>
    <cellStyle name="ErrorCurrencyTB-C 3 3 5" xfId="111"/>
    <cellStyle name="ErrorCurrencyTB-C 3 3 5 2" xfId="111"/>
    <cellStyle name="ErrorCurrencyTB-C 3 3 5 2 2" xfId="111"/>
    <cellStyle name="ErrorCurrencyTB-C 3 3 5 2 3" xfId="111"/>
    <cellStyle name="ErrorCurrencyTB-C 3 3 5 2 4" xfId="111"/>
    <cellStyle name="ErrorCurrencyTB-C 3 3 5 2 5" xfId="111"/>
    <cellStyle name="ErrorCurrencyTB-C 3 3 5 3" xfId="111"/>
    <cellStyle name="ErrorCurrencyTB-C 3 3 5 3 2" xfId="111"/>
    <cellStyle name="ErrorCurrencyTB-C 3 3 5 3 3" xfId="111"/>
    <cellStyle name="ErrorCurrencyTB-C 3 3 5 3 4" xfId="111"/>
    <cellStyle name="ErrorCurrencyTB-C 3 3 5 4" xfId="111"/>
    <cellStyle name="ErrorCurrencyTB-C 3 3 5 5" xfId="111"/>
    <cellStyle name="ErrorCurrencyTB-C 3 3 5 6" xfId="111"/>
    <cellStyle name="ErrorCurrencyTB-C 3 3 5 7" xfId="111"/>
    <cellStyle name="ErrorCurrencyTB-C 3 3 5 8" xfId="111"/>
    <cellStyle name="ErrorCurrencyTB-C 3 3 6" xfId="111"/>
    <cellStyle name="ErrorCurrencyTB-C 3 3 6 2" xfId="111"/>
    <cellStyle name="ErrorCurrencyTB-C 3 3 6 3" xfId="111"/>
    <cellStyle name="ErrorCurrencyTB-C 3 3 6 4" xfId="111"/>
    <cellStyle name="ErrorCurrencyTB-C 3 3 6 5" xfId="111"/>
    <cellStyle name="ErrorCurrencyTB-C 3 3 7" xfId="111"/>
    <cellStyle name="ErrorCurrencyTB-C 3 3 7 2" xfId="111"/>
    <cellStyle name="ErrorCurrencyTB-C 3 3 7 3" xfId="111"/>
    <cellStyle name="ErrorCurrencyTB-C 3 3 7 4" xfId="111"/>
    <cellStyle name="ErrorCurrencyTB-C 3 3 8" xfId="111"/>
    <cellStyle name="ErrorCurrencyTB-C 3 3 9" xfId="111"/>
    <cellStyle name="ErrorCurrencyTB-C 3 4" xfId="111"/>
    <cellStyle name="ErrorCurrencyTB-C 3 4 2" xfId="111"/>
    <cellStyle name="ErrorCurrencyTB-C 3 4 2 2" xfId="111"/>
    <cellStyle name="ErrorCurrencyTB-C 3 4 2 3" xfId="111"/>
    <cellStyle name="ErrorCurrencyTB-C 3 4 2 4" xfId="111"/>
    <cellStyle name="ErrorCurrencyTB-C 3 4 2 5" xfId="111"/>
    <cellStyle name="ErrorCurrencyTB-C 3 4 3" xfId="111"/>
    <cellStyle name="ErrorCurrencyTB-C 3 4 3 2" xfId="111"/>
    <cellStyle name="ErrorCurrencyTB-C 3 4 3 3" xfId="111"/>
    <cellStyle name="ErrorCurrencyTB-C 3 4 3 4" xfId="111"/>
    <cellStyle name="ErrorCurrencyTB-C 3 4 4" xfId="111"/>
    <cellStyle name="ErrorCurrencyTB-C 3 4 5" xfId="111"/>
    <cellStyle name="ErrorCurrencyTB-C 3 4 6" xfId="111"/>
    <cellStyle name="ErrorCurrencyTB-C 3 4 7" xfId="111"/>
    <cellStyle name="ErrorCurrencyTB-C 3 4 8" xfId="111"/>
    <cellStyle name="ErrorCurrencyTB-C 3 5" xfId="111"/>
    <cellStyle name="ErrorCurrencyTB-C 3 5 2" xfId="111"/>
    <cellStyle name="ErrorCurrencyTB-C 3 5 2 2" xfId="111"/>
    <cellStyle name="ErrorCurrencyTB-C 3 5 2 3" xfId="111"/>
    <cellStyle name="ErrorCurrencyTB-C 3 5 2 4" xfId="111"/>
    <cellStyle name="ErrorCurrencyTB-C 3 5 2 5" xfId="111"/>
    <cellStyle name="ErrorCurrencyTB-C 3 5 3" xfId="111"/>
    <cellStyle name="ErrorCurrencyTB-C 3 5 3 2" xfId="111"/>
    <cellStyle name="ErrorCurrencyTB-C 3 5 3 3" xfId="111"/>
    <cellStyle name="ErrorCurrencyTB-C 3 5 3 4" xfId="111"/>
    <cellStyle name="ErrorCurrencyTB-C 3 5 4" xfId="111"/>
    <cellStyle name="ErrorCurrencyTB-C 3 5 5" xfId="111"/>
    <cellStyle name="ErrorCurrencyTB-C 3 5 6" xfId="111"/>
    <cellStyle name="ErrorCurrencyTB-C 3 5 7" xfId="111"/>
    <cellStyle name="ErrorCurrencyTB-C 3 5 8" xfId="111"/>
    <cellStyle name="ErrorCurrencyTB-C 3 6" xfId="111"/>
    <cellStyle name="ErrorCurrencyTB-C 3 6 2" xfId="111"/>
    <cellStyle name="ErrorCurrencyTB-C 3 6 2 2" xfId="111"/>
    <cellStyle name="ErrorCurrencyTB-C 3 6 2 3" xfId="111"/>
    <cellStyle name="ErrorCurrencyTB-C 3 6 2 4" xfId="111"/>
    <cellStyle name="ErrorCurrencyTB-C 3 6 2 5" xfId="111"/>
    <cellStyle name="ErrorCurrencyTB-C 3 6 3" xfId="111"/>
    <cellStyle name="ErrorCurrencyTB-C 3 6 3 2" xfId="111"/>
    <cellStyle name="ErrorCurrencyTB-C 3 6 3 3" xfId="111"/>
    <cellStyle name="ErrorCurrencyTB-C 3 6 3 4" xfId="111"/>
    <cellStyle name="ErrorCurrencyTB-C 3 6 4" xfId="111"/>
    <cellStyle name="ErrorCurrencyTB-C 3 6 5" xfId="111"/>
    <cellStyle name="ErrorCurrencyTB-C 3 6 6" xfId="111"/>
    <cellStyle name="ErrorCurrencyTB-C 3 6 7" xfId="111"/>
    <cellStyle name="ErrorCurrencyTB-C 3 6 8" xfId="111"/>
    <cellStyle name="ErrorCurrencyTB-C 3 7" xfId="111"/>
    <cellStyle name="ErrorCurrencyTB-C 3 7 2" xfId="111"/>
    <cellStyle name="ErrorCurrencyTB-C 3 7 2 2" xfId="111"/>
    <cellStyle name="ErrorCurrencyTB-C 3 7 2 3" xfId="111"/>
    <cellStyle name="ErrorCurrencyTB-C 3 7 2 4" xfId="111"/>
    <cellStyle name="ErrorCurrencyTB-C 3 7 2 5" xfId="111"/>
    <cellStyle name="ErrorCurrencyTB-C 3 7 3" xfId="111"/>
    <cellStyle name="ErrorCurrencyTB-C 3 7 3 2" xfId="111"/>
    <cellStyle name="ErrorCurrencyTB-C 3 7 3 3" xfId="111"/>
    <cellStyle name="ErrorCurrencyTB-C 3 7 3 4" xfId="111"/>
    <cellStyle name="ErrorCurrencyTB-C 3 7 4" xfId="111"/>
    <cellStyle name="ErrorCurrencyTB-C 3 7 5" xfId="111"/>
    <cellStyle name="ErrorCurrencyTB-C 3 7 6" xfId="111"/>
    <cellStyle name="ErrorCurrencyTB-C 3 7 7" xfId="111"/>
    <cellStyle name="ErrorCurrencyTB-C 3 7 8" xfId="111"/>
    <cellStyle name="ErrorCurrencyTB-C 3 8" xfId="111"/>
    <cellStyle name="ErrorCurrencyTB-C 3 8 2" xfId="111"/>
    <cellStyle name="ErrorCurrencyTB-C 3 8 3" xfId="111"/>
    <cellStyle name="ErrorCurrencyTB-C 3 8 4" xfId="111"/>
    <cellStyle name="ErrorCurrencyTB-C 3 8 5" xfId="111"/>
    <cellStyle name="ErrorCurrencyTB-C 3 9" xfId="111"/>
    <cellStyle name="ErrorCurrencyTB-C 3 9 2" xfId="111"/>
    <cellStyle name="ErrorCurrencyTB-C 3 9 3" xfId="111"/>
    <cellStyle name="ErrorCurrencyTB-C 3 9 4" xfId="111"/>
    <cellStyle name="ErrorCurrencyTB-C 4" xfId="111"/>
    <cellStyle name="ErrorCurrencyTB-C 4 2" xfId="111"/>
    <cellStyle name="ErrorCurrencyTB-C 4 2 2" xfId="111"/>
    <cellStyle name="ErrorCurrencyTB-C 4 2 2 2" xfId="111"/>
    <cellStyle name="ErrorCurrencyTB-C 4 2 2 3" xfId="111"/>
    <cellStyle name="ErrorCurrencyTB-C 4 2 2 4" xfId="111"/>
    <cellStyle name="ErrorCurrencyTB-C 4 2 2 5" xfId="111"/>
    <cellStyle name="ErrorCurrencyTB-C 4 2 3" xfId="111"/>
    <cellStyle name="ErrorCurrencyTB-C 4 2 3 2" xfId="111"/>
    <cellStyle name="ErrorCurrencyTB-C 4 2 3 3" xfId="111"/>
    <cellStyle name="ErrorCurrencyTB-C 4 2 3 4" xfId="111"/>
    <cellStyle name="ErrorCurrencyTB-C 4 2 4" xfId="111"/>
    <cellStyle name="ErrorCurrencyTB-C 4 2 5" xfId="111"/>
    <cellStyle name="ErrorCurrencyTB-C 4 2 6" xfId="111"/>
    <cellStyle name="ErrorCurrencyTB-C 4 2 7" xfId="111"/>
    <cellStyle name="ErrorCurrencyTB-C 4 2 8" xfId="111"/>
    <cellStyle name="ErrorCurrencyTB-C 4 3" xfId="111"/>
    <cellStyle name="ErrorCurrencyTB-C 4 3 2" xfId="111"/>
    <cellStyle name="ErrorCurrencyTB-C 4 3 2 2" xfId="111"/>
    <cellStyle name="ErrorCurrencyTB-C 4 3 2 3" xfId="111"/>
    <cellStyle name="ErrorCurrencyTB-C 4 3 2 4" xfId="111"/>
    <cellStyle name="ErrorCurrencyTB-C 4 3 2 5" xfId="111"/>
    <cellStyle name="ErrorCurrencyTB-C 4 3 3" xfId="111"/>
    <cellStyle name="ErrorCurrencyTB-C 4 3 3 2" xfId="111"/>
    <cellStyle name="ErrorCurrencyTB-C 4 3 3 3" xfId="111"/>
    <cellStyle name="ErrorCurrencyTB-C 4 3 3 4" xfId="111"/>
    <cellStyle name="ErrorCurrencyTB-C 4 3 4" xfId="111"/>
    <cellStyle name="ErrorCurrencyTB-C 4 3 5" xfId="111"/>
    <cellStyle name="ErrorCurrencyTB-C 4 3 6" xfId="111"/>
    <cellStyle name="ErrorCurrencyTB-C 4 3 7" xfId="111"/>
    <cellStyle name="ErrorCurrencyTB-C 4 4" xfId="111"/>
    <cellStyle name="ErrorCurrencyTB-C 4 4 2" xfId="111"/>
    <cellStyle name="ErrorCurrencyTB-C 4 4 3" xfId="111"/>
    <cellStyle name="ErrorCurrencyTB-C 4 4 4" xfId="111"/>
    <cellStyle name="ErrorCurrencyTB-C 4 4 5" xfId="111"/>
    <cellStyle name="ErrorCurrencyTB-C 4 5" xfId="111"/>
    <cellStyle name="ErrorCurrencyTB-C 4 5 2" xfId="111"/>
    <cellStyle name="ErrorCurrencyTB-C 4 5 3" xfId="111"/>
    <cellStyle name="ErrorCurrencyTB-C 4 5 4" xfId="111"/>
    <cellStyle name="ErrorCurrencyTB-C 4 6" xfId="111"/>
    <cellStyle name="ErrorCurrencyTB-C 4 7" xfId="111"/>
    <cellStyle name="ErrorCurrencyTB-C 4 8" xfId="111"/>
    <cellStyle name="ErrorCurrencyTB-C 4 9" xfId="111"/>
    <cellStyle name="ErrorCurrencyTB-C 5" xfId="111"/>
    <cellStyle name="ErrorCurrencyTB-C 5 2" xfId="111"/>
    <cellStyle name="ErrorCurrencyTB-C 5 2 2" xfId="111"/>
    <cellStyle name="ErrorCurrencyTB-C 5 2 3" xfId="111"/>
    <cellStyle name="ErrorCurrencyTB-C 5 2 4" xfId="111"/>
    <cellStyle name="ErrorCurrencyTB-C 5 2 5" xfId="111"/>
    <cellStyle name="ErrorCurrencyTB-C 5 3" xfId="111"/>
    <cellStyle name="ErrorCurrencyTB-C 5 3 2" xfId="111"/>
    <cellStyle name="ErrorCurrencyTB-C 5 3 3" xfId="111"/>
    <cellStyle name="ErrorCurrencyTB-C 5 3 4" xfId="111"/>
    <cellStyle name="ErrorCurrencyTB-C 5 4" xfId="111"/>
    <cellStyle name="ErrorCurrencyTB-C 5 5" xfId="111"/>
    <cellStyle name="ErrorCurrencyTB-C 5 6" xfId="111"/>
    <cellStyle name="ErrorCurrencyTB-C 5 7" xfId="111"/>
    <cellStyle name="ErrorCurrencyTB-C 5 8" xfId="111"/>
    <cellStyle name="ErrorCurrencyTB-C 6" xfId="111"/>
    <cellStyle name="ErrorCurrencyTB-C 6 2" xfId="111"/>
    <cellStyle name="ErrorCurrencyTB-C 6 3" xfId="111"/>
    <cellStyle name="ErrorCurrencyTB-C 6 4" xfId="111"/>
    <cellStyle name="ErrorCurrencyTB-C 6 5" xfId="111"/>
    <cellStyle name="ErrorCurrencyTB-C 7" xfId="111"/>
    <cellStyle name="ErrorCurrencyTB-C 8" xfId="111"/>
    <cellStyle name="ErrorCurrencyTB,rIGHT" xfId="112"/>
    <cellStyle name="ErrorCurrencyTB,rIGHT 2" xfId="112"/>
    <cellStyle name="ErrorCurrencyTB,rIGHT 2 10" xfId="112"/>
    <cellStyle name="ErrorCurrencyTB,rIGHT 2 11" xfId="112"/>
    <cellStyle name="ErrorCurrencyTB,rIGHT 2 12" xfId="112"/>
    <cellStyle name="ErrorCurrencyTB,rIGHT 2 13" xfId="112"/>
    <cellStyle name="ErrorCurrencyTB,rIGHT 2 14" xfId="112"/>
    <cellStyle name="ErrorCurrencyTB,rIGHT 2 2" xfId="112"/>
    <cellStyle name="ErrorCurrencyTB,rIGHT 2 2 10" xfId="112"/>
    <cellStyle name="ErrorCurrencyTB,rIGHT 2 2 11" xfId="112"/>
    <cellStyle name="ErrorCurrencyTB,rIGHT 2 2 12" xfId="112"/>
    <cellStyle name="ErrorCurrencyTB,rIGHT 2 2 13" xfId="112"/>
    <cellStyle name="ErrorCurrencyTB,rIGHT 2 2 14" xfId="112"/>
    <cellStyle name="ErrorCurrencyTB,rIGHT 2 2 2" xfId="112"/>
    <cellStyle name="ErrorCurrencyTB,rIGHT 2 2 2 10" xfId="112"/>
    <cellStyle name="ErrorCurrencyTB,rIGHT 2 2 2 11" xfId="112"/>
    <cellStyle name="ErrorCurrencyTB,rIGHT 2 2 2 12" xfId="112"/>
    <cellStyle name="ErrorCurrencyTB,rIGHT 2 2 2 2" xfId="112"/>
    <cellStyle name="ErrorCurrencyTB,rIGHT 2 2 2 2 2" xfId="112"/>
    <cellStyle name="ErrorCurrencyTB,rIGHT 2 2 2 2 2 2" xfId="112"/>
    <cellStyle name="ErrorCurrencyTB,rIGHT 2 2 2 2 2 3" xfId="112"/>
    <cellStyle name="ErrorCurrencyTB,rIGHT 2 2 2 2 2 4" xfId="112"/>
    <cellStyle name="ErrorCurrencyTB,rIGHT 2 2 2 2 2 5" xfId="112"/>
    <cellStyle name="ErrorCurrencyTB,rIGHT 2 2 2 2 3" xfId="112"/>
    <cellStyle name="ErrorCurrencyTB,rIGHT 2 2 2 2 3 2" xfId="112"/>
    <cellStyle name="ErrorCurrencyTB,rIGHT 2 2 2 2 3 3" xfId="112"/>
    <cellStyle name="ErrorCurrencyTB,rIGHT 2 2 2 2 3 4" xfId="112"/>
    <cellStyle name="ErrorCurrencyTB,rIGHT 2 2 2 2 4" xfId="112"/>
    <cellStyle name="ErrorCurrencyTB,rIGHT 2 2 2 2 5" xfId="112"/>
    <cellStyle name="ErrorCurrencyTB,rIGHT 2 2 2 2 6" xfId="112"/>
    <cellStyle name="ErrorCurrencyTB,rIGHT 2 2 2 2 7" xfId="112"/>
    <cellStyle name="ErrorCurrencyTB,rIGHT 2 2 2 2 8" xfId="112"/>
    <cellStyle name="ErrorCurrencyTB,rIGHT 2 2 2 3" xfId="112"/>
    <cellStyle name="ErrorCurrencyTB,rIGHT 2 2 2 3 2" xfId="112"/>
    <cellStyle name="ErrorCurrencyTB,rIGHT 2 2 2 3 2 2" xfId="112"/>
    <cellStyle name="ErrorCurrencyTB,rIGHT 2 2 2 3 2 3" xfId="112"/>
    <cellStyle name="ErrorCurrencyTB,rIGHT 2 2 2 3 2 4" xfId="112"/>
    <cellStyle name="ErrorCurrencyTB,rIGHT 2 2 2 3 2 5" xfId="112"/>
    <cellStyle name="ErrorCurrencyTB,rIGHT 2 2 2 3 3" xfId="112"/>
    <cellStyle name="ErrorCurrencyTB,rIGHT 2 2 2 3 3 2" xfId="112"/>
    <cellStyle name="ErrorCurrencyTB,rIGHT 2 2 2 3 3 3" xfId="112"/>
    <cellStyle name="ErrorCurrencyTB,rIGHT 2 2 2 3 3 4" xfId="112"/>
    <cellStyle name="ErrorCurrencyTB,rIGHT 2 2 2 3 4" xfId="112"/>
    <cellStyle name="ErrorCurrencyTB,rIGHT 2 2 2 3 5" xfId="112"/>
    <cellStyle name="ErrorCurrencyTB,rIGHT 2 2 2 3 6" xfId="112"/>
    <cellStyle name="ErrorCurrencyTB,rIGHT 2 2 2 3 7" xfId="112"/>
    <cellStyle name="ErrorCurrencyTB,rIGHT 2 2 2 3 8" xfId="112"/>
    <cellStyle name="ErrorCurrencyTB,rIGHT 2 2 2 4" xfId="112"/>
    <cellStyle name="ErrorCurrencyTB,rIGHT 2 2 2 4 2" xfId="112"/>
    <cellStyle name="ErrorCurrencyTB,rIGHT 2 2 2 4 2 2" xfId="112"/>
    <cellStyle name="ErrorCurrencyTB,rIGHT 2 2 2 4 2 3" xfId="112"/>
    <cellStyle name="ErrorCurrencyTB,rIGHT 2 2 2 4 2 4" xfId="112"/>
    <cellStyle name="ErrorCurrencyTB,rIGHT 2 2 2 4 2 5" xfId="112"/>
    <cellStyle name="ErrorCurrencyTB,rIGHT 2 2 2 4 3" xfId="112"/>
    <cellStyle name="ErrorCurrencyTB,rIGHT 2 2 2 4 3 2" xfId="112"/>
    <cellStyle name="ErrorCurrencyTB,rIGHT 2 2 2 4 3 3" xfId="112"/>
    <cellStyle name="ErrorCurrencyTB,rIGHT 2 2 2 4 3 4" xfId="112"/>
    <cellStyle name="ErrorCurrencyTB,rIGHT 2 2 2 4 4" xfId="112"/>
    <cellStyle name="ErrorCurrencyTB,rIGHT 2 2 2 4 5" xfId="112"/>
    <cellStyle name="ErrorCurrencyTB,rIGHT 2 2 2 4 6" xfId="112"/>
    <cellStyle name="ErrorCurrencyTB,rIGHT 2 2 2 4 7" xfId="112"/>
    <cellStyle name="ErrorCurrencyTB,rIGHT 2 2 2 4 8" xfId="112"/>
    <cellStyle name="ErrorCurrencyTB,rIGHT 2 2 2 5" xfId="112"/>
    <cellStyle name="ErrorCurrencyTB,rIGHT 2 2 2 5 2" xfId="112"/>
    <cellStyle name="ErrorCurrencyTB,rIGHT 2 2 2 5 2 2" xfId="112"/>
    <cellStyle name="ErrorCurrencyTB,rIGHT 2 2 2 5 2 3" xfId="112"/>
    <cellStyle name="ErrorCurrencyTB,rIGHT 2 2 2 5 2 4" xfId="112"/>
    <cellStyle name="ErrorCurrencyTB,rIGHT 2 2 2 5 2 5" xfId="112"/>
    <cellStyle name="ErrorCurrencyTB,rIGHT 2 2 2 5 3" xfId="112"/>
    <cellStyle name="ErrorCurrencyTB,rIGHT 2 2 2 5 3 2" xfId="112"/>
    <cellStyle name="ErrorCurrencyTB,rIGHT 2 2 2 5 3 3" xfId="112"/>
    <cellStyle name="ErrorCurrencyTB,rIGHT 2 2 2 5 3 4" xfId="112"/>
    <cellStyle name="ErrorCurrencyTB,rIGHT 2 2 2 5 4" xfId="112"/>
    <cellStyle name="ErrorCurrencyTB,rIGHT 2 2 2 5 5" xfId="112"/>
    <cellStyle name="ErrorCurrencyTB,rIGHT 2 2 2 5 6" xfId="112"/>
    <cellStyle name="ErrorCurrencyTB,rIGHT 2 2 2 5 7" xfId="112"/>
    <cellStyle name="ErrorCurrencyTB,rIGHT 2 2 2 5 8" xfId="112"/>
    <cellStyle name="ErrorCurrencyTB,rIGHT 2 2 2 6" xfId="112"/>
    <cellStyle name="ErrorCurrencyTB,rIGHT 2 2 2 6 2" xfId="112"/>
    <cellStyle name="ErrorCurrencyTB,rIGHT 2 2 2 6 3" xfId="112"/>
    <cellStyle name="ErrorCurrencyTB,rIGHT 2 2 2 6 4" xfId="112"/>
    <cellStyle name="ErrorCurrencyTB,rIGHT 2 2 2 6 5" xfId="112"/>
    <cellStyle name="ErrorCurrencyTB,rIGHT 2 2 2 7" xfId="112"/>
    <cellStyle name="ErrorCurrencyTB,rIGHT 2 2 2 7 2" xfId="112"/>
    <cellStyle name="ErrorCurrencyTB,rIGHT 2 2 2 7 3" xfId="112"/>
    <cellStyle name="ErrorCurrencyTB,rIGHT 2 2 2 7 4" xfId="112"/>
    <cellStyle name="ErrorCurrencyTB,rIGHT 2 2 2 8" xfId="112"/>
    <cellStyle name="ErrorCurrencyTB,rIGHT 2 2 2 9" xfId="112"/>
    <cellStyle name="ErrorCurrencyTB,rIGHT 2 2 3" xfId="112"/>
    <cellStyle name="ErrorCurrencyTB,rIGHT 2 2 3 10" xfId="112"/>
    <cellStyle name="ErrorCurrencyTB,rIGHT 2 2 3 11" xfId="112"/>
    <cellStyle name="ErrorCurrencyTB,rIGHT 2 2 3 12" xfId="112"/>
    <cellStyle name="ErrorCurrencyTB,rIGHT 2 2 3 2" xfId="112"/>
    <cellStyle name="ErrorCurrencyTB,rIGHT 2 2 3 2 2" xfId="112"/>
    <cellStyle name="ErrorCurrencyTB,rIGHT 2 2 3 2 2 2" xfId="112"/>
    <cellStyle name="ErrorCurrencyTB,rIGHT 2 2 3 2 2 3" xfId="112"/>
    <cellStyle name="ErrorCurrencyTB,rIGHT 2 2 3 2 2 4" xfId="112"/>
    <cellStyle name="ErrorCurrencyTB,rIGHT 2 2 3 2 2 5" xfId="112"/>
    <cellStyle name="ErrorCurrencyTB,rIGHT 2 2 3 2 3" xfId="112"/>
    <cellStyle name="ErrorCurrencyTB,rIGHT 2 2 3 2 3 2" xfId="112"/>
    <cellStyle name="ErrorCurrencyTB,rIGHT 2 2 3 2 3 3" xfId="112"/>
    <cellStyle name="ErrorCurrencyTB,rIGHT 2 2 3 2 3 4" xfId="112"/>
    <cellStyle name="ErrorCurrencyTB,rIGHT 2 2 3 2 4" xfId="112"/>
    <cellStyle name="ErrorCurrencyTB,rIGHT 2 2 3 2 5" xfId="112"/>
    <cellStyle name="ErrorCurrencyTB,rIGHT 2 2 3 2 6" xfId="112"/>
    <cellStyle name="ErrorCurrencyTB,rIGHT 2 2 3 2 7" xfId="112"/>
    <cellStyle name="ErrorCurrencyTB,rIGHT 2 2 3 2 8" xfId="112"/>
    <cellStyle name="ErrorCurrencyTB,rIGHT 2 2 3 3" xfId="112"/>
    <cellStyle name="ErrorCurrencyTB,rIGHT 2 2 3 3 2" xfId="112"/>
    <cellStyle name="ErrorCurrencyTB,rIGHT 2 2 3 3 2 2" xfId="112"/>
    <cellStyle name="ErrorCurrencyTB,rIGHT 2 2 3 3 2 3" xfId="112"/>
    <cellStyle name="ErrorCurrencyTB,rIGHT 2 2 3 3 2 4" xfId="112"/>
    <cellStyle name="ErrorCurrencyTB,rIGHT 2 2 3 3 2 5" xfId="112"/>
    <cellStyle name="ErrorCurrencyTB,rIGHT 2 2 3 3 3" xfId="112"/>
    <cellStyle name="ErrorCurrencyTB,rIGHT 2 2 3 3 3 2" xfId="112"/>
    <cellStyle name="ErrorCurrencyTB,rIGHT 2 2 3 3 3 3" xfId="112"/>
    <cellStyle name="ErrorCurrencyTB,rIGHT 2 2 3 3 3 4" xfId="112"/>
    <cellStyle name="ErrorCurrencyTB,rIGHT 2 2 3 3 4" xfId="112"/>
    <cellStyle name="ErrorCurrencyTB,rIGHT 2 2 3 3 5" xfId="112"/>
    <cellStyle name="ErrorCurrencyTB,rIGHT 2 2 3 3 6" xfId="112"/>
    <cellStyle name="ErrorCurrencyTB,rIGHT 2 2 3 3 7" xfId="112"/>
    <cellStyle name="ErrorCurrencyTB,rIGHT 2 2 3 3 8" xfId="112"/>
    <cellStyle name="ErrorCurrencyTB,rIGHT 2 2 3 4" xfId="112"/>
    <cellStyle name="ErrorCurrencyTB,rIGHT 2 2 3 4 2" xfId="112"/>
    <cellStyle name="ErrorCurrencyTB,rIGHT 2 2 3 4 2 2" xfId="112"/>
    <cellStyle name="ErrorCurrencyTB,rIGHT 2 2 3 4 2 3" xfId="112"/>
    <cellStyle name="ErrorCurrencyTB,rIGHT 2 2 3 4 2 4" xfId="112"/>
    <cellStyle name="ErrorCurrencyTB,rIGHT 2 2 3 4 2 5" xfId="112"/>
    <cellStyle name="ErrorCurrencyTB,rIGHT 2 2 3 4 3" xfId="112"/>
    <cellStyle name="ErrorCurrencyTB,rIGHT 2 2 3 4 3 2" xfId="112"/>
    <cellStyle name="ErrorCurrencyTB,rIGHT 2 2 3 4 3 3" xfId="112"/>
    <cellStyle name="ErrorCurrencyTB,rIGHT 2 2 3 4 3 4" xfId="112"/>
    <cellStyle name="ErrorCurrencyTB,rIGHT 2 2 3 4 4" xfId="112"/>
    <cellStyle name="ErrorCurrencyTB,rIGHT 2 2 3 4 5" xfId="112"/>
    <cellStyle name="ErrorCurrencyTB,rIGHT 2 2 3 4 6" xfId="112"/>
    <cellStyle name="ErrorCurrencyTB,rIGHT 2 2 3 4 7" xfId="112"/>
    <cellStyle name="ErrorCurrencyTB,rIGHT 2 2 3 4 8" xfId="112"/>
    <cellStyle name="ErrorCurrencyTB,rIGHT 2 2 3 5" xfId="112"/>
    <cellStyle name="ErrorCurrencyTB,rIGHT 2 2 3 5 2" xfId="112"/>
    <cellStyle name="ErrorCurrencyTB,rIGHT 2 2 3 5 2 2" xfId="112"/>
    <cellStyle name="ErrorCurrencyTB,rIGHT 2 2 3 5 2 3" xfId="112"/>
    <cellStyle name="ErrorCurrencyTB,rIGHT 2 2 3 5 2 4" xfId="112"/>
    <cellStyle name="ErrorCurrencyTB,rIGHT 2 2 3 5 2 5" xfId="112"/>
    <cellStyle name="ErrorCurrencyTB,rIGHT 2 2 3 5 3" xfId="112"/>
    <cellStyle name="ErrorCurrencyTB,rIGHT 2 2 3 5 3 2" xfId="112"/>
    <cellStyle name="ErrorCurrencyTB,rIGHT 2 2 3 5 3 3" xfId="112"/>
    <cellStyle name="ErrorCurrencyTB,rIGHT 2 2 3 5 3 4" xfId="112"/>
    <cellStyle name="ErrorCurrencyTB,rIGHT 2 2 3 5 4" xfId="112"/>
    <cellStyle name="ErrorCurrencyTB,rIGHT 2 2 3 5 5" xfId="112"/>
    <cellStyle name="ErrorCurrencyTB,rIGHT 2 2 3 5 6" xfId="112"/>
    <cellStyle name="ErrorCurrencyTB,rIGHT 2 2 3 5 7" xfId="112"/>
    <cellStyle name="ErrorCurrencyTB,rIGHT 2 2 3 5 8" xfId="112"/>
    <cellStyle name="ErrorCurrencyTB,rIGHT 2 2 3 6" xfId="112"/>
    <cellStyle name="ErrorCurrencyTB,rIGHT 2 2 3 6 2" xfId="112"/>
    <cellStyle name="ErrorCurrencyTB,rIGHT 2 2 3 6 3" xfId="112"/>
    <cellStyle name="ErrorCurrencyTB,rIGHT 2 2 3 6 4" xfId="112"/>
    <cellStyle name="ErrorCurrencyTB,rIGHT 2 2 3 6 5" xfId="112"/>
    <cellStyle name="ErrorCurrencyTB,rIGHT 2 2 3 7" xfId="112"/>
    <cellStyle name="ErrorCurrencyTB,rIGHT 2 2 3 7 2" xfId="112"/>
    <cellStyle name="ErrorCurrencyTB,rIGHT 2 2 3 7 3" xfId="112"/>
    <cellStyle name="ErrorCurrencyTB,rIGHT 2 2 3 7 4" xfId="112"/>
    <cellStyle name="ErrorCurrencyTB,rIGHT 2 2 3 8" xfId="112"/>
    <cellStyle name="ErrorCurrencyTB,rIGHT 2 2 3 9" xfId="112"/>
    <cellStyle name="ErrorCurrencyTB,rIGHT 2 2 4" xfId="112"/>
    <cellStyle name="ErrorCurrencyTB,rIGHT 2 2 4 2" xfId="112"/>
    <cellStyle name="ErrorCurrencyTB,rIGHT 2 2 4 2 2" xfId="112"/>
    <cellStyle name="ErrorCurrencyTB,rIGHT 2 2 4 2 3" xfId="112"/>
    <cellStyle name="ErrorCurrencyTB,rIGHT 2 2 4 2 4" xfId="112"/>
    <cellStyle name="ErrorCurrencyTB,rIGHT 2 2 4 2 5" xfId="112"/>
    <cellStyle name="ErrorCurrencyTB,rIGHT 2 2 4 3" xfId="112"/>
    <cellStyle name="ErrorCurrencyTB,rIGHT 2 2 4 3 2" xfId="112"/>
    <cellStyle name="ErrorCurrencyTB,rIGHT 2 2 4 3 3" xfId="112"/>
    <cellStyle name="ErrorCurrencyTB,rIGHT 2 2 4 3 4" xfId="112"/>
    <cellStyle name="ErrorCurrencyTB,rIGHT 2 2 4 4" xfId="112"/>
    <cellStyle name="ErrorCurrencyTB,rIGHT 2 2 4 5" xfId="112"/>
    <cellStyle name="ErrorCurrencyTB,rIGHT 2 2 4 6" xfId="112"/>
    <cellStyle name="ErrorCurrencyTB,rIGHT 2 2 4 7" xfId="112"/>
    <cellStyle name="ErrorCurrencyTB,rIGHT 2 2 4 8" xfId="112"/>
    <cellStyle name="ErrorCurrencyTB,rIGHT 2 2 5" xfId="112"/>
    <cellStyle name="ErrorCurrencyTB,rIGHT 2 2 5 2" xfId="112"/>
    <cellStyle name="ErrorCurrencyTB,rIGHT 2 2 5 2 2" xfId="112"/>
    <cellStyle name="ErrorCurrencyTB,rIGHT 2 2 5 2 3" xfId="112"/>
    <cellStyle name="ErrorCurrencyTB,rIGHT 2 2 5 2 4" xfId="112"/>
    <cellStyle name="ErrorCurrencyTB,rIGHT 2 2 5 2 5" xfId="112"/>
    <cellStyle name="ErrorCurrencyTB,rIGHT 2 2 5 3" xfId="112"/>
    <cellStyle name="ErrorCurrencyTB,rIGHT 2 2 5 3 2" xfId="112"/>
    <cellStyle name="ErrorCurrencyTB,rIGHT 2 2 5 3 3" xfId="112"/>
    <cellStyle name="ErrorCurrencyTB,rIGHT 2 2 5 3 4" xfId="112"/>
    <cellStyle name="ErrorCurrencyTB,rIGHT 2 2 5 4" xfId="112"/>
    <cellStyle name="ErrorCurrencyTB,rIGHT 2 2 5 5" xfId="112"/>
    <cellStyle name="ErrorCurrencyTB,rIGHT 2 2 5 6" xfId="112"/>
    <cellStyle name="ErrorCurrencyTB,rIGHT 2 2 5 7" xfId="112"/>
    <cellStyle name="ErrorCurrencyTB,rIGHT 2 2 5 8" xfId="112"/>
    <cellStyle name="ErrorCurrencyTB,rIGHT 2 2 6" xfId="112"/>
    <cellStyle name="ErrorCurrencyTB,rIGHT 2 2 6 2" xfId="112"/>
    <cellStyle name="ErrorCurrencyTB,rIGHT 2 2 6 2 2" xfId="112"/>
    <cellStyle name="ErrorCurrencyTB,rIGHT 2 2 6 2 3" xfId="112"/>
    <cellStyle name="ErrorCurrencyTB,rIGHT 2 2 6 2 4" xfId="112"/>
    <cellStyle name="ErrorCurrencyTB,rIGHT 2 2 6 2 5" xfId="112"/>
    <cellStyle name="ErrorCurrencyTB,rIGHT 2 2 6 3" xfId="112"/>
    <cellStyle name="ErrorCurrencyTB,rIGHT 2 2 6 3 2" xfId="112"/>
    <cellStyle name="ErrorCurrencyTB,rIGHT 2 2 6 3 3" xfId="112"/>
    <cellStyle name="ErrorCurrencyTB,rIGHT 2 2 6 3 4" xfId="112"/>
    <cellStyle name="ErrorCurrencyTB,rIGHT 2 2 6 4" xfId="112"/>
    <cellStyle name="ErrorCurrencyTB,rIGHT 2 2 6 5" xfId="112"/>
    <cellStyle name="ErrorCurrencyTB,rIGHT 2 2 6 6" xfId="112"/>
    <cellStyle name="ErrorCurrencyTB,rIGHT 2 2 6 7" xfId="112"/>
    <cellStyle name="ErrorCurrencyTB,rIGHT 2 2 6 8" xfId="112"/>
    <cellStyle name="ErrorCurrencyTB,rIGHT 2 2 7" xfId="112"/>
    <cellStyle name="ErrorCurrencyTB,rIGHT 2 2 7 2" xfId="112"/>
    <cellStyle name="ErrorCurrencyTB,rIGHT 2 2 7 2 2" xfId="112"/>
    <cellStyle name="ErrorCurrencyTB,rIGHT 2 2 7 2 3" xfId="112"/>
    <cellStyle name="ErrorCurrencyTB,rIGHT 2 2 7 2 4" xfId="112"/>
    <cellStyle name="ErrorCurrencyTB,rIGHT 2 2 7 2 5" xfId="112"/>
    <cellStyle name="ErrorCurrencyTB,rIGHT 2 2 7 3" xfId="112"/>
    <cellStyle name="ErrorCurrencyTB,rIGHT 2 2 7 3 2" xfId="112"/>
    <cellStyle name="ErrorCurrencyTB,rIGHT 2 2 7 3 3" xfId="112"/>
    <cellStyle name="ErrorCurrencyTB,rIGHT 2 2 7 3 4" xfId="112"/>
    <cellStyle name="ErrorCurrencyTB,rIGHT 2 2 7 4" xfId="112"/>
    <cellStyle name="ErrorCurrencyTB,rIGHT 2 2 7 5" xfId="112"/>
    <cellStyle name="ErrorCurrencyTB,rIGHT 2 2 7 6" xfId="112"/>
    <cellStyle name="ErrorCurrencyTB,rIGHT 2 2 7 7" xfId="112"/>
    <cellStyle name="ErrorCurrencyTB,rIGHT 2 2 7 8" xfId="112"/>
    <cellStyle name="ErrorCurrencyTB,rIGHT 2 2 8" xfId="112"/>
    <cellStyle name="ErrorCurrencyTB,rIGHT 2 2 8 2" xfId="112"/>
    <cellStyle name="ErrorCurrencyTB,rIGHT 2 2 8 3" xfId="112"/>
    <cellStyle name="ErrorCurrencyTB,rIGHT 2 2 8 4" xfId="112"/>
    <cellStyle name="ErrorCurrencyTB,rIGHT 2 2 8 5" xfId="112"/>
    <cellStyle name="ErrorCurrencyTB,rIGHT 2 2 9" xfId="112"/>
    <cellStyle name="ErrorCurrencyTB,rIGHT 2 2 9 2" xfId="112"/>
    <cellStyle name="ErrorCurrencyTB,rIGHT 2 2 9 3" xfId="112"/>
    <cellStyle name="ErrorCurrencyTB,rIGHT 2 2 9 4" xfId="112"/>
    <cellStyle name="ErrorCurrencyTB,rIGHT 2 3" xfId="112"/>
    <cellStyle name="ErrorCurrencyTB,rIGHT 2 3 10" xfId="112"/>
    <cellStyle name="ErrorCurrencyTB,rIGHT 2 3 11" xfId="112"/>
    <cellStyle name="ErrorCurrencyTB,rIGHT 2 3 12" xfId="112"/>
    <cellStyle name="ErrorCurrencyTB,rIGHT 2 3 2" xfId="112"/>
    <cellStyle name="ErrorCurrencyTB,rIGHT 2 3 2 2" xfId="112"/>
    <cellStyle name="ErrorCurrencyTB,rIGHT 2 3 2 2 2" xfId="112"/>
    <cellStyle name="ErrorCurrencyTB,rIGHT 2 3 2 2 3" xfId="112"/>
    <cellStyle name="ErrorCurrencyTB,rIGHT 2 3 2 2 4" xfId="112"/>
    <cellStyle name="ErrorCurrencyTB,rIGHT 2 3 2 2 5" xfId="112"/>
    <cellStyle name="ErrorCurrencyTB,rIGHT 2 3 2 3" xfId="112"/>
    <cellStyle name="ErrorCurrencyTB,rIGHT 2 3 2 3 2" xfId="112"/>
    <cellStyle name="ErrorCurrencyTB,rIGHT 2 3 2 3 3" xfId="112"/>
    <cellStyle name="ErrorCurrencyTB,rIGHT 2 3 2 3 4" xfId="112"/>
    <cellStyle name="ErrorCurrencyTB,rIGHT 2 3 2 4" xfId="112"/>
    <cellStyle name="ErrorCurrencyTB,rIGHT 2 3 2 5" xfId="112"/>
    <cellStyle name="ErrorCurrencyTB,rIGHT 2 3 2 6" xfId="112"/>
    <cellStyle name="ErrorCurrencyTB,rIGHT 2 3 2 7" xfId="112"/>
    <cellStyle name="ErrorCurrencyTB,rIGHT 2 3 2 8" xfId="112"/>
    <cellStyle name="ErrorCurrencyTB,rIGHT 2 3 3" xfId="112"/>
    <cellStyle name="ErrorCurrencyTB,rIGHT 2 3 3 2" xfId="112"/>
    <cellStyle name="ErrorCurrencyTB,rIGHT 2 3 3 2 2" xfId="112"/>
    <cellStyle name="ErrorCurrencyTB,rIGHT 2 3 3 2 3" xfId="112"/>
    <cellStyle name="ErrorCurrencyTB,rIGHT 2 3 3 2 4" xfId="112"/>
    <cellStyle name="ErrorCurrencyTB,rIGHT 2 3 3 2 5" xfId="112"/>
    <cellStyle name="ErrorCurrencyTB,rIGHT 2 3 3 3" xfId="112"/>
    <cellStyle name="ErrorCurrencyTB,rIGHT 2 3 3 3 2" xfId="112"/>
    <cellStyle name="ErrorCurrencyTB,rIGHT 2 3 3 3 3" xfId="112"/>
    <cellStyle name="ErrorCurrencyTB,rIGHT 2 3 3 3 4" xfId="112"/>
    <cellStyle name="ErrorCurrencyTB,rIGHT 2 3 3 4" xfId="112"/>
    <cellStyle name="ErrorCurrencyTB,rIGHT 2 3 3 5" xfId="112"/>
    <cellStyle name="ErrorCurrencyTB,rIGHT 2 3 3 6" xfId="112"/>
    <cellStyle name="ErrorCurrencyTB,rIGHT 2 3 3 7" xfId="112"/>
    <cellStyle name="ErrorCurrencyTB,rIGHT 2 3 3 8" xfId="112"/>
    <cellStyle name="ErrorCurrencyTB,rIGHT 2 3 4" xfId="112"/>
    <cellStyle name="ErrorCurrencyTB,rIGHT 2 3 4 2" xfId="112"/>
    <cellStyle name="ErrorCurrencyTB,rIGHT 2 3 4 2 2" xfId="112"/>
    <cellStyle name="ErrorCurrencyTB,rIGHT 2 3 4 2 3" xfId="112"/>
    <cellStyle name="ErrorCurrencyTB,rIGHT 2 3 4 2 4" xfId="112"/>
    <cellStyle name="ErrorCurrencyTB,rIGHT 2 3 4 2 5" xfId="112"/>
    <cellStyle name="ErrorCurrencyTB,rIGHT 2 3 4 3" xfId="112"/>
    <cellStyle name="ErrorCurrencyTB,rIGHT 2 3 4 3 2" xfId="112"/>
    <cellStyle name="ErrorCurrencyTB,rIGHT 2 3 4 3 3" xfId="112"/>
    <cellStyle name="ErrorCurrencyTB,rIGHT 2 3 4 3 4" xfId="112"/>
    <cellStyle name="ErrorCurrencyTB,rIGHT 2 3 4 4" xfId="112"/>
    <cellStyle name="ErrorCurrencyTB,rIGHT 2 3 4 5" xfId="112"/>
    <cellStyle name="ErrorCurrencyTB,rIGHT 2 3 4 6" xfId="112"/>
    <cellStyle name="ErrorCurrencyTB,rIGHT 2 3 4 7" xfId="112"/>
    <cellStyle name="ErrorCurrencyTB,rIGHT 2 3 4 8" xfId="112"/>
    <cellStyle name="ErrorCurrencyTB,rIGHT 2 3 5" xfId="112"/>
    <cellStyle name="ErrorCurrencyTB,rIGHT 2 3 5 2" xfId="112"/>
    <cellStyle name="ErrorCurrencyTB,rIGHT 2 3 5 2 2" xfId="112"/>
    <cellStyle name="ErrorCurrencyTB,rIGHT 2 3 5 2 3" xfId="112"/>
    <cellStyle name="ErrorCurrencyTB,rIGHT 2 3 5 2 4" xfId="112"/>
    <cellStyle name="ErrorCurrencyTB,rIGHT 2 3 5 2 5" xfId="112"/>
    <cellStyle name="ErrorCurrencyTB,rIGHT 2 3 5 3" xfId="112"/>
    <cellStyle name="ErrorCurrencyTB,rIGHT 2 3 5 3 2" xfId="112"/>
    <cellStyle name="ErrorCurrencyTB,rIGHT 2 3 5 3 3" xfId="112"/>
    <cellStyle name="ErrorCurrencyTB,rIGHT 2 3 5 3 4" xfId="112"/>
    <cellStyle name="ErrorCurrencyTB,rIGHT 2 3 5 4" xfId="112"/>
    <cellStyle name="ErrorCurrencyTB,rIGHT 2 3 5 5" xfId="112"/>
    <cellStyle name="ErrorCurrencyTB,rIGHT 2 3 5 6" xfId="112"/>
    <cellStyle name="ErrorCurrencyTB,rIGHT 2 3 5 7" xfId="112"/>
    <cellStyle name="ErrorCurrencyTB,rIGHT 2 3 5 8" xfId="112"/>
    <cellStyle name="ErrorCurrencyTB,rIGHT 2 3 6" xfId="112"/>
    <cellStyle name="ErrorCurrencyTB,rIGHT 2 3 6 2" xfId="112"/>
    <cellStyle name="ErrorCurrencyTB,rIGHT 2 3 6 3" xfId="112"/>
    <cellStyle name="ErrorCurrencyTB,rIGHT 2 3 6 4" xfId="112"/>
    <cellStyle name="ErrorCurrencyTB,rIGHT 2 3 6 5" xfId="112"/>
    <cellStyle name="ErrorCurrencyTB,rIGHT 2 3 7" xfId="112"/>
    <cellStyle name="ErrorCurrencyTB,rIGHT 2 3 7 2" xfId="112"/>
    <cellStyle name="ErrorCurrencyTB,rIGHT 2 3 7 3" xfId="112"/>
    <cellStyle name="ErrorCurrencyTB,rIGHT 2 3 7 4" xfId="112"/>
    <cellStyle name="ErrorCurrencyTB,rIGHT 2 3 8" xfId="112"/>
    <cellStyle name="ErrorCurrencyTB,rIGHT 2 3 9" xfId="112"/>
    <cellStyle name="ErrorCurrencyTB,rIGHT 2 4" xfId="112"/>
    <cellStyle name="ErrorCurrencyTB,rIGHT 2 4 2" xfId="112"/>
    <cellStyle name="ErrorCurrencyTB,rIGHT 2 4 2 2" xfId="112"/>
    <cellStyle name="ErrorCurrencyTB,rIGHT 2 4 2 3" xfId="112"/>
    <cellStyle name="ErrorCurrencyTB,rIGHT 2 4 2 4" xfId="112"/>
    <cellStyle name="ErrorCurrencyTB,rIGHT 2 4 2 5" xfId="112"/>
    <cellStyle name="ErrorCurrencyTB,rIGHT 2 4 3" xfId="112"/>
    <cellStyle name="ErrorCurrencyTB,rIGHT 2 4 3 2" xfId="112"/>
    <cellStyle name="ErrorCurrencyTB,rIGHT 2 4 3 3" xfId="112"/>
    <cellStyle name="ErrorCurrencyTB,rIGHT 2 4 3 4" xfId="112"/>
    <cellStyle name="ErrorCurrencyTB,rIGHT 2 4 4" xfId="112"/>
    <cellStyle name="ErrorCurrencyTB,rIGHT 2 4 5" xfId="112"/>
    <cellStyle name="ErrorCurrencyTB,rIGHT 2 4 6" xfId="112"/>
    <cellStyle name="ErrorCurrencyTB,rIGHT 2 4 7" xfId="112"/>
    <cellStyle name="ErrorCurrencyTB,rIGHT 2 4 8" xfId="112"/>
    <cellStyle name="ErrorCurrencyTB,rIGHT 2 5" xfId="112"/>
    <cellStyle name="ErrorCurrencyTB,rIGHT 2 5 2" xfId="112"/>
    <cellStyle name="ErrorCurrencyTB,rIGHT 2 5 2 2" xfId="112"/>
    <cellStyle name="ErrorCurrencyTB,rIGHT 2 5 2 3" xfId="112"/>
    <cellStyle name="ErrorCurrencyTB,rIGHT 2 5 2 4" xfId="112"/>
    <cellStyle name="ErrorCurrencyTB,rIGHT 2 5 2 5" xfId="112"/>
    <cellStyle name="ErrorCurrencyTB,rIGHT 2 5 3" xfId="112"/>
    <cellStyle name="ErrorCurrencyTB,rIGHT 2 5 3 2" xfId="112"/>
    <cellStyle name="ErrorCurrencyTB,rIGHT 2 5 3 3" xfId="112"/>
    <cellStyle name="ErrorCurrencyTB,rIGHT 2 5 3 4" xfId="112"/>
    <cellStyle name="ErrorCurrencyTB,rIGHT 2 5 4" xfId="112"/>
    <cellStyle name="ErrorCurrencyTB,rIGHT 2 5 5" xfId="112"/>
    <cellStyle name="ErrorCurrencyTB,rIGHT 2 5 6" xfId="112"/>
    <cellStyle name="ErrorCurrencyTB,rIGHT 2 5 7" xfId="112"/>
    <cellStyle name="ErrorCurrencyTB,rIGHT 2 5 8" xfId="112"/>
    <cellStyle name="ErrorCurrencyTB,rIGHT 2 6" xfId="112"/>
    <cellStyle name="ErrorCurrencyTB,rIGHT 2 6 2" xfId="112"/>
    <cellStyle name="ErrorCurrencyTB,rIGHT 2 6 2 2" xfId="112"/>
    <cellStyle name="ErrorCurrencyTB,rIGHT 2 6 2 3" xfId="112"/>
    <cellStyle name="ErrorCurrencyTB,rIGHT 2 6 2 4" xfId="112"/>
    <cellStyle name="ErrorCurrencyTB,rIGHT 2 6 2 5" xfId="112"/>
    <cellStyle name="ErrorCurrencyTB,rIGHT 2 6 3" xfId="112"/>
    <cellStyle name="ErrorCurrencyTB,rIGHT 2 6 3 2" xfId="112"/>
    <cellStyle name="ErrorCurrencyTB,rIGHT 2 6 3 3" xfId="112"/>
    <cellStyle name="ErrorCurrencyTB,rIGHT 2 6 3 4" xfId="112"/>
    <cellStyle name="ErrorCurrencyTB,rIGHT 2 6 4" xfId="112"/>
    <cellStyle name="ErrorCurrencyTB,rIGHT 2 6 5" xfId="112"/>
    <cellStyle name="ErrorCurrencyTB,rIGHT 2 6 6" xfId="112"/>
    <cellStyle name="ErrorCurrencyTB,rIGHT 2 6 7" xfId="112"/>
    <cellStyle name="ErrorCurrencyTB,rIGHT 2 6 8" xfId="112"/>
    <cellStyle name="ErrorCurrencyTB,rIGHT 2 7" xfId="112"/>
    <cellStyle name="ErrorCurrencyTB,rIGHT 2 7 2" xfId="112"/>
    <cellStyle name="ErrorCurrencyTB,rIGHT 2 7 2 2" xfId="112"/>
    <cellStyle name="ErrorCurrencyTB,rIGHT 2 7 2 3" xfId="112"/>
    <cellStyle name="ErrorCurrencyTB,rIGHT 2 7 2 4" xfId="112"/>
    <cellStyle name="ErrorCurrencyTB,rIGHT 2 7 2 5" xfId="112"/>
    <cellStyle name="ErrorCurrencyTB,rIGHT 2 7 3" xfId="112"/>
    <cellStyle name="ErrorCurrencyTB,rIGHT 2 7 3 2" xfId="112"/>
    <cellStyle name="ErrorCurrencyTB,rIGHT 2 7 3 3" xfId="112"/>
    <cellStyle name="ErrorCurrencyTB,rIGHT 2 7 3 4" xfId="112"/>
    <cellStyle name="ErrorCurrencyTB,rIGHT 2 7 4" xfId="112"/>
    <cellStyle name="ErrorCurrencyTB,rIGHT 2 7 5" xfId="112"/>
    <cellStyle name="ErrorCurrencyTB,rIGHT 2 7 6" xfId="112"/>
    <cellStyle name="ErrorCurrencyTB,rIGHT 2 7 7" xfId="112"/>
    <cellStyle name="ErrorCurrencyTB,rIGHT 2 7 8" xfId="112"/>
    <cellStyle name="ErrorCurrencyTB,rIGHT 2 8" xfId="112"/>
    <cellStyle name="ErrorCurrencyTB,rIGHT 2 8 2" xfId="112"/>
    <cellStyle name="ErrorCurrencyTB,rIGHT 2 8 3" xfId="112"/>
    <cellStyle name="ErrorCurrencyTB,rIGHT 2 8 4" xfId="112"/>
    <cellStyle name="ErrorCurrencyTB,rIGHT 2 8 5" xfId="112"/>
    <cellStyle name="ErrorCurrencyTB,rIGHT 2 9" xfId="112"/>
    <cellStyle name="ErrorCurrencyTB,rIGHT 2 9 2" xfId="112"/>
    <cellStyle name="ErrorCurrencyTB,rIGHT 2 9 3" xfId="112"/>
    <cellStyle name="ErrorCurrencyTB,rIGHT 2 9 4" xfId="112"/>
    <cellStyle name="ErrorCurrencyTB,rIGHT 3" xfId="112"/>
    <cellStyle name="ErrorCurrencyTB,rIGHT 3 10" xfId="112"/>
    <cellStyle name="ErrorCurrencyTB,rIGHT 3 11" xfId="112"/>
    <cellStyle name="ErrorCurrencyTB,rIGHT 3 12" xfId="112"/>
    <cellStyle name="ErrorCurrencyTB,rIGHT 3 13" xfId="112"/>
    <cellStyle name="ErrorCurrencyTB,rIGHT 3 14" xfId="112"/>
    <cellStyle name="ErrorCurrencyTB,rIGHT 3 2" xfId="112"/>
    <cellStyle name="ErrorCurrencyTB,rIGHT 3 2 10" xfId="112"/>
    <cellStyle name="ErrorCurrencyTB,rIGHT 3 2 11" xfId="112"/>
    <cellStyle name="ErrorCurrencyTB,rIGHT 3 2 12" xfId="112"/>
    <cellStyle name="ErrorCurrencyTB,rIGHT 3 2 2" xfId="112"/>
    <cellStyle name="ErrorCurrencyTB,rIGHT 3 2 2 2" xfId="112"/>
    <cellStyle name="ErrorCurrencyTB,rIGHT 3 2 2 2 2" xfId="112"/>
    <cellStyle name="ErrorCurrencyTB,rIGHT 3 2 2 2 3" xfId="112"/>
    <cellStyle name="ErrorCurrencyTB,rIGHT 3 2 2 2 4" xfId="112"/>
    <cellStyle name="ErrorCurrencyTB,rIGHT 3 2 2 2 5" xfId="112"/>
    <cellStyle name="ErrorCurrencyTB,rIGHT 3 2 2 3" xfId="112"/>
    <cellStyle name="ErrorCurrencyTB,rIGHT 3 2 2 3 2" xfId="112"/>
    <cellStyle name="ErrorCurrencyTB,rIGHT 3 2 2 3 3" xfId="112"/>
    <cellStyle name="ErrorCurrencyTB,rIGHT 3 2 2 3 4" xfId="112"/>
    <cellStyle name="ErrorCurrencyTB,rIGHT 3 2 2 4" xfId="112"/>
    <cellStyle name="ErrorCurrencyTB,rIGHT 3 2 2 5" xfId="112"/>
    <cellStyle name="ErrorCurrencyTB,rIGHT 3 2 2 6" xfId="112"/>
    <cellStyle name="ErrorCurrencyTB,rIGHT 3 2 2 7" xfId="112"/>
    <cellStyle name="ErrorCurrencyTB,rIGHT 3 2 2 8" xfId="112"/>
    <cellStyle name="ErrorCurrencyTB,rIGHT 3 2 3" xfId="112"/>
    <cellStyle name="ErrorCurrencyTB,rIGHT 3 2 3 2" xfId="112"/>
    <cellStyle name="ErrorCurrencyTB,rIGHT 3 2 3 2 2" xfId="112"/>
    <cellStyle name="ErrorCurrencyTB,rIGHT 3 2 3 2 3" xfId="112"/>
    <cellStyle name="ErrorCurrencyTB,rIGHT 3 2 3 2 4" xfId="112"/>
    <cellStyle name="ErrorCurrencyTB,rIGHT 3 2 3 2 5" xfId="112"/>
    <cellStyle name="ErrorCurrencyTB,rIGHT 3 2 3 3" xfId="112"/>
    <cellStyle name="ErrorCurrencyTB,rIGHT 3 2 3 3 2" xfId="112"/>
    <cellStyle name="ErrorCurrencyTB,rIGHT 3 2 3 3 3" xfId="112"/>
    <cellStyle name="ErrorCurrencyTB,rIGHT 3 2 3 3 4" xfId="112"/>
    <cellStyle name="ErrorCurrencyTB,rIGHT 3 2 3 4" xfId="112"/>
    <cellStyle name="ErrorCurrencyTB,rIGHT 3 2 3 5" xfId="112"/>
    <cellStyle name="ErrorCurrencyTB,rIGHT 3 2 3 6" xfId="112"/>
    <cellStyle name="ErrorCurrencyTB,rIGHT 3 2 3 7" xfId="112"/>
    <cellStyle name="ErrorCurrencyTB,rIGHT 3 2 3 8" xfId="112"/>
    <cellStyle name="ErrorCurrencyTB,rIGHT 3 2 4" xfId="112"/>
    <cellStyle name="ErrorCurrencyTB,rIGHT 3 2 4 2" xfId="112"/>
    <cellStyle name="ErrorCurrencyTB,rIGHT 3 2 4 2 2" xfId="112"/>
    <cellStyle name="ErrorCurrencyTB,rIGHT 3 2 4 2 3" xfId="112"/>
    <cellStyle name="ErrorCurrencyTB,rIGHT 3 2 4 2 4" xfId="112"/>
    <cellStyle name="ErrorCurrencyTB,rIGHT 3 2 4 2 5" xfId="112"/>
    <cellStyle name="ErrorCurrencyTB,rIGHT 3 2 4 3" xfId="112"/>
    <cellStyle name="ErrorCurrencyTB,rIGHT 3 2 4 3 2" xfId="112"/>
    <cellStyle name="ErrorCurrencyTB,rIGHT 3 2 4 3 3" xfId="112"/>
    <cellStyle name="ErrorCurrencyTB,rIGHT 3 2 4 3 4" xfId="112"/>
    <cellStyle name="ErrorCurrencyTB,rIGHT 3 2 4 4" xfId="112"/>
    <cellStyle name="ErrorCurrencyTB,rIGHT 3 2 4 5" xfId="112"/>
    <cellStyle name="ErrorCurrencyTB,rIGHT 3 2 4 6" xfId="112"/>
    <cellStyle name="ErrorCurrencyTB,rIGHT 3 2 4 7" xfId="112"/>
    <cellStyle name="ErrorCurrencyTB,rIGHT 3 2 4 8" xfId="112"/>
    <cellStyle name="ErrorCurrencyTB,rIGHT 3 2 5" xfId="112"/>
    <cellStyle name="ErrorCurrencyTB,rIGHT 3 2 5 2" xfId="112"/>
    <cellStyle name="ErrorCurrencyTB,rIGHT 3 2 5 2 2" xfId="112"/>
    <cellStyle name="ErrorCurrencyTB,rIGHT 3 2 5 2 3" xfId="112"/>
    <cellStyle name="ErrorCurrencyTB,rIGHT 3 2 5 2 4" xfId="112"/>
    <cellStyle name="ErrorCurrencyTB,rIGHT 3 2 5 2 5" xfId="112"/>
    <cellStyle name="ErrorCurrencyTB,rIGHT 3 2 5 3" xfId="112"/>
    <cellStyle name="ErrorCurrencyTB,rIGHT 3 2 5 3 2" xfId="112"/>
    <cellStyle name="ErrorCurrencyTB,rIGHT 3 2 5 3 3" xfId="112"/>
    <cellStyle name="ErrorCurrencyTB,rIGHT 3 2 5 3 4" xfId="112"/>
    <cellStyle name="ErrorCurrencyTB,rIGHT 3 2 5 4" xfId="112"/>
    <cellStyle name="ErrorCurrencyTB,rIGHT 3 2 5 5" xfId="112"/>
    <cellStyle name="ErrorCurrencyTB,rIGHT 3 2 5 6" xfId="112"/>
    <cellStyle name="ErrorCurrencyTB,rIGHT 3 2 5 7" xfId="112"/>
    <cellStyle name="ErrorCurrencyTB,rIGHT 3 2 5 8" xfId="112"/>
    <cellStyle name="ErrorCurrencyTB,rIGHT 3 2 6" xfId="112"/>
    <cellStyle name="ErrorCurrencyTB,rIGHT 3 2 6 2" xfId="112"/>
    <cellStyle name="ErrorCurrencyTB,rIGHT 3 2 6 3" xfId="112"/>
    <cellStyle name="ErrorCurrencyTB,rIGHT 3 2 6 4" xfId="112"/>
    <cellStyle name="ErrorCurrencyTB,rIGHT 3 2 6 5" xfId="112"/>
    <cellStyle name="ErrorCurrencyTB,rIGHT 3 2 7" xfId="112"/>
    <cellStyle name="ErrorCurrencyTB,rIGHT 3 2 7 2" xfId="112"/>
    <cellStyle name="ErrorCurrencyTB,rIGHT 3 2 7 3" xfId="112"/>
    <cellStyle name="ErrorCurrencyTB,rIGHT 3 2 7 4" xfId="112"/>
    <cellStyle name="ErrorCurrencyTB,rIGHT 3 2 8" xfId="112"/>
    <cellStyle name="ErrorCurrencyTB,rIGHT 3 2 9" xfId="112"/>
    <cellStyle name="ErrorCurrencyTB,rIGHT 3 3" xfId="112"/>
    <cellStyle name="ErrorCurrencyTB,rIGHT 3 3 10" xfId="112"/>
    <cellStyle name="ErrorCurrencyTB,rIGHT 3 3 11" xfId="112"/>
    <cellStyle name="ErrorCurrencyTB,rIGHT 3 3 12" xfId="112"/>
    <cellStyle name="ErrorCurrencyTB,rIGHT 3 3 2" xfId="112"/>
    <cellStyle name="ErrorCurrencyTB,rIGHT 3 3 2 2" xfId="112"/>
    <cellStyle name="ErrorCurrencyTB,rIGHT 3 3 2 2 2" xfId="112"/>
    <cellStyle name="ErrorCurrencyTB,rIGHT 3 3 2 2 3" xfId="112"/>
    <cellStyle name="ErrorCurrencyTB,rIGHT 3 3 2 2 4" xfId="112"/>
    <cellStyle name="ErrorCurrencyTB,rIGHT 3 3 2 2 5" xfId="112"/>
    <cellStyle name="ErrorCurrencyTB,rIGHT 3 3 2 3" xfId="112"/>
    <cellStyle name="ErrorCurrencyTB,rIGHT 3 3 2 3 2" xfId="112"/>
    <cellStyle name="ErrorCurrencyTB,rIGHT 3 3 2 3 3" xfId="112"/>
    <cellStyle name="ErrorCurrencyTB,rIGHT 3 3 2 3 4" xfId="112"/>
    <cellStyle name="ErrorCurrencyTB,rIGHT 3 3 2 4" xfId="112"/>
    <cellStyle name="ErrorCurrencyTB,rIGHT 3 3 2 5" xfId="112"/>
    <cellStyle name="ErrorCurrencyTB,rIGHT 3 3 2 6" xfId="112"/>
    <cellStyle name="ErrorCurrencyTB,rIGHT 3 3 2 7" xfId="112"/>
    <cellStyle name="ErrorCurrencyTB,rIGHT 3 3 2 8" xfId="112"/>
    <cellStyle name="ErrorCurrencyTB,rIGHT 3 3 3" xfId="112"/>
    <cellStyle name="ErrorCurrencyTB,rIGHT 3 3 3 2" xfId="112"/>
    <cellStyle name="ErrorCurrencyTB,rIGHT 3 3 3 2 2" xfId="112"/>
    <cellStyle name="ErrorCurrencyTB,rIGHT 3 3 3 2 3" xfId="112"/>
    <cellStyle name="ErrorCurrencyTB,rIGHT 3 3 3 2 4" xfId="112"/>
    <cellStyle name="ErrorCurrencyTB,rIGHT 3 3 3 2 5" xfId="112"/>
    <cellStyle name="ErrorCurrencyTB,rIGHT 3 3 3 3" xfId="112"/>
    <cellStyle name="ErrorCurrencyTB,rIGHT 3 3 3 3 2" xfId="112"/>
    <cellStyle name="ErrorCurrencyTB,rIGHT 3 3 3 3 3" xfId="112"/>
    <cellStyle name="ErrorCurrencyTB,rIGHT 3 3 3 3 4" xfId="112"/>
    <cellStyle name="ErrorCurrencyTB,rIGHT 3 3 3 4" xfId="112"/>
    <cellStyle name="ErrorCurrencyTB,rIGHT 3 3 3 5" xfId="112"/>
    <cellStyle name="ErrorCurrencyTB,rIGHT 3 3 3 6" xfId="112"/>
    <cellStyle name="ErrorCurrencyTB,rIGHT 3 3 3 7" xfId="112"/>
    <cellStyle name="ErrorCurrencyTB,rIGHT 3 3 3 8" xfId="112"/>
    <cellStyle name="ErrorCurrencyTB,rIGHT 3 3 4" xfId="112"/>
    <cellStyle name="ErrorCurrencyTB,rIGHT 3 3 4 2" xfId="112"/>
    <cellStyle name="ErrorCurrencyTB,rIGHT 3 3 4 2 2" xfId="112"/>
    <cellStyle name="ErrorCurrencyTB,rIGHT 3 3 4 2 3" xfId="112"/>
    <cellStyle name="ErrorCurrencyTB,rIGHT 3 3 4 2 4" xfId="112"/>
    <cellStyle name="ErrorCurrencyTB,rIGHT 3 3 4 2 5" xfId="112"/>
    <cellStyle name="ErrorCurrencyTB,rIGHT 3 3 4 3" xfId="112"/>
    <cellStyle name="ErrorCurrencyTB,rIGHT 3 3 4 3 2" xfId="112"/>
    <cellStyle name="ErrorCurrencyTB,rIGHT 3 3 4 3 3" xfId="112"/>
    <cellStyle name="ErrorCurrencyTB,rIGHT 3 3 4 3 4" xfId="112"/>
    <cellStyle name="ErrorCurrencyTB,rIGHT 3 3 4 4" xfId="112"/>
    <cellStyle name="ErrorCurrencyTB,rIGHT 3 3 4 5" xfId="112"/>
    <cellStyle name="ErrorCurrencyTB,rIGHT 3 3 4 6" xfId="112"/>
    <cellStyle name="ErrorCurrencyTB,rIGHT 3 3 4 7" xfId="112"/>
    <cellStyle name="ErrorCurrencyTB,rIGHT 3 3 4 8" xfId="112"/>
    <cellStyle name="ErrorCurrencyTB,rIGHT 3 3 5" xfId="112"/>
    <cellStyle name="ErrorCurrencyTB,rIGHT 3 3 5 2" xfId="112"/>
    <cellStyle name="ErrorCurrencyTB,rIGHT 3 3 5 2 2" xfId="112"/>
    <cellStyle name="ErrorCurrencyTB,rIGHT 3 3 5 2 3" xfId="112"/>
    <cellStyle name="ErrorCurrencyTB,rIGHT 3 3 5 2 4" xfId="112"/>
    <cellStyle name="ErrorCurrencyTB,rIGHT 3 3 5 2 5" xfId="112"/>
    <cellStyle name="ErrorCurrencyTB,rIGHT 3 3 5 3" xfId="112"/>
    <cellStyle name="ErrorCurrencyTB,rIGHT 3 3 5 3 2" xfId="112"/>
    <cellStyle name="ErrorCurrencyTB,rIGHT 3 3 5 3 3" xfId="112"/>
    <cellStyle name="ErrorCurrencyTB,rIGHT 3 3 5 3 4" xfId="112"/>
    <cellStyle name="ErrorCurrencyTB,rIGHT 3 3 5 4" xfId="112"/>
    <cellStyle name="ErrorCurrencyTB,rIGHT 3 3 5 5" xfId="112"/>
    <cellStyle name="ErrorCurrencyTB,rIGHT 3 3 5 6" xfId="112"/>
    <cellStyle name="ErrorCurrencyTB,rIGHT 3 3 5 7" xfId="112"/>
    <cellStyle name="ErrorCurrencyTB,rIGHT 3 3 5 8" xfId="112"/>
    <cellStyle name="ErrorCurrencyTB,rIGHT 3 3 6" xfId="112"/>
    <cellStyle name="ErrorCurrencyTB,rIGHT 3 3 6 2" xfId="112"/>
    <cellStyle name="ErrorCurrencyTB,rIGHT 3 3 6 3" xfId="112"/>
    <cellStyle name="ErrorCurrencyTB,rIGHT 3 3 6 4" xfId="112"/>
    <cellStyle name="ErrorCurrencyTB,rIGHT 3 3 6 5" xfId="112"/>
    <cellStyle name="ErrorCurrencyTB,rIGHT 3 3 7" xfId="112"/>
    <cellStyle name="ErrorCurrencyTB,rIGHT 3 3 7 2" xfId="112"/>
    <cellStyle name="ErrorCurrencyTB,rIGHT 3 3 7 3" xfId="112"/>
    <cellStyle name="ErrorCurrencyTB,rIGHT 3 3 7 4" xfId="112"/>
    <cellStyle name="ErrorCurrencyTB,rIGHT 3 3 8" xfId="112"/>
    <cellStyle name="ErrorCurrencyTB,rIGHT 3 3 9" xfId="112"/>
    <cellStyle name="ErrorCurrencyTB,rIGHT 3 4" xfId="112"/>
    <cellStyle name="ErrorCurrencyTB,rIGHT 3 4 2" xfId="112"/>
    <cellStyle name="ErrorCurrencyTB,rIGHT 3 4 2 2" xfId="112"/>
    <cellStyle name="ErrorCurrencyTB,rIGHT 3 4 2 3" xfId="112"/>
    <cellStyle name="ErrorCurrencyTB,rIGHT 3 4 2 4" xfId="112"/>
    <cellStyle name="ErrorCurrencyTB,rIGHT 3 4 2 5" xfId="112"/>
    <cellStyle name="ErrorCurrencyTB,rIGHT 3 4 3" xfId="112"/>
    <cellStyle name="ErrorCurrencyTB,rIGHT 3 4 3 2" xfId="112"/>
    <cellStyle name="ErrorCurrencyTB,rIGHT 3 4 3 3" xfId="112"/>
    <cellStyle name="ErrorCurrencyTB,rIGHT 3 4 3 4" xfId="112"/>
    <cellStyle name="ErrorCurrencyTB,rIGHT 3 4 4" xfId="112"/>
    <cellStyle name="ErrorCurrencyTB,rIGHT 3 4 5" xfId="112"/>
    <cellStyle name="ErrorCurrencyTB,rIGHT 3 4 6" xfId="112"/>
    <cellStyle name="ErrorCurrencyTB,rIGHT 3 4 7" xfId="112"/>
    <cellStyle name="ErrorCurrencyTB,rIGHT 3 4 8" xfId="112"/>
    <cellStyle name="ErrorCurrencyTB,rIGHT 3 5" xfId="112"/>
    <cellStyle name="ErrorCurrencyTB,rIGHT 3 5 2" xfId="112"/>
    <cellStyle name="ErrorCurrencyTB,rIGHT 3 5 2 2" xfId="112"/>
    <cellStyle name="ErrorCurrencyTB,rIGHT 3 5 2 3" xfId="112"/>
    <cellStyle name="ErrorCurrencyTB,rIGHT 3 5 2 4" xfId="112"/>
    <cellStyle name="ErrorCurrencyTB,rIGHT 3 5 2 5" xfId="112"/>
    <cellStyle name="ErrorCurrencyTB,rIGHT 3 5 3" xfId="112"/>
    <cellStyle name="ErrorCurrencyTB,rIGHT 3 5 3 2" xfId="112"/>
    <cellStyle name="ErrorCurrencyTB,rIGHT 3 5 3 3" xfId="112"/>
    <cellStyle name="ErrorCurrencyTB,rIGHT 3 5 3 4" xfId="112"/>
    <cellStyle name="ErrorCurrencyTB,rIGHT 3 5 4" xfId="112"/>
    <cellStyle name="ErrorCurrencyTB,rIGHT 3 5 5" xfId="112"/>
    <cellStyle name="ErrorCurrencyTB,rIGHT 3 5 6" xfId="112"/>
    <cellStyle name="ErrorCurrencyTB,rIGHT 3 5 7" xfId="112"/>
    <cellStyle name="ErrorCurrencyTB,rIGHT 3 5 8" xfId="112"/>
    <cellStyle name="ErrorCurrencyTB,rIGHT 3 6" xfId="112"/>
    <cellStyle name="ErrorCurrencyTB,rIGHT 3 6 2" xfId="112"/>
    <cellStyle name="ErrorCurrencyTB,rIGHT 3 6 2 2" xfId="112"/>
    <cellStyle name="ErrorCurrencyTB,rIGHT 3 6 2 3" xfId="112"/>
    <cellStyle name="ErrorCurrencyTB,rIGHT 3 6 2 4" xfId="112"/>
    <cellStyle name="ErrorCurrencyTB,rIGHT 3 6 2 5" xfId="112"/>
    <cellStyle name="ErrorCurrencyTB,rIGHT 3 6 3" xfId="112"/>
    <cellStyle name="ErrorCurrencyTB,rIGHT 3 6 3 2" xfId="112"/>
    <cellStyle name="ErrorCurrencyTB,rIGHT 3 6 3 3" xfId="112"/>
    <cellStyle name="ErrorCurrencyTB,rIGHT 3 6 3 4" xfId="112"/>
    <cellStyle name="ErrorCurrencyTB,rIGHT 3 6 4" xfId="112"/>
    <cellStyle name="ErrorCurrencyTB,rIGHT 3 6 5" xfId="112"/>
    <cellStyle name="ErrorCurrencyTB,rIGHT 3 6 6" xfId="112"/>
    <cellStyle name="ErrorCurrencyTB,rIGHT 3 6 7" xfId="112"/>
    <cellStyle name="ErrorCurrencyTB,rIGHT 3 6 8" xfId="112"/>
    <cellStyle name="ErrorCurrencyTB,rIGHT 3 7" xfId="112"/>
    <cellStyle name="ErrorCurrencyTB,rIGHT 3 7 2" xfId="112"/>
    <cellStyle name="ErrorCurrencyTB,rIGHT 3 7 2 2" xfId="112"/>
    <cellStyle name="ErrorCurrencyTB,rIGHT 3 7 2 3" xfId="112"/>
    <cellStyle name="ErrorCurrencyTB,rIGHT 3 7 2 4" xfId="112"/>
    <cellStyle name="ErrorCurrencyTB,rIGHT 3 7 2 5" xfId="112"/>
    <cellStyle name="ErrorCurrencyTB,rIGHT 3 7 3" xfId="112"/>
    <cellStyle name="ErrorCurrencyTB,rIGHT 3 7 3 2" xfId="112"/>
    <cellStyle name="ErrorCurrencyTB,rIGHT 3 7 3 3" xfId="112"/>
    <cellStyle name="ErrorCurrencyTB,rIGHT 3 7 3 4" xfId="112"/>
    <cellStyle name="ErrorCurrencyTB,rIGHT 3 7 4" xfId="112"/>
    <cellStyle name="ErrorCurrencyTB,rIGHT 3 7 5" xfId="112"/>
    <cellStyle name="ErrorCurrencyTB,rIGHT 3 7 6" xfId="112"/>
    <cellStyle name="ErrorCurrencyTB,rIGHT 3 7 7" xfId="112"/>
    <cellStyle name="ErrorCurrencyTB,rIGHT 3 7 8" xfId="112"/>
    <cellStyle name="ErrorCurrencyTB,rIGHT 3 8" xfId="112"/>
    <cellStyle name="ErrorCurrencyTB,rIGHT 3 8 2" xfId="112"/>
    <cellStyle name="ErrorCurrencyTB,rIGHT 3 8 3" xfId="112"/>
    <cellStyle name="ErrorCurrencyTB,rIGHT 3 8 4" xfId="112"/>
    <cellStyle name="ErrorCurrencyTB,rIGHT 3 8 5" xfId="112"/>
    <cellStyle name="ErrorCurrencyTB,rIGHT 3 9" xfId="112"/>
    <cellStyle name="ErrorCurrencyTB,rIGHT 3 9 2" xfId="112"/>
    <cellStyle name="ErrorCurrencyTB,rIGHT 3 9 3" xfId="112"/>
    <cellStyle name="ErrorCurrencyTB,rIGHT 3 9 4" xfId="112"/>
    <cellStyle name="ErrorCurrencyTB,rIGHT 4" xfId="112"/>
    <cellStyle name="ErrorCurrencyTB,rIGHT 4 2" xfId="112"/>
    <cellStyle name="ErrorCurrencyTB,rIGHT 4 2 2" xfId="112"/>
    <cellStyle name="ErrorCurrencyTB,rIGHT 4 2 2 2" xfId="112"/>
    <cellStyle name="ErrorCurrencyTB,rIGHT 4 2 2 3" xfId="112"/>
    <cellStyle name="ErrorCurrencyTB,rIGHT 4 2 2 4" xfId="112"/>
    <cellStyle name="ErrorCurrencyTB,rIGHT 4 2 2 5" xfId="112"/>
    <cellStyle name="ErrorCurrencyTB,rIGHT 4 2 3" xfId="112"/>
    <cellStyle name="ErrorCurrencyTB,rIGHT 4 2 3 2" xfId="112"/>
    <cellStyle name="ErrorCurrencyTB,rIGHT 4 2 3 3" xfId="112"/>
    <cellStyle name="ErrorCurrencyTB,rIGHT 4 2 3 4" xfId="112"/>
    <cellStyle name="ErrorCurrencyTB,rIGHT 4 2 4" xfId="112"/>
    <cellStyle name="ErrorCurrencyTB,rIGHT 4 2 5" xfId="112"/>
    <cellStyle name="ErrorCurrencyTB,rIGHT 4 2 6" xfId="112"/>
    <cellStyle name="ErrorCurrencyTB,rIGHT 4 2 7" xfId="112"/>
    <cellStyle name="ErrorCurrencyTB,rIGHT 4 2 8" xfId="112"/>
    <cellStyle name="ErrorCurrencyTB,rIGHT 4 3" xfId="112"/>
    <cellStyle name="ErrorCurrencyTB,rIGHT 4 3 2" xfId="112"/>
    <cellStyle name="ErrorCurrencyTB,rIGHT 4 3 2 2" xfId="112"/>
    <cellStyle name="ErrorCurrencyTB,rIGHT 4 3 2 3" xfId="112"/>
    <cellStyle name="ErrorCurrencyTB,rIGHT 4 3 2 4" xfId="112"/>
    <cellStyle name="ErrorCurrencyTB,rIGHT 4 3 2 5" xfId="112"/>
    <cellStyle name="ErrorCurrencyTB,rIGHT 4 3 3" xfId="112"/>
    <cellStyle name="ErrorCurrencyTB,rIGHT 4 3 3 2" xfId="112"/>
    <cellStyle name="ErrorCurrencyTB,rIGHT 4 3 3 3" xfId="112"/>
    <cellStyle name="ErrorCurrencyTB,rIGHT 4 3 3 4" xfId="112"/>
    <cellStyle name="ErrorCurrencyTB,rIGHT 4 3 4" xfId="112"/>
    <cellStyle name="ErrorCurrencyTB,rIGHT 4 3 5" xfId="112"/>
    <cellStyle name="ErrorCurrencyTB,rIGHT 4 3 6" xfId="112"/>
    <cellStyle name="ErrorCurrencyTB,rIGHT 4 3 7" xfId="112"/>
    <cellStyle name="ErrorCurrencyTB,rIGHT 4 4" xfId="112"/>
    <cellStyle name="ErrorCurrencyTB,rIGHT 4 4 2" xfId="112"/>
    <cellStyle name="ErrorCurrencyTB,rIGHT 4 4 3" xfId="112"/>
    <cellStyle name="ErrorCurrencyTB,rIGHT 4 4 4" xfId="112"/>
    <cellStyle name="ErrorCurrencyTB,rIGHT 4 4 5" xfId="112"/>
    <cellStyle name="ErrorCurrencyTB,rIGHT 4 5" xfId="112"/>
    <cellStyle name="ErrorCurrencyTB,rIGHT 4 5 2" xfId="112"/>
    <cellStyle name="ErrorCurrencyTB,rIGHT 4 5 3" xfId="112"/>
    <cellStyle name="ErrorCurrencyTB,rIGHT 4 5 4" xfId="112"/>
    <cellStyle name="ErrorCurrencyTB,rIGHT 4 6" xfId="112"/>
    <cellStyle name="ErrorCurrencyTB,rIGHT 4 7" xfId="112"/>
    <cellStyle name="ErrorCurrencyTB,rIGHT 4 8" xfId="112"/>
    <cellStyle name="ErrorCurrencyTB,rIGHT 4 9" xfId="112"/>
    <cellStyle name="ErrorCurrencyTB,rIGHT 5" xfId="112"/>
    <cellStyle name="ErrorCurrencyTB,rIGHT 5 2" xfId="112"/>
    <cellStyle name="ErrorCurrencyTB,rIGHT 5 2 2" xfId="112"/>
    <cellStyle name="ErrorCurrencyTB,rIGHT 5 2 3" xfId="112"/>
    <cellStyle name="ErrorCurrencyTB,rIGHT 5 2 4" xfId="112"/>
    <cellStyle name="ErrorCurrencyTB,rIGHT 5 2 5" xfId="112"/>
    <cellStyle name="ErrorCurrencyTB,rIGHT 5 3" xfId="112"/>
    <cellStyle name="ErrorCurrencyTB,rIGHT 5 3 2" xfId="112"/>
    <cellStyle name="ErrorCurrencyTB,rIGHT 5 3 3" xfId="112"/>
    <cellStyle name="ErrorCurrencyTB,rIGHT 5 3 4" xfId="112"/>
    <cellStyle name="ErrorCurrencyTB,rIGHT 5 4" xfId="112"/>
    <cellStyle name="ErrorCurrencyTB,rIGHT 5 5" xfId="112"/>
    <cellStyle name="ErrorCurrencyTB,rIGHT 5 6" xfId="112"/>
    <cellStyle name="ErrorCurrencyTB,rIGHT 5 7" xfId="112"/>
    <cellStyle name="ErrorCurrencyTB,rIGHT 5 8" xfId="112"/>
    <cellStyle name="ErrorCurrencyTB,rIGHT 6" xfId="112"/>
    <cellStyle name="ErrorCurrencyTB,rIGHT 6 2" xfId="112"/>
    <cellStyle name="ErrorCurrencyTB,rIGHT 6 3" xfId="112"/>
    <cellStyle name="ErrorCurrencyTB,rIGHT 6 4" xfId="112"/>
    <cellStyle name="ErrorCurrencyTB,rIGHT 6 5" xfId="112"/>
    <cellStyle name="ErrorCurrencyTB,rIGHT 7" xfId="112"/>
    <cellStyle name="ErrorCurrencyTB,rIGHT 8" xfId="112"/>
    <cellStyle name="ErrorDate TBCenterAlign" xfId="113"/>
    <cellStyle name="ErrorDate TBCenterAlign 2" xfId="113"/>
    <cellStyle name="ErrorDate TBCenterAlign 2 10" xfId="113"/>
    <cellStyle name="ErrorDate TBCenterAlign 2 11" xfId="113"/>
    <cellStyle name="ErrorDate TBCenterAlign 2 12" xfId="113"/>
    <cellStyle name="ErrorDate TBCenterAlign 2 13" xfId="113"/>
    <cellStyle name="ErrorDate TBCenterAlign 2 14" xfId="113"/>
    <cellStyle name="ErrorDate TBCenterAlign 2 2" xfId="113"/>
    <cellStyle name="ErrorDate TBCenterAlign 2 2 10" xfId="113"/>
    <cellStyle name="ErrorDate TBCenterAlign 2 2 11" xfId="113"/>
    <cellStyle name="ErrorDate TBCenterAlign 2 2 12" xfId="113"/>
    <cellStyle name="ErrorDate TBCenterAlign 2 2 13" xfId="113"/>
    <cellStyle name="ErrorDate TBCenterAlign 2 2 14" xfId="113"/>
    <cellStyle name="ErrorDate TBCenterAlign 2 2 2" xfId="113"/>
    <cellStyle name="ErrorDate TBCenterAlign 2 2 2 10" xfId="113"/>
    <cellStyle name="ErrorDate TBCenterAlign 2 2 2 11" xfId="113"/>
    <cellStyle name="ErrorDate TBCenterAlign 2 2 2 12" xfId="113"/>
    <cellStyle name="ErrorDate TBCenterAlign 2 2 2 2" xfId="113"/>
    <cellStyle name="ErrorDate TBCenterAlign 2 2 2 2 2" xfId="113"/>
    <cellStyle name="ErrorDate TBCenterAlign 2 2 2 2 2 2" xfId="113"/>
    <cellStyle name="ErrorDate TBCenterAlign 2 2 2 2 2 3" xfId="113"/>
    <cellStyle name="ErrorDate TBCenterAlign 2 2 2 2 2 4" xfId="113"/>
    <cellStyle name="ErrorDate TBCenterAlign 2 2 2 2 2 5" xfId="113"/>
    <cellStyle name="ErrorDate TBCenterAlign 2 2 2 2 3" xfId="113"/>
    <cellStyle name="ErrorDate TBCenterAlign 2 2 2 2 3 2" xfId="113"/>
    <cellStyle name="ErrorDate TBCenterAlign 2 2 2 2 3 3" xfId="113"/>
    <cellStyle name="ErrorDate TBCenterAlign 2 2 2 2 3 4" xfId="113"/>
    <cellStyle name="ErrorDate TBCenterAlign 2 2 2 2 4" xfId="113"/>
    <cellStyle name="ErrorDate TBCenterAlign 2 2 2 2 5" xfId="113"/>
    <cellStyle name="ErrorDate TBCenterAlign 2 2 2 2 6" xfId="113"/>
    <cellStyle name="ErrorDate TBCenterAlign 2 2 2 2 7" xfId="113"/>
    <cellStyle name="ErrorDate TBCenterAlign 2 2 2 2 8" xfId="113"/>
    <cellStyle name="ErrorDate TBCenterAlign 2 2 2 3" xfId="113"/>
    <cellStyle name="ErrorDate TBCenterAlign 2 2 2 3 2" xfId="113"/>
    <cellStyle name="ErrorDate TBCenterAlign 2 2 2 3 2 2" xfId="113"/>
    <cellStyle name="ErrorDate TBCenterAlign 2 2 2 3 2 3" xfId="113"/>
    <cellStyle name="ErrorDate TBCenterAlign 2 2 2 3 2 4" xfId="113"/>
    <cellStyle name="ErrorDate TBCenterAlign 2 2 2 3 2 5" xfId="113"/>
    <cellStyle name="ErrorDate TBCenterAlign 2 2 2 3 3" xfId="113"/>
    <cellStyle name="ErrorDate TBCenterAlign 2 2 2 3 3 2" xfId="113"/>
    <cellStyle name="ErrorDate TBCenterAlign 2 2 2 3 3 3" xfId="113"/>
    <cellStyle name="ErrorDate TBCenterAlign 2 2 2 3 3 4" xfId="113"/>
    <cellStyle name="ErrorDate TBCenterAlign 2 2 2 3 4" xfId="113"/>
    <cellStyle name="ErrorDate TBCenterAlign 2 2 2 3 5" xfId="113"/>
    <cellStyle name="ErrorDate TBCenterAlign 2 2 2 3 6" xfId="113"/>
    <cellStyle name="ErrorDate TBCenterAlign 2 2 2 3 7" xfId="113"/>
    <cellStyle name="ErrorDate TBCenterAlign 2 2 2 3 8" xfId="113"/>
    <cellStyle name="ErrorDate TBCenterAlign 2 2 2 4" xfId="113"/>
    <cellStyle name="ErrorDate TBCenterAlign 2 2 2 4 2" xfId="113"/>
    <cellStyle name="ErrorDate TBCenterAlign 2 2 2 4 2 2" xfId="113"/>
    <cellStyle name="ErrorDate TBCenterAlign 2 2 2 4 2 3" xfId="113"/>
    <cellStyle name="ErrorDate TBCenterAlign 2 2 2 4 2 4" xfId="113"/>
    <cellStyle name="ErrorDate TBCenterAlign 2 2 2 4 2 5" xfId="113"/>
    <cellStyle name="ErrorDate TBCenterAlign 2 2 2 4 3" xfId="113"/>
    <cellStyle name="ErrorDate TBCenterAlign 2 2 2 4 3 2" xfId="113"/>
    <cellStyle name="ErrorDate TBCenterAlign 2 2 2 4 3 3" xfId="113"/>
    <cellStyle name="ErrorDate TBCenterAlign 2 2 2 4 3 4" xfId="113"/>
    <cellStyle name="ErrorDate TBCenterAlign 2 2 2 4 4" xfId="113"/>
    <cellStyle name="ErrorDate TBCenterAlign 2 2 2 4 5" xfId="113"/>
    <cellStyle name="ErrorDate TBCenterAlign 2 2 2 4 6" xfId="113"/>
    <cellStyle name="ErrorDate TBCenterAlign 2 2 2 4 7" xfId="113"/>
    <cellStyle name="ErrorDate TBCenterAlign 2 2 2 4 8" xfId="113"/>
    <cellStyle name="ErrorDate TBCenterAlign 2 2 2 5" xfId="113"/>
    <cellStyle name="ErrorDate TBCenterAlign 2 2 2 5 2" xfId="113"/>
    <cellStyle name="ErrorDate TBCenterAlign 2 2 2 5 2 2" xfId="113"/>
    <cellStyle name="ErrorDate TBCenterAlign 2 2 2 5 2 3" xfId="113"/>
    <cellStyle name="ErrorDate TBCenterAlign 2 2 2 5 2 4" xfId="113"/>
    <cellStyle name="ErrorDate TBCenterAlign 2 2 2 5 2 5" xfId="113"/>
    <cellStyle name="ErrorDate TBCenterAlign 2 2 2 5 3" xfId="113"/>
    <cellStyle name="ErrorDate TBCenterAlign 2 2 2 5 3 2" xfId="113"/>
    <cellStyle name="ErrorDate TBCenterAlign 2 2 2 5 3 3" xfId="113"/>
    <cellStyle name="ErrorDate TBCenterAlign 2 2 2 5 3 4" xfId="113"/>
    <cellStyle name="ErrorDate TBCenterAlign 2 2 2 5 4" xfId="113"/>
    <cellStyle name="ErrorDate TBCenterAlign 2 2 2 5 5" xfId="113"/>
    <cellStyle name="ErrorDate TBCenterAlign 2 2 2 5 6" xfId="113"/>
    <cellStyle name="ErrorDate TBCenterAlign 2 2 2 5 7" xfId="113"/>
    <cellStyle name="ErrorDate TBCenterAlign 2 2 2 5 8" xfId="113"/>
    <cellStyle name="ErrorDate TBCenterAlign 2 2 2 6" xfId="113"/>
    <cellStyle name="ErrorDate TBCenterAlign 2 2 2 6 2" xfId="113"/>
    <cellStyle name="ErrorDate TBCenterAlign 2 2 2 6 3" xfId="113"/>
    <cellStyle name="ErrorDate TBCenterAlign 2 2 2 6 4" xfId="113"/>
    <cellStyle name="ErrorDate TBCenterAlign 2 2 2 6 5" xfId="113"/>
    <cellStyle name="ErrorDate TBCenterAlign 2 2 2 7" xfId="113"/>
    <cellStyle name="ErrorDate TBCenterAlign 2 2 2 7 2" xfId="113"/>
    <cellStyle name="ErrorDate TBCenterAlign 2 2 2 7 3" xfId="113"/>
    <cellStyle name="ErrorDate TBCenterAlign 2 2 2 7 4" xfId="113"/>
    <cellStyle name="ErrorDate TBCenterAlign 2 2 2 8" xfId="113"/>
    <cellStyle name="ErrorDate TBCenterAlign 2 2 2 9" xfId="113"/>
    <cellStyle name="ErrorDate TBCenterAlign 2 2 3" xfId="113"/>
    <cellStyle name="ErrorDate TBCenterAlign 2 2 3 10" xfId="113"/>
    <cellStyle name="ErrorDate TBCenterAlign 2 2 3 11" xfId="113"/>
    <cellStyle name="ErrorDate TBCenterAlign 2 2 3 12" xfId="113"/>
    <cellStyle name="ErrorDate TBCenterAlign 2 2 3 2" xfId="113"/>
    <cellStyle name="ErrorDate TBCenterAlign 2 2 3 2 2" xfId="113"/>
    <cellStyle name="ErrorDate TBCenterAlign 2 2 3 2 2 2" xfId="113"/>
    <cellStyle name="ErrorDate TBCenterAlign 2 2 3 2 2 3" xfId="113"/>
    <cellStyle name="ErrorDate TBCenterAlign 2 2 3 2 2 4" xfId="113"/>
    <cellStyle name="ErrorDate TBCenterAlign 2 2 3 2 2 5" xfId="113"/>
    <cellStyle name="ErrorDate TBCenterAlign 2 2 3 2 3" xfId="113"/>
    <cellStyle name="ErrorDate TBCenterAlign 2 2 3 2 3 2" xfId="113"/>
    <cellStyle name="ErrorDate TBCenterAlign 2 2 3 2 3 3" xfId="113"/>
    <cellStyle name="ErrorDate TBCenterAlign 2 2 3 2 3 4" xfId="113"/>
    <cellStyle name="ErrorDate TBCenterAlign 2 2 3 2 4" xfId="113"/>
    <cellStyle name="ErrorDate TBCenterAlign 2 2 3 2 5" xfId="113"/>
    <cellStyle name="ErrorDate TBCenterAlign 2 2 3 2 6" xfId="113"/>
    <cellStyle name="ErrorDate TBCenterAlign 2 2 3 2 7" xfId="113"/>
    <cellStyle name="ErrorDate TBCenterAlign 2 2 3 2 8" xfId="113"/>
    <cellStyle name="ErrorDate TBCenterAlign 2 2 3 3" xfId="113"/>
    <cellStyle name="ErrorDate TBCenterAlign 2 2 3 3 2" xfId="113"/>
    <cellStyle name="ErrorDate TBCenterAlign 2 2 3 3 2 2" xfId="113"/>
    <cellStyle name="ErrorDate TBCenterAlign 2 2 3 3 2 3" xfId="113"/>
    <cellStyle name="ErrorDate TBCenterAlign 2 2 3 3 2 4" xfId="113"/>
    <cellStyle name="ErrorDate TBCenterAlign 2 2 3 3 2 5" xfId="113"/>
    <cellStyle name="ErrorDate TBCenterAlign 2 2 3 3 3" xfId="113"/>
    <cellStyle name="ErrorDate TBCenterAlign 2 2 3 3 3 2" xfId="113"/>
    <cellStyle name="ErrorDate TBCenterAlign 2 2 3 3 3 3" xfId="113"/>
    <cellStyle name="ErrorDate TBCenterAlign 2 2 3 3 3 4" xfId="113"/>
    <cellStyle name="ErrorDate TBCenterAlign 2 2 3 3 4" xfId="113"/>
    <cellStyle name="ErrorDate TBCenterAlign 2 2 3 3 5" xfId="113"/>
    <cellStyle name="ErrorDate TBCenterAlign 2 2 3 3 6" xfId="113"/>
    <cellStyle name="ErrorDate TBCenterAlign 2 2 3 3 7" xfId="113"/>
    <cellStyle name="ErrorDate TBCenterAlign 2 2 3 3 8" xfId="113"/>
    <cellStyle name="ErrorDate TBCenterAlign 2 2 3 4" xfId="113"/>
    <cellStyle name="ErrorDate TBCenterAlign 2 2 3 4 2" xfId="113"/>
    <cellStyle name="ErrorDate TBCenterAlign 2 2 3 4 2 2" xfId="113"/>
    <cellStyle name="ErrorDate TBCenterAlign 2 2 3 4 2 3" xfId="113"/>
    <cellStyle name="ErrorDate TBCenterAlign 2 2 3 4 2 4" xfId="113"/>
    <cellStyle name="ErrorDate TBCenterAlign 2 2 3 4 2 5" xfId="113"/>
    <cellStyle name="ErrorDate TBCenterAlign 2 2 3 4 3" xfId="113"/>
    <cellStyle name="ErrorDate TBCenterAlign 2 2 3 4 3 2" xfId="113"/>
    <cellStyle name="ErrorDate TBCenterAlign 2 2 3 4 3 3" xfId="113"/>
    <cellStyle name="ErrorDate TBCenterAlign 2 2 3 4 3 4" xfId="113"/>
    <cellStyle name="ErrorDate TBCenterAlign 2 2 3 4 4" xfId="113"/>
    <cellStyle name="ErrorDate TBCenterAlign 2 2 3 4 5" xfId="113"/>
    <cellStyle name="ErrorDate TBCenterAlign 2 2 3 4 6" xfId="113"/>
    <cellStyle name="ErrorDate TBCenterAlign 2 2 3 4 7" xfId="113"/>
    <cellStyle name="ErrorDate TBCenterAlign 2 2 3 4 8" xfId="113"/>
    <cellStyle name="ErrorDate TBCenterAlign 2 2 3 5" xfId="113"/>
    <cellStyle name="ErrorDate TBCenterAlign 2 2 3 5 2" xfId="113"/>
    <cellStyle name="ErrorDate TBCenterAlign 2 2 3 5 2 2" xfId="113"/>
    <cellStyle name="ErrorDate TBCenterAlign 2 2 3 5 2 3" xfId="113"/>
    <cellStyle name="ErrorDate TBCenterAlign 2 2 3 5 2 4" xfId="113"/>
    <cellStyle name="ErrorDate TBCenterAlign 2 2 3 5 2 5" xfId="113"/>
    <cellStyle name="ErrorDate TBCenterAlign 2 2 3 5 3" xfId="113"/>
    <cellStyle name="ErrorDate TBCenterAlign 2 2 3 5 3 2" xfId="113"/>
    <cellStyle name="ErrorDate TBCenterAlign 2 2 3 5 3 3" xfId="113"/>
    <cellStyle name="ErrorDate TBCenterAlign 2 2 3 5 3 4" xfId="113"/>
    <cellStyle name="ErrorDate TBCenterAlign 2 2 3 5 4" xfId="113"/>
    <cellStyle name="ErrorDate TBCenterAlign 2 2 3 5 5" xfId="113"/>
    <cellStyle name="ErrorDate TBCenterAlign 2 2 3 5 6" xfId="113"/>
    <cellStyle name="ErrorDate TBCenterAlign 2 2 3 5 7" xfId="113"/>
    <cellStyle name="ErrorDate TBCenterAlign 2 2 3 5 8" xfId="113"/>
    <cellStyle name="ErrorDate TBCenterAlign 2 2 3 6" xfId="113"/>
    <cellStyle name="ErrorDate TBCenterAlign 2 2 3 6 2" xfId="113"/>
    <cellStyle name="ErrorDate TBCenterAlign 2 2 3 6 3" xfId="113"/>
    <cellStyle name="ErrorDate TBCenterAlign 2 2 3 6 4" xfId="113"/>
    <cellStyle name="ErrorDate TBCenterAlign 2 2 3 6 5" xfId="113"/>
    <cellStyle name="ErrorDate TBCenterAlign 2 2 3 7" xfId="113"/>
    <cellStyle name="ErrorDate TBCenterAlign 2 2 3 7 2" xfId="113"/>
    <cellStyle name="ErrorDate TBCenterAlign 2 2 3 7 3" xfId="113"/>
    <cellStyle name="ErrorDate TBCenterAlign 2 2 3 7 4" xfId="113"/>
    <cellStyle name="ErrorDate TBCenterAlign 2 2 3 8" xfId="113"/>
    <cellStyle name="ErrorDate TBCenterAlign 2 2 3 9" xfId="113"/>
    <cellStyle name="ErrorDate TBCenterAlign 2 2 4" xfId="113"/>
    <cellStyle name="ErrorDate TBCenterAlign 2 2 4 2" xfId="113"/>
    <cellStyle name="ErrorDate TBCenterAlign 2 2 4 2 2" xfId="113"/>
    <cellStyle name="ErrorDate TBCenterAlign 2 2 4 2 3" xfId="113"/>
    <cellStyle name="ErrorDate TBCenterAlign 2 2 4 2 4" xfId="113"/>
    <cellStyle name="ErrorDate TBCenterAlign 2 2 4 2 5" xfId="113"/>
    <cellStyle name="ErrorDate TBCenterAlign 2 2 4 3" xfId="113"/>
    <cellStyle name="ErrorDate TBCenterAlign 2 2 4 3 2" xfId="113"/>
    <cellStyle name="ErrorDate TBCenterAlign 2 2 4 3 3" xfId="113"/>
    <cellStyle name="ErrorDate TBCenterAlign 2 2 4 3 4" xfId="113"/>
    <cellStyle name="ErrorDate TBCenterAlign 2 2 4 4" xfId="113"/>
    <cellStyle name="ErrorDate TBCenterAlign 2 2 4 5" xfId="113"/>
    <cellStyle name="ErrorDate TBCenterAlign 2 2 4 6" xfId="113"/>
    <cellStyle name="ErrorDate TBCenterAlign 2 2 4 7" xfId="113"/>
    <cellStyle name="ErrorDate TBCenterAlign 2 2 4 8" xfId="113"/>
    <cellStyle name="ErrorDate TBCenterAlign 2 2 5" xfId="113"/>
    <cellStyle name="ErrorDate TBCenterAlign 2 2 5 2" xfId="113"/>
    <cellStyle name="ErrorDate TBCenterAlign 2 2 5 2 2" xfId="113"/>
    <cellStyle name="ErrorDate TBCenterAlign 2 2 5 2 3" xfId="113"/>
    <cellStyle name="ErrorDate TBCenterAlign 2 2 5 2 4" xfId="113"/>
    <cellStyle name="ErrorDate TBCenterAlign 2 2 5 2 5" xfId="113"/>
    <cellStyle name="ErrorDate TBCenterAlign 2 2 5 3" xfId="113"/>
    <cellStyle name="ErrorDate TBCenterAlign 2 2 5 3 2" xfId="113"/>
    <cellStyle name="ErrorDate TBCenterAlign 2 2 5 3 3" xfId="113"/>
    <cellStyle name="ErrorDate TBCenterAlign 2 2 5 3 4" xfId="113"/>
    <cellStyle name="ErrorDate TBCenterAlign 2 2 5 4" xfId="113"/>
    <cellStyle name="ErrorDate TBCenterAlign 2 2 5 5" xfId="113"/>
    <cellStyle name="ErrorDate TBCenterAlign 2 2 5 6" xfId="113"/>
    <cellStyle name="ErrorDate TBCenterAlign 2 2 5 7" xfId="113"/>
    <cellStyle name="ErrorDate TBCenterAlign 2 2 5 8" xfId="113"/>
    <cellStyle name="ErrorDate TBCenterAlign 2 2 6" xfId="113"/>
    <cellStyle name="ErrorDate TBCenterAlign 2 2 6 2" xfId="113"/>
    <cellStyle name="ErrorDate TBCenterAlign 2 2 6 2 2" xfId="113"/>
    <cellStyle name="ErrorDate TBCenterAlign 2 2 6 2 3" xfId="113"/>
    <cellStyle name="ErrorDate TBCenterAlign 2 2 6 2 4" xfId="113"/>
    <cellStyle name="ErrorDate TBCenterAlign 2 2 6 2 5" xfId="113"/>
    <cellStyle name="ErrorDate TBCenterAlign 2 2 6 3" xfId="113"/>
    <cellStyle name="ErrorDate TBCenterAlign 2 2 6 3 2" xfId="113"/>
    <cellStyle name="ErrorDate TBCenterAlign 2 2 6 3 3" xfId="113"/>
    <cellStyle name="ErrorDate TBCenterAlign 2 2 6 3 4" xfId="113"/>
    <cellStyle name="ErrorDate TBCenterAlign 2 2 6 4" xfId="113"/>
    <cellStyle name="ErrorDate TBCenterAlign 2 2 6 5" xfId="113"/>
    <cellStyle name="ErrorDate TBCenterAlign 2 2 6 6" xfId="113"/>
    <cellStyle name="ErrorDate TBCenterAlign 2 2 6 7" xfId="113"/>
    <cellStyle name="ErrorDate TBCenterAlign 2 2 6 8" xfId="113"/>
    <cellStyle name="ErrorDate TBCenterAlign 2 2 7" xfId="113"/>
    <cellStyle name="ErrorDate TBCenterAlign 2 2 7 2" xfId="113"/>
    <cellStyle name="ErrorDate TBCenterAlign 2 2 7 2 2" xfId="113"/>
    <cellStyle name="ErrorDate TBCenterAlign 2 2 7 2 3" xfId="113"/>
    <cellStyle name="ErrorDate TBCenterAlign 2 2 7 2 4" xfId="113"/>
    <cellStyle name="ErrorDate TBCenterAlign 2 2 7 2 5" xfId="113"/>
    <cellStyle name="ErrorDate TBCenterAlign 2 2 7 3" xfId="113"/>
    <cellStyle name="ErrorDate TBCenterAlign 2 2 7 3 2" xfId="113"/>
    <cellStyle name="ErrorDate TBCenterAlign 2 2 7 3 3" xfId="113"/>
    <cellStyle name="ErrorDate TBCenterAlign 2 2 7 3 4" xfId="113"/>
    <cellStyle name="ErrorDate TBCenterAlign 2 2 7 4" xfId="113"/>
    <cellStyle name="ErrorDate TBCenterAlign 2 2 7 5" xfId="113"/>
    <cellStyle name="ErrorDate TBCenterAlign 2 2 7 6" xfId="113"/>
    <cellStyle name="ErrorDate TBCenterAlign 2 2 7 7" xfId="113"/>
    <cellStyle name="ErrorDate TBCenterAlign 2 2 7 8" xfId="113"/>
    <cellStyle name="ErrorDate TBCenterAlign 2 2 8" xfId="113"/>
    <cellStyle name="ErrorDate TBCenterAlign 2 2 8 2" xfId="113"/>
    <cellStyle name="ErrorDate TBCenterAlign 2 2 8 3" xfId="113"/>
    <cellStyle name="ErrorDate TBCenterAlign 2 2 8 4" xfId="113"/>
    <cellStyle name="ErrorDate TBCenterAlign 2 2 8 5" xfId="113"/>
    <cellStyle name="ErrorDate TBCenterAlign 2 2 9" xfId="113"/>
    <cellStyle name="ErrorDate TBCenterAlign 2 2 9 2" xfId="113"/>
    <cellStyle name="ErrorDate TBCenterAlign 2 2 9 3" xfId="113"/>
    <cellStyle name="ErrorDate TBCenterAlign 2 2 9 4" xfId="113"/>
    <cellStyle name="ErrorDate TBCenterAlign 2 3" xfId="113"/>
    <cellStyle name="ErrorDate TBCenterAlign 2 3 10" xfId="113"/>
    <cellStyle name="ErrorDate TBCenterAlign 2 3 11" xfId="113"/>
    <cellStyle name="ErrorDate TBCenterAlign 2 3 12" xfId="113"/>
    <cellStyle name="ErrorDate TBCenterAlign 2 3 2" xfId="113"/>
    <cellStyle name="ErrorDate TBCenterAlign 2 3 2 2" xfId="113"/>
    <cellStyle name="ErrorDate TBCenterAlign 2 3 2 2 2" xfId="113"/>
    <cellStyle name="ErrorDate TBCenterAlign 2 3 2 2 3" xfId="113"/>
    <cellStyle name="ErrorDate TBCenterAlign 2 3 2 2 4" xfId="113"/>
    <cellStyle name="ErrorDate TBCenterAlign 2 3 2 2 5" xfId="113"/>
    <cellStyle name="ErrorDate TBCenterAlign 2 3 2 3" xfId="113"/>
    <cellStyle name="ErrorDate TBCenterAlign 2 3 2 3 2" xfId="113"/>
    <cellStyle name="ErrorDate TBCenterAlign 2 3 2 3 3" xfId="113"/>
    <cellStyle name="ErrorDate TBCenterAlign 2 3 2 3 4" xfId="113"/>
    <cellStyle name="ErrorDate TBCenterAlign 2 3 2 4" xfId="113"/>
    <cellStyle name="ErrorDate TBCenterAlign 2 3 2 5" xfId="113"/>
    <cellStyle name="ErrorDate TBCenterAlign 2 3 2 6" xfId="113"/>
    <cellStyle name="ErrorDate TBCenterAlign 2 3 2 7" xfId="113"/>
    <cellStyle name="ErrorDate TBCenterAlign 2 3 2 8" xfId="113"/>
    <cellStyle name="ErrorDate TBCenterAlign 2 3 3" xfId="113"/>
    <cellStyle name="ErrorDate TBCenterAlign 2 3 3 2" xfId="113"/>
    <cellStyle name="ErrorDate TBCenterAlign 2 3 3 2 2" xfId="113"/>
    <cellStyle name="ErrorDate TBCenterAlign 2 3 3 2 3" xfId="113"/>
    <cellStyle name="ErrorDate TBCenterAlign 2 3 3 2 4" xfId="113"/>
    <cellStyle name="ErrorDate TBCenterAlign 2 3 3 2 5" xfId="113"/>
    <cellStyle name="ErrorDate TBCenterAlign 2 3 3 3" xfId="113"/>
    <cellStyle name="ErrorDate TBCenterAlign 2 3 3 3 2" xfId="113"/>
    <cellStyle name="ErrorDate TBCenterAlign 2 3 3 3 3" xfId="113"/>
    <cellStyle name="ErrorDate TBCenterAlign 2 3 3 3 4" xfId="113"/>
    <cellStyle name="ErrorDate TBCenterAlign 2 3 3 4" xfId="113"/>
    <cellStyle name="ErrorDate TBCenterAlign 2 3 3 5" xfId="113"/>
    <cellStyle name="ErrorDate TBCenterAlign 2 3 3 6" xfId="113"/>
    <cellStyle name="ErrorDate TBCenterAlign 2 3 3 7" xfId="113"/>
    <cellStyle name="ErrorDate TBCenterAlign 2 3 3 8" xfId="113"/>
    <cellStyle name="ErrorDate TBCenterAlign 2 3 4" xfId="113"/>
    <cellStyle name="ErrorDate TBCenterAlign 2 3 4 2" xfId="113"/>
    <cellStyle name="ErrorDate TBCenterAlign 2 3 4 2 2" xfId="113"/>
    <cellStyle name="ErrorDate TBCenterAlign 2 3 4 2 3" xfId="113"/>
    <cellStyle name="ErrorDate TBCenterAlign 2 3 4 2 4" xfId="113"/>
    <cellStyle name="ErrorDate TBCenterAlign 2 3 4 2 5" xfId="113"/>
    <cellStyle name="ErrorDate TBCenterAlign 2 3 4 3" xfId="113"/>
    <cellStyle name="ErrorDate TBCenterAlign 2 3 4 3 2" xfId="113"/>
    <cellStyle name="ErrorDate TBCenterAlign 2 3 4 3 3" xfId="113"/>
    <cellStyle name="ErrorDate TBCenterAlign 2 3 4 3 4" xfId="113"/>
    <cellStyle name="ErrorDate TBCenterAlign 2 3 4 4" xfId="113"/>
    <cellStyle name="ErrorDate TBCenterAlign 2 3 4 5" xfId="113"/>
    <cellStyle name="ErrorDate TBCenterAlign 2 3 4 6" xfId="113"/>
    <cellStyle name="ErrorDate TBCenterAlign 2 3 4 7" xfId="113"/>
    <cellStyle name="ErrorDate TBCenterAlign 2 3 4 8" xfId="113"/>
    <cellStyle name="ErrorDate TBCenterAlign 2 3 5" xfId="113"/>
    <cellStyle name="ErrorDate TBCenterAlign 2 3 5 2" xfId="113"/>
    <cellStyle name="ErrorDate TBCenterAlign 2 3 5 2 2" xfId="113"/>
    <cellStyle name="ErrorDate TBCenterAlign 2 3 5 2 3" xfId="113"/>
    <cellStyle name="ErrorDate TBCenterAlign 2 3 5 2 4" xfId="113"/>
    <cellStyle name="ErrorDate TBCenterAlign 2 3 5 2 5" xfId="113"/>
    <cellStyle name="ErrorDate TBCenterAlign 2 3 5 3" xfId="113"/>
    <cellStyle name="ErrorDate TBCenterAlign 2 3 5 3 2" xfId="113"/>
    <cellStyle name="ErrorDate TBCenterAlign 2 3 5 3 3" xfId="113"/>
    <cellStyle name="ErrorDate TBCenterAlign 2 3 5 3 4" xfId="113"/>
    <cellStyle name="ErrorDate TBCenterAlign 2 3 5 4" xfId="113"/>
    <cellStyle name="ErrorDate TBCenterAlign 2 3 5 5" xfId="113"/>
    <cellStyle name="ErrorDate TBCenterAlign 2 3 5 6" xfId="113"/>
    <cellStyle name="ErrorDate TBCenterAlign 2 3 5 7" xfId="113"/>
    <cellStyle name="ErrorDate TBCenterAlign 2 3 5 8" xfId="113"/>
    <cellStyle name="ErrorDate TBCenterAlign 2 3 6" xfId="113"/>
    <cellStyle name="ErrorDate TBCenterAlign 2 3 6 2" xfId="113"/>
    <cellStyle name="ErrorDate TBCenterAlign 2 3 6 3" xfId="113"/>
    <cellStyle name="ErrorDate TBCenterAlign 2 3 6 4" xfId="113"/>
    <cellStyle name="ErrorDate TBCenterAlign 2 3 6 5" xfId="113"/>
    <cellStyle name="ErrorDate TBCenterAlign 2 3 7" xfId="113"/>
    <cellStyle name="ErrorDate TBCenterAlign 2 3 7 2" xfId="113"/>
    <cellStyle name="ErrorDate TBCenterAlign 2 3 7 3" xfId="113"/>
    <cellStyle name="ErrorDate TBCenterAlign 2 3 7 4" xfId="113"/>
    <cellStyle name="ErrorDate TBCenterAlign 2 3 8" xfId="113"/>
    <cellStyle name="ErrorDate TBCenterAlign 2 3 9" xfId="113"/>
    <cellStyle name="ErrorDate TBCenterAlign 2 4" xfId="113"/>
    <cellStyle name="ErrorDate TBCenterAlign 2 4 2" xfId="113"/>
    <cellStyle name="ErrorDate TBCenterAlign 2 4 2 2" xfId="113"/>
    <cellStyle name="ErrorDate TBCenterAlign 2 4 2 3" xfId="113"/>
    <cellStyle name="ErrorDate TBCenterAlign 2 4 2 4" xfId="113"/>
    <cellStyle name="ErrorDate TBCenterAlign 2 4 2 5" xfId="113"/>
    <cellStyle name="ErrorDate TBCenterAlign 2 4 3" xfId="113"/>
    <cellStyle name="ErrorDate TBCenterAlign 2 4 3 2" xfId="113"/>
    <cellStyle name="ErrorDate TBCenterAlign 2 4 3 3" xfId="113"/>
    <cellStyle name="ErrorDate TBCenterAlign 2 4 3 4" xfId="113"/>
    <cellStyle name="ErrorDate TBCenterAlign 2 4 4" xfId="113"/>
    <cellStyle name="ErrorDate TBCenterAlign 2 4 5" xfId="113"/>
    <cellStyle name="ErrorDate TBCenterAlign 2 4 6" xfId="113"/>
    <cellStyle name="ErrorDate TBCenterAlign 2 4 7" xfId="113"/>
    <cellStyle name="ErrorDate TBCenterAlign 2 4 8" xfId="113"/>
    <cellStyle name="ErrorDate TBCenterAlign 2 5" xfId="113"/>
    <cellStyle name="ErrorDate TBCenterAlign 2 5 2" xfId="113"/>
    <cellStyle name="ErrorDate TBCenterAlign 2 5 2 2" xfId="113"/>
    <cellStyle name="ErrorDate TBCenterAlign 2 5 2 3" xfId="113"/>
    <cellStyle name="ErrorDate TBCenterAlign 2 5 2 4" xfId="113"/>
    <cellStyle name="ErrorDate TBCenterAlign 2 5 2 5" xfId="113"/>
    <cellStyle name="ErrorDate TBCenterAlign 2 5 3" xfId="113"/>
    <cellStyle name="ErrorDate TBCenterAlign 2 5 3 2" xfId="113"/>
    <cellStyle name="ErrorDate TBCenterAlign 2 5 3 3" xfId="113"/>
    <cellStyle name="ErrorDate TBCenterAlign 2 5 3 4" xfId="113"/>
    <cellStyle name="ErrorDate TBCenterAlign 2 5 4" xfId="113"/>
    <cellStyle name="ErrorDate TBCenterAlign 2 5 5" xfId="113"/>
    <cellStyle name="ErrorDate TBCenterAlign 2 5 6" xfId="113"/>
    <cellStyle name="ErrorDate TBCenterAlign 2 5 7" xfId="113"/>
    <cellStyle name="ErrorDate TBCenterAlign 2 5 8" xfId="113"/>
    <cellStyle name="ErrorDate TBCenterAlign 2 6" xfId="113"/>
    <cellStyle name="ErrorDate TBCenterAlign 2 6 2" xfId="113"/>
    <cellStyle name="ErrorDate TBCenterAlign 2 6 2 2" xfId="113"/>
    <cellStyle name="ErrorDate TBCenterAlign 2 6 2 3" xfId="113"/>
    <cellStyle name="ErrorDate TBCenterAlign 2 6 2 4" xfId="113"/>
    <cellStyle name="ErrorDate TBCenterAlign 2 6 2 5" xfId="113"/>
    <cellStyle name="ErrorDate TBCenterAlign 2 6 3" xfId="113"/>
    <cellStyle name="ErrorDate TBCenterAlign 2 6 3 2" xfId="113"/>
    <cellStyle name="ErrorDate TBCenterAlign 2 6 3 3" xfId="113"/>
    <cellStyle name="ErrorDate TBCenterAlign 2 6 3 4" xfId="113"/>
    <cellStyle name="ErrorDate TBCenterAlign 2 6 4" xfId="113"/>
    <cellStyle name="ErrorDate TBCenterAlign 2 6 5" xfId="113"/>
    <cellStyle name="ErrorDate TBCenterAlign 2 6 6" xfId="113"/>
    <cellStyle name="ErrorDate TBCenterAlign 2 6 7" xfId="113"/>
    <cellStyle name="ErrorDate TBCenterAlign 2 6 8" xfId="113"/>
    <cellStyle name="ErrorDate TBCenterAlign 2 7" xfId="113"/>
    <cellStyle name="ErrorDate TBCenterAlign 2 7 2" xfId="113"/>
    <cellStyle name="ErrorDate TBCenterAlign 2 7 2 2" xfId="113"/>
    <cellStyle name="ErrorDate TBCenterAlign 2 7 2 3" xfId="113"/>
    <cellStyle name="ErrorDate TBCenterAlign 2 7 2 4" xfId="113"/>
    <cellStyle name="ErrorDate TBCenterAlign 2 7 2 5" xfId="113"/>
    <cellStyle name="ErrorDate TBCenterAlign 2 7 3" xfId="113"/>
    <cellStyle name="ErrorDate TBCenterAlign 2 7 3 2" xfId="113"/>
    <cellStyle name="ErrorDate TBCenterAlign 2 7 3 3" xfId="113"/>
    <cellStyle name="ErrorDate TBCenterAlign 2 7 3 4" xfId="113"/>
    <cellStyle name="ErrorDate TBCenterAlign 2 7 4" xfId="113"/>
    <cellStyle name="ErrorDate TBCenterAlign 2 7 5" xfId="113"/>
    <cellStyle name="ErrorDate TBCenterAlign 2 7 6" xfId="113"/>
    <cellStyle name="ErrorDate TBCenterAlign 2 7 7" xfId="113"/>
    <cellStyle name="ErrorDate TBCenterAlign 2 7 8" xfId="113"/>
    <cellStyle name="ErrorDate TBCenterAlign 2 8" xfId="113"/>
    <cellStyle name="ErrorDate TBCenterAlign 2 8 2" xfId="113"/>
    <cellStyle name="ErrorDate TBCenterAlign 2 8 3" xfId="113"/>
    <cellStyle name="ErrorDate TBCenterAlign 2 8 4" xfId="113"/>
    <cellStyle name="ErrorDate TBCenterAlign 2 8 5" xfId="113"/>
    <cellStyle name="ErrorDate TBCenterAlign 2 9" xfId="113"/>
    <cellStyle name="ErrorDate TBCenterAlign 2 9 2" xfId="113"/>
    <cellStyle name="ErrorDate TBCenterAlign 2 9 3" xfId="113"/>
    <cellStyle name="ErrorDate TBCenterAlign 2 9 4" xfId="113"/>
    <cellStyle name="ErrorDate TBCenterAlign 3" xfId="113"/>
    <cellStyle name="ErrorDate TBCenterAlign 3 10" xfId="113"/>
    <cellStyle name="ErrorDate TBCenterAlign 3 11" xfId="113"/>
    <cellStyle name="ErrorDate TBCenterAlign 3 12" xfId="113"/>
    <cellStyle name="ErrorDate TBCenterAlign 3 13" xfId="113"/>
    <cellStyle name="ErrorDate TBCenterAlign 3 14" xfId="113"/>
    <cellStyle name="ErrorDate TBCenterAlign 3 2" xfId="113"/>
    <cellStyle name="ErrorDate TBCenterAlign 3 2 10" xfId="113"/>
    <cellStyle name="ErrorDate TBCenterAlign 3 2 11" xfId="113"/>
    <cellStyle name="ErrorDate TBCenterAlign 3 2 12" xfId="113"/>
    <cellStyle name="ErrorDate TBCenterAlign 3 2 2" xfId="113"/>
    <cellStyle name="ErrorDate TBCenterAlign 3 2 2 2" xfId="113"/>
    <cellStyle name="ErrorDate TBCenterAlign 3 2 2 2 2" xfId="113"/>
    <cellStyle name="ErrorDate TBCenterAlign 3 2 2 2 3" xfId="113"/>
    <cellStyle name="ErrorDate TBCenterAlign 3 2 2 2 4" xfId="113"/>
    <cellStyle name="ErrorDate TBCenterAlign 3 2 2 2 5" xfId="113"/>
    <cellStyle name="ErrorDate TBCenterAlign 3 2 2 3" xfId="113"/>
    <cellStyle name="ErrorDate TBCenterAlign 3 2 2 3 2" xfId="113"/>
    <cellStyle name="ErrorDate TBCenterAlign 3 2 2 3 3" xfId="113"/>
    <cellStyle name="ErrorDate TBCenterAlign 3 2 2 3 4" xfId="113"/>
    <cellStyle name="ErrorDate TBCenterAlign 3 2 2 4" xfId="113"/>
    <cellStyle name="ErrorDate TBCenterAlign 3 2 2 5" xfId="113"/>
    <cellStyle name="ErrorDate TBCenterAlign 3 2 2 6" xfId="113"/>
    <cellStyle name="ErrorDate TBCenterAlign 3 2 2 7" xfId="113"/>
    <cellStyle name="ErrorDate TBCenterAlign 3 2 2 8" xfId="113"/>
    <cellStyle name="ErrorDate TBCenterAlign 3 2 3" xfId="113"/>
    <cellStyle name="ErrorDate TBCenterAlign 3 2 3 2" xfId="113"/>
    <cellStyle name="ErrorDate TBCenterAlign 3 2 3 2 2" xfId="113"/>
    <cellStyle name="ErrorDate TBCenterAlign 3 2 3 2 3" xfId="113"/>
    <cellStyle name="ErrorDate TBCenterAlign 3 2 3 2 4" xfId="113"/>
    <cellStyle name="ErrorDate TBCenterAlign 3 2 3 2 5" xfId="113"/>
    <cellStyle name="ErrorDate TBCenterAlign 3 2 3 3" xfId="113"/>
    <cellStyle name="ErrorDate TBCenterAlign 3 2 3 3 2" xfId="113"/>
    <cellStyle name="ErrorDate TBCenterAlign 3 2 3 3 3" xfId="113"/>
    <cellStyle name="ErrorDate TBCenterAlign 3 2 3 3 4" xfId="113"/>
    <cellStyle name="ErrorDate TBCenterAlign 3 2 3 4" xfId="113"/>
    <cellStyle name="ErrorDate TBCenterAlign 3 2 3 5" xfId="113"/>
    <cellStyle name="ErrorDate TBCenterAlign 3 2 3 6" xfId="113"/>
    <cellStyle name="ErrorDate TBCenterAlign 3 2 3 7" xfId="113"/>
    <cellStyle name="ErrorDate TBCenterAlign 3 2 3 8" xfId="113"/>
    <cellStyle name="ErrorDate TBCenterAlign 3 2 4" xfId="113"/>
    <cellStyle name="ErrorDate TBCenterAlign 3 2 4 2" xfId="113"/>
    <cellStyle name="ErrorDate TBCenterAlign 3 2 4 2 2" xfId="113"/>
    <cellStyle name="ErrorDate TBCenterAlign 3 2 4 2 3" xfId="113"/>
    <cellStyle name="ErrorDate TBCenterAlign 3 2 4 2 4" xfId="113"/>
    <cellStyle name="ErrorDate TBCenterAlign 3 2 4 2 5" xfId="113"/>
    <cellStyle name="ErrorDate TBCenterAlign 3 2 4 3" xfId="113"/>
    <cellStyle name="ErrorDate TBCenterAlign 3 2 4 3 2" xfId="113"/>
    <cellStyle name="ErrorDate TBCenterAlign 3 2 4 3 3" xfId="113"/>
    <cellStyle name="ErrorDate TBCenterAlign 3 2 4 3 4" xfId="113"/>
    <cellStyle name="ErrorDate TBCenterAlign 3 2 4 4" xfId="113"/>
    <cellStyle name="ErrorDate TBCenterAlign 3 2 4 5" xfId="113"/>
    <cellStyle name="ErrorDate TBCenterAlign 3 2 4 6" xfId="113"/>
    <cellStyle name="ErrorDate TBCenterAlign 3 2 4 7" xfId="113"/>
    <cellStyle name="ErrorDate TBCenterAlign 3 2 4 8" xfId="113"/>
    <cellStyle name="ErrorDate TBCenterAlign 3 2 5" xfId="113"/>
    <cellStyle name="ErrorDate TBCenterAlign 3 2 5 2" xfId="113"/>
    <cellStyle name="ErrorDate TBCenterAlign 3 2 5 2 2" xfId="113"/>
    <cellStyle name="ErrorDate TBCenterAlign 3 2 5 2 3" xfId="113"/>
    <cellStyle name="ErrorDate TBCenterAlign 3 2 5 2 4" xfId="113"/>
    <cellStyle name="ErrorDate TBCenterAlign 3 2 5 2 5" xfId="113"/>
    <cellStyle name="ErrorDate TBCenterAlign 3 2 5 3" xfId="113"/>
    <cellStyle name="ErrorDate TBCenterAlign 3 2 5 3 2" xfId="113"/>
    <cellStyle name="ErrorDate TBCenterAlign 3 2 5 3 3" xfId="113"/>
    <cellStyle name="ErrorDate TBCenterAlign 3 2 5 3 4" xfId="113"/>
    <cellStyle name="ErrorDate TBCenterAlign 3 2 5 4" xfId="113"/>
    <cellStyle name="ErrorDate TBCenterAlign 3 2 5 5" xfId="113"/>
    <cellStyle name="ErrorDate TBCenterAlign 3 2 5 6" xfId="113"/>
    <cellStyle name="ErrorDate TBCenterAlign 3 2 5 7" xfId="113"/>
    <cellStyle name="ErrorDate TBCenterAlign 3 2 5 8" xfId="113"/>
    <cellStyle name="ErrorDate TBCenterAlign 3 2 6" xfId="113"/>
    <cellStyle name="ErrorDate TBCenterAlign 3 2 6 2" xfId="113"/>
    <cellStyle name="ErrorDate TBCenterAlign 3 2 6 3" xfId="113"/>
    <cellStyle name="ErrorDate TBCenterAlign 3 2 6 4" xfId="113"/>
    <cellStyle name="ErrorDate TBCenterAlign 3 2 6 5" xfId="113"/>
    <cellStyle name="ErrorDate TBCenterAlign 3 2 7" xfId="113"/>
    <cellStyle name="ErrorDate TBCenterAlign 3 2 7 2" xfId="113"/>
    <cellStyle name="ErrorDate TBCenterAlign 3 2 7 3" xfId="113"/>
    <cellStyle name="ErrorDate TBCenterAlign 3 2 7 4" xfId="113"/>
    <cellStyle name="ErrorDate TBCenterAlign 3 2 8" xfId="113"/>
    <cellStyle name="ErrorDate TBCenterAlign 3 2 9" xfId="113"/>
    <cellStyle name="ErrorDate TBCenterAlign 3 3" xfId="113"/>
    <cellStyle name="ErrorDate TBCenterAlign 3 3 10" xfId="113"/>
    <cellStyle name="ErrorDate TBCenterAlign 3 3 11" xfId="113"/>
    <cellStyle name="ErrorDate TBCenterAlign 3 3 12" xfId="113"/>
    <cellStyle name="ErrorDate TBCenterAlign 3 3 2" xfId="113"/>
    <cellStyle name="ErrorDate TBCenterAlign 3 3 2 2" xfId="113"/>
    <cellStyle name="ErrorDate TBCenterAlign 3 3 2 2 2" xfId="113"/>
    <cellStyle name="ErrorDate TBCenterAlign 3 3 2 2 3" xfId="113"/>
    <cellStyle name="ErrorDate TBCenterAlign 3 3 2 2 4" xfId="113"/>
    <cellStyle name="ErrorDate TBCenterAlign 3 3 2 2 5" xfId="113"/>
    <cellStyle name="ErrorDate TBCenterAlign 3 3 2 3" xfId="113"/>
    <cellStyle name="ErrorDate TBCenterAlign 3 3 2 3 2" xfId="113"/>
    <cellStyle name="ErrorDate TBCenterAlign 3 3 2 3 3" xfId="113"/>
    <cellStyle name="ErrorDate TBCenterAlign 3 3 2 3 4" xfId="113"/>
    <cellStyle name="ErrorDate TBCenterAlign 3 3 2 4" xfId="113"/>
    <cellStyle name="ErrorDate TBCenterAlign 3 3 2 5" xfId="113"/>
    <cellStyle name="ErrorDate TBCenterAlign 3 3 2 6" xfId="113"/>
    <cellStyle name="ErrorDate TBCenterAlign 3 3 2 7" xfId="113"/>
    <cellStyle name="ErrorDate TBCenterAlign 3 3 2 8" xfId="113"/>
    <cellStyle name="ErrorDate TBCenterAlign 3 3 3" xfId="113"/>
    <cellStyle name="ErrorDate TBCenterAlign 3 3 3 2" xfId="113"/>
    <cellStyle name="ErrorDate TBCenterAlign 3 3 3 2 2" xfId="113"/>
    <cellStyle name="ErrorDate TBCenterAlign 3 3 3 2 3" xfId="113"/>
    <cellStyle name="ErrorDate TBCenterAlign 3 3 3 2 4" xfId="113"/>
    <cellStyle name="ErrorDate TBCenterAlign 3 3 3 2 5" xfId="113"/>
    <cellStyle name="ErrorDate TBCenterAlign 3 3 3 3" xfId="113"/>
    <cellStyle name="ErrorDate TBCenterAlign 3 3 3 3 2" xfId="113"/>
    <cellStyle name="ErrorDate TBCenterAlign 3 3 3 3 3" xfId="113"/>
    <cellStyle name="ErrorDate TBCenterAlign 3 3 3 3 4" xfId="113"/>
    <cellStyle name="ErrorDate TBCenterAlign 3 3 3 4" xfId="113"/>
    <cellStyle name="ErrorDate TBCenterAlign 3 3 3 5" xfId="113"/>
    <cellStyle name="ErrorDate TBCenterAlign 3 3 3 6" xfId="113"/>
    <cellStyle name="ErrorDate TBCenterAlign 3 3 3 7" xfId="113"/>
    <cellStyle name="ErrorDate TBCenterAlign 3 3 3 8" xfId="113"/>
    <cellStyle name="ErrorDate TBCenterAlign 3 3 4" xfId="113"/>
    <cellStyle name="ErrorDate TBCenterAlign 3 3 4 2" xfId="113"/>
    <cellStyle name="ErrorDate TBCenterAlign 3 3 4 2 2" xfId="113"/>
    <cellStyle name="ErrorDate TBCenterAlign 3 3 4 2 3" xfId="113"/>
    <cellStyle name="ErrorDate TBCenterAlign 3 3 4 2 4" xfId="113"/>
    <cellStyle name="ErrorDate TBCenterAlign 3 3 4 2 5" xfId="113"/>
    <cellStyle name="ErrorDate TBCenterAlign 3 3 4 3" xfId="113"/>
    <cellStyle name="ErrorDate TBCenterAlign 3 3 4 3 2" xfId="113"/>
    <cellStyle name="ErrorDate TBCenterAlign 3 3 4 3 3" xfId="113"/>
    <cellStyle name="ErrorDate TBCenterAlign 3 3 4 3 4" xfId="113"/>
    <cellStyle name="ErrorDate TBCenterAlign 3 3 4 4" xfId="113"/>
    <cellStyle name="ErrorDate TBCenterAlign 3 3 4 5" xfId="113"/>
    <cellStyle name="ErrorDate TBCenterAlign 3 3 4 6" xfId="113"/>
    <cellStyle name="ErrorDate TBCenterAlign 3 3 4 7" xfId="113"/>
    <cellStyle name="ErrorDate TBCenterAlign 3 3 4 8" xfId="113"/>
    <cellStyle name="ErrorDate TBCenterAlign 3 3 5" xfId="113"/>
    <cellStyle name="ErrorDate TBCenterAlign 3 3 5 2" xfId="113"/>
    <cellStyle name="ErrorDate TBCenterAlign 3 3 5 2 2" xfId="113"/>
    <cellStyle name="ErrorDate TBCenterAlign 3 3 5 2 3" xfId="113"/>
    <cellStyle name="ErrorDate TBCenterAlign 3 3 5 2 4" xfId="113"/>
    <cellStyle name="ErrorDate TBCenterAlign 3 3 5 2 5" xfId="113"/>
    <cellStyle name="ErrorDate TBCenterAlign 3 3 5 3" xfId="113"/>
    <cellStyle name="ErrorDate TBCenterAlign 3 3 5 3 2" xfId="113"/>
    <cellStyle name="ErrorDate TBCenterAlign 3 3 5 3 3" xfId="113"/>
    <cellStyle name="ErrorDate TBCenterAlign 3 3 5 3 4" xfId="113"/>
    <cellStyle name="ErrorDate TBCenterAlign 3 3 5 4" xfId="113"/>
    <cellStyle name="ErrorDate TBCenterAlign 3 3 5 5" xfId="113"/>
    <cellStyle name="ErrorDate TBCenterAlign 3 3 5 6" xfId="113"/>
    <cellStyle name="ErrorDate TBCenterAlign 3 3 5 7" xfId="113"/>
    <cellStyle name="ErrorDate TBCenterAlign 3 3 5 8" xfId="113"/>
    <cellStyle name="ErrorDate TBCenterAlign 3 3 6" xfId="113"/>
    <cellStyle name="ErrorDate TBCenterAlign 3 3 6 2" xfId="113"/>
    <cellStyle name="ErrorDate TBCenterAlign 3 3 6 3" xfId="113"/>
    <cellStyle name="ErrorDate TBCenterAlign 3 3 6 4" xfId="113"/>
    <cellStyle name="ErrorDate TBCenterAlign 3 3 6 5" xfId="113"/>
    <cellStyle name="ErrorDate TBCenterAlign 3 3 7" xfId="113"/>
    <cellStyle name="ErrorDate TBCenterAlign 3 3 7 2" xfId="113"/>
    <cellStyle name="ErrorDate TBCenterAlign 3 3 7 3" xfId="113"/>
    <cellStyle name="ErrorDate TBCenterAlign 3 3 7 4" xfId="113"/>
    <cellStyle name="ErrorDate TBCenterAlign 3 3 8" xfId="113"/>
    <cellStyle name="ErrorDate TBCenterAlign 3 3 9" xfId="113"/>
    <cellStyle name="ErrorDate TBCenterAlign 3 4" xfId="113"/>
    <cellStyle name="ErrorDate TBCenterAlign 3 4 2" xfId="113"/>
    <cellStyle name="ErrorDate TBCenterAlign 3 4 2 2" xfId="113"/>
    <cellStyle name="ErrorDate TBCenterAlign 3 4 2 3" xfId="113"/>
    <cellStyle name="ErrorDate TBCenterAlign 3 4 2 4" xfId="113"/>
    <cellStyle name="ErrorDate TBCenterAlign 3 4 2 5" xfId="113"/>
    <cellStyle name="ErrorDate TBCenterAlign 3 4 3" xfId="113"/>
    <cellStyle name="ErrorDate TBCenterAlign 3 4 3 2" xfId="113"/>
    <cellStyle name="ErrorDate TBCenterAlign 3 4 3 3" xfId="113"/>
    <cellStyle name="ErrorDate TBCenterAlign 3 4 3 4" xfId="113"/>
    <cellStyle name="ErrorDate TBCenterAlign 3 4 4" xfId="113"/>
    <cellStyle name="ErrorDate TBCenterAlign 3 4 5" xfId="113"/>
    <cellStyle name="ErrorDate TBCenterAlign 3 4 6" xfId="113"/>
    <cellStyle name="ErrorDate TBCenterAlign 3 4 7" xfId="113"/>
    <cellStyle name="ErrorDate TBCenterAlign 3 4 8" xfId="113"/>
    <cellStyle name="ErrorDate TBCenterAlign 3 5" xfId="113"/>
    <cellStyle name="ErrorDate TBCenterAlign 3 5 2" xfId="113"/>
    <cellStyle name="ErrorDate TBCenterAlign 3 5 2 2" xfId="113"/>
    <cellStyle name="ErrorDate TBCenterAlign 3 5 2 3" xfId="113"/>
    <cellStyle name="ErrorDate TBCenterAlign 3 5 2 4" xfId="113"/>
    <cellStyle name="ErrorDate TBCenterAlign 3 5 2 5" xfId="113"/>
    <cellStyle name="ErrorDate TBCenterAlign 3 5 3" xfId="113"/>
    <cellStyle name="ErrorDate TBCenterAlign 3 5 3 2" xfId="113"/>
    <cellStyle name="ErrorDate TBCenterAlign 3 5 3 3" xfId="113"/>
    <cellStyle name="ErrorDate TBCenterAlign 3 5 3 4" xfId="113"/>
    <cellStyle name="ErrorDate TBCenterAlign 3 5 4" xfId="113"/>
    <cellStyle name="ErrorDate TBCenterAlign 3 5 5" xfId="113"/>
    <cellStyle name="ErrorDate TBCenterAlign 3 5 6" xfId="113"/>
    <cellStyle name="ErrorDate TBCenterAlign 3 5 7" xfId="113"/>
    <cellStyle name="ErrorDate TBCenterAlign 3 5 8" xfId="113"/>
    <cellStyle name="ErrorDate TBCenterAlign 3 6" xfId="113"/>
    <cellStyle name="ErrorDate TBCenterAlign 3 6 2" xfId="113"/>
    <cellStyle name="ErrorDate TBCenterAlign 3 6 2 2" xfId="113"/>
    <cellStyle name="ErrorDate TBCenterAlign 3 6 2 3" xfId="113"/>
    <cellStyle name="ErrorDate TBCenterAlign 3 6 2 4" xfId="113"/>
    <cellStyle name="ErrorDate TBCenterAlign 3 6 2 5" xfId="113"/>
    <cellStyle name="ErrorDate TBCenterAlign 3 6 3" xfId="113"/>
    <cellStyle name="ErrorDate TBCenterAlign 3 6 3 2" xfId="113"/>
    <cellStyle name="ErrorDate TBCenterAlign 3 6 3 3" xfId="113"/>
    <cellStyle name="ErrorDate TBCenterAlign 3 6 3 4" xfId="113"/>
    <cellStyle name="ErrorDate TBCenterAlign 3 6 4" xfId="113"/>
    <cellStyle name="ErrorDate TBCenterAlign 3 6 5" xfId="113"/>
    <cellStyle name="ErrorDate TBCenterAlign 3 6 6" xfId="113"/>
    <cellStyle name="ErrorDate TBCenterAlign 3 6 7" xfId="113"/>
    <cellStyle name="ErrorDate TBCenterAlign 3 6 8" xfId="113"/>
    <cellStyle name="ErrorDate TBCenterAlign 3 7" xfId="113"/>
    <cellStyle name="ErrorDate TBCenterAlign 3 7 2" xfId="113"/>
    <cellStyle name="ErrorDate TBCenterAlign 3 7 2 2" xfId="113"/>
    <cellStyle name="ErrorDate TBCenterAlign 3 7 2 3" xfId="113"/>
    <cellStyle name="ErrorDate TBCenterAlign 3 7 2 4" xfId="113"/>
    <cellStyle name="ErrorDate TBCenterAlign 3 7 2 5" xfId="113"/>
    <cellStyle name="ErrorDate TBCenterAlign 3 7 3" xfId="113"/>
    <cellStyle name="ErrorDate TBCenterAlign 3 7 3 2" xfId="113"/>
    <cellStyle name="ErrorDate TBCenterAlign 3 7 3 3" xfId="113"/>
    <cellStyle name="ErrorDate TBCenterAlign 3 7 3 4" xfId="113"/>
    <cellStyle name="ErrorDate TBCenterAlign 3 7 4" xfId="113"/>
    <cellStyle name="ErrorDate TBCenterAlign 3 7 5" xfId="113"/>
    <cellStyle name="ErrorDate TBCenterAlign 3 7 6" xfId="113"/>
    <cellStyle name="ErrorDate TBCenterAlign 3 7 7" xfId="113"/>
    <cellStyle name="ErrorDate TBCenterAlign 3 7 8" xfId="113"/>
    <cellStyle name="ErrorDate TBCenterAlign 3 8" xfId="113"/>
    <cellStyle name="ErrorDate TBCenterAlign 3 8 2" xfId="113"/>
    <cellStyle name="ErrorDate TBCenterAlign 3 8 3" xfId="113"/>
    <cellStyle name="ErrorDate TBCenterAlign 3 8 4" xfId="113"/>
    <cellStyle name="ErrorDate TBCenterAlign 3 8 5" xfId="113"/>
    <cellStyle name="ErrorDate TBCenterAlign 3 9" xfId="113"/>
    <cellStyle name="ErrorDate TBCenterAlign 3 9 2" xfId="113"/>
    <cellStyle name="ErrorDate TBCenterAlign 3 9 3" xfId="113"/>
    <cellStyle name="ErrorDate TBCenterAlign 3 9 4" xfId="113"/>
    <cellStyle name="ErrorDate TBCenterAlign 4" xfId="113"/>
    <cellStyle name="ErrorDate TBCenterAlign 4 2" xfId="113"/>
    <cellStyle name="ErrorDate TBCenterAlign 4 2 2" xfId="113"/>
    <cellStyle name="ErrorDate TBCenterAlign 4 2 2 2" xfId="113"/>
    <cellStyle name="ErrorDate TBCenterAlign 4 2 2 3" xfId="113"/>
    <cellStyle name="ErrorDate TBCenterAlign 4 2 2 4" xfId="113"/>
    <cellStyle name="ErrorDate TBCenterAlign 4 2 2 5" xfId="113"/>
    <cellStyle name="ErrorDate TBCenterAlign 4 2 3" xfId="113"/>
    <cellStyle name="ErrorDate TBCenterAlign 4 2 3 2" xfId="113"/>
    <cellStyle name="ErrorDate TBCenterAlign 4 2 3 3" xfId="113"/>
    <cellStyle name="ErrorDate TBCenterAlign 4 2 3 4" xfId="113"/>
    <cellStyle name="ErrorDate TBCenterAlign 4 2 4" xfId="113"/>
    <cellStyle name="ErrorDate TBCenterAlign 4 2 5" xfId="113"/>
    <cellStyle name="ErrorDate TBCenterAlign 4 2 6" xfId="113"/>
    <cellStyle name="ErrorDate TBCenterAlign 4 2 7" xfId="113"/>
    <cellStyle name="ErrorDate TBCenterAlign 4 2 8" xfId="113"/>
    <cellStyle name="ErrorDate TBCenterAlign 4 3" xfId="113"/>
    <cellStyle name="ErrorDate TBCenterAlign 4 3 2" xfId="113"/>
    <cellStyle name="ErrorDate TBCenterAlign 4 3 2 2" xfId="113"/>
    <cellStyle name="ErrorDate TBCenterAlign 4 3 2 3" xfId="113"/>
    <cellStyle name="ErrorDate TBCenterAlign 4 3 2 4" xfId="113"/>
    <cellStyle name="ErrorDate TBCenterAlign 4 3 2 5" xfId="113"/>
    <cellStyle name="ErrorDate TBCenterAlign 4 3 3" xfId="113"/>
    <cellStyle name="ErrorDate TBCenterAlign 4 3 3 2" xfId="113"/>
    <cellStyle name="ErrorDate TBCenterAlign 4 3 3 3" xfId="113"/>
    <cellStyle name="ErrorDate TBCenterAlign 4 3 3 4" xfId="113"/>
    <cellStyle name="ErrorDate TBCenterAlign 4 3 4" xfId="113"/>
    <cellStyle name="ErrorDate TBCenterAlign 4 3 5" xfId="113"/>
    <cellStyle name="ErrorDate TBCenterAlign 4 3 6" xfId="113"/>
    <cellStyle name="ErrorDate TBCenterAlign 4 3 7" xfId="113"/>
    <cellStyle name="ErrorDate TBCenterAlign 4 4" xfId="113"/>
    <cellStyle name="ErrorDate TBCenterAlign 4 4 2" xfId="113"/>
    <cellStyle name="ErrorDate TBCenterAlign 4 4 3" xfId="113"/>
    <cellStyle name="ErrorDate TBCenterAlign 4 4 4" xfId="113"/>
    <cellStyle name="ErrorDate TBCenterAlign 4 4 5" xfId="113"/>
    <cellStyle name="ErrorDate TBCenterAlign 4 5" xfId="113"/>
    <cellStyle name="ErrorDate TBCenterAlign 4 5 2" xfId="113"/>
    <cellStyle name="ErrorDate TBCenterAlign 4 5 3" xfId="113"/>
    <cellStyle name="ErrorDate TBCenterAlign 4 5 4" xfId="113"/>
    <cellStyle name="ErrorDate TBCenterAlign 4 6" xfId="113"/>
    <cellStyle name="ErrorDate TBCenterAlign 4 7" xfId="113"/>
    <cellStyle name="ErrorDate TBCenterAlign 4 8" xfId="113"/>
    <cellStyle name="ErrorDate TBCenterAlign 4 9" xfId="113"/>
    <cellStyle name="ErrorDate TBCenterAlign 5" xfId="113"/>
    <cellStyle name="ErrorDate TBCenterAlign 5 2" xfId="113"/>
    <cellStyle name="ErrorDate TBCenterAlign 5 2 2" xfId="113"/>
    <cellStyle name="ErrorDate TBCenterAlign 5 2 3" xfId="113"/>
    <cellStyle name="ErrorDate TBCenterAlign 5 2 4" xfId="113"/>
    <cellStyle name="ErrorDate TBCenterAlign 5 2 5" xfId="113"/>
    <cellStyle name="ErrorDate TBCenterAlign 5 3" xfId="113"/>
    <cellStyle name="ErrorDate TBCenterAlign 5 3 2" xfId="113"/>
    <cellStyle name="ErrorDate TBCenterAlign 5 3 3" xfId="113"/>
    <cellStyle name="ErrorDate TBCenterAlign 5 3 4" xfId="113"/>
    <cellStyle name="ErrorDate TBCenterAlign 5 4" xfId="113"/>
    <cellStyle name="ErrorDate TBCenterAlign 5 5" xfId="113"/>
    <cellStyle name="ErrorDate TBCenterAlign 5 6" xfId="113"/>
    <cellStyle name="ErrorDate TBCenterAlign 5 7" xfId="113"/>
    <cellStyle name="ErrorDate TBCenterAlign 5 8" xfId="113"/>
    <cellStyle name="ErrorDate TBCenterAlign 6" xfId="113"/>
    <cellStyle name="ErrorDate TBCenterAlign 6 2" xfId="113"/>
    <cellStyle name="ErrorDate TBCenterAlign 6 3" xfId="113"/>
    <cellStyle name="ErrorDate TBCenterAlign 6 4" xfId="113"/>
    <cellStyle name="ErrorDate TBCenterAlign 6 5" xfId="113"/>
    <cellStyle name="ErrorDate TBCenterAlign 7" xfId="113"/>
    <cellStyle name="ErrorDate TBCenterAlign 8" xfId="113"/>
    <cellStyle name="ErrorDropDown" xfId="114"/>
    <cellStyle name="ErrorDropDown 2" xfId="114"/>
    <cellStyle name="ErrorDropDown 2 10" xfId="114"/>
    <cellStyle name="ErrorDropDown 2 11" xfId="114"/>
    <cellStyle name="ErrorDropDown 2 12" xfId="114"/>
    <cellStyle name="ErrorDropDown 2 13" xfId="114"/>
    <cellStyle name="ErrorDropDown 2 14" xfId="114"/>
    <cellStyle name="ErrorDropDown 2 2" xfId="114"/>
    <cellStyle name="ErrorDropDown 2 2 10" xfId="114"/>
    <cellStyle name="ErrorDropDown 2 2 11" xfId="114"/>
    <cellStyle name="ErrorDropDown 2 2 12" xfId="114"/>
    <cellStyle name="ErrorDropDown 2 2 13" xfId="114"/>
    <cellStyle name="ErrorDropDown 2 2 14" xfId="114"/>
    <cellStyle name="ErrorDropDown 2 2 2" xfId="114"/>
    <cellStyle name="ErrorDropDown 2 2 2 10" xfId="114"/>
    <cellStyle name="ErrorDropDown 2 2 2 11" xfId="114"/>
    <cellStyle name="ErrorDropDown 2 2 2 12" xfId="114"/>
    <cellStyle name="ErrorDropDown 2 2 2 2" xfId="114"/>
    <cellStyle name="ErrorDropDown 2 2 2 2 2" xfId="114"/>
    <cellStyle name="ErrorDropDown 2 2 2 2 2 2" xfId="114"/>
    <cellStyle name="ErrorDropDown 2 2 2 2 2 3" xfId="114"/>
    <cellStyle name="ErrorDropDown 2 2 2 2 2 4" xfId="114"/>
    <cellStyle name="ErrorDropDown 2 2 2 2 2 5" xfId="114"/>
    <cellStyle name="ErrorDropDown 2 2 2 2 3" xfId="114"/>
    <cellStyle name="ErrorDropDown 2 2 2 2 3 2" xfId="114"/>
    <cellStyle name="ErrorDropDown 2 2 2 2 3 3" xfId="114"/>
    <cellStyle name="ErrorDropDown 2 2 2 2 3 4" xfId="114"/>
    <cellStyle name="ErrorDropDown 2 2 2 2 4" xfId="114"/>
    <cellStyle name="ErrorDropDown 2 2 2 2 5" xfId="114"/>
    <cellStyle name="ErrorDropDown 2 2 2 2 6" xfId="114"/>
    <cellStyle name="ErrorDropDown 2 2 2 2 7" xfId="114"/>
    <cellStyle name="ErrorDropDown 2 2 2 2 8" xfId="114"/>
    <cellStyle name="ErrorDropDown 2 2 2 3" xfId="114"/>
    <cellStyle name="ErrorDropDown 2 2 2 3 2" xfId="114"/>
    <cellStyle name="ErrorDropDown 2 2 2 3 2 2" xfId="114"/>
    <cellStyle name="ErrorDropDown 2 2 2 3 2 3" xfId="114"/>
    <cellStyle name="ErrorDropDown 2 2 2 3 2 4" xfId="114"/>
    <cellStyle name="ErrorDropDown 2 2 2 3 2 5" xfId="114"/>
    <cellStyle name="ErrorDropDown 2 2 2 3 3" xfId="114"/>
    <cellStyle name="ErrorDropDown 2 2 2 3 3 2" xfId="114"/>
    <cellStyle name="ErrorDropDown 2 2 2 3 3 3" xfId="114"/>
    <cellStyle name="ErrorDropDown 2 2 2 3 3 4" xfId="114"/>
    <cellStyle name="ErrorDropDown 2 2 2 3 4" xfId="114"/>
    <cellStyle name="ErrorDropDown 2 2 2 3 5" xfId="114"/>
    <cellStyle name="ErrorDropDown 2 2 2 3 6" xfId="114"/>
    <cellStyle name="ErrorDropDown 2 2 2 3 7" xfId="114"/>
    <cellStyle name="ErrorDropDown 2 2 2 3 8" xfId="114"/>
    <cellStyle name="ErrorDropDown 2 2 2 4" xfId="114"/>
    <cellStyle name="ErrorDropDown 2 2 2 4 2" xfId="114"/>
    <cellStyle name="ErrorDropDown 2 2 2 4 2 2" xfId="114"/>
    <cellStyle name="ErrorDropDown 2 2 2 4 2 3" xfId="114"/>
    <cellStyle name="ErrorDropDown 2 2 2 4 2 4" xfId="114"/>
    <cellStyle name="ErrorDropDown 2 2 2 4 2 5" xfId="114"/>
    <cellStyle name="ErrorDropDown 2 2 2 4 3" xfId="114"/>
    <cellStyle name="ErrorDropDown 2 2 2 4 3 2" xfId="114"/>
    <cellStyle name="ErrorDropDown 2 2 2 4 3 3" xfId="114"/>
    <cellStyle name="ErrorDropDown 2 2 2 4 3 4" xfId="114"/>
    <cellStyle name="ErrorDropDown 2 2 2 4 4" xfId="114"/>
    <cellStyle name="ErrorDropDown 2 2 2 4 5" xfId="114"/>
    <cellStyle name="ErrorDropDown 2 2 2 4 6" xfId="114"/>
    <cellStyle name="ErrorDropDown 2 2 2 4 7" xfId="114"/>
    <cellStyle name="ErrorDropDown 2 2 2 4 8" xfId="114"/>
    <cellStyle name="ErrorDropDown 2 2 2 5" xfId="114"/>
    <cellStyle name="ErrorDropDown 2 2 2 5 2" xfId="114"/>
    <cellStyle name="ErrorDropDown 2 2 2 5 2 2" xfId="114"/>
    <cellStyle name="ErrorDropDown 2 2 2 5 2 3" xfId="114"/>
    <cellStyle name="ErrorDropDown 2 2 2 5 2 4" xfId="114"/>
    <cellStyle name="ErrorDropDown 2 2 2 5 2 5" xfId="114"/>
    <cellStyle name="ErrorDropDown 2 2 2 5 3" xfId="114"/>
    <cellStyle name="ErrorDropDown 2 2 2 5 3 2" xfId="114"/>
    <cellStyle name="ErrorDropDown 2 2 2 5 3 3" xfId="114"/>
    <cellStyle name="ErrorDropDown 2 2 2 5 3 4" xfId="114"/>
    <cellStyle name="ErrorDropDown 2 2 2 5 4" xfId="114"/>
    <cellStyle name="ErrorDropDown 2 2 2 5 5" xfId="114"/>
    <cellStyle name="ErrorDropDown 2 2 2 5 6" xfId="114"/>
    <cellStyle name="ErrorDropDown 2 2 2 5 7" xfId="114"/>
    <cellStyle name="ErrorDropDown 2 2 2 5 8" xfId="114"/>
    <cellStyle name="ErrorDropDown 2 2 2 6" xfId="114"/>
    <cellStyle name="ErrorDropDown 2 2 2 6 2" xfId="114"/>
    <cellStyle name="ErrorDropDown 2 2 2 6 3" xfId="114"/>
    <cellStyle name="ErrorDropDown 2 2 2 6 4" xfId="114"/>
    <cellStyle name="ErrorDropDown 2 2 2 6 5" xfId="114"/>
    <cellStyle name="ErrorDropDown 2 2 2 7" xfId="114"/>
    <cellStyle name="ErrorDropDown 2 2 2 7 2" xfId="114"/>
    <cellStyle name="ErrorDropDown 2 2 2 7 3" xfId="114"/>
    <cellStyle name="ErrorDropDown 2 2 2 7 4" xfId="114"/>
    <cellStyle name="ErrorDropDown 2 2 2 8" xfId="114"/>
    <cellStyle name="ErrorDropDown 2 2 2 9" xfId="114"/>
    <cellStyle name="ErrorDropDown 2 2 3" xfId="114"/>
    <cellStyle name="ErrorDropDown 2 2 3 10" xfId="114"/>
    <cellStyle name="ErrorDropDown 2 2 3 11" xfId="114"/>
    <cellStyle name="ErrorDropDown 2 2 3 12" xfId="114"/>
    <cellStyle name="ErrorDropDown 2 2 3 2" xfId="114"/>
    <cellStyle name="ErrorDropDown 2 2 3 2 2" xfId="114"/>
    <cellStyle name="ErrorDropDown 2 2 3 2 2 2" xfId="114"/>
    <cellStyle name="ErrorDropDown 2 2 3 2 2 3" xfId="114"/>
    <cellStyle name="ErrorDropDown 2 2 3 2 2 4" xfId="114"/>
    <cellStyle name="ErrorDropDown 2 2 3 2 2 5" xfId="114"/>
    <cellStyle name="ErrorDropDown 2 2 3 2 3" xfId="114"/>
    <cellStyle name="ErrorDropDown 2 2 3 2 3 2" xfId="114"/>
    <cellStyle name="ErrorDropDown 2 2 3 2 3 3" xfId="114"/>
    <cellStyle name="ErrorDropDown 2 2 3 2 3 4" xfId="114"/>
    <cellStyle name="ErrorDropDown 2 2 3 2 4" xfId="114"/>
    <cellStyle name="ErrorDropDown 2 2 3 2 5" xfId="114"/>
    <cellStyle name="ErrorDropDown 2 2 3 2 6" xfId="114"/>
    <cellStyle name="ErrorDropDown 2 2 3 2 7" xfId="114"/>
    <cellStyle name="ErrorDropDown 2 2 3 2 8" xfId="114"/>
    <cellStyle name="ErrorDropDown 2 2 3 3" xfId="114"/>
    <cellStyle name="ErrorDropDown 2 2 3 3 2" xfId="114"/>
    <cellStyle name="ErrorDropDown 2 2 3 3 2 2" xfId="114"/>
    <cellStyle name="ErrorDropDown 2 2 3 3 2 3" xfId="114"/>
    <cellStyle name="ErrorDropDown 2 2 3 3 2 4" xfId="114"/>
    <cellStyle name="ErrorDropDown 2 2 3 3 2 5" xfId="114"/>
    <cellStyle name="ErrorDropDown 2 2 3 3 3" xfId="114"/>
    <cellStyle name="ErrorDropDown 2 2 3 3 3 2" xfId="114"/>
    <cellStyle name="ErrorDropDown 2 2 3 3 3 3" xfId="114"/>
    <cellStyle name="ErrorDropDown 2 2 3 3 3 4" xfId="114"/>
    <cellStyle name="ErrorDropDown 2 2 3 3 4" xfId="114"/>
    <cellStyle name="ErrorDropDown 2 2 3 3 5" xfId="114"/>
    <cellStyle name="ErrorDropDown 2 2 3 3 6" xfId="114"/>
    <cellStyle name="ErrorDropDown 2 2 3 3 7" xfId="114"/>
    <cellStyle name="ErrorDropDown 2 2 3 3 8" xfId="114"/>
    <cellStyle name="ErrorDropDown 2 2 3 4" xfId="114"/>
    <cellStyle name="ErrorDropDown 2 2 3 4 2" xfId="114"/>
    <cellStyle name="ErrorDropDown 2 2 3 4 2 2" xfId="114"/>
    <cellStyle name="ErrorDropDown 2 2 3 4 2 3" xfId="114"/>
    <cellStyle name="ErrorDropDown 2 2 3 4 2 4" xfId="114"/>
    <cellStyle name="ErrorDropDown 2 2 3 4 2 5" xfId="114"/>
    <cellStyle name="ErrorDropDown 2 2 3 4 3" xfId="114"/>
    <cellStyle name="ErrorDropDown 2 2 3 4 3 2" xfId="114"/>
    <cellStyle name="ErrorDropDown 2 2 3 4 3 3" xfId="114"/>
    <cellStyle name="ErrorDropDown 2 2 3 4 3 4" xfId="114"/>
    <cellStyle name="ErrorDropDown 2 2 3 4 4" xfId="114"/>
    <cellStyle name="ErrorDropDown 2 2 3 4 5" xfId="114"/>
    <cellStyle name="ErrorDropDown 2 2 3 4 6" xfId="114"/>
    <cellStyle name="ErrorDropDown 2 2 3 4 7" xfId="114"/>
    <cellStyle name="ErrorDropDown 2 2 3 4 8" xfId="114"/>
    <cellStyle name="ErrorDropDown 2 2 3 5" xfId="114"/>
    <cellStyle name="ErrorDropDown 2 2 3 5 2" xfId="114"/>
    <cellStyle name="ErrorDropDown 2 2 3 5 2 2" xfId="114"/>
    <cellStyle name="ErrorDropDown 2 2 3 5 2 3" xfId="114"/>
    <cellStyle name="ErrorDropDown 2 2 3 5 2 4" xfId="114"/>
    <cellStyle name="ErrorDropDown 2 2 3 5 2 5" xfId="114"/>
    <cellStyle name="ErrorDropDown 2 2 3 5 3" xfId="114"/>
    <cellStyle name="ErrorDropDown 2 2 3 5 3 2" xfId="114"/>
    <cellStyle name="ErrorDropDown 2 2 3 5 3 3" xfId="114"/>
    <cellStyle name="ErrorDropDown 2 2 3 5 3 4" xfId="114"/>
    <cellStyle name="ErrorDropDown 2 2 3 5 4" xfId="114"/>
    <cellStyle name="ErrorDropDown 2 2 3 5 5" xfId="114"/>
    <cellStyle name="ErrorDropDown 2 2 3 5 6" xfId="114"/>
    <cellStyle name="ErrorDropDown 2 2 3 5 7" xfId="114"/>
    <cellStyle name="ErrorDropDown 2 2 3 5 8" xfId="114"/>
    <cellStyle name="ErrorDropDown 2 2 3 6" xfId="114"/>
    <cellStyle name="ErrorDropDown 2 2 3 6 2" xfId="114"/>
    <cellStyle name="ErrorDropDown 2 2 3 6 3" xfId="114"/>
    <cellStyle name="ErrorDropDown 2 2 3 6 4" xfId="114"/>
    <cellStyle name="ErrorDropDown 2 2 3 6 5" xfId="114"/>
    <cellStyle name="ErrorDropDown 2 2 3 7" xfId="114"/>
    <cellStyle name="ErrorDropDown 2 2 3 7 2" xfId="114"/>
    <cellStyle name="ErrorDropDown 2 2 3 7 3" xfId="114"/>
    <cellStyle name="ErrorDropDown 2 2 3 7 4" xfId="114"/>
    <cellStyle name="ErrorDropDown 2 2 3 8" xfId="114"/>
    <cellStyle name="ErrorDropDown 2 2 3 9" xfId="114"/>
    <cellStyle name="ErrorDropDown 2 2 4" xfId="114"/>
    <cellStyle name="ErrorDropDown 2 2 4 2" xfId="114"/>
    <cellStyle name="ErrorDropDown 2 2 4 2 2" xfId="114"/>
    <cellStyle name="ErrorDropDown 2 2 4 2 3" xfId="114"/>
    <cellStyle name="ErrorDropDown 2 2 4 2 4" xfId="114"/>
    <cellStyle name="ErrorDropDown 2 2 4 2 5" xfId="114"/>
    <cellStyle name="ErrorDropDown 2 2 4 3" xfId="114"/>
    <cellStyle name="ErrorDropDown 2 2 4 3 2" xfId="114"/>
    <cellStyle name="ErrorDropDown 2 2 4 3 3" xfId="114"/>
    <cellStyle name="ErrorDropDown 2 2 4 3 4" xfId="114"/>
    <cellStyle name="ErrorDropDown 2 2 4 4" xfId="114"/>
    <cellStyle name="ErrorDropDown 2 2 4 5" xfId="114"/>
    <cellStyle name="ErrorDropDown 2 2 4 6" xfId="114"/>
    <cellStyle name="ErrorDropDown 2 2 4 7" xfId="114"/>
    <cellStyle name="ErrorDropDown 2 2 4 8" xfId="114"/>
    <cellStyle name="ErrorDropDown 2 2 5" xfId="114"/>
    <cellStyle name="ErrorDropDown 2 2 5 2" xfId="114"/>
    <cellStyle name="ErrorDropDown 2 2 5 2 2" xfId="114"/>
    <cellStyle name="ErrorDropDown 2 2 5 2 3" xfId="114"/>
    <cellStyle name="ErrorDropDown 2 2 5 2 4" xfId="114"/>
    <cellStyle name="ErrorDropDown 2 2 5 2 5" xfId="114"/>
    <cellStyle name="ErrorDropDown 2 2 5 3" xfId="114"/>
    <cellStyle name="ErrorDropDown 2 2 5 3 2" xfId="114"/>
    <cellStyle name="ErrorDropDown 2 2 5 3 3" xfId="114"/>
    <cellStyle name="ErrorDropDown 2 2 5 3 4" xfId="114"/>
    <cellStyle name="ErrorDropDown 2 2 5 4" xfId="114"/>
    <cellStyle name="ErrorDropDown 2 2 5 5" xfId="114"/>
    <cellStyle name="ErrorDropDown 2 2 5 6" xfId="114"/>
    <cellStyle name="ErrorDropDown 2 2 5 7" xfId="114"/>
    <cellStyle name="ErrorDropDown 2 2 5 8" xfId="114"/>
    <cellStyle name="ErrorDropDown 2 2 6" xfId="114"/>
    <cellStyle name="ErrorDropDown 2 2 6 2" xfId="114"/>
    <cellStyle name="ErrorDropDown 2 2 6 2 2" xfId="114"/>
    <cellStyle name="ErrorDropDown 2 2 6 2 3" xfId="114"/>
    <cellStyle name="ErrorDropDown 2 2 6 2 4" xfId="114"/>
    <cellStyle name="ErrorDropDown 2 2 6 2 5" xfId="114"/>
    <cellStyle name="ErrorDropDown 2 2 6 3" xfId="114"/>
    <cellStyle name="ErrorDropDown 2 2 6 3 2" xfId="114"/>
    <cellStyle name="ErrorDropDown 2 2 6 3 3" xfId="114"/>
    <cellStyle name="ErrorDropDown 2 2 6 3 4" xfId="114"/>
    <cellStyle name="ErrorDropDown 2 2 6 4" xfId="114"/>
    <cellStyle name="ErrorDropDown 2 2 6 5" xfId="114"/>
    <cellStyle name="ErrorDropDown 2 2 6 6" xfId="114"/>
    <cellStyle name="ErrorDropDown 2 2 6 7" xfId="114"/>
    <cellStyle name="ErrorDropDown 2 2 6 8" xfId="114"/>
    <cellStyle name="ErrorDropDown 2 2 7" xfId="114"/>
    <cellStyle name="ErrorDropDown 2 2 7 2" xfId="114"/>
    <cellStyle name="ErrorDropDown 2 2 7 2 2" xfId="114"/>
    <cellStyle name="ErrorDropDown 2 2 7 2 3" xfId="114"/>
    <cellStyle name="ErrorDropDown 2 2 7 2 4" xfId="114"/>
    <cellStyle name="ErrorDropDown 2 2 7 2 5" xfId="114"/>
    <cellStyle name="ErrorDropDown 2 2 7 3" xfId="114"/>
    <cellStyle name="ErrorDropDown 2 2 7 3 2" xfId="114"/>
    <cellStyle name="ErrorDropDown 2 2 7 3 3" xfId="114"/>
    <cellStyle name="ErrorDropDown 2 2 7 3 4" xfId="114"/>
    <cellStyle name="ErrorDropDown 2 2 7 4" xfId="114"/>
    <cellStyle name="ErrorDropDown 2 2 7 5" xfId="114"/>
    <cellStyle name="ErrorDropDown 2 2 7 6" xfId="114"/>
    <cellStyle name="ErrorDropDown 2 2 7 7" xfId="114"/>
    <cellStyle name="ErrorDropDown 2 2 7 8" xfId="114"/>
    <cellStyle name="ErrorDropDown 2 2 8" xfId="114"/>
    <cellStyle name="ErrorDropDown 2 2 8 2" xfId="114"/>
    <cellStyle name="ErrorDropDown 2 2 8 3" xfId="114"/>
    <cellStyle name="ErrorDropDown 2 2 8 4" xfId="114"/>
    <cellStyle name="ErrorDropDown 2 2 8 5" xfId="114"/>
    <cellStyle name="ErrorDropDown 2 2 9" xfId="114"/>
    <cellStyle name="ErrorDropDown 2 2 9 2" xfId="114"/>
    <cellStyle name="ErrorDropDown 2 2 9 3" xfId="114"/>
    <cellStyle name="ErrorDropDown 2 2 9 4" xfId="114"/>
    <cellStyle name="ErrorDropDown 2 3" xfId="114"/>
    <cellStyle name="ErrorDropDown 2 3 10" xfId="114"/>
    <cellStyle name="ErrorDropDown 2 3 11" xfId="114"/>
    <cellStyle name="ErrorDropDown 2 3 12" xfId="114"/>
    <cellStyle name="ErrorDropDown 2 3 2" xfId="114"/>
    <cellStyle name="ErrorDropDown 2 3 2 2" xfId="114"/>
    <cellStyle name="ErrorDropDown 2 3 2 2 2" xfId="114"/>
    <cellStyle name="ErrorDropDown 2 3 2 2 3" xfId="114"/>
    <cellStyle name="ErrorDropDown 2 3 2 2 4" xfId="114"/>
    <cellStyle name="ErrorDropDown 2 3 2 2 5" xfId="114"/>
    <cellStyle name="ErrorDropDown 2 3 2 3" xfId="114"/>
    <cellStyle name="ErrorDropDown 2 3 2 3 2" xfId="114"/>
    <cellStyle name="ErrorDropDown 2 3 2 3 3" xfId="114"/>
    <cellStyle name="ErrorDropDown 2 3 2 3 4" xfId="114"/>
    <cellStyle name="ErrorDropDown 2 3 2 4" xfId="114"/>
    <cellStyle name="ErrorDropDown 2 3 2 5" xfId="114"/>
    <cellStyle name="ErrorDropDown 2 3 2 6" xfId="114"/>
    <cellStyle name="ErrorDropDown 2 3 2 7" xfId="114"/>
    <cellStyle name="ErrorDropDown 2 3 2 8" xfId="114"/>
    <cellStyle name="ErrorDropDown 2 3 3" xfId="114"/>
    <cellStyle name="ErrorDropDown 2 3 3 2" xfId="114"/>
    <cellStyle name="ErrorDropDown 2 3 3 2 2" xfId="114"/>
    <cellStyle name="ErrorDropDown 2 3 3 2 3" xfId="114"/>
    <cellStyle name="ErrorDropDown 2 3 3 2 4" xfId="114"/>
    <cellStyle name="ErrorDropDown 2 3 3 2 5" xfId="114"/>
    <cellStyle name="ErrorDropDown 2 3 3 3" xfId="114"/>
    <cellStyle name="ErrorDropDown 2 3 3 3 2" xfId="114"/>
    <cellStyle name="ErrorDropDown 2 3 3 3 3" xfId="114"/>
    <cellStyle name="ErrorDropDown 2 3 3 3 4" xfId="114"/>
    <cellStyle name="ErrorDropDown 2 3 3 4" xfId="114"/>
    <cellStyle name="ErrorDropDown 2 3 3 5" xfId="114"/>
    <cellStyle name="ErrorDropDown 2 3 3 6" xfId="114"/>
    <cellStyle name="ErrorDropDown 2 3 3 7" xfId="114"/>
    <cellStyle name="ErrorDropDown 2 3 3 8" xfId="114"/>
    <cellStyle name="ErrorDropDown 2 3 4" xfId="114"/>
    <cellStyle name="ErrorDropDown 2 3 4 2" xfId="114"/>
    <cellStyle name="ErrorDropDown 2 3 4 2 2" xfId="114"/>
    <cellStyle name="ErrorDropDown 2 3 4 2 3" xfId="114"/>
    <cellStyle name="ErrorDropDown 2 3 4 2 4" xfId="114"/>
    <cellStyle name="ErrorDropDown 2 3 4 2 5" xfId="114"/>
    <cellStyle name="ErrorDropDown 2 3 4 3" xfId="114"/>
    <cellStyle name="ErrorDropDown 2 3 4 3 2" xfId="114"/>
    <cellStyle name="ErrorDropDown 2 3 4 3 3" xfId="114"/>
    <cellStyle name="ErrorDropDown 2 3 4 3 4" xfId="114"/>
    <cellStyle name="ErrorDropDown 2 3 4 4" xfId="114"/>
    <cellStyle name="ErrorDropDown 2 3 4 5" xfId="114"/>
    <cellStyle name="ErrorDropDown 2 3 4 6" xfId="114"/>
    <cellStyle name="ErrorDropDown 2 3 4 7" xfId="114"/>
    <cellStyle name="ErrorDropDown 2 3 4 8" xfId="114"/>
    <cellStyle name="ErrorDropDown 2 3 5" xfId="114"/>
    <cellStyle name="ErrorDropDown 2 3 5 2" xfId="114"/>
    <cellStyle name="ErrorDropDown 2 3 5 2 2" xfId="114"/>
    <cellStyle name="ErrorDropDown 2 3 5 2 3" xfId="114"/>
    <cellStyle name="ErrorDropDown 2 3 5 2 4" xfId="114"/>
    <cellStyle name="ErrorDropDown 2 3 5 2 5" xfId="114"/>
    <cellStyle name="ErrorDropDown 2 3 5 3" xfId="114"/>
    <cellStyle name="ErrorDropDown 2 3 5 3 2" xfId="114"/>
    <cellStyle name="ErrorDropDown 2 3 5 3 3" xfId="114"/>
    <cellStyle name="ErrorDropDown 2 3 5 3 4" xfId="114"/>
    <cellStyle name="ErrorDropDown 2 3 5 4" xfId="114"/>
    <cellStyle name="ErrorDropDown 2 3 5 5" xfId="114"/>
    <cellStyle name="ErrorDropDown 2 3 5 6" xfId="114"/>
    <cellStyle name="ErrorDropDown 2 3 5 7" xfId="114"/>
    <cellStyle name="ErrorDropDown 2 3 5 8" xfId="114"/>
    <cellStyle name="ErrorDropDown 2 3 6" xfId="114"/>
    <cellStyle name="ErrorDropDown 2 3 6 2" xfId="114"/>
    <cellStyle name="ErrorDropDown 2 3 6 3" xfId="114"/>
    <cellStyle name="ErrorDropDown 2 3 6 4" xfId="114"/>
    <cellStyle name="ErrorDropDown 2 3 6 5" xfId="114"/>
    <cellStyle name="ErrorDropDown 2 3 7" xfId="114"/>
    <cellStyle name="ErrorDropDown 2 3 7 2" xfId="114"/>
    <cellStyle name="ErrorDropDown 2 3 7 3" xfId="114"/>
    <cellStyle name="ErrorDropDown 2 3 7 4" xfId="114"/>
    <cellStyle name="ErrorDropDown 2 3 8" xfId="114"/>
    <cellStyle name="ErrorDropDown 2 3 9" xfId="114"/>
    <cellStyle name="ErrorDropDown 2 4" xfId="114"/>
    <cellStyle name="ErrorDropDown 2 4 2" xfId="114"/>
    <cellStyle name="ErrorDropDown 2 4 2 2" xfId="114"/>
    <cellStyle name="ErrorDropDown 2 4 2 3" xfId="114"/>
    <cellStyle name="ErrorDropDown 2 4 2 4" xfId="114"/>
    <cellStyle name="ErrorDropDown 2 4 2 5" xfId="114"/>
    <cellStyle name="ErrorDropDown 2 4 3" xfId="114"/>
    <cellStyle name="ErrorDropDown 2 4 3 2" xfId="114"/>
    <cellStyle name="ErrorDropDown 2 4 3 3" xfId="114"/>
    <cellStyle name="ErrorDropDown 2 4 3 4" xfId="114"/>
    <cellStyle name="ErrorDropDown 2 4 4" xfId="114"/>
    <cellStyle name="ErrorDropDown 2 4 5" xfId="114"/>
    <cellStyle name="ErrorDropDown 2 4 6" xfId="114"/>
    <cellStyle name="ErrorDropDown 2 4 7" xfId="114"/>
    <cellStyle name="ErrorDropDown 2 4 8" xfId="114"/>
    <cellStyle name="ErrorDropDown 2 5" xfId="114"/>
    <cellStyle name="ErrorDropDown 2 5 2" xfId="114"/>
    <cellStyle name="ErrorDropDown 2 5 2 2" xfId="114"/>
    <cellStyle name="ErrorDropDown 2 5 2 3" xfId="114"/>
    <cellStyle name="ErrorDropDown 2 5 2 4" xfId="114"/>
    <cellStyle name="ErrorDropDown 2 5 2 5" xfId="114"/>
    <cellStyle name="ErrorDropDown 2 5 3" xfId="114"/>
    <cellStyle name="ErrorDropDown 2 5 3 2" xfId="114"/>
    <cellStyle name="ErrorDropDown 2 5 3 3" xfId="114"/>
    <cellStyle name="ErrorDropDown 2 5 3 4" xfId="114"/>
    <cellStyle name="ErrorDropDown 2 5 4" xfId="114"/>
    <cellStyle name="ErrorDropDown 2 5 5" xfId="114"/>
    <cellStyle name="ErrorDropDown 2 5 6" xfId="114"/>
    <cellStyle name="ErrorDropDown 2 5 7" xfId="114"/>
    <cellStyle name="ErrorDropDown 2 5 8" xfId="114"/>
    <cellStyle name="ErrorDropDown 2 6" xfId="114"/>
    <cellStyle name="ErrorDropDown 2 6 2" xfId="114"/>
    <cellStyle name="ErrorDropDown 2 6 2 2" xfId="114"/>
    <cellStyle name="ErrorDropDown 2 6 2 3" xfId="114"/>
    <cellStyle name="ErrorDropDown 2 6 2 4" xfId="114"/>
    <cellStyle name="ErrorDropDown 2 6 2 5" xfId="114"/>
    <cellStyle name="ErrorDropDown 2 6 3" xfId="114"/>
    <cellStyle name="ErrorDropDown 2 6 3 2" xfId="114"/>
    <cellStyle name="ErrorDropDown 2 6 3 3" xfId="114"/>
    <cellStyle name="ErrorDropDown 2 6 3 4" xfId="114"/>
    <cellStyle name="ErrorDropDown 2 6 4" xfId="114"/>
    <cellStyle name="ErrorDropDown 2 6 5" xfId="114"/>
    <cellStyle name="ErrorDropDown 2 6 6" xfId="114"/>
    <cellStyle name="ErrorDropDown 2 6 7" xfId="114"/>
    <cellStyle name="ErrorDropDown 2 6 8" xfId="114"/>
    <cellStyle name="ErrorDropDown 2 7" xfId="114"/>
    <cellStyle name="ErrorDropDown 2 7 2" xfId="114"/>
    <cellStyle name="ErrorDropDown 2 7 2 2" xfId="114"/>
    <cellStyle name="ErrorDropDown 2 7 2 3" xfId="114"/>
    <cellStyle name="ErrorDropDown 2 7 2 4" xfId="114"/>
    <cellStyle name="ErrorDropDown 2 7 2 5" xfId="114"/>
    <cellStyle name="ErrorDropDown 2 7 3" xfId="114"/>
    <cellStyle name="ErrorDropDown 2 7 3 2" xfId="114"/>
    <cellStyle name="ErrorDropDown 2 7 3 3" xfId="114"/>
    <cellStyle name="ErrorDropDown 2 7 3 4" xfId="114"/>
    <cellStyle name="ErrorDropDown 2 7 4" xfId="114"/>
    <cellStyle name="ErrorDropDown 2 7 5" xfId="114"/>
    <cellStyle name="ErrorDropDown 2 7 6" xfId="114"/>
    <cellStyle name="ErrorDropDown 2 7 7" xfId="114"/>
    <cellStyle name="ErrorDropDown 2 7 8" xfId="114"/>
    <cellStyle name="ErrorDropDown 2 8" xfId="114"/>
    <cellStyle name="ErrorDropDown 2 8 2" xfId="114"/>
    <cellStyle name="ErrorDropDown 2 8 3" xfId="114"/>
    <cellStyle name="ErrorDropDown 2 8 4" xfId="114"/>
    <cellStyle name="ErrorDropDown 2 8 5" xfId="114"/>
    <cellStyle name="ErrorDropDown 2 9" xfId="114"/>
    <cellStyle name="ErrorDropDown 2 9 2" xfId="114"/>
    <cellStyle name="ErrorDropDown 2 9 3" xfId="114"/>
    <cellStyle name="ErrorDropDown 2 9 4" xfId="114"/>
    <cellStyle name="ErrorDropDown 3" xfId="114"/>
    <cellStyle name="ErrorDropDown 3 10" xfId="114"/>
    <cellStyle name="ErrorDropDown 3 11" xfId="114"/>
    <cellStyle name="ErrorDropDown 3 12" xfId="114"/>
    <cellStyle name="ErrorDropDown 3 13" xfId="114"/>
    <cellStyle name="ErrorDropDown 3 14" xfId="114"/>
    <cellStyle name="ErrorDropDown 3 2" xfId="114"/>
    <cellStyle name="ErrorDropDown 3 2 10" xfId="114"/>
    <cellStyle name="ErrorDropDown 3 2 11" xfId="114"/>
    <cellStyle name="ErrorDropDown 3 2 12" xfId="114"/>
    <cellStyle name="ErrorDropDown 3 2 2" xfId="114"/>
    <cellStyle name="ErrorDropDown 3 2 2 2" xfId="114"/>
    <cellStyle name="ErrorDropDown 3 2 2 2 2" xfId="114"/>
    <cellStyle name="ErrorDropDown 3 2 2 2 3" xfId="114"/>
    <cellStyle name="ErrorDropDown 3 2 2 2 4" xfId="114"/>
    <cellStyle name="ErrorDropDown 3 2 2 2 5" xfId="114"/>
    <cellStyle name="ErrorDropDown 3 2 2 3" xfId="114"/>
    <cellStyle name="ErrorDropDown 3 2 2 3 2" xfId="114"/>
    <cellStyle name="ErrorDropDown 3 2 2 3 3" xfId="114"/>
    <cellStyle name="ErrorDropDown 3 2 2 3 4" xfId="114"/>
    <cellStyle name="ErrorDropDown 3 2 2 4" xfId="114"/>
    <cellStyle name="ErrorDropDown 3 2 2 5" xfId="114"/>
    <cellStyle name="ErrorDropDown 3 2 2 6" xfId="114"/>
    <cellStyle name="ErrorDropDown 3 2 2 7" xfId="114"/>
    <cellStyle name="ErrorDropDown 3 2 2 8" xfId="114"/>
    <cellStyle name="ErrorDropDown 3 2 3" xfId="114"/>
    <cellStyle name="ErrorDropDown 3 2 3 2" xfId="114"/>
    <cellStyle name="ErrorDropDown 3 2 3 2 2" xfId="114"/>
    <cellStyle name="ErrorDropDown 3 2 3 2 3" xfId="114"/>
    <cellStyle name="ErrorDropDown 3 2 3 2 4" xfId="114"/>
    <cellStyle name="ErrorDropDown 3 2 3 2 5" xfId="114"/>
    <cellStyle name="ErrorDropDown 3 2 3 3" xfId="114"/>
    <cellStyle name="ErrorDropDown 3 2 3 3 2" xfId="114"/>
    <cellStyle name="ErrorDropDown 3 2 3 3 3" xfId="114"/>
    <cellStyle name="ErrorDropDown 3 2 3 3 4" xfId="114"/>
    <cellStyle name="ErrorDropDown 3 2 3 4" xfId="114"/>
    <cellStyle name="ErrorDropDown 3 2 3 5" xfId="114"/>
    <cellStyle name="ErrorDropDown 3 2 3 6" xfId="114"/>
    <cellStyle name="ErrorDropDown 3 2 3 7" xfId="114"/>
    <cellStyle name="ErrorDropDown 3 2 3 8" xfId="114"/>
    <cellStyle name="ErrorDropDown 3 2 4" xfId="114"/>
    <cellStyle name="ErrorDropDown 3 2 4 2" xfId="114"/>
    <cellStyle name="ErrorDropDown 3 2 4 2 2" xfId="114"/>
    <cellStyle name="ErrorDropDown 3 2 4 2 3" xfId="114"/>
    <cellStyle name="ErrorDropDown 3 2 4 2 4" xfId="114"/>
    <cellStyle name="ErrorDropDown 3 2 4 2 5" xfId="114"/>
    <cellStyle name="ErrorDropDown 3 2 4 3" xfId="114"/>
    <cellStyle name="ErrorDropDown 3 2 4 3 2" xfId="114"/>
    <cellStyle name="ErrorDropDown 3 2 4 3 3" xfId="114"/>
    <cellStyle name="ErrorDropDown 3 2 4 3 4" xfId="114"/>
    <cellStyle name="ErrorDropDown 3 2 4 4" xfId="114"/>
    <cellStyle name="ErrorDropDown 3 2 4 5" xfId="114"/>
    <cellStyle name="ErrorDropDown 3 2 4 6" xfId="114"/>
    <cellStyle name="ErrorDropDown 3 2 4 7" xfId="114"/>
    <cellStyle name="ErrorDropDown 3 2 4 8" xfId="114"/>
    <cellStyle name="ErrorDropDown 3 2 5" xfId="114"/>
    <cellStyle name="ErrorDropDown 3 2 5 2" xfId="114"/>
    <cellStyle name="ErrorDropDown 3 2 5 2 2" xfId="114"/>
    <cellStyle name="ErrorDropDown 3 2 5 2 3" xfId="114"/>
    <cellStyle name="ErrorDropDown 3 2 5 2 4" xfId="114"/>
    <cellStyle name="ErrorDropDown 3 2 5 2 5" xfId="114"/>
    <cellStyle name="ErrorDropDown 3 2 5 3" xfId="114"/>
    <cellStyle name="ErrorDropDown 3 2 5 3 2" xfId="114"/>
    <cellStyle name="ErrorDropDown 3 2 5 3 3" xfId="114"/>
    <cellStyle name="ErrorDropDown 3 2 5 3 4" xfId="114"/>
    <cellStyle name="ErrorDropDown 3 2 5 4" xfId="114"/>
    <cellStyle name="ErrorDropDown 3 2 5 5" xfId="114"/>
    <cellStyle name="ErrorDropDown 3 2 5 6" xfId="114"/>
    <cellStyle name="ErrorDropDown 3 2 5 7" xfId="114"/>
    <cellStyle name="ErrorDropDown 3 2 5 8" xfId="114"/>
    <cellStyle name="ErrorDropDown 3 2 6" xfId="114"/>
    <cellStyle name="ErrorDropDown 3 2 6 2" xfId="114"/>
    <cellStyle name="ErrorDropDown 3 2 6 3" xfId="114"/>
    <cellStyle name="ErrorDropDown 3 2 6 4" xfId="114"/>
    <cellStyle name="ErrorDropDown 3 2 6 5" xfId="114"/>
    <cellStyle name="ErrorDropDown 3 2 7" xfId="114"/>
    <cellStyle name="ErrorDropDown 3 2 7 2" xfId="114"/>
    <cellStyle name="ErrorDropDown 3 2 7 3" xfId="114"/>
    <cellStyle name="ErrorDropDown 3 2 7 4" xfId="114"/>
    <cellStyle name="ErrorDropDown 3 2 8" xfId="114"/>
    <cellStyle name="ErrorDropDown 3 2 9" xfId="114"/>
    <cellStyle name="ErrorDropDown 3 3" xfId="114"/>
    <cellStyle name="ErrorDropDown 3 3 10" xfId="114"/>
    <cellStyle name="ErrorDropDown 3 3 11" xfId="114"/>
    <cellStyle name="ErrorDropDown 3 3 12" xfId="114"/>
    <cellStyle name="ErrorDropDown 3 3 2" xfId="114"/>
    <cellStyle name="ErrorDropDown 3 3 2 2" xfId="114"/>
    <cellStyle name="ErrorDropDown 3 3 2 2 2" xfId="114"/>
    <cellStyle name="ErrorDropDown 3 3 2 2 3" xfId="114"/>
    <cellStyle name="ErrorDropDown 3 3 2 2 4" xfId="114"/>
    <cellStyle name="ErrorDropDown 3 3 2 2 5" xfId="114"/>
    <cellStyle name="ErrorDropDown 3 3 2 3" xfId="114"/>
    <cellStyle name="ErrorDropDown 3 3 2 3 2" xfId="114"/>
    <cellStyle name="ErrorDropDown 3 3 2 3 3" xfId="114"/>
    <cellStyle name="ErrorDropDown 3 3 2 3 4" xfId="114"/>
    <cellStyle name="ErrorDropDown 3 3 2 4" xfId="114"/>
    <cellStyle name="ErrorDropDown 3 3 2 5" xfId="114"/>
    <cellStyle name="ErrorDropDown 3 3 2 6" xfId="114"/>
    <cellStyle name="ErrorDropDown 3 3 2 7" xfId="114"/>
    <cellStyle name="ErrorDropDown 3 3 2 8" xfId="114"/>
    <cellStyle name="ErrorDropDown 3 3 3" xfId="114"/>
    <cellStyle name="ErrorDropDown 3 3 3 2" xfId="114"/>
    <cellStyle name="ErrorDropDown 3 3 3 2 2" xfId="114"/>
    <cellStyle name="ErrorDropDown 3 3 3 2 3" xfId="114"/>
    <cellStyle name="ErrorDropDown 3 3 3 2 4" xfId="114"/>
    <cellStyle name="ErrorDropDown 3 3 3 2 5" xfId="114"/>
    <cellStyle name="ErrorDropDown 3 3 3 3" xfId="114"/>
    <cellStyle name="ErrorDropDown 3 3 3 3 2" xfId="114"/>
    <cellStyle name="ErrorDropDown 3 3 3 3 3" xfId="114"/>
    <cellStyle name="ErrorDropDown 3 3 3 3 4" xfId="114"/>
    <cellStyle name="ErrorDropDown 3 3 3 4" xfId="114"/>
    <cellStyle name="ErrorDropDown 3 3 3 5" xfId="114"/>
    <cellStyle name="ErrorDropDown 3 3 3 6" xfId="114"/>
    <cellStyle name="ErrorDropDown 3 3 3 7" xfId="114"/>
    <cellStyle name="ErrorDropDown 3 3 3 8" xfId="114"/>
    <cellStyle name="ErrorDropDown 3 3 4" xfId="114"/>
    <cellStyle name="ErrorDropDown 3 3 4 2" xfId="114"/>
    <cellStyle name="ErrorDropDown 3 3 4 2 2" xfId="114"/>
    <cellStyle name="ErrorDropDown 3 3 4 2 3" xfId="114"/>
    <cellStyle name="ErrorDropDown 3 3 4 2 4" xfId="114"/>
    <cellStyle name="ErrorDropDown 3 3 4 2 5" xfId="114"/>
    <cellStyle name="ErrorDropDown 3 3 4 3" xfId="114"/>
    <cellStyle name="ErrorDropDown 3 3 4 3 2" xfId="114"/>
    <cellStyle name="ErrorDropDown 3 3 4 3 3" xfId="114"/>
    <cellStyle name="ErrorDropDown 3 3 4 3 4" xfId="114"/>
    <cellStyle name="ErrorDropDown 3 3 4 4" xfId="114"/>
    <cellStyle name="ErrorDropDown 3 3 4 5" xfId="114"/>
    <cellStyle name="ErrorDropDown 3 3 4 6" xfId="114"/>
    <cellStyle name="ErrorDropDown 3 3 4 7" xfId="114"/>
    <cellStyle name="ErrorDropDown 3 3 4 8" xfId="114"/>
    <cellStyle name="ErrorDropDown 3 3 5" xfId="114"/>
    <cellStyle name="ErrorDropDown 3 3 5 2" xfId="114"/>
    <cellStyle name="ErrorDropDown 3 3 5 2 2" xfId="114"/>
    <cellStyle name="ErrorDropDown 3 3 5 2 3" xfId="114"/>
    <cellStyle name="ErrorDropDown 3 3 5 2 4" xfId="114"/>
    <cellStyle name="ErrorDropDown 3 3 5 2 5" xfId="114"/>
    <cellStyle name="ErrorDropDown 3 3 5 3" xfId="114"/>
    <cellStyle name="ErrorDropDown 3 3 5 3 2" xfId="114"/>
    <cellStyle name="ErrorDropDown 3 3 5 3 3" xfId="114"/>
    <cellStyle name="ErrorDropDown 3 3 5 3 4" xfId="114"/>
    <cellStyle name="ErrorDropDown 3 3 5 4" xfId="114"/>
    <cellStyle name="ErrorDropDown 3 3 5 5" xfId="114"/>
    <cellStyle name="ErrorDropDown 3 3 5 6" xfId="114"/>
    <cellStyle name="ErrorDropDown 3 3 5 7" xfId="114"/>
    <cellStyle name="ErrorDropDown 3 3 5 8" xfId="114"/>
    <cellStyle name="ErrorDropDown 3 3 6" xfId="114"/>
    <cellStyle name="ErrorDropDown 3 3 6 2" xfId="114"/>
    <cellStyle name="ErrorDropDown 3 3 6 3" xfId="114"/>
    <cellStyle name="ErrorDropDown 3 3 6 4" xfId="114"/>
    <cellStyle name="ErrorDropDown 3 3 6 5" xfId="114"/>
    <cellStyle name="ErrorDropDown 3 3 7" xfId="114"/>
    <cellStyle name="ErrorDropDown 3 3 7 2" xfId="114"/>
    <cellStyle name="ErrorDropDown 3 3 7 3" xfId="114"/>
    <cellStyle name="ErrorDropDown 3 3 7 4" xfId="114"/>
    <cellStyle name="ErrorDropDown 3 3 8" xfId="114"/>
    <cellStyle name="ErrorDropDown 3 3 9" xfId="114"/>
    <cellStyle name="ErrorDropDown 3 4" xfId="114"/>
    <cellStyle name="ErrorDropDown 3 4 2" xfId="114"/>
    <cellStyle name="ErrorDropDown 3 4 2 2" xfId="114"/>
    <cellStyle name="ErrorDropDown 3 4 2 3" xfId="114"/>
    <cellStyle name="ErrorDropDown 3 4 2 4" xfId="114"/>
    <cellStyle name="ErrorDropDown 3 4 2 5" xfId="114"/>
    <cellStyle name="ErrorDropDown 3 4 3" xfId="114"/>
    <cellStyle name="ErrorDropDown 3 4 3 2" xfId="114"/>
    <cellStyle name="ErrorDropDown 3 4 3 3" xfId="114"/>
    <cellStyle name="ErrorDropDown 3 4 3 4" xfId="114"/>
    <cellStyle name="ErrorDropDown 3 4 4" xfId="114"/>
    <cellStyle name="ErrorDropDown 3 4 5" xfId="114"/>
    <cellStyle name="ErrorDropDown 3 4 6" xfId="114"/>
    <cellStyle name="ErrorDropDown 3 4 7" xfId="114"/>
    <cellStyle name="ErrorDropDown 3 4 8" xfId="114"/>
    <cellStyle name="ErrorDropDown 3 5" xfId="114"/>
    <cellStyle name="ErrorDropDown 3 5 2" xfId="114"/>
    <cellStyle name="ErrorDropDown 3 5 2 2" xfId="114"/>
    <cellStyle name="ErrorDropDown 3 5 2 3" xfId="114"/>
    <cellStyle name="ErrorDropDown 3 5 2 4" xfId="114"/>
    <cellStyle name="ErrorDropDown 3 5 2 5" xfId="114"/>
    <cellStyle name="ErrorDropDown 3 5 3" xfId="114"/>
    <cellStyle name="ErrorDropDown 3 5 3 2" xfId="114"/>
    <cellStyle name="ErrorDropDown 3 5 3 3" xfId="114"/>
    <cellStyle name="ErrorDropDown 3 5 3 4" xfId="114"/>
    <cellStyle name="ErrorDropDown 3 5 4" xfId="114"/>
    <cellStyle name="ErrorDropDown 3 5 5" xfId="114"/>
    <cellStyle name="ErrorDropDown 3 5 6" xfId="114"/>
    <cellStyle name="ErrorDropDown 3 5 7" xfId="114"/>
    <cellStyle name="ErrorDropDown 3 5 8" xfId="114"/>
    <cellStyle name="ErrorDropDown 3 6" xfId="114"/>
    <cellStyle name="ErrorDropDown 3 6 2" xfId="114"/>
    <cellStyle name="ErrorDropDown 3 6 2 2" xfId="114"/>
    <cellStyle name="ErrorDropDown 3 6 2 3" xfId="114"/>
    <cellStyle name="ErrorDropDown 3 6 2 4" xfId="114"/>
    <cellStyle name="ErrorDropDown 3 6 2 5" xfId="114"/>
    <cellStyle name="ErrorDropDown 3 6 3" xfId="114"/>
    <cellStyle name="ErrorDropDown 3 6 3 2" xfId="114"/>
    <cellStyle name="ErrorDropDown 3 6 3 3" xfId="114"/>
    <cellStyle name="ErrorDropDown 3 6 3 4" xfId="114"/>
    <cellStyle name="ErrorDropDown 3 6 4" xfId="114"/>
    <cellStyle name="ErrorDropDown 3 6 5" xfId="114"/>
    <cellStyle name="ErrorDropDown 3 6 6" xfId="114"/>
    <cellStyle name="ErrorDropDown 3 6 7" xfId="114"/>
    <cellStyle name="ErrorDropDown 3 6 8" xfId="114"/>
    <cellStyle name="ErrorDropDown 3 7" xfId="114"/>
    <cellStyle name="ErrorDropDown 3 7 2" xfId="114"/>
    <cellStyle name="ErrorDropDown 3 7 2 2" xfId="114"/>
    <cellStyle name="ErrorDropDown 3 7 2 3" xfId="114"/>
    <cellStyle name="ErrorDropDown 3 7 2 4" xfId="114"/>
    <cellStyle name="ErrorDropDown 3 7 2 5" xfId="114"/>
    <cellStyle name="ErrorDropDown 3 7 3" xfId="114"/>
    <cellStyle name="ErrorDropDown 3 7 3 2" xfId="114"/>
    <cellStyle name="ErrorDropDown 3 7 3 3" xfId="114"/>
    <cellStyle name="ErrorDropDown 3 7 3 4" xfId="114"/>
    <cellStyle name="ErrorDropDown 3 7 4" xfId="114"/>
    <cellStyle name="ErrorDropDown 3 7 5" xfId="114"/>
    <cellStyle name="ErrorDropDown 3 7 6" xfId="114"/>
    <cellStyle name="ErrorDropDown 3 7 7" xfId="114"/>
    <cellStyle name="ErrorDropDown 3 7 8" xfId="114"/>
    <cellStyle name="ErrorDropDown 3 8" xfId="114"/>
    <cellStyle name="ErrorDropDown 3 8 2" xfId="114"/>
    <cellStyle name="ErrorDropDown 3 8 3" xfId="114"/>
    <cellStyle name="ErrorDropDown 3 8 4" xfId="114"/>
    <cellStyle name="ErrorDropDown 3 8 5" xfId="114"/>
    <cellStyle name="ErrorDropDown 3 9" xfId="114"/>
    <cellStyle name="ErrorDropDown 3 9 2" xfId="114"/>
    <cellStyle name="ErrorDropDown 3 9 3" xfId="114"/>
    <cellStyle name="ErrorDropDown 3 9 4" xfId="114"/>
    <cellStyle name="ErrorDropDown 4" xfId="114"/>
    <cellStyle name="ErrorDropDown 4 2" xfId="114"/>
    <cellStyle name="ErrorDropDown 4 2 2" xfId="114"/>
    <cellStyle name="ErrorDropDown 4 2 2 2" xfId="114"/>
    <cellStyle name="ErrorDropDown 4 2 2 3" xfId="114"/>
    <cellStyle name="ErrorDropDown 4 2 2 4" xfId="114"/>
    <cellStyle name="ErrorDropDown 4 2 2 5" xfId="114"/>
    <cellStyle name="ErrorDropDown 4 2 3" xfId="114"/>
    <cellStyle name="ErrorDropDown 4 2 3 2" xfId="114"/>
    <cellStyle name="ErrorDropDown 4 2 3 3" xfId="114"/>
    <cellStyle name="ErrorDropDown 4 2 3 4" xfId="114"/>
    <cellStyle name="ErrorDropDown 4 2 4" xfId="114"/>
    <cellStyle name="ErrorDropDown 4 2 5" xfId="114"/>
    <cellStyle name="ErrorDropDown 4 2 6" xfId="114"/>
    <cellStyle name="ErrorDropDown 4 2 7" xfId="114"/>
    <cellStyle name="ErrorDropDown 4 2 8" xfId="114"/>
    <cellStyle name="ErrorDropDown 4 3" xfId="114"/>
    <cellStyle name="ErrorDropDown 4 3 2" xfId="114"/>
    <cellStyle name="ErrorDropDown 4 3 2 2" xfId="114"/>
    <cellStyle name="ErrorDropDown 4 3 2 3" xfId="114"/>
    <cellStyle name="ErrorDropDown 4 3 2 4" xfId="114"/>
    <cellStyle name="ErrorDropDown 4 3 2 5" xfId="114"/>
    <cellStyle name="ErrorDropDown 4 3 3" xfId="114"/>
    <cellStyle name="ErrorDropDown 4 3 3 2" xfId="114"/>
    <cellStyle name="ErrorDropDown 4 3 3 3" xfId="114"/>
    <cellStyle name="ErrorDropDown 4 3 3 4" xfId="114"/>
    <cellStyle name="ErrorDropDown 4 3 4" xfId="114"/>
    <cellStyle name="ErrorDropDown 4 3 5" xfId="114"/>
    <cellStyle name="ErrorDropDown 4 3 6" xfId="114"/>
    <cellStyle name="ErrorDropDown 4 3 7" xfId="114"/>
    <cellStyle name="ErrorDropDown 4 4" xfId="114"/>
    <cellStyle name="ErrorDropDown 4 4 2" xfId="114"/>
    <cellStyle name="ErrorDropDown 4 4 3" xfId="114"/>
    <cellStyle name="ErrorDropDown 4 4 4" xfId="114"/>
    <cellStyle name="ErrorDropDown 4 4 5" xfId="114"/>
    <cellStyle name="ErrorDropDown 4 5" xfId="114"/>
    <cellStyle name="ErrorDropDown 4 5 2" xfId="114"/>
    <cellStyle name="ErrorDropDown 4 5 3" xfId="114"/>
    <cellStyle name="ErrorDropDown 4 5 4" xfId="114"/>
    <cellStyle name="ErrorDropDown 4 6" xfId="114"/>
    <cellStyle name="ErrorDropDown 4 7" xfId="114"/>
    <cellStyle name="ErrorDropDown 4 8" xfId="114"/>
    <cellStyle name="ErrorDropDown 4 9" xfId="114"/>
    <cellStyle name="ErrorDropDown 5" xfId="114"/>
    <cellStyle name="ErrorDropDown 5 2" xfId="114"/>
    <cellStyle name="ErrorDropDown 5 2 2" xfId="114"/>
    <cellStyle name="ErrorDropDown 5 2 3" xfId="114"/>
    <cellStyle name="ErrorDropDown 5 2 4" xfId="114"/>
    <cellStyle name="ErrorDropDown 5 2 5" xfId="114"/>
    <cellStyle name="ErrorDropDown 5 3" xfId="114"/>
    <cellStyle name="ErrorDropDown 5 3 2" xfId="114"/>
    <cellStyle name="ErrorDropDown 5 3 3" xfId="114"/>
    <cellStyle name="ErrorDropDown 5 3 4" xfId="114"/>
    <cellStyle name="ErrorDropDown 5 4" xfId="114"/>
    <cellStyle name="ErrorDropDown 5 5" xfId="114"/>
    <cellStyle name="ErrorDropDown 5 6" xfId="114"/>
    <cellStyle name="ErrorDropDown 5 7" xfId="114"/>
    <cellStyle name="ErrorDropDown 5 8" xfId="114"/>
    <cellStyle name="ErrorDropDown 6" xfId="114"/>
    <cellStyle name="ErrorDropDown 6 2" xfId="114"/>
    <cellStyle name="ErrorDropDown 6 3" xfId="114"/>
    <cellStyle name="ErrorDropDown 6 4" xfId="114"/>
    <cellStyle name="ErrorDropDown 6 5" xfId="114"/>
    <cellStyle name="ErrorDropDown 7" xfId="114"/>
    <cellStyle name="ErrorDropDown 8" xfId="114"/>
    <cellStyle name="ErrorDropDownCenter" xfId="114"/>
    <cellStyle name="ErrorDropDownCenter 2" xfId="114"/>
    <cellStyle name="ErrorDropDownCenter 2 10" xfId="114"/>
    <cellStyle name="ErrorDropDownCenter 2 11" xfId="114"/>
    <cellStyle name="ErrorDropDownCenter 2 12" xfId="114"/>
    <cellStyle name="ErrorDropDownCenter 2 13" xfId="114"/>
    <cellStyle name="ErrorDropDownCenter 2 14" xfId="114"/>
    <cellStyle name="ErrorDropDownCenter 2 2" xfId="114"/>
    <cellStyle name="ErrorDropDownCenter 2 2 10" xfId="114"/>
    <cellStyle name="ErrorDropDownCenter 2 2 11" xfId="114"/>
    <cellStyle name="ErrorDropDownCenter 2 2 12" xfId="114"/>
    <cellStyle name="ErrorDropDownCenter 2 2 13" xfId="114"/>
    <cellStyle name="ErrorDropDownCenter 2 2 14" xfId="114"/>
    <cellStyle name="ErrorDropDownCenter 2 2 2" xfId="114"/>
    <cellStyle name="ErrorDropDownCenter 2 2 2 10" xfId="114"/>
    <cellStyle name="ErrorDropDownCenter 2 2 2 11" xfId="114"/>
    <cellStyle name="ErrorDropDownCenter 2 2 2 12" xfId="114"/>
    <cellStyle name="ErrorDropDownCenter 2 2 2 2" xfId="114"/>
    <cellStyle name="ErrorDropDownCenter 2 2 2 2 2" xfId="114"/>
    <cellStyle name="ErrorDropDownCenter 2 2 2 2 2 2" xfId="114"/>
    <cellStyle name="ErrorDropDownCenter 2 2 2 2 2 3" xfId="114"/>
    <cellStyle name="ErrorDropDownCenter 2 2 2 2 2 4" xfId="114"/>
    <cellStyle name="ErrorDropDownCenter 2 2 2 2 2 5" xfId="114"/>
    <cellStyle name="ErrorDropDownCenter 2 2 2 2 3" xfId="114"/>
    <cellStyle name="ErrorDropDownCenter 2 2 2 2 3 2" xfId="114"/>
    <cellStyle name="ErrorDropDownCenter 2 2 2 2 3 3" xfId="114"/>
    <cellStyle name="ErrorDropDownCenter 2 2 2 2 3 4" xfId="114"/>
    <cellStyle name="ErrorDropDownCenter 2 2 2 2 4" xfId="114"/>
    <cellStyle name="ErrorDropDownCenter 2 2 2 2 5" xfId="114"/>
    <cellStyle name="ErrorDropDownCenter 2 2 2 2 6" xfId="114"/>
    <cellStyle name="ErrorDropDownCenter 2 2 2 2 7" xfId="114"/>
    <cellStyle name="ErrorDropDownCenter 2 2 2 2 8" xfId="114"/>
    <cellStyle name="ErrorDropDownCenter 2 2 2 3" xfId="114"/>
    <cellStyle name="ErrorDropDownCenter 2 2 2 3 2" xfId="114"/>
    <cellStyle name="ErrorDropDownCenter 2 2 2 3 2 2" xfId="114"/>
    <cellStyle name="ErrorDropDownCenter 2 2 2 3 2 3" xfId="114"/>
    <cellStyle name="ErrorDropDownCenter 2 2 2 3 2 4" xfId="114"/>
    <cellStyle name="ErrorDropDownCenter 2 2 2 3 2 5" xfId="114"/>
    <cellStyle name="ErrorDropDownCenter 2 2 2 3 3" xfId="114"/>
    <cellStyle name="ErrorDropDownCenter 2 2 2 3 3 2" xfId="114"/>
    <cellStyle name="ErrorDropDownCenter 2 2 2 3 3 3" xfId="114"/>
    <cellStyle name="ErrorDropDownCenter 2 2 2 3 3 4" xfId="114"/>
    <cellStyle name="ErrorDropDownCenter 2 2 2 3 4" xfId="114"/>
    <cellStyle name="ErrorDropDownCenter 2 2 2 3 5" xfId="114"/>
    <cellStyle name="ErrorDropDownCenter 2 2 2 3 6" xfId="114"/>
    <cellStyle name="ErrorDropDownCenter 2 2 2 3 7" xfId="114"/>
    <cellStyle name="ErrorDropDownCenter 2 2 2 3 8" xfId="114"/>
    <cellStyle name="ErrorDropDownCenter 2 2 2 4" xfId="114"/>
    <cellStyle name="ErrorDropDownCenter 2 2 2 4 2" xfId="114"/>
    <cellStyle name="ErrorDropDownCenter 2 2 2 4 2 2" xfId="114"/>
    <cellStyle name="ErrorDropDownCenter 2 2 2 4 2 3" xfId="114"/>
    <cellStyle name="ErrorDropDownCenter 2 2 2 4 2 4" xfId="114"/>
    <cellStyle name="ErrorDropDownCenter 2 2 2 4 2 5" xfId="114"/>
    <cellStyle name="ErrorDropDownCenter 2 2 2 4 3" xfId="114"/>
    <cellStyle name="ErrorDropDownCenter 2 2 2 4 3 2" xfId="114"/>
    <cellStyle name="ErrorDropDownCenter 2 2 2 4 3 3" xfId="114"/>
    <cellStyle name="ErrorDropDownCenter 2 2 2 4 3 4" xfId="114"/>
    <cellStyle name="ErrorDropDownCenter 2 2 2 4 4" xfId="114"/>
    <cellStyle name="ErrorDropDownCenter 2 2 2 4 5" xfId="114"/>
    <cellStyle name="ErrorDropDownCenter 2 2 2 4 6" xfId="114"/>
    <cellStyle name="ErrorDropDownCenter 2 2 2 4 7" xfId="114"/>
    <cellStyle name="ErrorDropDownCenter 2 2 2 4 8" xfId="114"/>
    <cellStyle name="ErrorDropDownCenter 2 2 2 5" xfId="114"/>
    <cellStyle name="ErrorDropDownCenter 2 2 2 5 2" xfId="114"/>
    <cellStyle name="ErrorDropDownCenter 2 2 2 5 2 2" xfId="114"/>
    <cellStyle name="ErrorDropDownCenter 2 2 2 5 2 3" xfId="114"/>
    <cellStyle name="ErrorDropDownCenter 2 2 2 5 2 4" xfId="114"/>
    <cellStyle name="ErrorDropDownCenter 2 2 2 5 2 5" xfId="114"/>
    <cellStyle name="ErrorDropDownCenter 2 2 2 5 3" xfId="114"/>
    <cellStyle name="ErrorDropDownCenter 2 2 2 5 3 2" xfId="114"/>
    <cellStyle name="ErrorDropDownCenter 2 2 2 5 3 3" xfId="114"/>
    <cellStyle name="ErrorDropDownCenter 2 2 2 5 3 4" xfId="114"/>
    <cellStyle name="ErrorDropDownCenter 2 2 2 5 4" xfId="114"/>
    <cellStyle name="ErrorDropDownCenter 2 2 2 5 5" xfId="114"/>
    <cellStyle name="ErrorDropDownCenter 2 2 2 5 6" xfId="114"/>
    <cellStyle name="ErrorDropDownCenter 2 2 2 5 7" xfId="114"/>
    <cellStyle name="ErrorDropDownCenter 2 2 2 5 8" xfId="114"/>
    <cellStyle name="ErrorDropDownCenter 2 2 2 6" xfId="114"/>
    <cellStyle name="ErrorDropDownCenter 2 2 2 6 2" xfId="114"/>
    <cellStyle name="ErrorDropDownCenter 2 2 2 6 3" xfId="114"/>
    <cellStyle name="ErrorDropDownCenter 2 2 2 6 4" xfId="114"/>
    <cellStyle name="ErrorDropDownCenter 2 2 2 6 5" xfId="114"/>
    <cellStyle name="ErrorDropDownCenter 2 2 2 7" xfId="114"/>
    <cellStyle name="ErrorDropDownCenter 2 2 2 7 2" xfId="114"/>
    <cellStyle name="ErrorDropDownCenter 2 2 2 7 3" xfId="114"/>
    <cellStyle name="ErrorDropDownCenter 2 2 2 7 4" xfId="114"/>
    <cellStyle name="ErrorDropDownCenter 2 2 2 8" xfId="114"/>
    <cellStyle name="ErrorDropDownCenter 2 2 2 9" xfId="114"/>
    <cellStyle name="ErrorDropDownCenter 2 2 3" xfId="114"/>
    <cellStyle name="ErrorDropDownCenter 2 2 3 10" xfId="114"/>
    <cellStyle name="ErrorDropDownCenter 2 2 3 11" xfId="114"/>
    <cellStyle name="ErrorDropDownCenter 2 2 3 12" xfId="114"/>
    <cellStyle name="ErrorDropDownCenter 2 2 3 2" xfId="114"/>
    <cellStyle name="ErrorDropDownCenter 2 2 3 2 2" xfId="114"/>
    <cellStyle name="ErrorDropDownCenter 2 2 3 2 2 2" xfId="114"/>
    <cellStyle name="ErrorDropDownCenter 2 2 3 2 2 3" xfId="114"/>
    <cellStyle name="ErrorDropDownCenter 2 2 3 2 2 4" xfId="114"/>
    <cellStyle name="ErrorDropDownCenter 2 2 3 2 2 5" xfId="114"/>
    <cellStyle name="ErrorDropDownCenter 2 2 3 2 3" xfId="114"/>
    <cellStyle name="ErrorDropDownCenter 2 2 3 2 3 2" xfId="114"/>
    <cellStyle name="ErrorDropDownCenter 2 2 3 2 3 3" xfId="114"/>
    <cellStyle name="ErrorDropDownCenter 2 2 3 2 3 4" xfId="114"/>
    <cellStyle name="ErrorDropDownCenter 2 2 3 2 4" xfId="114"/>
    <cellStyle name="ErrorDropDownCenter 2 2 3 2 5" xfId="114"/>
    <cellStyle name="ErrorDropDownCenter 2 2 3 2 6" xfId="114"/>
    <cellStyle name="ErrorDropDownCenter 2 2 3 2 7" xfId="114"/>
    <cellStyle name="ErrorDropDownCenter 2 2 3 2 8" xfId="114"/>
    <cellStyle name="ErrorDropDownCenter 2 2 3 3" xfId="114"/>
    <cellStyle name="ErrorDropDownCenter 2 2 3 3 2" xfId="114"/>
    <cellStyle name="ErrorDropDownCenter 2 2 3 3 2 2" xfId="114"/>
    <cellStyle name="ErrorDropDownCenter 2 2 3 3 2 3" xfId="114"/>
    <cellStyle name="ErrorDropDownCenter 2 2 3 3 2 4" xfId="114"/>
    <cellStyle name="ErrorDropDownCenter 2 2 3 3 2 5" xfId="114"/>
    <cellStyle name="ErrorDropDownCenter 2 2 3 3 3" xfId="114"/>
    <cellStyle name="ErrorDropDownCenter 2 2 3 3 3 2" xfId="114"/>
    <cellStyle name="ErrorDropDownCenter 2 2 3 3 3 3" xfId="114"/>
    <cellStyle name="ErrorDropDownCenter 2 2 3 3 3 4" xfId="114"/>
    <cellStyle name="ErrorDropDownCenter 2 2 3 3 4" xfId="114"/>
    <cellStyle name="ErrorDropDownCenter 2 2 3 3 5" xfId="114"/>
    <cellStyle name="ErrorDropDownCenter 2 2 3 3 6" xfId="114"/>
    <cellStyle name="ErrorDropDownCenter 2 2 3 3 7" xfId="114"/>
    <cellStyle name="ErrorDropDownCenter 2 2 3 3 8" xfId="114"/>
    <cellStyle name="ErrorDropDownCenter 2 2 3 4" xfId="114"/>
    <cellStyle name="ErrorDropDownCenter 2 2 3 4 2" xfId="114"/>
    <cellStyle name="ErrorDropDownCenter 2 2 3 4 2 2" xfId="114"/>
    <cellStyle name="ErrorDropDownCenter 2 2 3 4 2 3" xfId="114"/>
    <cellStyle name="ErrorDropDownCenter 2 2 3 4 2 4" xfId="114"/>
    <cellStyle name="ErrorDropDownCenter 2 2 3 4 2 5" xfId="114"/>
    <cellStyle name="ErrorDropDownCenter 2 2 3 4 3" xfId="114"/>
    <cellStyle name="ErrorDropDownCenter 2 2 3 4 3 2" xfId="114"/>
    <cellStyle name="ErrorDropDownCenter 2 2 3 4 3 3" xfId="114"/>
    <cellStyle name="ErrorDropDownCenter 2 2 3 4 3 4" xfId="114"/>
    <cellStyle name="ErrorDropDownCenter 2 2 3 4 4" xfId="114"/>
    <cellStyle name="ErrorDropDownCenter 2 2 3 4 5" xfId="114"/>
    <cellStyle name="ErrorDropDownCenter 2 2 3 4 6" xfId="114"/>
    <cellStyle name="ErrorDropDownCenter 2 2 3 4 7" xfId="114"/>
    <cellStyle name="ErrorDropDownCenter 2 2 3 4 8" xfId="114"/>
    <cellStyle name="ErrorDropDownCenter 2 2 3 5" xfId="114"/>
    <cellStyle name="ErrorDropDownCenter 2 2 3 5 2" xfId="114"/>
    <cellStyle name="ErrorDropDownCenter 2 2 3 5 2 2" xfId="114"/>
    <cellStyle name="ErrorDropDownCenter 2 2 3 5 2 3" xfId="114"/>
    <cellStyle name="ErrorDropDownCenter 2 2 3 5 2 4" xfId="114"/>
    <cellStyle name="ErrorDropDownCenter 2 2 3 5 2 5" xfId="114"/>
    <cellStyle name="ErrorDropDownCenter 2 2 3 5 3" xfId="114"/>
    <cellStyle name="ErrorDropDownCenter 2 2 3 5 3 2" xfId="114"/>
    <cellStyle name="ErrorDropDownCenter 2 2 3 5 3 3" xfId="114"/>
    <cellStyle name="ErrorDropDownCenter 2 2 3 5 3 4" xfId="114"/>
    <cellStyle name="ErrorDropDownCenter 2 2 3 5 4" xfId="114"/>
    <cellStyle name="ErrorDropDownCenter 2 2 3 5 5" xfId="114"/>
    <cellStyle name="ErrorDropDownCenter 2 2 3 5 6" xfId="114"/>
    <cellStyle name="ErrorDropDownCenter 2 2 3 5 7" xfId="114"/>
    <cellStyle name="ErrorDropDownCenter 2 2 3 5 8" xfId="114"/>
    <cellStyle name="ErrorDropDownCenter 2 2 3 6" xfId="114"/>
    <cellStyle name="ErrorDropDownCenter 2 2 3 6 2" xfId="114"/>
    <cellStyle name="ErrorDropDownCenter 2 2 3 6 3" xfId="114"/>
    <cellStyle name="ErrorDropDownCenter 2 2 3 6 4" xfId="114"/>
    <cellStyle name="ErrorDropDownCenter 2 2 3 6 5" xfId="114"/>
    <cellStyle name="ErrorDropDownCenter 2 2 3 7" xfId="114"/>
    <cellStyle name="ErrorDropDownCenter 2 2 3 7 2" xfId="114"/>
    <cellStyle name="ErrorDropDownCenter 2 2 3 7 3" xfId="114"/>
    <cellStyle name="ErrorDropDownCenter 2 2 3 7 4" xfId="114"/>
    <cellStyle name="ErrorDropDownCenter 2 2 3 8" xfId="114"/>
    <cellStyle name="ErrorDropDownCenter 2 2 3 9" xfId="114"/>
    <cellStyle name="ErrorDropDownCenter 2 2 4" xfId="114"/>
    <cellStyle name="ErrorDropDownCenter 2 2 4 2" xfId="114"/>
    <cellStyle name="ErrorDropDownCenter 2 2 4 2 2" xfId="114"/>
    <cellStyle name="ErrorDropDownCenter 2 2 4 2 3" xfId="114"/>
    <cellStyle name="ErrorDropDownCenter 2 2 4 2 4" xfId="114"/>
    <cellStyle name="ErrorDropDownCenter 2 2 4 2 5" xfId="114"/>
    <cellStyle name="ErrorDropDownCenter 2 2 4 3" xfId="114"/>
    <cellStyle name="ErrorDropDownCenter 2 2 4 3 2" xfId="114"/>
    <cellStyle name="ErrorDropDownCenter 2 2 4 3 3" xfId="114"/>
    <cellStyle name="ErrorDropDownCenter 2 2 4 3 4" xfId="114"/>
    <cellStyle name="ErrorDropDownCenter 2 2 4 4" xfId="114"/>
    <cellStyle name="ErrorDropDownCenter 2 2 4 5" xfId="114"/>
    <cellStyle name="ErrorDropDownCenter 2 2 4 6" xfId="114"/>
    <cellStyle name="ErrorDropDownCenter 2 2 4 7" xfId="114"/>
    <cellStyle name="ErrorDropDownCenter 2 2 4 8" xfId="114"/>
    <cellStyle name="ErrorDropDownCenter 2 2 5" xfId="114"/>
    <cellStyle name="ErrorDropDownCenter 2 2 5 2" xfId="114"/>
    <cellStyle name="ErrorDropDownCenter 2 2 5 2 2" xfId="114"/>
    <cellStyle name="ErrorDropDownCenter 2 2 5 2 3" xfId="114"/>
    <cellStyle name="ErrorDropDownCenter 2 2 5 2 4" xfId="114"/>
    <cellStyle name="ErrorDropDownCenter 2 2 5 2 5" xfId="114"/>
    <cellStyle name="ErrorDropDownCenter 2 2 5 3" xfId="114"/>
    <cellStyle name="ErrorDropDownCenter 2 2 5 3 2" xfId="114"/>
    <cellStyle name="ErrorDropDownCenter 2 2 5 3 3" xfId="114"/>
    <cellStyle name="ErrorDropDownCenter 2 2 5 3 4" xfId="114"/>
    <cellStyle name="ErrorDropDownCenter 2 2 5 4" xfId="114"/>
    <cellStyle name="ErrorDropDownCenter 2 2 5 5" xfId="114"/>
    <cellStyle name="ErrorDropDownCenter 2 2 5 6" xfId="114"/>
    <cellStyle name="ErrorDropDownCenter 2 2 5 7" xfId="114"/>
    <cellStyle name="ErrorDropDownCenter 2 2 5 8" xfId="114"/>
    <cellStyle name="ErrorDropDownCenter 2 2 6" xfId="114"/>
    <cellStyle name="ErrorDropDownCenter 2 2 6 2" xfId="114"/>
    <cellStyle name="ErrorDropDownCenter 2 2 6 2 2" xfId="114"/>
    <cellStyle name="ErrorDropDownCenter 2 2 6 2 3" xfId="114"/>
    <cellStyle name="ErrorDropDownCenter 2 2 6 2 4" xfId="114"/>
    <cellStyle name="ErrorDropDownCenter 2 2 6 2 5" xfId="114"/>
    <cellStyle name="ErrorDropDownCenter 2 2 6 3" xfId="114"/>
    <cellStyle name="ErrorDropDownCenter 2 2 6 3 2" xfId="114"/>
    <cellStyle name="ErrorDropDownCenter 2 2 6 3 3" xfId="114"/>
    <cellStyle name="ErrorDropDownCenter 2 2 6 3 4" xfId="114"/>
    <cellStyle name="ErrorDropDownCenter 2 2 6 4" xfId="114"/>
    <cellStyle name="ErrorDropDownCenter 2 2 6 5" xfId="114"/>
    <cellStyle name="ErrorDropDownCenter 2 2 6 6" xfId="114"/>
    <cellStyle name="ErrorDropDownCenter 2 2 6 7" xfId="114"/>
    <cellStyle name="ErrorDropDownCenter 2 2 6 8" xfId="114"/>
    <cellStyle name="ErrorDropDownCenter 2 2 7" xfId="114"/>
    <cellStyle name="ErrorDropDownCenter 2 2 7 2" xfId="114"/>
    <cellStyle name="ErrorDropDownCenter 2 2 7 2 2" xfId="114"/>
    <cellStyle name="ErrorDropDownCenter 2 2 7 2 3" xfId="114"/>
    <cellStyle name="ErrorDropDownCenter 2 2 7 2 4" xfId="114"/>
    <cellStyle name="ErrorDropDownCenter 2 2 7 2 5" xfId="114"/>
    <cellStyle name="ErrorDropDownCenter 2 2 7 3" xfId="114"/>
    <cellStyle name="ErrorDropDownCenter 2 2 7 3 2" xfId="114"/>
    <cellStyle name="ErrorDropDownCenter 2 2 7 3 3" xfId="114"/>
    <cellStyle name="ErrorDropDownCenter 2 2 7 3 4" xfId="114"/>
    <cellStyle name="ErrorDropDownCenter 2 2 7 4" xfId="114"/>
    <cellStyle name="ErrorDropDownCenter 2 2 7 5" xfId="114"/>
    <cellStyle name="ErrorDropDownCenter 2 2 7 6" xfId="114"/>
    <cellStyle name="ErrorDropDownCenter 2 2 7 7" xfId="114"/>
    <cellStyle name="ErrorDropDownCenter 2 2 7 8" xfId="114"/>
    <cellStyle name="ErrorDropDownCenter 2 2 8" xfId="114"/>
    <cellStyle name="ErrorDropDownCenter 2 2 8 2" xfId="114"/>
    <cellStyle name="ErrorDropDownCenter 2 2 8 3" xfId="114"/>
    <cellStyle name="ErrorDropDownCenter 2 2 8 4" xfId="114"/>
    <cellStyle name="ErrorDropDownCenter 2 2 8 5" xfId="114"/>
    <cellStyle name="ErrorDropDownCenter 2 2 9" xfId="114"/>
    <cellStyle name="ErrorDropDownCenter 2 2 9 2" xfId="114"/>
    <cellStyle name="ErrorDropDownCenter 2 2 9 3" xfId="114"/>
    <cellStyle name="ErrorDropDownCenter 2 2 9 4" xfId="114"/>
    <cellStyle name="ErrorDropDownCenter 2 3" xfId="114"/>
    <cellStyle name="ErrorDropDownCenter 2 3 10" xfId="114"/>
    <cellStyle name="ErrorDropDownCenter 2 3 11" xfId="114"/>
    <cellStyle name="ErrorDropDownCenter 2 3 12" xfId="114"/>
    <cellStyle name="ErrorDropDownCenter 2 3 2" xfId="114"/>
    <cellStyle name="ErrorDropDownCenter 2 3 2 2" xfId="114"/>
    <cellStyle name="ErrorDropDownCenter 2 3 2 2 2" xfId="114"/>
    <cellStyle name="ErrorDropDownCenter 2 3 2 2 3" xfId="114"/>
    <cellStyle name="ErrorDropDownCenter 2 3 2 2 4" xfId="114"/>
    <cellStyle name="ErrorDropDownCenter 2 3 2 2 5" xfId="114"/>
    <cellStyle name="ErrorDropDownCenter 2 3 2 3" xfId="114"/>
    <cellStyle name="ErrorDropDownCenter 2 3 2 3 2" xfId="114"/>
    <cellStyle name="ErrorDropDownCenter 2 3 2 3 3" xfId="114"/>
    <cellStyle name="ErrorDropDownCenter 2 3 2 3 4" xfId="114"/>
    <cellStyle name="ErrorDropDownCenter 2 3 2 4" xfId="114"/>
    <cellStyle name="ErrorDropDownCenter 2 3 2 5" xfId="114"/>
    <cellStyle name="ErrorDropDownCenter 2 3 2 6" xfId="114"/>
    <cellStyle name="ErrorDropDownCenter 2 3 2 7" xfId="114"/>
    <cellStyle name="ErrorDropDownCenter 2 3 2 8" xfId="114"/>
    <cellStyle name="ErrorDropDownCenter 2 3 3" xfId="114"/>
    <cellStyle name="ErrorDropDownCenter 2 3 3 2" xfId="114"/>
    <cellStyle name="ErrorDropDownCenter 2 3 3 2 2" xfId="114"/>
    <cellStyle name="ErrorDropDownCenter 2 3 3 2 3" xfId="114"/>
    <cellStyle name="ErrorDropDownCenter 2 3 3 2 4" xfId="114"/>
    <cellStyle name="ErrorDropDownCenter 2 3 3 2 5" xfId="114"/>
    <cellStyle name="ErrorDropDownCenter 2 3 3 3" xfId="114"/>
    <cellStyle name="ErrorDropDownCenter 2 3 3 3 2" xfId="114"/>
    <cellStyle name="ErrorDropDownCenter 2 3 3 3 3" xfId="114"/>
    <cellStyle name="ErrorDropDownCenter 2 3 3 3 4" xfId="114"/>
    <cellStyle name="ErrorDropDownCenter 2 3 3 4" xfId="114"/>
    <cellStyle name="ErrorDropDownCenter 2 3 3 5" xfId="114"/>
    <cellStyle name="ErrorDropDownCenter 2 3 3 6" xfId="114"/>
    <cellStyle name="ErrorDropDownCenter 2 3 3 7" xfId="114"/>
    <cellStyle name="ErrorDropDownCenter 2 3 3 8" xfId="114"/>
    <cellStyle name="ErrorDropDownCenter 2 3 4" xfId="114"/>
    <cellStyle name="ErrorDropDownCenter 2 3 4 2" xfId="114"/>
    <cellStyle name="ErrorDropDownCenter 2 3 4 2 2" xfId="114"/>
    <cellStyle name="ErrorDropDownCenter 2 3 4 2 3" xfId="114"/>
    <cellStyle name="ErrorDropDownCenter 2 3 4 2 4" xfId="114"/>
    <cellStyle name="ErrorDropDownCenter 2 3 4 2 5" xfId="114"/>
    <cellStyle name="ErrorDropDownCenter 2 3 4 3" xfId="114"/>
    <cellStyle name="ErrorDropDownCenter 2 3 4 3 2" xfId="114"/>
    <cellStyle name="ErrorDropDownCenter 2 3 4 3 3" xfId="114"/>
    <cellStyle name="ErrorDropDownCenter 2 3 4 3 4" xfId="114"/>
    <cellStyle name="ErrorDropDownCenter 2 3 4 4" xfId="114"/>
    <cellStyle name="ErrorDropDownCenter 2 3 4 5" xfId="114"/>
    <cellStyle name="ErrorDropDownCenter 2 3 4 6" xfId="114"/>
    <cellStyle name="ErrorDropDownCenter 2 3 4 7" xfId="114"/>
    <cellStyle name="ErrorDropDownCenter 2 3 4 8" xfId="114"/>
    <cellStyle name="ErrorDropDownCenter 2 3 5" xfId="114"/>
    <cellStyle name="ErrorDropDownCenter 2 3 5 2" xfId="114"/>
    <cellStyle name="ErrorDropDownCenter 2 3 5 2 2" xfId="114"/>
    <cellStyle name="ErrorDropDownCenter 2 3 5 2 3" xfId="114"/>
    <cellStyle name="ErrorDropDownCenter 2 3 5 2 4" xfId="114"/>
    <cellStyle name="ErrorDropDownCenter 2 3 5 2 5" xfId="114"/>
    <cellStyle name="ErrorDropDownCenter 2 3 5 3" xfId="114"/>
    <cellStyle name="ErrorDropDownCenter 2 3 5 3 2" xfId="114"/>
    <cellStyle name="ErrorDropDownCenter 2 3 5 3 3" xfId="114"/>
    <cellStyle name="ErrorDropDownCenter 2 3 5 3 4" xfId="114"/>
    <cellStyle name="ErrorDropDownCenter 2 3 5 4" xfId="114"/>
    <cellStyle name="ErrorDropDownCenter 2 3 5 5" xfId="114"/>
    <cellStyle name="ErrorDropDownCenter 2 3 5 6" xfId="114"/>
    <cellStyle name="ErrorDropDownCenter 2 3 5 7" xfId="114"/>
    <cellStyle name="ErrorDropDownCenter 2 3 5 8" xfId="114"/>
    <cellStyle name="ErrorDropDownCenter 2 3 6" xfId="114"/>
    <cellStyle name="ErrorDropDownCenter 2 3 6 2" xfId="114"/>
    <cellStyle name="ErrorDropDownCenter 2 3 6 3" xfId="114"/>
    <cellStyle name="ErrorDropDownCenter 2 3 6 4" xfId="114"/>
    <cellStyle name="ErrorDropDownCenter 2 3 6 5" xfId="114"/>
    <cellStyle name="ErrorDropDownCenter 2 3 7" xfId="114"/>
    <cellStyle name="ErrorDropDownCenter 2 3 7 2" xfId="114"/>
    <cellStyle name="ErrorDropDownCenter 2 3 7 3" xfId="114"/>
    <cellStyle name="ErrorDropDownCenter 2 3 7 4" xfId="114"/>
    <cellStyle name="ErrorDropDownCenter 2 3 8" xfId="114"/>
    <cellStyle name="ErrorDropDownCenter 2 3 9" xfId="114"/>
    <cellStyle name="ErrorDropDownCenter 2 4" xfId="114"/>
    <cellStyle name="ErrorDropDownCenter 2 4 2" xfId="114"/>
    <cellStyle name="ErrorDropDownCenter 2 4 2 2" xfId="114"/>
    <cellStyle name="ErrorDropDownCenter 2 4 2 3" xfId="114"/>
    <cellStyle name="ErrorDropDownCenter 2 4 2 4" xfId="114"/>
    <cellStyle name="ErrorDropDownCenter 2 4 2 5" xfId="114"/>
    <cellStyle name="ErrorDropDownCenter 2 4 3" xfId="114"/>
    <cellStyle name="ErrorDropDownCenter 2 4 3 2" xfId="114"/>
    <cellStyle name="ErrorDropDownCenter 2 4 3 3" xfId="114"/>
    <cellStyle name="ErrorDropDownCenter 2 4 3 4" xfId="114"/>
    <cellStyle name="ErrorDropDownCenter 2 4 4" xfId="114"/>
    <cellStyle name="ErrorDropDownCenter 2 4 5" xfId="114"/>
    <cellStyle name="ErrorDropDownCenter 2 4 6" xfId="114"/>
    <cellStyle name="ErrorDropDownCenter 2 4 7" xfId="114"/>
    <cellStyle name="ErrorDropDownCenter 2 4 8" xfId="114"/>
    <cellStyle name="ErrorDropDownCenter 2 5" xfId="114"/>
    <cellStyle name="ErrorDropDownCenter 2 5 2" xfId="114"/>
    <cellStyle name="ErrorDropDownCenter 2 5 2 2" xfId="114"/>
    <cellStyle name="ErrorDropDownCenter 2 5 2 3" xfId="114"/>
    <cellStyle name="ErrorDropDownCenter 2 5 2 4" xfId="114"/>
    <cellStyle name="ErrorDropDownCenter 2 5 2 5" xfId="114"/>
    <cellStyle name="ErrorDropDownCenter 2 5 3" xfId="114"/>
    <cellStyle name="ErrorDropDownCenter 2 5 3 2" xfId="114"/>
    <cellStyle name="ErrorDropDownCenter 2 5 3 3" xfId="114"/>
    <cellStyle name="ErrorDropDownCenter 2 5 3 4" xfId="114"/>
    <cellStyle name="ErrorDropDownCenter 2 5 4" xfId="114"/>
    <cellStyle name="ErrorDropDownCenter 2 5 5" xfId="114"/>
    <cellStyle name="ErrorDropDownCenter 2 5 6" xfId="114"/>
    <cellStyle name="ErrorDropDownCenter 2 5 7" xfId="114"/>
    <cellStyle name="ErrorDropDownCenter 2 5 8" xfId="114"/>
    <cellStyle name="ErrorDropDownCenter 2 6" xfId="114"/>
    <cellStyle name="ErrorDropDownCenter 2 6 2" xfId="114"/>
    <cellStyle name="ErrorDropDownCenter 2 6 2 2" xfId="114"/>
    <cellStyle name="ErrorDropDownCenter 2 6 2 3" xfId="114"/>
    <cellStyle name="ErrorDropDownCenter 2 6 2 4" xfId="114"/>
    <cellStyle name="ErrorDropDownCenter 2 6 2 5" xfId="114"/>
    <cellStyle name="ErrorDropDownCenter 2 6 3" xfId="114"/>
    <cellStyle name="ErrorDropDownCenter 2 6 3 2" xfId="114"/>
    <cellStyle name="ErrorDropDownCenter 2 6 3 3" xfId="114"/>
    <cellStyle name="ErrorDropDownCenter 2 6 3 4" xfId="114"/>
    <cellStyle name="ErrorDropDownCenter 2 6 4" xfId="114"/>
    <cellStyle name="ErrorDropDownCenter 2 6 5" xfId="114"/>
    <cellStyle name="ErrorDropDownCenter 2 6 6" xfId="114"/>
    <cellStyle name="ErrorDropDownCenter 2 6 7" xfId="114"/>
    <cellStyle name="ErrorDropDownCenter 2 6 8" xfId="114"/>
    <cellStyle name="ErrorDropDownCenter 2 7" xfId="114"/>
    <cellStyle name="ErrorDropDownCenter 2 7 2" xfId="114"/>
    <cellStyle name="ErrorDropDownCenter 2 7 2 2" xfId="114"/>
    <cellStyle name="ErrorDropDownCenter 2 7 2 3" xfId="114"/>
    <cellStyle name="ErrorDropDownCenter 2 7 2 4" xfId="114"/>
    <cellStyle name="ErrorDropDownCenter 2 7 2 5" xfId="114"/>
    <cellStyle name="ErrorDropDownCenter 2 7 3" xfId="114"/>
    <cellStyle name="ErrorDropDownCenter 2 7 3 2" xfId="114"/>
    <cellStyle name="ErrorDropDownCenter 2 7 3 3" xfId="114"/>
    <cellStyle name="ErrorDropDownCenter 2 7 3 4" xfId="114"/>
    <cellStyle name="ErrorDropDownCenter 2 7 4" xfId="114"/>
    <cellStyle name="ErrorDropDownCenter 2 7 5" xfId="114"/>
    <cellStyle name="ErrorDropDownCenter 2 7 6" xfId="114"/>
    <cellStyle name="ErrorDropDownCenter 2 7 7" xfId="114"/>
    <cellStyle name="ErrorDropDownCenter 2 7 8" xfId="114"/>
    <cellStyle name="ErrorDropDownCenter 2 8" xfId="114"/>
    <cellStyle name="ErrorDropDownCenter 2 8 2" xfId="114"/>
    <cellStyle name="ErrorDropDownCenter 2 8 3" xfId="114"/>
    <cellStyle name="ErrorDropDownCenter 2 8 4" xfId="114"/>
    <cellStyle name="ErrorDropDownCenter 2 8 5" xfId="114"/>
    <cellStyle name="ErrorDropDownCenter 2 9" xfId="114"/>
    <cellStyle name="ErrorDropDownCenter 2 9 2" xfId="114"/>
    <cellStyle name="ErrorDropDownCenter 2 9 3" xfId="114"/>
    <cellStyle name="ErrorDropDownCenter 2 9 4" xfId="114"/>
    <cellStyle name="ErrorDropDownCenter 3" xfId="114"/>
    <cellStyle name="ErrorDropDownCenter 3 10" xfId="114"/>
    <cellStyle name="ErrorDropDownCenter 3 11" xfId="114"/>
    <cellStyle name="ErrorDropDownCenter 3 12" xfId="114"/>
    <cellStyle name="ErrorDropDownCenter 3 13" xfId="114"/>
    <cellStyle name="ErrorDropDownCenter 3 14" xfId="114"/>
    <cellStyle name="ErrorDropDownCenter 3 2" xfId="114"/>
    <cellStyle name="ErrorDropDownCenter 3 2 10" xfId="114"/>
    <cellStyle name="ErrorDropDownCenter 3 2 11" xfId="114"/>
    <cellStyle name="ErrorDropDownCenter 3 2 12" xfId="114"/>
    <cellStyle name="ErrorDropDownCenter 3 2 2" xfId="114"/>
    <cellStyle name="ErrorDropDownCenter 3 2 2 2" xfId="114"/>
    <cellStyle name="ErrorDropDownCenter 3 2 2 2 2" xfId="114"/>
    <cellStyle name="ErrorDropDownCenter 3 2 2 2 3" xfId="114"/>
    <cellStyle name="ErrorDropDownCenter 3 2 2 2 4" xfId="114"/>
    <cellStyle name="ErrorDropDownCenter 3 2 2 2 5" xfId="114"/>
    <cellStyle name="ErrorDropDownCenter 3 2 2 3" xfId="114"/>
    <cellStyle name="ErrorDropDownCenter 3 2 2 3 2" xfId="114"/>
    <cellStyle name="ErrorDropDownCenter 3 2 2 3 3" xfId="114"/>
    <cellStyle name="ErrorDropDownCenter 3 2 2 3 4" xfId="114"/>
    <cellStyle name="ErrorDropDownCenter 3 2 2 4" xfId="114"/>
    <cellStyle name="ErrorDropDownCenter 3 2 2 5" xfId="114"/>
    <cellStyle name="ErrorDropDownCenter 3 2 2 6" xfId="114"/>
    <cellStyle name="ErrorDropDownCenter 3 2 2 7" xfId="114"/>
    <cellStyle name="ErrorDropDownCenter 3 2 2 8" xfId="114"/>
    <cellStyle name="ErrorDropDownCenter 3 2 3" xfId="114"/>
    <cellStyle name="ErrorDropDownCenter 3 2 3 2" xfId="114"/>
    <cellStyle name="ErrorDropDownCenter 3 2 3 2 2" xfId="114"/>
    <cellStyle name="ErrorDropDownCenter 3 2 3 2 3" xfId="114"/>
    <cellStyle name="ErrorDropDownCenter 3 2 3 2 4" xfId="114"/>
    <cellStyle name="ErrorDropDownCenter 3 2 3 2 5" xfId="114"/>
    <cellStyle name="ErrorDropDownCenter 3 2 3 3" xfId="114"/>
    <cellStyle name="ErrorDropDownCenter 3 2 3 3 2" xfId="114"/>
    <cellStyle name="ErrorDropDownCenter 3 2 3 3 3" xfId="114"/>
    <cellStyle name="ErrorDropDownCenter 3 2 3 3 4" xfId="114"/>
    <cellStyle name="ErrorDropDownCenter 3 2 3 4" xfId="114"/>
    <cellStyle name="ErrorDropDownCenter 3 2 3 5" xfId="114"/>
    <cellStyle name="ErrorDropDownCenter 3 2 3 6" xfId="114"/>
    <cellStyle name="ErrorDropDownCenter 3 2 3 7" xfId="114"/>
    <cellStyle name="ErrorDropDownCenter 3 2 3 8" xfId="114"/>
    <cellStyle name="ErrorDropDownCenter 3 2 4" xfId="114"/>
    <cellStyle name="ErrorDropDownCenter 3 2 4 2" xfId="114"/>
    <cellStyle name="ErrorDropDownCenter 3 2 4 2 2" xfId="114"/>
    <cellStyle name="ErrorDropDownCenter 3 2 4 2 3" xfId="114"/>
    <cellStyle name="ErrorDropDownCenter 3 2 4 2 4" xfId="114"/>
    <cellStyle name="ErrorDropDownCenter 3 2 4 2 5" xfId="114"/>
    <cellStyle name="ErrorDropDownCenter 3 2 4 3" xfId="114"/>
    <cellStyle name="ErrorDropDownCenter 3 2 4 3 2" xfId="114"/>
    <cellStyle name="ErrorDropDownCenter 3 2 4 3 3" xfId="114"/>
    <cellStyle name="ErrorDropDownCenter 3 2 4 3 4" xfId="114"/>
    <cellStyle name="ErrorDropDownCenter 3 2 4 4" xfId="114"/>
    <cellStyle name="ErrorDropDownCenter 3 2 4 5" xfId="114"/>
    <cellStyle name="ErrorDropDownCenter 3 2 4 6" xfId="114"/>
    <cellStyle name="ErrorDropDownCenter 3 2 4 7" xfId="114"/>
    <cellStyle name="ErrorDropDownCenter 3 2 4 8" xfId="114"/>
    <cellStyle name="ErrorDropDownCenter 3 2 5" xfId="114"/>
    <cellStyle name="ErrorDropDownCenter 3 2 5 2" xfId="114"/>
    <cellStyle name="ErrorDropDownCenter 3 2 5 2 2" xfId="114"/>
    <cellStyle name="ErrorDropDownCenter 3 2 5 2 3" xfId="114"/>
    <cellStyle name="ErrorDropDownCenter 3 2 5 2 4" xfId="114"/>
    <cellStyle name="ErrorDropDownCenter 3 2 5 2 5" xfId="114"/>
    <cellStyle name="ErrorDropDownCenter 3 2 5 3" xfId="114"/>
    <cellStyle name="ErrorDropDownCenter 3 2 5 3 2" xfId="114"/>
    <cellStyle name="ErrorDropDownCenter 3 2 5 3 3" xfId="114"/>
    <cellStyle name="ErrorDropDownCenter 3 2 5 3 4" xfId="114"/>
    <cellStyle name="ErrorDropDownCenter 3 2 5 4" xfId="114"/>
    <cellStyle name="ErrorDropDownCenter 3 2 5 5" xfId="114"/>
    <cellStyle name="ErrorDropDownCenter 3 2 5 6" xfId="114"/>
    <cellStyle name="ErrorDropDownCenter 3 2 5 7" xfId="114"/>
    <cellStyle name="ErrorDropDownCenter 3 2 5 8" xfId="114"/>
    <cellStyle name="ErrorDropDownCenter 3 2 6" xfId="114"/>
    <cellStyle name="ErrorDropDownCenter 3 2 6 2" xfId="114"/>
    <cellStyle name="ErrorDropDownCenter 3 2 6 3" xfId="114"/>
    <cellStyle name="ErrorDropDownCenter 3 2 6 4" xfId="114"/>
    <cellStyle name="ErrorDropDownCenter 3 2 6 5" xfId="114"/>
    <cellStyle name="ErrorDropDownCenter 3 2 7" xfId="114"/>
    <cellStyle name="ErrorDropDownCenter 3 2 7 2" xfId="114"/>
    <cellStyle name="ErrorDropDownCenter 3 2 7 3" xfId="114"/>
    <cellStyle name="ErrorDropDownCenter 3 2 7 4" xfId="114"/>
    <cellStyle name="ErrorDropDownCenter 3 2 8" xfId="114"/>
    <cellStyle name="ErrorDropDownCenter 3 2 9" xfId="114"/>
    <cellStyle name="ErrorDropDownCenter 3 3" xfId="114"/>
    <cellStyle name="ErrorDropDownCenter 3 3 10" xfId="114"/>
    <cellStyle name="ErrorDropDownCenter 3 3 11" xfId="114"/>
    <cellStyle name="ErrorDropDownCenter 3 3 12" xfId="114"/>
    <cellStyle name="ErrorDropDownCenter 3 3 2" xfId="114"/>
    <cellStyle name="ErrorDropDownCenter 3 3 2 2" xfId="114"/>
    <cellStyle name="ErrorDropDownCenter 3 3 2 2 2" xfId="114"/>
    <cellStyle name="ErrorDropDownCenter 3 3 2 2 3" xfId="114"/>
    <cellStyle name="ErrorDropDownCenter 3 3 2 2 4" xfId="114"/>
    <cellStyle name="ErrorDropDownCenter 3 3 2 2 5" xfId="114"/>
    <cellStyle name="ErrorDropDownCenter 3 3 2 3" xfId="114"/>
    <cellStyle name="ErrorDropDownCenter 3 3 2 3 2" xfId="114"/>
    <cellStyle name="ErrorDropDownCenter 3 3 2 3 3" xfId="114"/>
    <cellStyle name="ErrorDropDownCenter 3 3 2 3 4" xfId="114"/>
    <cellStyle name="ErrorDropDownCenter 3 3 2 4" xfId="114"/>
    <cellStyle name="ErrorDropDownCenter 3 3 2 5" xfId="114"/>
    <cellStyle name="ErrorDropDownCenter 3 3 2 6" xfId="114"/>
    <cellStyle name="ErrorDropDownCenter 3 3 2 7" xfId="114"/>
    <cellStyle name="ErrorDropDownCenter 3 3 2 8" xfId="114"/>
    <cellStyle name="ErrorDropDownCenter 3 3 3" xfId="114"/>
    <cellStyle name="ErrorDropDownCenter 3 3 3 2" xfId="114"/>
    <cellStyle name="ErrorDropDownCenter 3 3 3 2 2" xfId="114"/>
    <cellStyle name="ErrorDropDownCenter 3 3 3 2 3" xfId="114"/>
    <cellStyle name="ErrorDropDownCenter 3 3 3 2 4" xfId="114"/>
    <cellStyle name="ErrorDropDownCenter 3 3 3 2 5" xfId="114"/>
    <cellStyle name="ErrorDropDownCenter 3 3 3 3" xfId="114"/>
    <cellStyle name="ErrorDropDownCenter 3 3 3 3 2" xfId="114"/>
    <cellStyle name="ErrorDropDownCenter 3 3 3 3 3" xfId="114"/>
    <cellStyle name="ErrorDropDownCenter 3 3 3 3 4" xfId="114"/>
    <cellStyle name="ErrorDropDownCenter 3 3 3 4" xfId="114"/>
    <cellStyle name="ErrorDropDownCenter 3 3 3 5" xfId="114"/>
    <cellStyle name="ErrorDropDownCenter 3 3 3 6" xfId="114"/>
    <cellStyle name="ErrorDropDownCenter 3 3 3 7" xfId="114"/>
    <cellStyle name="ErrorDropDownCenter 3 3 3 8" xfId="114"/>
    <cellStyle name="ErrorDropDownCenter 3 3 4" xfId="114"/>
    <cellStyle name="ErrorDropDownCenter 3 3 4 2" xfId="114"/>
    <cellStyle name="ErrorDropDownCenter 3 3 4 2 2" xfId="114"/>
    <cellStyle name="ErrorDropDownCenter 3 3 4 2 3" xfId="114"/>
    <cellStyle name="ErrorDropDownCenter 3 3 4 2 4" xfId="114"/>
    <cellStyle name="ErrorDropDownCenter 3 3 4 2 5" xfId="114"/>
    <cellStyle name="ErrorDropDownCenter 3 3 4 3" xfId="114"/>
    <cellStyle name="ErrorDropDownCenter 3 3 4 3 2" xfId="114"/>
    <cellStyle name="ErrorDropDownCenter 3 3 4 3 3" xfId="114"/>
    <cellStyle name="ErrorDropDownCenter 3 3 4 3 4" xfId="114"/>
    <cellStyle name="ErrorDropDownCenter 3 3 4 4" xfId="114"/>
    <cellStyle name="ErrorDropDownCenter 3 3 4 5" xfId="114"/>
    <cellStyle name="ErrorDropDownCenter 3 3 4 6" xfId="114"/>
    <cellStyle name="ErrorDropDownCenter 3 3 4 7" xfId="114"/>
    <cellStyle name="ErrorDropDownCenter 3 3 4 8" xfId="114"/>
    <cellStyle name="ErrorDropDownCenter 3 3 5" xfId="114"/>
    <cellStyle name="ErrorDropDownCenter 3 3 5 2" xfId="114"/>
    <cellStyle name="ErrorDropDownCenter 3 3 5 2 2" xfId="114"/>
    <cellStyle name="ErrorDropDownCenter 3 3 5 2 3" xfId="114"/>
    <cellStyle name="ErrorDropDownCenter 3 3 5 2 4" xfId="114"/>
    <cellStyle name="ErrorDropDownCenter 3 3 5 2 5" xfId="114"/>
    <cellStyle name="ErrorDropDownCenter 3 3 5 3" xfId="114"/>
    <cellStyle name="ErrorDropDownCenter 3 3 5 3 2" xfId="114"/>
    <cellStyle name="ErrorDropDownCenter 3 3 5 3 3" xfId="114"/>
    <cellStyle name="ErrorDropDownCenter 3 3 5 3 4" xfId="114"/>
    <cellStyle name="ErrorDropDownCenter 3 3 5 4" xfId="114"/>
    <cellStyle name="ErrorDropDownCenter 3 3 5 5" xfId="114"/>
    <cellStyle name="ErrorDropDownCenter 3 3 5 6" xfId="114"/>
    <cellStyle name="ErrorDropDownCenter 3 3 5 7" xfId="114"/>
    <cellStyle name="ErrorDropDownCenter 3 3 5 8" xfId="114"/>
    <cellStyle name="ErrorDropDownCenter 3 3 6" xfId="114"/>
    <cellStyle name="ErrorDropDownCenter 3 3 6 2" xfId="114"/>
    <cellStyle name="ErrorDropDownCenter 3 3 6 3" xfId="114"/>
    <cellStyle name="ErrorDropDownCenter 3 3 6 4" xfId="114"/>
    <cellStyle name="ErrorDropDownCenter 3 3 6 5" xfId="114"/>
    <cellStyle name="ErrorDropDownCenter 3 3 7" xfId="114"/>
    <cellStyle name="ErrorDropDownCenter 3 3 7 2" xfId="114"/>
    <cellStyle name="ErrorDropDownCenter 3 3 7 3" xfId="114"/>
    <cellStyle name="ErrorDropDownCenter 3 3 7 4" xfId="114"/>
    <cellStyle name="ErrorDropDownCenter 3 3 8" xfId="114"/>
    <cellStyle name="ErrorDropDownCenter 3 3 9" xfId="114"/>
    <cellStyle name="ErrorDropDownCenter 3 4" xfId="114"/>
    <cellStyle name="ErrorDropDownCenter 3 4 2" xfId="114"/>
    <cellStyle name="ErrorDropDownCenter 3 4 2 2" xfId="114"/>
    <cellStyle name="ErrorDropDownCenter 3 4 2 3" xfId="114"/>
    <cellStyle name="ErrorDropDownCenter 3 4 2 4" xfId="114"/>
    <cellStyle name="ErrorDropDownCenter 3 4 2 5" xfId="114"/>
    <cellStyle name="ErrorDropDownCenter 3 4 3" xfId="114"/>
    <cellStyle name="ErrorDropDownCenter 3 4 3 2" xfId="114"/>
    <cellStyle name="ErrorDropDownCenter 3 4 3 3" xfId="114"/>
    <cellStyle name="ErrorDropDownCenter 3 4 3 4" xfId="114"/>
    <cellStyle name="ErrorDropDownCenter 3 4 4" xfId="114"/>
    <cellStyle name="ErrorDropDownCenter 3 4 5" xfId="114"/>
    <cellStyle name="ErrorDropDownCenter 3 4 6" xfId="114"/>
    <cellStyle name="ErrorDropDownCenter 3 4 7" xfId="114"/>
    <cellStyle name="ErrorDropDownCenter 3 4 8" xfId="114"/>
    <cellStyle name="ErrorDropDownCenter 3 5" xfId="114"/>
    <cellStyle name="ErrorDropDownCenter 3 5 2" xfId="114"/>
    <cellStyle name="ErrorDropDownCenter 3 5 2 2" xfId="114"/>
    <cellStyle name="ErrorDropDownCenter 3 5 2 3" xfId="114"/>
    <cellStyle name="ErrorDropDownCenter 3 5 2 4" xfId="114"/>
    <cellStyle name="ErrorDropDownCenter 3 5 2 5" xfId="114"/>
    <cellStyle name="ErrorDropDownCenter 3 5 3" xfId="114"/>
    <cellStyle name="ErrorDropDownCenter 3 5 3 2" xfId="114"/>
    <cellStyle name="ErrorDropDownCenter 3 5 3 3" xfId="114"/>
    <cellStyle name="ErrorDropDownCenter 3 5 3 4" xfId="114"/>
    <cellStyle name="ErrorDropDownCenter 3 5 4" xfId="114"/>
    <cellStyle name="ErrorDropDownCenter 3 5 5" xfId="114"/>
    <cellStyle name="ErrorDropDownCenter 3 5 6" xfId="114"/>
    <cellStyle name="ErrorDropDownCenter 3 5 7" xfId="114"/>
    <cellStyle name="ErrorDropDownCenter 3 5 8" xfId="114"/>
    <cellStyle name="ErrorDropDownCenter 3 6" xfId="114"/>
    <cellStyle name="ErrorDropDownCenter 3 6 2" xfId="114"/>
    <cellStyle name="ErrorDropDownCenter 3 6 2 2" xfId="114"/>
    <cellStyle name="ErrorDropDownCenter 3 6 2 3" xfId="114"/>
    <cellStyle name="ErrorDropDownCenter 3 6 2 4" xfId="114"/>
    <cellStyle name="ErrorDropDownCenter 3 6 2 5" xfId="114"/>
    <cellStyle name="ErrorDropDownCenter 3 6 3" xfId="114"/>
    <cellStyle name="ErrorDropDownCenter 3 6 3 2" xfId="114"/>
    <cellStyle name="ErrorDropDownCenter 3 6 3 3" xfId="114"/>
    <cellStyle name="ErrorDropDownCenter 3 6 3 4" xfId="114"/>
    <cellStyle name="ErrorDropDownCenter 3 6 4" xfId="114"/>
    <cellStyle name="ErrorDropDownCenter 3 6 5" xfId="114"/>
    <cellStyle name="ErrorDropDownCenter 3 6 6" xfId="114"/>
    <cellStyle name="ErrorDropDownCenter 3 6 7" xfId="114"/>
    <cellStyle name="ErrorDropDownCenter 3 6 8" xfId="114"/>
    <cellStyle name="ErrorDropDownCenter 3 7" xfId="114"/>
    <cellStyle name="ErrorDropDownCenter 3 7 2" xfId="114"/>
    <cellStyle name="ErrorDropDownCenter 3 7 2 2" xfId="114"/>
    <cellStyle name="ErrorDropDownCenter 3 7 2 3" xfId="114"/>
    <cellStyle name="ErrorDropDownCenter 3 7 2 4" xfId="114"/>
    <cellStyle name="ErrorDropDownCenter 3 7 2 5" xfId="114"/>
    <cellStyle name="ErrorDropDownCenter 3 7 3" xfId="114"/>
    <cellStyle name="ErrorDropDownCenter 3 7 3 2" xfId="114"/>
    <cellStyle name="ErrorDropDownCenter 3 7 3 3" xfId="114"/>
    <cellStyle name="ErrorDropDownCenter 3 7 3 4" xfId="114"/>
    <cellStyle name="ErrorDropDownCenter 3 7 4" xfId="114"/>
    <cellStyle name="ErrorDropDownCenter 3 7 5" xfId="114"/>
    <cellStyle name="ErrorDropDownCenter 3 7 6" xfId="114"/>
    <cellStyle name="ErrorDropDownCenter 3 7 7" xfId="114"/>
    <cellStyle name="ErrorDropDownCenter 3 7 8" xfId="114"/>
    <cellStyle name="ErrorDropDownCenter 3 8" xfId="114"/>
    <cellStyle name="ErrorDropDownCenter 3 8 2" xfId="114"/>
    <cellStyle name="ErrorDropDownCenter 3 8 3" xfId="114"/>
    <cellStyle name="ErrorDropDownCenter 3 8 4" xfId="114"/>
    <cellStyle name="ErrorDropDownCenter 3 8 5" xfId="114"/>
    <cellStyle name="ErrorDropDownCenter 3 9" xfId="114"/>
    <cellStyle name="ErrorDropDownCenter 3 9 2" xfId="114"/>
    <cellStyle name="ErrorDropDownCenter 3 9 3" xfId="114"/>
    <cellStyle name="ErrorDropDownCenter 3 9 4" xfId="114"/>
    <cellStyle name="ErrorDropDownCenter 4" xfId="114"/>
    <cellStyle name="ErrorDropDownCenter 4 2" xfId="114"/>
    <cellStyle name="ErrorDropDownCenter 4 2 2" xfId="114"/>
    <cellStyle name="ErrorDropDownCenter 4 2 2 2" xfId="114"/>
    <cellStyle name="ErrorDropDownCenter 4 2 2 3" xfId="114"/>
    <cellStyle name="ErrorDropDownCenter 4 2 2 4" xfId="114"/>
    <cellStyle name="ErrorDropDownCenter 4 2 2 5" xfId="114"/>
    <cellStyle name="ErrorDropDownCenter 4 2 3" xfId="114"/>
    <cellStyle name="ErrorDropDownCenter 4 2 3 2" xfId="114"/>
    <cellStyle name="ErrorDropDownCenter 4 2 3 3" xfId="114"/>
    <cellStyle name="ErrorDropDownCenter 4 2 3 4" xfId="114"/>
    <cellStyle name="ErrorDropDownCenter 4 2 4" xfId="114"/>
    <cellStyle name="ErrorDropDownCenter 4 2 5" xfId="114"/>
    <cellStyle name="ErrorDropDownCenter 4 2 6" xfId="114"/>
    <cellStyle name="ErrorDropDownCenter 4 2 7" xfId="114"/>
    <cellStyle name="ErrorDropDownCenter 4 2 8" xfId="114"/>
    <cellStyle name="ErrorDropDownCenter 4 3" xfId="114"/>
    <cellStyle name="ErrorDropDownCenter 4 3 2" xfId="114"/>
    <cellStyle name="ErrorDropDownCenter 4 3 2 2" xfId="114"/>
    <cellStyle name="ErrorDropDownCenter 4 3 2 3" xfId="114"/>
    <cellStyle name="ErrorDropDownCenter 4 3 2 4" xfId="114"/>
    <cellStyle name="ErrorDropDownCenter 4 3 2 5" xfId="114"/>
    <cellStyle name="ErrorDropDownCenter 4 3 3" xfId="114"/>
    <cellStyle name="ErrorDropDownCenter 4 3 3 2" xfId="114"/>
    <cellStyle name="ErrorDropDownCenter 4 3 3 3" xfId="114"/>
    <cellStyle name="ErrorDropDownCenter 4 3 3 4" xfId="114"/>
    <cellStyle name="ErrorDropDownCenter 4 3 4" xfId="114"/>
    <cellStyle name="ErrorDropDownCenter 4 3 5" xfId="114"/>
    <cellStyle name="ErrorDropDownCenter 4 3 6" xfId="114"/>
    <cellStyle name="ErrorDropDownCenter 4 3 7" xfId="114"/>
    <cellStyle name="ErrorDropDownCenter 4 4" xfId="114"/>
    <cellStyle name="ErrorDropDownCenter 4 4 2" xfId="114"/>
    <cellStyle name="ErrorDropDownCenter 4 4 3" xfId="114"/>
    <cellStyle name="ErrorDropDownCenter 4 4 4" xfId="114"/>
    <cellStyle name="ErrorDropDownCenter 4 4 5" xfId="114"/>
    <cellStyle name="ErrorDropDownCenter 4 5" xfId="114"/>
    <cellStyle name="ErrorDropDownCenter 4 5 2" xfId="114"/>
    <cellStyle name="ErrorDropDownCenter 4 5 3" xfId="114"/>
    <cellStyle name="ErrorDropDownCenter 4 5 4" xfId="114"/>
    <cellStyle name="ErrorDropDownCenter 4 6" xfId="114"/>
    <cellStyle name="ErrorDropDownCenter 4 7" xfId="114"/>
    <cellStyle name="ErrorDropDownCenter 4 8" xfId="114"/>
    <cellStyle name="ErrorDropDownCenter 4 9" xfId="114"/>
    <cellStyle name="ErrorDropDownCenter 5" xfId="114"/>
    <cellStyle name="ErrorDropDownCenter 5 2" xfId="114"/>
    <cellStyle name="ErrorDropDownCenter 5 2 2" xfId="114"/>
    <cellStyle name="ErrorDropDownCenter 5 2 3" xfId="114"/>
    <cellStyle name="ErrorDropDownCenter 5 2 4" xfId="114"/>
    <cellStyle name="ErrorDropDownCenter 5 2 5" xfId="114"/>
    <cellStyle name="ErrorDropDownCenter 5 3" xfId="114"/>
    <cellStyle name="ErrorDropDownCenter 5 3 2" xfId="114"/>
    <cellStyle name="ErrorDropDownCenter 5 3 3" xfId="114"/>
    <cellStyle name="ErrorDropDownCenter 5 3 4" xfId="114"/>
    <cellStyle name="ErrorDropDownCenter 5 4" xfId="114"/>
    <cellStyle name="ErrorDropDownCenter 5 5" xfId="114"/>
    <cellStyle name="ErrorDropDownCenter 5 6" xfId="114"/>
    <cellStyle name="ErrorDropDownCenter 5 7" xfId="114"/>
    <cellStyle name="ErrorDropDownCenter 5 8" xfId="114"/>
    <cellStyle name="ErrorDropDownCenter 6" xfId="114"/>
    <cellStyle name="ErrorDropDownCenter 6 2" xfId="114"/>
    <cellStyle name="ErrorDropDownCenter 6 3" xfId="114"/>
    <cellStyle name="ErrorDropDownCenter 6 4" xfId="114"/>
    <cellStyle name="ErrorDropDownCenter 6 5" xfId="114"/>
    <cellStyle name="ErrorDropDownCenter 7" xfId="114"/>
    <cellStyle name="ErrorDropDownCenter 8" xfId="114"/>
    <cellStyle name="ErrorDropDownRight" xfId="115"/>
    <cellStyle name="ErrorDropDownRight 2" xfId="115"/>
    <cellStyle name="ErrorDropDownRight 2 10" xfId="115"/>
    <cellStyle name="ErrorDropDownRight 2 11" xfId="115"/>
    <cellStyle name="ErrorDropDownRight 2 12" xfId="115"/>
    <cellStyle name="ErrorDropDownRight 2 13" xfId="115"/>
    <cellStyle name="ErrorDropDownRight 2 14" xfId="115"/>
    <cellStyle name="ErrorDropDownRight 2 2" xfId="115"/>
    <cellStyle name="ErrorDropDownRight 2 2 10" xfId="115"/>
    <cellStyle name="ErrorDropDownRight 2 2 11" xfId="115"/>
    <cellStyle name="ErrorDropDownRight 2 2 12" xfId="115"/>
    <cellStyle name="ErrorDropDownRight 2 2 13" xfId="115"/>
    <cellStyle name="ErrorDropDownRight 2 2 14" xfId="115"/>
    <cellStyle name="ErrorDropDownRight 2 2 2" xfId="115"/>
    <cellStyle name="ErrorDropDownRight 2 2 2 10" xfId="115"/>
    <cellStyle name="ErrorDropDownRight 2 2 2 11" xfId="115"/>
    <cellStyle name="ErrorDropDownRight 2 2 2 12" xfId="115"/>
    <cellStyle name="ErrorDropDownRight 2 2 2 2" xfId="115"/>
    <cellStyle name="ErrorDropDownRight 2 2 2 2 2" xfId="115"/>
    <cellStyle name="ErrorDropDownRight 2 2 2 2 2 2" xfId="115"/>
    <cellStyle name="ErrorDropDownRight 2 2 2 2 2 3" xfId="115"/>
    <cellStyle name="ErrorDropDownRight 2 2 2 2 2 4" xfId="115"/>
    <cellStyle name="ErrorDropDownRight 2 2 2 2 2 5" xfId="115"/>
    <cellStyle name="ErrorDropDownRight 2 2 2 2 3" xfId="115"/>
    <cellStyle name="ErrorDropDownRight 2 2 2 2 3 2" xfId="115"/>
    <cellStyle name="ErrorDropDownRight 2 2 2 2 3 3" xfId="115"/>
    <cellStyle name="ErrorDropDownRight 2 2 2 2 3 4" xfId="115"/>
    <cellStyle name="ErrorDropDownRight 2 2 2 2 4" xfId="115"/>
    <cellStyle name="ErrorDropDownRight 2 2 2 2 5" xfId="115"/>
    <cellStyle name="ErrorDropDownRight 2 2 2 2 6" xfId="115"/>
    <cellStyle name="ErrorDropDownRight 2 2 2 2 7" xfId="115"/>
    <cellStyle name="ErrorDropDownRight 2 2 2 2 8" xfId="115"/>
    <cellStyle name="ErrorDropDownRight 2 2 2 3" xfId="115"/>
    <cellStyle name="ErrorDropDownRight 2 2 2 3 2" xfId="115"/>
    <cellStyle name="ErrorDropDownRight 2 2 2 3 2 2" xfId="115"/>
    <cellStyle name="ErrorDropDownRight 2 2 2 3 2 3" xfId="115"/>
    <cellStyle name="ErrorDropDownRight 2 2 2 3 2 4" xfId="115"/>
    <cellStyle name="ErrorDropDownRight 2 2 2 3 2 5" xfId="115"/>
    <cellStyle name="ErrorDropDownRight 2 2 2 3 3" xfId="115"/>
    <cellStyle name="ErrorDropDownRight 2 2 2 3 3 2" xfId="115"/>
    <cellStyle name="ErrorDropDownRight 2 2 2 3 3 3" xfId="115"/>
    <cellStyle name="ErrorDropDownRight 2 2 2 3 3 4" xfId="115"/>
    <cellStyle name="ErrorDropDownRight 2 2 2 3 4" xfId="115"/>
    <cellStyle name="ErrorDropDownRight 2 2 2 3 5" xfId="115"/>
    <cellStyle name="ErrorDropDownRight 2 2 2 3 6" xfId="115"/>
    <cellStyle name="ErrorDropDownRight 2 2 2 3 7" xfId="115"/>
    <cellStyle name="ErrorDropDownRight 2 2 2 3 8" xfId="115"/>
    <cellStyle name="ErrorDropDownRight 2 2 2 4" xfId="115"/>
    <cellStyle name="ErrorDropDownRight 2 2 2 4 2" xfId="115"/>
    <cellStyle name="ErrorDropDownRight 2 2 2 4 2 2" xfId="115"/>
    <cellStyle name="ErrorDropDownRight 2 2 2 4 2 3" xfId="115"/>
    <cellStyle name="ErrorDropDownRight 2 2 2 4 2 4" xfId="115"/>
    <cellStyle name="ErrorDropDownRight 2 2 2 4 2 5" xfId="115"/>
    <cellStyle name="ErrorDropDownRight 2 2 2 4 3" xfId="115"/>
    <cellStyle name="ErrorDropDownRight 2 2 2 4 3 2" xfId="115"/>
    <cellStyle name="ErrorDropDownRight 2 2 2 4 3 3" xfId="115"/>
    <cellStyle name="ErrorDropDownRight 2 2 2 4 3 4" xfId="115"/>
    <cellStyle name="ErrorDropDownRight 2 2 2 4 4" xfId="115"/>
    <cellStyle name="ErrorDropDownRight 2 2 2 4 5" xfId="115"/>
    <cellStyle name="ErrorDropDownRight 2 2 2 4 6" xfId="115"/>
    <cellStyle name="ErrorDropDownRight 2 2 2 4 7" xfId="115"/>
    <cellStyle name="ErrorDropDownRight 2 2 2 4 8" xfId="115"/>
    <cellStyle name="ErrorDropDownRight 2 2 2 5" xfId="115"/>
    <cellStyle name="ErrorDropDownRight 2 2 2 5 2" xfId="115"/>
    <cellStyle name="ErrorDropDownRight 2 2 2 5 2 2" xfId="115"/>
    <cellStyle name="ErrorDropDownRight 2 2 2 5 2 3" xfId="115"/>
    <cellStyle name="ErrorDropDownRight 2 2 2 5 2 4" xfId="115"/>
    <cellStyle name="ErrorDropDownRight 2 2 2 5 2 5" xfId="115"/>
    <cellStyle name="ErrorDropDownRight 2 2 2 5 3" xfId="115"/>
    <cellStyle name="ErrorDropDownRight 2 2 2 5 3 2" xfId="115"/>
    <cellStyle name="ErrorDropDownRight 2 2 2 5 3 3" xfId="115"/>
    <cellStyle name="ErrorDropDownRight 2 2 2 5 3 4" xfId="115"/>
    <cellStyle name="ErrorDropDownRight 2 2 2 5 4" xfId="115"/>
    <cellStyle name="ErrorDropDownRight 2 2 2 5 5" xfId="115"/>
    <cellStyle name="ErrorDropDownRight 2 2 2 5 6" xfId="115"/>
    <cellStyle name="ErrorDropDownRight 2 2 2 5 7" xfId="115"/>
    <cellStyle name="ErrorDropDownRight 2 2 2 5 8" xfId="115"/>
    <cellStyle name="ErrorDropDownRight 2 2 2 6" xfId="115"/>
    <cellStyle name="ErrorDropDownRight 2 2 2 6 2" xfId="115"/>
    <cellStyle name="ErrorDropDownRight 2 2 2 6 3" xfId="115"/>
    <cellStyle name="ErrorDropDownRight 2 2 2 6 4" xfId="115"/>
    <cellStyle name="ErrorDropDownRight 2 2 2 6 5" xfId="115"/>
    <cellStyle name="ErrorDropDownRight 2 2 2 7" xfId="115"/>
    <cellStyle name="ErrorDropDownRight 2 2 2 7 2" xfId="115"/>
    <cellStyle name="ErrorDropDownRight 2 2 2 7 3" xfId="115"/>
    <cellStyle name="ErrorDropDownRight 2 2 2 7 4" xfId="115"/>
    <cellStyle name="ErrorDropDownRight 2 2 2 8" xfId="115"/>
    <cellStyle name="ErrorDropDownRight 2 2 2 9" xfId="115"/>
    <cellStyle name="ErrorDropDownRight 2 2 3" xfId="115"/>
    <cellStyle name="ErrorDropDownRight 2 2 3 10" xfId="115"/>
    <cellStyle name="ErrorDropDownRight 2 2 3 11" xfId="115"/>
    <cellStyle name="ErrorDropDownRight 2 2 3 12" xfId="115"/>
    <cellStyle name="ErrorDropDownRight 2 2 3 2" xfId="115"/>
    <cellStyle name="ErrorDropDownRight 2 2 3 2 2" xfId="115"/>
    <cellStyle name="ErrorDropDownRight 2 2 3 2 2 2" xfId="115"/>
    <cellStyle name="ErrorDropDownRight 2 2 3 2 2 3" xfId="115"/>
    <cellStyle name="ErrorDropDownRight 2 2 3 2 2 4" xfId="115"/>
    <cellStyle name="ErrorDropDownRight 2 2 3 2 2 5" xfId="115"/>
    <cellStyle name="ErrorDropDownRight 2 2 3 2 3" xfId="115"/>
    <cellStyle name="ErrorDropDownRight 2 2 3 2 3 2" xfId="115"/>
    <cellStyle name="ErrorDropDownRight 2 2 3 2 3 3" xfId="115"/>
    <cellStyle name="ErrorDropDownRight 2 2 3 2 3 4" xfId="115"/>
    <cellStyle name="ErrorDropDownRight 2 2 3 2 4" xfId="115"/>
    <cellStyle name="ErrorDropDownRight 2 2 3 2 5" xfId="115"/>
    <cellStyle name="ErrorDropDownRight 2 2 3 2 6" xfId="115"/>
    <cellStyle name="ErrorDropDownRight 2 2 3 2 7" xfId="115"/>
    <cellStyle name="ErrorDropDownRight 2 2 3 2 8" xfId="115"/>
    <cellStyle name="ErrorDropDownRight 2 2 3 3" xfId="115"/>
    <cellStyle name="ErrorDropDownRight 2 2 3 3 2" xfId="115"/>
    <cellStyle name="ErrorDropDownRight 2 2 3 3 2 2" xfId="115"/>
    <cellStyle name="ErrorDropDownRight 2 2 3 3 2 3" xfId="115"/>
    <cellStyle name="ErrorDropDownRight 2 2 3 3 2 4" xfId="115"/>
    <cellStyle name="ErrorDropDownRight 2 2 3 3 2 5" xfId="115"/>
    <cellStyle name="ErrorDropDownRight 2 2 3 3 3" xfId="115"/>
    <cellStyle name="ErrorDropDownRight 2 2 3 3 3 2" xfId="115"/>
    <cellStyle name="ErrorDropDownRight 2 2 3 3 3 3" xfId="115"/>
    <cellStyle name="ErrorDropDownRight 2 2 3 3 3 4" xfId="115"/>
    <cellStyle name="ErrorDropDownRight 2 2 3 3 4" xfId="115"/>
    <cellStyle name="ErrorDropDownRight 2 2 3 3 5" xfId="115"/>
    <cellStyle name="ErrorDropDownRight 2 2 3 3 6" xfId="115"/>
    <cellStyle name="ErrorDropDownRight 2 2 3 3 7" xfId="115"/>
    <cellStyle name="ErrorDropDownRight 2 2 3 3 8" xfId="115"/>
    <cellStyle name="ErrorDropDownRight 2 2 3 4" xfId="115"/>
    <cellStyle name="ErrorDropDownRight 2 2 3 4 2" xfId="115"/>
    <cellStyle name="ErrorDropDownRight 2 2 3 4 2 2" xfId="115"/>
    <cellStyle name="ErrorDropDownRight 2 2 3 4 2 3" xfId="115"/>
    <cellStyle name="ErrorDropDownRight 2 2 3 4 2 4" xfId="115"/>
    <cellStyle name="ErrorDropDownRight 2 2 3 4 2 5" xfId="115"/>
    <cellStyle name="ErrorDropDownRight 2 2 3 4 3" xfId="115"/>
    <cellStyle name="ErrorDropDownRight 2 2 3 4 3 2" xfId="115"/>
    <cellStyle name="ErrorDropDownRight 2 2 3 4 3 3" xfId="115"/>
    <cellStyle name="ErrorDropDownRight 2 2 3 4 3 4" xfId="115"/>
    <cellStyle name="ErrorDropDownRight 2 2 3 4 4" xfId="115"/>
    <cellStyle name="ErrorDropDownRight 2 2 3 4 5" xfId="115"/>
    <cellStyle name="ErrorDropDownRight 2 2 3 4 6" xfId="115"/>
    <cellStyle name="ErrorDropDownRight 2 2 3 4 7" xfId="115"/>
    <cellStyle name="ErrorDropDownRight 2 2 3 4 8" xfId="115"/>
    <cellStyle name="ErrorDropDownRight 2 2 3 5" xfId="115"/>
    <cellStyle name="ErrorDropDownRight 2 2 3 5 2" xfId="115"/>
    <cellStyle name="ErrorDropDownRight 2 2 3 5 2 2" xfId="115"/>
    <cellStyle name="ErrorDropDownRight 2 2 3 5 2 3" xfId="115"/>
    <cellStyle name="ErrorDropDownRight 2 2 3 5 2 4" xfId="115"/>
    <cellStyle name="ErrorDropDownRight 2 2 3 5 2 5" xfId="115"/>
    <cellStyle name="ErrorDropDownRight 2 2 3 5 3" xfId="115"/>
    <cellStyle name="ErrorDropDownRight 2 2 3 5 3 2" xfId="115"/>
    <cellStyle name="ErrorDropDownRight 2 2 3 5 3 3" xfId="115"/>
    <cellStyle name="ErrorDropDownRight 2 2 3 5 3 4" xfId="115"/>
    <cellStyle name="ErrorDropDownRight 2 2 3 5 4" xfId="115"/>
    <cellStyle name="ErrorDropDownRight 2 2 3 5 5" xfId="115"/>
    <cellStyle name="ErrorDropDownRight 2 2 3 5 6" xfId="115"/>
    <cellStyle name="ErrorDropDownRight 2 2 3 5 7" xfId="115"/>
    <cellStyle name="ErrorDropDownRight 2 2 3 5 8" xfId="115"/>
    <cellStyle name="ErrorDropDownRight 2 2 3 6" xfId="115"/>
    <cellStyle name="ErrorDropDownRight 2 2 3 6 2" xfId="115"/>
    <cellStyle name="ErrorDropDownRight 2 2 3 6 3" xfId="115"/>
    <cellStyle name="ErrorDropDownRight 2 2 3 6 4" xfId="115"/>
    <cellStyle name="ErrorDropDownRight 2 2 3 6 5" xfId="115"/>
    <cellStyle name="ErrorDropDownRight 2 2 3 7" xfId="115"/>
    <cellStyle name="ErrorDropDownRight 2 2 3 7 2" xfId="115"/>
    <cellStyle name="ErrorDropDownRight 2 2 3 7 3" xfId="115"/>
    <cellStyle name="ErrorDropDownRight 2 2 3 7 4" xfId="115"/>
    <cellStyle name="ErrorDropDownRight 2 2 3 8" xfId="115"/>
    <cellStyle name="ErrorDropDownRight 2 2 3 9" xfId="115"/>
    <cellStyle name="ErrorDropDownRight 2 2 4" xfId="115"/>
    <cellStyle name="ErrorDropDownRight 2 2 4 2" xfId="115"/>
    <cellStyle name="ErrorDropDownRight 2 2 4 2 2" xfId="115"/>
    <cellStyle name="ErrorDropDownRight 2 2 4 2 3" xfId="115"/>
    <cellStyle name="ErrorDropDownRight 2 2 4 2 4" xfId="115"/>
    <cellStyle name="ErrorDropDownRight 2 2 4 2 5" xfId="115"/>
    <cellStyle name="ErrorDropDownRight 2 2 4 3" xfId="115"/>
    <cellStyle name="ErrorDropDownRight 2 2 4 3 2" xfId="115"/>
    <cellStyle name="ErrorDropDownRight 2 2 4 3 3" xfId="115"/>
    <cellStyle name="ErrorDropDownRight 2 2 4 3 4" xfId="115"/>
    <cellStyle name="ErrorDropDownRight 2 2 4 4" xfId="115"/>
    <cellStyle name="ErrorDropDownRight 2 2 4 5" xfId="115"/>
    <cellStyle name="ErrorDropDownRight 2 2 4 6" xfId="115"/>
    <cellStyle name="ErrorDropDownRight 2 2 4 7" xfId="115"/>
    <cellStyle name="ErrorDropDownRight 2 2 4 8" xfId="115"/>
    <cellStyle name="ErrorDropDownRight 2 2 5" xfId="115"/>
    <cellStyle name="ErrorDropDownRight 2 2 5 2" xfId="115"/>
    <cellStyle name="ErrorDropDownRight 2 2 5 2 2" xfId="115"/>
    <cellStyle name="ErrorDropDownRight 2 2 5 2 3" xfId="115"/>
    <cellStyle name="ErrorDropDownRight 2 2 5 2 4" xfId="115"/>
    <cellStyle name="ErrorDropDownRight 2 2 5 2 5" xfId="115"/>
    <cellStyle name="ErrorDropDownRight 2 2 5 3" xfId="115"/>
    <cellStyle name="ErrorDropDownRight 2 2 5 3 2" xfId="115"/>
    <cellStyle name="ErrorDropDownRight 2 2 5 3 3" xfId="115"/>
    <cellStyle name="ErrorDropDownRight 2 2 5 3 4" xfId="115"/>
    <cellStyle name="ErrorDropDownRight 2 2 5 4" xfId="115"/>
    <cellStyle name="ErrorDropDownRight 2 2 5 5" xfId="115"/>
    <cellStyle name="ErrorDropDownRight 2 2 5 6" xfId="115"/>
    <cellStyle name="ErrorDropDownRight 2 2 5 7" xfId="115"/>
    <cellStyle name="ErrorDropDownRight 2 2 5 8" xfId="115"/>
    <cellStyle name="ErrorDropDownRight 2 2 6" xfId="115"/>
    <cellStyle name="ErrorDropDownRight 2 2 6 2" xfId="115"/>
    <cellStyle name="ErrorDropDownRight 2 2 6 2 2" xfId="115"/>
    <cellStyle name="ErrorDropDownRight 2 2 6 2 3" xfId="115"/>
    <cellStyle name="ErrorDropDownRight 2 2 6 2 4" xfId="115"/>
    <cellStyle name="ErrorDropDownRight 2 2 6 2 5" xfId="115"/>
    <cellStyle name="ErrorDropDownRight 2 2 6 3" xfId="115"/>
    <cellStyle name="ErrorDropDownRight 2 2 6 3 2" xfId="115"/>
    <cellStyle name="ErrorDropDownRight 2 2 6 3 3" xfId="115"/>
    <cellStyle name="ErrorDropDownRight 2 2 6 3 4" xfId="115"/>
    <cellStyle name="ErrorDropDownRight 2 2 6 4" xfId="115"/>
    <cellStyle name="ErrorDropDownRight 2 2 6 5" xfId="115"/>
    <cellStyle name="ErrorDropDownRight 2 2 6 6" xfId="115"/>
    <cellStyle name="ErrorDropDownRight 2 2 6 7" xfId="115"/>
    <cellStyle name="ErrorDropDownRight 2 2 6 8" xfId="115"/>
    <cellStyle name="ErrorDropDownRight 2 2 7" xfId="115"/>
    <cellStyle name="ErrorDropDownRight 2 2 7 2" xfId="115"/>
    <cellStyle name="ErrorDropDownRight 2 2 7 2 2" xfId="115"/>
    <cellStyle name="ErrorDropDownRight 2 2 7 2 3" xfId="115"/>
    <cellStyle name="ErrorDropDownRight 2 2 7 2 4" xfId="115"/>
    <cellStyle name="ErrorDropDownRight 2 2 7 2 5" xfId="115"/>
    <cellStyle name="ErrorDropDownRight 2 2 7 3" xfId="115"/>
    <cellStyle name="ErrorDropDownRight 2 2 7 3 2" xfId="115"/>
    <cellStyle name="ErrorDropDownRight 2 2 7 3 3" xfId="115"/>
    <cellStyle name="ErrorDropDownRight 2 2 7 3 4" xfId="115"/>
    <cellStyle name="ErrorDropDownRight 2 2 7 4" xfId="115"/>
    <cellStyle name="ErrorDropDownRight 2 2 7 5" xfId="115"/>
    <cellStyle name="ErrorDropDownRight 2 2 7 6" xfId="115"/>
    <cellStyle name="ErrorDropDownRight 2 2 7 7" xfId="115"/>
    <cellStyle name="ErrorDropDownRight 2 2 7 8" xfId="115"/>
    <cellStyle name="ErrorDropDownRight 2 2 8" xfId="115"/>
    <cellStyle name="ErrorDropDownRight 2 2 8 2" xfId="115"/>
    <cellStyle name="ErrorDropDownRight 2 2 8 3" xfId="115"/>
    <cellStyle name="ErrorDropDownRight 2 2 8 4" xfId="115"/>
    <cellStyle name="ErrorDropDownRight 2 2 8 5" xfId="115"/>
    <cellStyle name="ErrorDropDownRight 2 2 9" xfId="115"/>
    <cellStyle name="ErrorDropDownRight 2 2 9 2" xfId="115"/>
    <cellStyle name="ErrorDropDownRight 2 2 9 3" xfId="115"/>
    <cellStyle name="ErrorDropDownRight 2 2 9 4" xfId="115"/>
    <cellStyle name="ErrorDropDownRight 2 3" xfId="115"/>
    <cellStyle name="ErrorDropDownRight 2 3 10" xfId="115"/>
    <cellStyle name="ErrorDropDownRight 2 3 11" xfId="115"/>
    <cellStyle name="ErrorDropDownRight 2 3 12" xfId="115"/>
    <cellStyle name="ErrorDropDownRight 2 3 2" xfId="115"/>
    <cellStyle name="ErrorDropDownRight 2 3 2 2" xfId="115"/>
    <cellStyle name="ErrorDropDownRight 2 3 2 2 2" xfId="115"/>
    <cellStyle name="ErrorDropDownRight 2 3 2 2 3" xfId="115"/>
    <cellStyle name="ErrorDropDownRight 2 3 2 2 4" xfId="115"/>
    <cellStyle name="ErrorDropDownRight 2 3 2 2 5" xfId="115"/>
    <cellStyle name="ErrorDropDownRight 2 3 2 3" xfId="115"/>
    <cellStyle name="ErrorDropDownRight 2 3 2 3 2" xfId="115"/>
    <cellStyle name="ErrorDropDownRight 2 3 2 3 3" xfId="115"/>
    <cellStyle name="ErrorDropDownRight 2 3 2 3 4" xfId="115"/>
    <cellStyle name="ErrorDropDownRight 2 3 2 4" xfId="115"/>
    <cellStyle name="ErrorDropDownRight 2 3 2 5" xfId="115"/>
    <cellStyle name="ErrorDropDownRight 2 3 2 6" xfId="115"/>
    <cellStyle name="ErrorDropDownRight 2 3 2 7" xfId="115"/>
    <cellStyle name="ErrorDropDownRight 2 3 2 8" xfId="115"/>
    <cellStyle name="ErrorDropDownRight 2 3 3" xfId="115"/>
    <cellStyle name="ErrorDropDownRight 2 3 3 2" xfId="115"/>
    <cellStyle name="ErrorDropDownRight 2 3 3 2 2" xfId="115"/>
    <cellStyle name="ErrorDropDownRight 2 3 3 2 3" xfId="115"/>
    <cellStyle name="ErrorDropDownRight 2 3 3 2 4" xfId="115"/>
    <cellStyle name="ErrorDropDownRight 2 3 3 2 5" xfId="115"/>
    <cellStyle name="ErrorDropDownRight 2 3 3 3" xfId="115"/>
    <cellStyle name="ErrorDropDownRight 2 3 3 3 2" xfId="115"/>
    <cellStyle name="ErrorDropDownRight 2 3 3 3 3" xfId="115"/>
    <cellStyle name="ErrorDropDownRight 2 3 3 3 4" xfId="115"/>
    <cellStyle name="ErrorDropDownRight 2 3 3 4" xfId="115"/>
    <cellStyle name="ErrorDropDownRight 2 3 3 5" xfId="115"/>
    <cellStyle name="ErrorDropDownRight 2 3 3 6" xfId="115"/>
    <cellStyle name="ErrorDropDownRight 2 3 3 7" xfId="115"/>
    <cellStyle name="ErrorDropDownRight 2 3 3 8" xfId="115"/>
    <cellStyle name="ErrorDropDownRight 2 3 4" xfId="115"/>
    <cellStyle name="ErrorDropDownRight 2 3 4 2" xfId="115"/>
    <cellStyle name="ErrorDropDownRight 2 3 4 2 2" xfId="115"/>
    <cellStyle name="ErrorDropDownRight 2 3 4 2 3" xfId="115"/>
    <cellStyle name="ErrorDropDownRight 2 3 4 2 4" xfId="115"/>
    <cellStyle name="ErrorDropDownRight 2 3 4 2 5" xfId="115"/>
    <cellStyle name="ErrorDropDownRight 2 3 4 3" xfId="115"/>
    <cellStyle name="ErrorDropDownRight 2 3 4 3 2" xfId="115"/>
    <cellStyle name="ErrorDropDownRight 2 3 4 3 3" xfId="115"/>
    <cellStyle name="ErrorDropDownRight 2 3 4 3 4" xfId="115"/>
    <cellStyle name="ErrorDropDownRight 2 3 4 4" xfId="115"/>
    <cellStyle name="ErrorDropDownRight 2 3 4 5" xfId="115"/>
    <cellStyle name="ErrorDropDownRight 2 3 4 6" xfId="115"/>
    <cellStyle name="ErrorDropDownRight 2 3 4 7" xfId="115"/>
    <cellStyle name="ErrorDropDownRight 2 3 4 8" xfId="115"/>
    <cellStyle name="ErrorDropDownRight 2 3 5" xfId="115"/>
    <cellStyle name="ErrorDropDownRight 2 3 5 2" xfId="115"/>
    <cellStyle name="ErrorDropDownRight 2 3 5 2 2" xfId="115"/>
    <cellStyle name="ErrorDropDownRight 2 3 5 2 3" xfId="115"/>
    <cellStyle name="ErrorDropDownRight 2 3 5 2 4" xfId="115"/>
    <cellStyle name="ErrorDropDownRight 2 3 5 2 5" xfId="115"/>
    <cellStyle name="ErrorDropDownRight 2 3 5 3" xfId="115"/>
    <cellStyle name="ErrorDropDownRight 2 3 5 3 2" xfId="115"/>
    <cellStyle name="ErrorDropDownRight 2 3 5 3 3" xfId="115"/>
    <cellStyle name="ErrorDropDownRight 2 3 5 3 4" xfId="115"/>
    <cellStyle name="ErrorDropDownRight 2 3 5 4" xfId="115"/>
    <cellStyle name="ErrorDropDownRight 2 3 5 5" xfId="115"/>
    <cellStyle name="ErrorDropDownRight 2 3 5 6" xfId="115"/>
    <cellStyle name="ErrorDropDownRight 2 3 5 7" xfId="115"/>
    <cellStyle name="ErrorDropDownRight 2 3 5 8" xfId="115"/>
    <cellStyle name="ErrorDropDownRight 2 3 6" xfId="115"/>
    <cellStyle name="ErrorDropDownRight 2 3 6 2" xfId="115"/>
    <cellStyle name="ErrorDropDownRight 2 3 6 3" xfId="115"/>
    <cellStyle name="ErrorDropDownRight 2 3 6 4" xfId="115"/>
    <cellStyle name="ErrorDropDownRight 2 3 6 5" xfId="115"/>
    <cellStyle name="ErrorDropDownRight 2 3 7" xfId="115"/>
    <cellStyle name="ErrorDropDownRight 2 3 7 2" xfId="115"/>
    <cellStyle name="ErrorDropDownRight 2 3 7 3" xfId="115"/>
    <cellStyle name="ErrorDropDownRight 2 3 7 4" xfId="115"/>
    <cellStyle name="ErrorDropDownRight 2 3 8" xfId="115"/>
    <cellStyle name="ErrorDropDownRight 2 3 9" xfId="115"/>
    <cellStyle name="ErrorDropDownRight 2 4" xfId="115"/>
    <cellStyle name="ErrorDropDownRight 2 4 2" xfId="115"/>
    <cellStyle name="ErrorDropDownRight 2 4 2 2" xfId="115"/>
    <cellStyle name="ErrorDropDownRight 2 4 2 3" xfId="115"/>
    <cellStyle name="ErrorDropDownRight 2 4 2 4" xfId="115"/>
    <cellStyle name="ErrorDropDownRight 2 4 2 5" xfId="115"/>
    <cellStyle name="ErrorDropDownRight 2 4 3" xfId="115"/>
    <cellStyle name="ErrorDropDownRight 2 4 3 2" xfId="115"/>
    <cellStyle name="ErrorDropDownRight 2 4 3 3" xfId="115"/>
    <cellStyle name="ErrorDropDownRight 2 4 3 4" xfId="115"/>
    <cellStyle name="ErrorDropDownRight 2 4 4" xfId="115"/>
    <cellStyle name="ErrorDropDownRight 2 4 5" xfId="115"/>
    <cellStyle name="ErrorDropDownRight 2 4 6" xfId="115"/>
    <cellStyle name="ErrorDropDownRight 2 4 7" xfId="115"/>
    <cellStyle name="ErrorDropDownRight 2 4 8" xfId="115"/>
    <cellStyle name="ErrorDropDownRight 2 5" xfId="115"/>
    <cellStyle name="ErrorDropDownRight 2 5 2" xfId="115"/>
    <cellStyle name="ErrorDropDownRight 2 5 2 2" xfId="115"/>
    <cellStyle name="ErrorDropDownRight 2 5 2 3" xfId="115"/>
    <cellStyle name="ErrorDropDownRight 2 5 2 4" xfId="115"/>
    <cellStyle name="ErrorDropDownRight 2 5 2 5" xfId="115"/>
    <cellStyle name="ErrorDropDownRight 2 5 3" xfId="115"/>
    <cellStyle name="ErrorDropDownRight 2 5 3 2" xfId="115"/>
    <cellStyle name="ErrorDropDownRight 2 5 3 3" xfId="115"/>
    <cellStyle name="ErrorDropDownRight 2 5 3 4" xfId="115"/>
    <cellStyle name="ErrorDropDownRight 2 5 4" xfId="115"/>
    <cellStyle name="ErrorDropDownRight 2 5 5" xfId="115"/>
    <cellStyle name="ErrorDropDownRight 2 5 6" xfId="115"/>
    <cellStyle name="ErrorDropDownRight 2 5 7" xfId="115"/>
    <cellStyle name="ErrorDropDownRight 2 5 8" xfId="115"/>
    <cellStyle name="ErrorDropDownRight 2 6" xfId="115"/>
    <cellStyle name="ErrorDropDownRight 2 6 2" xfId="115"/>
    <cellStyle name="ErrorDropDownRight 2 6 2 2" xfId="115"/>
    <cellStyle name="ErrorDropDownRight 2 6 2 3" xfId="115"/>
    <cellStyle name="ErrorDropDownRight 2 6 2 4" xfId="115"/>
    <cellStyle name="ErrorDropDownRight 2 6 2 5" xfId="115"/>
    <cellStyle name="ErrorDropDownRight 2 6 3" xfId="115"/>
    <cellStyle name="ErrorDropDownRight 2 6 3 2" xfId="115"/>
    <cellStyle name="ErrorDropDownRight 2 6 3 3" xfId="115"/>
    <cellStyle name="ErrorDropDownRight 2 6 3 4" xfId="115"/>
    <cellStyle name="ErrorDropDownRight 2 6 4" xfId="115"/>
    <cellStyle name="ErrorDropDownRight 2 6 5" xfId="115"/>
    <cellStyle name="ErrorDropDownRight 2 6 6" xfId="115"/>
    <cellStyle name="ErrorDropDownRight 2 6 7" xfId="115"/>
    <cellStyle name="ErrorDropDownRight 2 6 8" xfId="115"/>
    <cellStyle name="ErrorDropDownRight 2 7" xfId="115"/>
    <cellStyle name="ErrorDropDownRight 2 7 2" xfId="115"/>
    <cellStyle name="ErrorDropDownRight 2 7 2 2" xfId="115"/>
    <cellStyle name="ErrorDropDownRight 2 7 2 3" xfId="115"/>
    <cellStyle name="ErrorDropDownRight 2 7 2 4" xfId="115"/>
    <cellStyle name="ErrorDropDownRight 2 7 2 5" xfId="115"/>
    <cellStyle name="ErrorDropDownRight 2 7 3" xfId="115"/>
    <cellStyle name="ErrorDropDownRight 2 7 3 2" xfId="115"/>
    <cellStyle name="ErrorDropDownRight 2 7 3 3" xfId="115"/>
    <cellStyle name="ErrorDropDownRight 2 7 3 4" xfId="115"/>
    <cellStyle name="ErrorDropDownRight 2 7 4" xfId="115"/>
    <cellStyle name="ErrorDropDownRight 2 7 5" xfId="115"/>
    <cellStyle name="ErrorDropDownRight 2 7 6" xfId="115"/>
    <cellStyle name="ErrorDropDownRight 2 7 7" xfId="115"/>
    <cellStyle name="ErrorDropDownRight 2 7 8" xfId="115"/>
    <cellStyle name="ErrorDropDownRight 2 8" xfId="115"/>
    <cellStyle name="ErrorDropDownRight 2 8 2" xfId="115"/>
    <cellStyle name="ErrorDropDownRight 2 8 3" xfId="115"/>
    <cellStyle name="ErrorDropDownRight 2 8 4" xfId="115"/>
    <cellStyle name="ErrorDropDownRight 2 8 5" xfId="115"/>
    <cellStyle name="ErrorDropDownRight 2 9" xfId="115"/>
    <cellStyle name="ErrorDropDownRight 2 9 2" xfId="115"/>
    <cellStyle name="ErrorDropDownRight 2 9 3" xfId="115"/>
    <cellStyle name="ErrorDropDownRight 2 9 4" xfId="115"/>
    <cellStyle name="ErrorDropDownRight 3" xfId="115"/>
    <cellStyle name="ErrorDropDownRight 3 10" xfId="115"/>
    <cellStyle name="ErrorDropDownRight 3 11" xfId="115"/>
    <cellStyle name="ErrorDropDownRight 3 12" xfId="115"/>
    <cellStyle name="ErrorDropDownRight 3 13" xfId="115"/>
    <cellStyle name="ErrorDropDownRight 3 14" xfId="115"/>
    <cellStyle name="ErrorDropDownRight 3 2" xfId="115"/>
    <cellStyle name="ErrorDropDownRight 3 2 10" xfId="115"/>
    <cellStyle name="ErrorDropDownRight 3 2 11" xfId="115"/>
    <cellStyle name="ErrorDropDownRight 3 2 12" xfId="115"/>
    <cellStyle name="ErrorDropDownRight 3 2 2" xfId="115"/>
    <cellStyle name="ErrorDropDownRight 3 2 2 2" xfId="115"/>
    <cellStyle name="ErrorDropDownRight 3 2 2 2 2" xfId="115"/>
    <cellStyle name="ErrorDropDownRight 3 2 2 2 3" xfId="115"/>
    <cellStyle name="ErrorDropDownRight 3 2 2 2 4" xfId="115"/>
    <cellStyle name="ErrorDropDownRight 3 2 2 2 5" xfId="115"/>
    <cellStyle name="ErrorDropDownRight 3 2 2 3" xfId="115"/>
    <cellStyle name="ErrorDropDownRight 3 2 2 3 2" xfId="115"/>
    <cellStyle name="ErrorDropDownRight 3 2 2 3 3" xfId="115"/>
    <cellStyle name="ErrorDropDownRight 3 2 2 3 4" xfId="115"/>
    <cellStyle name="ErrorDropDownRight 3 2 2 4" xfId="115"/>
    <cellStyle name="ErrorDropDownRight 3 2 2 5" xfId="115"/>
    <cellStyle name="ErrorDropDownRight 3 2 2 6" xfId="115"/>
    <cellStyle name="ErrorDropDownRight 3 2 2 7" xfId="115"/>
    <cellStyle name="ErrorDropDownRight 3 2 2 8" xfId="115"/>
    <cellStyle name="ErrorDropDownRight 3 2 3" xfId="115"/>
    <cellStyle name="ErrorDropDownRight 3 2 3 2" xfId="115"/>
    <cellStyle name="ErrorDropDownRight 3 2 3 2 2" xfId="115"/>
    <cellStyle name="ErrorDropDownRight 3 2 3 2 3" xfId="115"/>
    <cellStyle name="ErrorDropDownRight 3 2 3 2 4" xfId="115"/>
    <cellStyle name="ErrorDropDownRight 3 2 3 2 5" xfId="115"/>
    <cellStyle name="ErrorDropDownRight 3 2 3 3" xfId="115"/>
    <cellStyle name="ErrorDropDownRight 3 2 3 3 2" xfId="115"/>
    <cellStyle name="ErrorDropDownRight 3 2 3 3 3" xfId="115"/>
    <cellStyle name="ErrorDropDownRight 3 2 3 3 4" xfId="115"/>
    <cellStyle name="ErrorDropDownRight 3 2 3 4" xfId="115"/>
    <cellStyle name="ErrorDropDownRight 3 2 3 5" xfId="115"/>
    <cellStyle name="ErrorDropDownRight 3 2 3 6" xfId="115"/>
    <cellStyle name="ErrorDropDownRight 3 2 3 7" xfId="115"/>
    <cellStyle name="ErrorDropDownRight 3 2 3 8" xfId="115"/>
    <cellStyle name="ErrorDropDownRight 3 2 4" xfId="115"/>
    <cellStyle name="ErrorDropDownRight 3 2 4 2" xfId="115"/>
    <cellStyle name="ErrorDropDownRight 3 2 4 2 2" xfId="115"/>
    <cellStyle name="ErrorDropDownRight 3 2 4 2 3" xfId="115"/>
    <cellStyle name="ErrorDropDownRight 3 2 4 2 4" xfId="115"/>
    <cellStyle name="ErrorDropDownRight 3 2 4 2 5" xfId="115"/>
    <cellStyle name="ErrorDropDownRight 3 2 4 3" xfId="115"/>
    <cellStyle name="ErrorDropDownRight 3 2 4 3 2" xfId="115"/>
    <cellStyle name="ErrorDropDownRight 3 2 4 3 3" xfId="115"/>
    <cellStyle name="ErrorDropDownRight 3 2 4 3 4" xfId="115"/>
    <cellStyle name="ErrorDropDownRight 3 2 4 4" xfId="115"/>
    <cellStyle name="ErrorDropDownRight 3 2 4 5" xfId="115"/>
    <cellStyle name="ErrorDropDownRight 3 2 4 6" xfId="115"/>
    <cellStyle name="ErrorDropDownRight 3 2 4 7" xfId="115"/>
    <cellStyle name="ErrorDropDownRight 3 2 4 8" xfId="115"/>
    <cellStyle name="ErrorDropDownRight 3 2 5" xfId="115"/>
    <cellStyle name="ErrorDropDownRight 3 2 5 2" xfId="115"/>
    <cellStyle name="ErrorDropDownRight 3 2 5 2 2" xfId="115"/>
    <cellStyle name="ErrorDropDownRight 3 2 5 2 3" xfId="115"/>
    <cellStyle name="ErrorDropDownRight 3 2 5 2 4" xfId="115"/>
    <cellStyle name="ErrorDropDownRight 3 2 5 2 5" xfId="115"/>
    <cellStyle name="ErrorDropDownRight 3 2 5 3" xfId="115"/>
    <cellStyle name="ErrorDropDownRight 3 2 5 3 2" xfId="115"/>
    <cellStyle name="ErrorDropDownRight 3 2 5 3 3" xfId="115"/>
    <cellStyle name="ErrorDropDownRight 3 2 5 3 4" xfId="115"/>
    <cellStyle name="ErrorDropDownRight 3 2 5 4" xfId="115"/>
    <cellStyle name="ErrorDropDownRight 3 2 5 5" xfId="115"/>
    <cellStyle name="ErrorDropDownRight 3 2 5 6" xfId="115"/>
    <cellStyle name="ErrorDropDownRight 3 2 5 7" xfId="115"/>
    <cellStyle name="ErrorDropDownRight 3 2 5 8" xfId="115"/>
    <cellStyle name="ErrorDropDownRight 3 2 6" xfId="115"/>
    <cellStyle name="ErrorDropDownRight 3 2 6 2" xfId="115"/>
    <cellStyle name="ErrorDropDownRight 3 2 6 3" xfId="115"/>
    <cellStyle name="ErrorDropDownRight 3 2 6 4" xfId="115"/>
    <cellStyle name="ErrorDropDownRight 3 2 6 5" xfId="115"/>
    <cellStyle name="ErrorDropDownRight 3 2 7" xfId="115"/>
    <cellStyle name="ErrorDropDownRight 3 2 7 2" xfId="115"/>
    <cellStyle name="ErrorDropDownRight 3 2 7 3" xfId="115"/>
    <cellStyle name="ErrorDropDownRight 3 2 7 4" xfId="115"/>
    <cellStyle name="ErrorDropDownRight 3 2 8" xfId="115"/>
    <cellStyle name="ErrorDropDownRight 3 2 9" xfId="115"/>
    <cellStyle name="ErrorDropDownRight 3 3" xfId="115"/>
    <cellStyle name="ErrorDropDownRight 3 3 10" xfId="115"/>
    <cellStyle name="ErrorDropDownRight 3 3 11" xfId="115"/>
    <cellStyle name="ErrorDropDownRight 3 3 12" xfId="115"/>
    <cellStyle name="ErrorDropDownRight 3 3 2" xfId="115"/>
    <cellStyle name="ErrorDropDownRight 3 3 2 2" xfId="115"/>
    <cellStyle name="ErrorDropDownRight 3 3 2 2 2" xfId="115"/>
    <cellStyle name="ErrorDropDownRight 3 3 2 2 3" xfId="115"/>
    <cellStyle name="ErrorDropDownRight 3 3 2 2 4" xfId="115"/>
    <cellStyle name="ErrorDropDownRight 3 3 2 2 5" xfId="115"/>
    <cellStyle name="ErrorDropDownRight 3 3 2 3" xfId="115"/>
    <cellStyle name="ErrorDropDownRight 3 3 2 3 2" xfId="115"/>
    <cellStyle name="ErrorDropDownRight 3 3 2 3 3" xfId="115"/>
    <cellStyle name="ErrorDropDownRight 3 3 2 3 4" xfId="115"/>
    <cellStyle name="ErrorDropDownRight 3 3 2 4" xfId="115"/>
    <cellStyle name="ErrorDropDownRight 3 3 2 5" xfId="115"/>
    <cellStyle name="ErrorDropDownRight 3 3 2 6" xfId="115"/>
    <cellStyle name="ErrorDropDownRight 3 3 2 7" xfId="115"/>
    <cellStyle name="ErrorDropDownRight 3 3 2 8" xfId="115"/>
    <cellStyle name="ErrorDropDownRight 3 3 3" xfId="115"/>
    <cellStyle name="ErrorDropDownRight 3 3 3 2" xfId="115"/>
    <cellStyle name="ErrorDropDownRight 3 3 3 2 2" xfId="115"/>
    <cellStyle name="ErrorDropDownRight 3 3 3 2 3" xfId="115"/>
    <cellStyle name="ErrorDropDownRight 3 3 3 2 4" xfId="115"/>
    <cellStyle name="ErrorDropDownRight 3 3 3 2 5" xfId="115"/>
    <cellStyle name="ErrorDropDownRight 3 3 3 3" xfId="115"/>
    <cellStyle name="ErrorDropDownRight 3 3 3 3 2" xfId="115"/>
    <cellStyle name="ErrorDropDownRight 3 3 3 3 3" xfId="115"/>
    <cellStyle name="ErrorDropDownRight 3 3 3 3 4" xfId="115"/>
    <cellStyle name="ErrorDropDownRight 3 3 3 4" xfId="115"/>
    <cellStyle name="ErrorDropDownRight 3 3 3 5" xfId="115"/>
    <cellStyle name="ErrorDropDownRight 3 3 3 6" xfId="115"/>
    <cellStyle name="ErrorDropDownRight 3 3 3 7" xfId="115"/>
    <cellStyle name="ErrorDropDownRight 3 3 3 8" xfId="115"/>
    <cellStyle name="ErrorDropDownRight 3 3 4" xfId="115"/>
    <cellStyle name="ErrorDropDownRight 3 3 4 2" xfId="115"/>
    <cellStyle name="ErrorDropDownRight 3 3 4 2 2" xfId="115"/>
    <cellStyle name="ErrorDropDownRight 3 3 4 2 3" xfId="115"/>
    <cellStyle name="ErrorDropDownRight 3 3 4 2 4" xfId="115"/>
    <cellStyle name="ErrorDropDownRight 3 3 4 2 5" xfId="115"/>
    <cellStyle name="ErrorDropDownRight 3 3 4 3" xfId="115"/>
    <cellStyle name="ErrorDropDownRight 3 3 4 3 2" xfId="115"/>
    <cellStyle name="ErrorDropDownRight 3 3 4 3 3" xfId="115"/>
    <cellStyle name="ErrorDropDownRight 3 3 4 3 4" xfId="115"/>
    <cellStyle name="ErrorDropDownRight 3 3 4 4" xfId="115"/>
    <cellStyle name="ErrorDropDownRight 3 3 4 5" xfId="115"/>
    <cellStyle name="ErrorDropDownRight 3 3 4 6" xfId="115"/>
    <cellStyle name="ErrorDropDownRight 3 3 4 7" xfId="115"/>
    <cellStyle name="ErrorDropDownRight 3 3 4 8" xfId="115"/>
    <cellStyle name="ErrorDropDownRight 3 3 5" xfId="115"/>
    <cellStyle name="ErrorDropDownRight 3 3 5 2" xfId="115"/>
    <cellStyle name="ErrorDropDownRight 3 3 5 2 2" xfId="115"/>
    <cellStyle name="ErrorDropDownRight 3 3 5 2 3" xfId="115"/>
    <cellStyle name="ErrorDropDownRight 3 3 5 2 4" xfId="115"/>
    <cellStyle name="ErrorDropDownRight 3 3 5 2 5" xfId="115"/>
    <cellStyle name="ErrorDropDownRight 3 3 5 3" xfId="115"/>
    <cellStyle name="ErrorDropDownRight 3 3 5 3 2" xfId="115"/>
    <cellStyle name="ErrorDropDownRight 3 3 5 3 3" xfId="115"/>
    <cellStyle name="ErrorDropDownRight 3 3 5 3 4" xfId="115"/>
    <cellStyle name="ErrorDropDownRight 3 3 5 4" xfId="115"/>
    <cellStyle name="ErrorDropDownRight 3 3 5 5" xfId="115"/>
    <cellStyle name="ErrorDropDownRight 3 3 5 6" xfId="115"/>
    <cellStyle name="ErrorDropDownRight 3 3 5 7" xfId="115"/>
    <cellStyle name="ErrorDropDownRight 3 3 5 8" xfId="115"/>
    <cellStyle name="ErrorDropDownRight 3 3 6" xfId="115"/>
    <cellStyle name="ErrorDropDownRight 3 3 6 2" xfId="115"/>
    <cellStyle name="ErrorDropDownRight 3 3 6 3" xfId="115"/>
    <cellStyle name="ErrorDropDownRight 3 3 6 4" xfId="115"/>
    <cellStyle name="ErrorDropDownRight 3 3 6 5" xfId="115"/>
    <cellStyle name="ErrorDropDownRight 3 3 7" xfId="115"/>
    <cellStyle name="ErrorDropDownRight 3 3 7 2" xfId="115"/>
    <cellStyle name="ErrorDropDownRight 3 3 7 3" xfId="115"/>
    <cellStyle name="ErrorDropDownRight 3 3 7 4" xfId="115"/>
    <cellStyle name="ErrorDropDownRight 3 3 8" xfId="115"/>
    <cellStyle name="ErrorDropDownRight 3 3 9" xfId="115"/>
    <cellStyle name="ErrorDropDownRight 3 4" xfId="115"/>
    <cellStyle name="ErrorDropDownRight 3 4 2" xfId="115"/>
    <cellStyle name="ErrorDropDownRight 3 4 2 2" xfId="115"/>
    <cellStyle name="ErrorDropDownRight 3 4 2 3" xfId="115"/>
    <cellStyle name="ErrorDropDownRight 3 4 2 4" xfId="115"/>
    <cellStyle name="ErrorDropDownRight 3 4 2 5" xfId="115"/>
    <cellStyle name="ErrorDropDownRight 3 4 3" xfId="115"/>
    <cellStyle name="ErrorDropDownRight 3 4 3 2" xfId="115"/>
    <cellStyle name="ErrorDropDownRight 3 4 3 3" xfId="115"/>
    <cellStyle name="ErrorDropDownRight 3 4 3 4" xfId="115"/>
    <cellStyle name="ErrorDropDownRight 3 4 4" xfId="115"/>
    <cellStyle name="ErrorDropDownRight 3 4 5" xfId="115"/>
    <cellStyle name="ErrorDropDownRight 3 4 6" xfId="115"/>
    <cellStyle name="ErrorDropDownRight 3 4 7" xfId="115"/>
    <cellStyle name="ErrorDropDownRight 3 4 8" xfId="115"/>
    <cellStyle name="ErrorDropDownRight 3 5" xfId="115"/>
    <cellStyle name="ErrorDropDownRight 3 5 2" xfId="115"/>
    <cellStyle name="ErrorDropDownRight 3 5 2 2" xfId="115"/>
    <cellStyle name="ErrorDropDownRight 3 5 2 3" xfId="115"/>
    <cellStyle name="ErrorDropDownRight 3 5 2 4" xfId="115"/>
    <cellStyle name="ErrorDropDownRight 3 5 2 5" xfId="115"/>
    <cellStyle name="ErrorDropDownRight 3 5 3" xfId="115"/>
    <cellStyle name="ErrorDropDownRight 3 5 3 2" xfId="115"/>
    <cellStyle name="ErrorDropDownRight 3 5 3 3" xfId="115"/>
    <cellStyle name="ErrorDropDownRight 3 5 3 4" xfId="115"/>
    <cellStyle name="ErrorDropDownRight 3 5 4" xfId="115"/>
    <cellStyle name="ErrorDropDownRight 3 5 5" xfId="115"/>
    <cellStyle name="ErrorDropDownRight 3 5 6" xfId="115"/>
    <cellStyle name="ErrorDropDownRight 3 5 7" xfId="115"/>
    <cellStyle name="ErrorDropDownRight 3 5 8" xfId="115"/>
    <cellStyle name="ErrorDropDownRight 3 6" xfId="115"/>
    <cellStyle name="ErrorDropDownRight 3 6 2" xfId="115"/>
    <cellStyle name="ErrorDropDownRight 3 6 2 2" xfId="115"/>
    <cellStyle name="ErrorDropDownRight 3 6 2 3" xfId="115"/>
    <cellStyle name="ErrorDropDownRight 3 6 2 4" xfId="115"/>
    <cellStyle name="ErrorDropDownRight 3 6 2 5" xfId="115"/>
    <cellStyle name="ErrorDropDownRight 3 6 3" xfId="115"/>
    <cellStyle name="ErrorDropDownRight 3 6 3 2" xfId="115"/>
    <cellStyle name="ErrorDropDownRight 3 6 3 3" xfId="115"/>
    <cellStyle name="ErrorDropDownRight 3 6 3 4" xfId="115"/>
    <cellStyle name="ErrorDropDownRight 3 6 4" xfId="115"/>
    <cellStyle name="ErrorDropDownRight 3 6 5" xfId="115"/>
    <cellStyle name="ErrorDropDownRight 3 6 6" xfId="115"/>
    <cellStyle name="ErrorDropDownRight 3 6 7" xfId="115"/>
    <cellStyle name="ErrorDropDownRight 3 6 8" xfId="115"/>
    <cellStyle name="ErrorDropDownRight 3 7" xfId="115"/>
    <cellStyle name="ErrorDropDownRight 3 7 2" xfId="115"/>
    <cellStyle name="ErrorDropDownRight 3 7 2 2" xfId="115"/>
    <cellStyle name="ErrorDropDownRight 3 7 2 3" xfId="115"/>
    <cellStyle name="ErrorDropDownRight 3 7 2 4" xfId="115"/>
    <cellStyle name="ErrorDropDownRight 3 7 2 5" xfId="115"/>
    <cellStyle name="ErrorDropDownRight 3 7 3" xfId="115"/>
    <cellStyle name="ErrorDropDownRight 3 7 3 2" xfId="115"/>
    <cellStyle name="ErrorDropDownRight 3 7 3 3" xfId="115"/>
    <cellStyle name="ErrorDropDownRight 3 7 3 4" xfId="115"/>
    <cellStyle name="ErrorDropDownRight 3 7 4" xfId="115"/>
    <cellStyle name="ErrorDropDownRight 3 7 5" xfId="115"/>
    <cellStyle name="ErrorDropDownRight 3 7 6" xfId="115"/>
    <cellStyle name="ErrorDropDownRight 3 7 7" xfId="115"/>
    <cellStyle name="ErrorDropDownRight 3 7 8" xfId="115"/>
    <cellStyle name="ErrorDropDownRight 3 8" xfId="115"/>
    <cellStyle name="ErrorDropDownRight 3 8 2" xfId="115"/>
    <cellStyle name="ErrorDropDownRight 3 8 3" xfId="115"/>
    <cellStyle name="ErrorDropDownRight 3 8 4" xfId="115"/>
    <cellStyle name="ErrorDropDownRight 3 8 5" xfId="115"/>
    <cellStyle name="ErrorDropDownRight 3 9" xfId="115"/>
    <cellStyle name="ErrorDropDownRight 3 9 2" xfId="115"/>
    <cellStyle name="ErrorDropDownRight 3 9 3" xfId="115"/>
    <cellStyle name="ErrorDropDownRight 3 9 4" xfId="115"/>
    <cellStyle name="ErrorDropDownRight 4" xfId="115"/>
    <cellStyle name="ErrorDropDownRight 4 2" xfId="115"/>
    <cellStyle name="ErrorDropDownRight 4 2 2" xfId="115"/>
    <cellStyle name="ErrorDropDownRight 4 2 2 2" xfId="115"/>
    <cellStyle name="ErrorDropDownRight 4 2 2 3" xfId="115"/>
    <cellStyle name="ErrorDropDownRight 4 2 2 4" xfId="115"/>
    <cellStyle name="ErrorDropDownRight 4 2 2 5" xfId="115"/>
    <cellStyle name="ErrorDropDownRight 4 2 3" xfId="115"/>
    <cellStyle name="ErrorDropDownRight 4 2 3 2" xfId="115"/>
    <cellStyle name="ErrorDropDownRight 4 2 3 3" xfId="115"/>
    <cellStyle name="ErrorDropDownRight 4 2 3 4" xfId="115"/>
    <cellStyle name="ErrorDropDownRight 4 2 4" xfId="115"/>
    <cellStyle name="ErrorDropDownRight 4 2 5" xfId="115"/>
    <cellStyle name="ErrorDropDownRight 4 2 6" xfId="115"/>
    <cellStyle name="ErrorDropDownRight 4 2 7" xfId="115"/>
    <cellStyle name="ErrorDropDownRight 4 2 8" xfId="115"/>
    <cellStyle name="ErrorDropDownRight 4 3" xfId="115"/>
    <cellStyle name="ErrorDropDownRight 4 3 2" xfId="115"/>
    <cellStyle name="ErrorDropDownRight 4 3 2 2" xfId="115"/>
    <cellStyle name="ErrorDropDownRight 4 3 2 3" xfId="115"/>
    <cellStyle name="ErrorDropDownRight 4 3 2 4" xfId="115"/>
    <cellStyle name="ErrorDropDownRight 4 3 2 5" xfId="115"/>
    <cellStyle name="ErrorDropDownRight 4 3 3" xfId="115"/>
    <cellStyle name="ErrorDropDownRight 4 3 3 2" xfId="115"/>
    <cellStyle name="ErrorDropDownRight 4 3 3 3" xfId="115"/>
    <cellStyle name="ErrorDropDownRight 4 3 3 4" xfId="115"/>
    <cellStyle name="ErrorDropDownRight 4 3 4" xfId="115"/>
    <cellStyle name="ErrorDropDownRight 4 3 5" xfId="115"/>
    <cellStyle name="ErrorDropDownRight 4 3 6" xfId="115"/>
    <cellStyle name="ErrorDropDownRight 4 3 7" xfId="115"/>
    <cellStyle name="ErrorDropDownRight 4 4" xfId="115"/>
    <cellStyle name="ErrorDropDownRight 4 4 2" xfId="115"/>
    <cellStyle name="ErrorDropDownRight 4 4 3" xfId="115"/>
    <cellStyle name="ErrorDropDownRight 4 4 4" xfId="115"/>
    <cellStyle name="ErrorDropDownRight 4 4 5" xfId="115"/>
    <cellStyle name="ErrorDropDownRight 4 5" xfId="115"/>
    <cellStyle name="ErrorDropDownRight 4 5 2" xfId="115"/>
    <cellStyle name="ErrorDropDownRight 4 5 3" xfId="115"/>
    <cellStyle name="ErrorDropDownRight 4 5 4" xfId="115"/>
    <cellStyle name="ErrorDropDownRight 4 6" xfId="115"/>
    <cellStyle name="ErrorDropDownRight 4 7" xfId="115"/>
    <cellStyle name="ErrorDropDownRight 4 8" xfId="115"/>
    <cellStyle name="ErrorDropDownRight 4 9" xfId="115"/>
    <cellStyle name="ErrorDropDownRight 5" xfId="115"/>
    <cellStyle name="ErrorDropDownRight 5 2" xfId="115"/>
    <cellStyle name="ErrorDropDownRight 5 2 2" xfId="115"/>
    <cellStyle name="ErrorDropDownRight 5 2 3" xfId="115"/>
    <cellStyle name="ErrorDropDownRight 5 2 4" xfId="115"/>
    <cellStyle name="ErrorDropDownRight 5 2 5" xfId="115"/>
    <cellStyle name="ErrorDropDownRight 5 3" xfId="115"/>
    <cellStyle name="ErrorDropDownRight 5 3 2" xfId="115"/>
    <cellStyle name="ErrorDropDownRight 5 3 3" xfId="115"/>
    <cellStyle name="ErrorDropDownRight 5 3 4" xfId="115"/>
    <cellStyle name="ErrorDropDownRight 5 4" xfId="115"/>
    <cellStyle name="ErrorDropDownRight 5 5" xfId="115"/>
    <cellStyle name="ErrorDropDownRight 5 6" xfId="115"/>
    <cellStyle name="ErrorDropDownRight 5 7" xfId="115"/>
    <cellStyle name="ErrorDropDownRight 5 8" xfId="115"/>
    <cellStyle name="ErrorDropDownRight 6" xfId="115"/>
    <cellStyle name="ErrorDropDownRight 6 2" xfId="115"/>
    <cellStyle name="ErrorDropDownRight 6 3" xfId="115"/>
    <cellStyle name="ErrorDropDownRight 6 4" xfId="115"/>
    <cellStyle name="ErrorDropDownRight 6 5" xfId="115"/>
    <cellStyle name="ErrorDropDownRight 7" xfId="115"/>
    <cellStyle name="ErrorDropDownRight 8" xfId="115"/>
    <cellStyle name="ErrorNumberTB,C" xfId="116"/>
    <cellStyle name="ErrorNumberTB,C 2" xfId="116"/>
    <cellStyle name="ErrorNumberTB,C 2 10" xfId="116"/>
    <cellStyle name="ErrorNumberTB,C 2 11" xfId="116"/>
    <cellStyle name="ErrorNumberTB,C 2 12" xfId="116"/>
    <cellStyle name="ErrorNumberTB,C 2 13" xfId="116"/>
    <cellStyle name="ErrorNumberTB,C 2 14" xfId="116"/>
    <cellStyle name="ErrorNumberTB,C 2 2" xfId="116"/>
    <cellStyle name="ErrorNumberTB,C 2 2 10" xfId="116"/>
    <cellStyle name="ErrorNumberTB,C 2 2 11" xfId="116"/>
    <cellStyle name="ErrorNumberTB,C 2 2 12" xfId="116"/>
    <cellStyle name="ErrorNumberTB,C 2 2 13" xfId="116"/>
    <cellStyle name="ErrorNumberTB,C 2 2 14" xfId="116"/>
    <cellStyle name="ErrorNumberTB,C 2 2 2" xfId="116"/>
    <cellStyle name="ErrorNumberTB,C 2 2 2 10" xfId="116"/>
    <cellStyle name="ErrorNumberTB,C 2 2 2 11" xfId="116"/>
    <cellStyle name="ErrorNumberTB,C 2 2 2 12" xfId="116"/>
    <cellStyle name="ErrorNumberTB,C 2 2 2 2" xfId="116"/>
    <cellStyle name="ErrorNumberTB,C 2 2 2 2 2" xfId="116"/>
    <cellStyle name="ErrorNumberTB,C 2 2 2 2 2 2" xfId="116"/>
    <cellStyle name="ErrorNumberTB,C 2 2 2 2 2 3" xfId="116"/>
    <cellStyle name="ErrorNumberTB,C 2 2 2 2 2 4" xfId="116"/>
    <cellStyle name="ErrorNumberTB,C 2 2 2 2 2 5" xfId="116"/>
    <cellStyle name="ErrorNumberTB,C 2 2 2 2 3" xfId="116"/>
    <cellStyle name="ErrorNumberTB,C 2 2 2 2 3 2" xfId="116"/>
    <cellStyle name="ErrorNumberTB,C 2 2 2 2 3 3" xfId="116"/>
    <cellStyle name="ErrorNumberTB,C 2 2 2 2 3 4" xfId="116"/>
    <cellStyle name="ErrorNumberTB,C 2 2 2 2 4" xfId="116"/>
    <cellStyle name="ErrorNumberTB,C 2 2 2 2 5" xfId="116"/>
    <cellStyle name="ErrorNumberTB,C 2 2 2 2 6" xfId="116"/>
    <cellStyle name="ErrorNumberTB,C 2 2 2 2 7" xfId="116"/>
    <cellStyle name="ErrorNumberTB,C 2 2 2 2 8" xfId="116"/>
    <cellStyle name="ErrorNumberTB,C 2 2 2 3" xfId="116"/>
    <cellStyle name="ErrorNumberTB,C 2 2 2 3 2" xfId="116"/>
    <cellStyle name="ErrorNumberTB,C 2 2 2 3 2 2" xfId="116"/>
    <cellStyle name="ErrorNumberTB,C 2 2 2 3 2 3" xfId="116"/>
    <cellStyle name="ErrorNumberTB,C 2 2 2 3 2 4" xfId="116"/>
    <cellStyle name="ErrorNumberTB,C 2 2 2 3 2 5" xfId="116"/>
    <cellStyle name="ErrorNumberTB,C 2 2 2 3 3" xfId="116"/>
    <cellStyle name="ErrorNumberTB,C 2 2 2 3 3 2" xfId="116"/>
    <cellStyle name="ErrorNumberTB,C 2 2 2 3 3 3" xfId="116"/>
    <cellStyle name="ErrorNumberTB,C 2 2 2 3 3 4" xfId="116"/>
    <cellStyle name="ErrorNumberTB,C 2 2 2 3 4" xfId="116"/>
    <cellStyle name="ErrorNumberTB,C 2 2 2 3 5" xfId="116"/>
    <cellStyle name="ErrorNumberTB,C 2 2 2 3 6" xfId="116"/>
    <cellStyle name="ErrorNumberTB,C 2 2 2 3 7" xfId="116"/>
    <cellStyle name="ErrorNumberTB,C 2 2 2 3 8" xfId="116"/>
    <cellStyle name="ErrorNumberTB,C 2 2 2 4" xfId="116"/>
    <cellStyle name="ErrorNumberTB,C 2 2 2 4 2" xfId="116"/>
    <cellStyle name="ErrorNumberTB,C 2 2 2 4 2 2" xfId="116"/>
    <cellStyle name="ErrorNumberTB,C 2 2 2 4 2 3" xfId="116"/>
    <cellStyle name="ErrorNumberTB,C 2 2 2 4 2 4" xfId="116"/>
    <cellStyle name="ErrorNumberTB,C 2 2 2 4 2 5" xfId="116"/>
    <cellStyle name="ErrorNumberTB,C 2 2 2 4 3" xfId="116"/>
    <cellStyle name="ErrorNumberTB,C 2 2 2 4 3 2" xfId="116"/>
    <cellStyle name="ErrorNumberTB,C 2 2 2 4 3 3" xfId="116"/>
    <cellStyle name="ErrorNumberTB,C 2 2 2 4 3 4" xfId="116"/>
    <cellStyle name="ErrorNumberTB,C 2 2 2 4 4" xfId="116"/>
    <cellStyle name="ErrorNumberTB,C 2 2 2 4 5" xfId="116"/>
    <cellStyle name="ErrorNumberTB,C 2 2 2 4 6" xfId="116"/>
    <cellStyle name="ErrorNumberTB,C 2 2 2 4 7" xfId="116"/>
    <cellStyle name="ErrorNumberTB,C 2 2 2 4 8" xfId="116"/>
    <cellStyle name="ErrorNumberTB,C 2 2 2 5" xfId="116"/>
    <cellStyle name="ErrorNumberTB,C 2 2 2 5 2" xfId="116"/>
    <cellStyle name="ErrorNumberTB,C 2 2 2 5 2 2" xfId="116"/>
    <cellStyle name="ErrorNumberTB,C 2 2 2 5 2 3" xfId="116"/>
    <cellStyle name="ErrorNumberTB,C 2 2 2 5 2 4" xfId="116"/>
    <cellStyle name="ErrorNumberTB,C 2 2 2 5 2 5" xfId="116"/>
    <cellStyle name="ErrorNumberTB,C 2 2 2 5 3" xfId="116"/>
    <cellStyle name="ErrorNumberTB,C 2 2 2 5 3 2" xfId="116"/>
    <cellStyle name="ErrorNumberTB,C 2 2 2 5 3 3" xfId="116"/>
    <cellStyle name="ErrorNumberTB,C 2 2 2 5 3 4" xfId="116"/>
    <cellStyle name="ErrorNumberTB,C 2 2 2 5 4" xfId="116"/>
    <cellStyle name="ErrorNumberTB,C 2 2 2 5 5" xfId="116"/>
    <cellStyle name="ErrorNumberTB,C 2 2 2 5 6" xfId="116"/>
    <cellStyle name="ErrorNumberTB,C 2 2 2 5 7" xfId="116"/>
    <cellStyle name="ErrorNumberTB,C 2 2 2 5 8" xfId="116"/>
    <cellStyle name="ErrorNumberTB,C 2 2 2 6" xfId="116"/>
    <cellStyle name="ErrorNumberTB,C 2 2 2 6 2" xfId="116"/>
    <cellStyle name="ErrorNumberTB,C 2 2 2 6 3" xfId="116"/>
    <cellStyle name="ErrorNumberTB,C 2 2 2 6 4" xfId="116"/>
    <cellStyle name="ErrorNumberTB,C 2 2 2 6 5" xfId="116"/>
    <cellStyle name="ErrorNumberTB,C 2 2 2 7" xfId="116"/>
    <cellStyle name="ErrorNumberTB,C 2 2 2 7 2" xfId="116"/>
    <cellStyle name="ErrorNumberTB,C 2 2 2 7 3" xfId="116"/>
    <cellStyle name="ErrorNumberTB,C 2 2 2 7 4" xfId="116"/>
    <cellStyle name="ErrorNumberTB,C 2 2 2 8" xfId="116"/>
    <cellStyle name="ErrorNumberTB,C 2 2 2 9" xfId="116"/>
    <cellStyle name="ErrorNumberTB,C 2 2 3" xfId="116"/>
    <cellStyle name="ErrorNumberTB,C 2 2 3 10" xfId="116"/>
    <cellStyle name="ErrorNumberTB,C 2 2 3 11" xfId="116"/>
    <cellStyle name="ErrorNumberTB,C 2 2 3 12" xfId="116"/>
    <cellStyle name="ErrorNumberTB,C 2 2 3 2" xfId="116"/>
    <cellStyle name="ErrorNumberTB,C 2 2 3 2 2" xfId="116"/>
    <cellStyle name="ErrorNumberTB,C 2 2 3 2 2 2" xfId="116"/>
    <cellStyle name="ErrorNumberTB,C 2 2 3 2 2 3" xfId="116"/>
    <cellStyle name="ErrorNumberTB,C 2 2 3 2 2 4" xfId="116"/>
    <cellStyle name="ErrorNumberTB,C 2 2 3 2 2 5" xfId="116"/>
    <cellStyle name="ErrorNumberTB,C 2 2 3 2 3" xfId="116"/>
    <cellStyle name="ErrorNumberTB,C 2 2 3 2 3 2" xfId="116"/>
    <cellStyle name="ErrorNumberTB,C 2 2 3 2 3 3" xfId="116"/>
    <cellStyle name="ErrorNumberTB,C 2 2 3 2 3 4" xfId="116"/>
    <cellStyle name="ErrorNumberTB,C 2 2 3 2 4" xfId="116"/>
    <cellStyle name="ErrorNumberTB,C 2 2 3 2 5" xfId="116"/>
    <cellStyle name="ErrorNumberTB,C 2 2 3 2 6" xfId="116"/>
    <cellStyle name="ErrorNumberTB,C 2 2 3 2 7" xfId="116"/>
    <cellStyle name="ErrorNumberTB,C 2 2 3 2 8" xfId="116"/>
    <cellStyle name="ErrorNumberTB,C 2 2 3 3" xfId="116"/>
    <cellStyle name="ErrorNumberTB,C 2 2 3 3 2" xfId="116"/>
    <cellStyle name="ErrorNumberTB,C 2 2 3 3 2 2" xfId="116"/>
    <cellStyle name="ErrorNumberTB,C 2 2 3 3 2 3" xfId="116"/>
    <cellStyle name="ErrorNumberTB,C 2 2 3 3 2 4" xfId="116"/>
    <cellStyle name="ErrorNumberTB,C 2 2 3 3 2 5" xfId="116"/>
    <cellStyle name="ErrorNumberTB,C 2 2 3 3 3" xfId="116"/>
    <cellStyle name="ErrorNumberTB,C 2 2 3 3 3 2" xfId="116"/>
    <cellStyle name="ErrorNumberTB,C 2 2 3 3 3 3" xfId="116"/>
    <cellStyle name="ErrorNumberTB,C 2 2 3 3 3 4" xfId="116"/>
    <cellStyle name="ErrorNumberTB,C 2 2 3 3 4" xfId="116"/>
    <cellStyle name="ErrorNumberTB,C 2 2 3 3 5" xfId="116"/>
    <cellStyle name="ErrorNumberTB,C 2 2 3 3 6" xfId="116"/>
    <cellStyle name="ErrorNumberTB,C 2 2 3 3 7" xfId="116"/>
    <cellStyle name="ErrorNumberTB,C 2 2 3 3 8" xfId="116"/>
    <cellStyle name="ErrorNumberTB,C 2 2 3 4" xfId="116"/>
    <cellStyle name="ErrorNumberTB,C 2 2 3 4 2" xfId="116"/>
    <cellStyle name="ErrorNumberTB,C 2 2 3 4 2 2" xfId="116"/>
    <cellStyle name="ErrorNumberTB,C 2 2 3 4 2 3" xfId="116"/>
    <cellStyle name="ErrorNumberTB,C 2 2 3 4 2 4" xfId="116"/>
    <cellStyle name="ErrorNumberTB,C 2 2 3 4 2 5" xfId="116"/>
    <cellStyle name="ErrorNumberTB,C 2 2 3 4 3" xfId="116"/>
    <cellStyle name="ErrorNumberTB,C 2 2 3 4 3 2" xfId="116"/>
    <cellStyle name="ErrorNumberTB,C 2 2 3 4 3 3" xfId="116"/>
    <cellStyle name="ErrorNumberTB,C 2 2 3 4 3 4" xfId="116"/>
    <cellStyle name="ErrorNumberTB,C 2 2 3 4 4" xfId="116"/>
    <cellStyle name="ErrorNumberTB,C 2 2 3 4 5" xfId="116"/>
    <cellStyle name="ErrorNumberTB,C 2 2 3 4 6" xfId="116"/>
    <cellStyle name="ErrorNumberTB,C 2 2 3 4 7" xfId="116"/>
    <cellStyle name="ErrorNumberTB,C 2 2 3 4 8" xfId="116"/>
    <cellStyle name="ErrorNumberTB,C 2 2 3 5" xfId="116"/>
    <cellStyle name="ErrorNumberTB,C 2 2 3 5 2" xfId="116"/>
    <cellStyle name="ErrorNumberTB,C 2 2 3 5 2 2" xfId="116"/>
    <cellStyle name="ErrorNumberTB,C 2 2 3 5 2 3" xfId="116"/>
    <cellStyle name="ErrorNumberTB,C 2 2 3 5 2 4" xfId="116"/>
    <cellStyle name="ErrorNumberTB,C 2 2 3 5 2 5" xfId="116"/>
    <cellStyle name="ErrorNumberTB,C 2 2 3 5 3" xfId="116"/>
    <cellStyle name="ErrorNumberTB,C 2 2 3 5 3 2" xfId="116"/>
    <cellStyle name="ErrorNumberTB,C 2 2 3 5 3 3" xfId="116"/>
    <cellStyle name="ErrorNumberTB,C 2 2 3 5 3 4" xfId="116"/>
    <cellStyle name="ErrorNumberTB,C 2 2 3 5 4" xfId="116"/>
    <cellStyle name="ErrorNumberTB,C 2 2 3 5 5" xfId="116"/>
    <cellStyle name="ErrorNumberTB,C 2 2 3 5 6" xfId="116"/>
    <cellStyle name="ErrorNumberTB,C 2 2 3 5 7" xfId="116"/>
    <cellStyle name="ErrorNumberTB,C 2 2 3 5 8" xfId="116"/>
    <cellStyle name="ErrorNumberTB,C 2 2 3 6" xfId="116"/>
    <cellStyle name="ErrorNumberTB,C 2 2 3 6 2" xfId="116"/>
    <cellStyle name="ErrorNumberTB,C 2 2 3 6 3" xfId="116"/>
    <cellStyle name="ErrorNumberTB,C 2 2 3 6 4" xfId="116"/>
    <cellStyle name="ErrorNumberTB,C 2 2 3 6 5" xfId="116"/>
    <cellStyle name="ErrorNumberTB,C 2 2 3 7" xfId="116"/>
    <cellStyle name="ErrorNumberTB,C 2 2 3 7 2" xfId="116"/>
    <cellStyle name="ErrorNumberTB,C 2 2 3 7 3" xfId="116"/>
    <cellStyle name="ErrorNumberTB,C 2 2 3 7 4" xfId="116"/>
    <cellStyle name="ErrorNumberTB,C 2 2 3 8" xfId="116"/>
    <cellStyle name="ErrorNumberTB,C 2 2 3 9" xfId="116"/>
    <cellStyle name="ErrorNumberTB,C 2 2 4" xfId="116"/>
    <cellStyle name="ErrorNumberTB,C 2 2 4 2" xfId="116"/>
    <cellStyle name="ErrorNumberTB,C 2 2 4 2 2" xfId="116"/>
    <cellStyle name="ErrorNumberTB,C 2 2 4 2 3" xfId="116"/>
    <cellStyle name="ErrorNumberTB,C 2 2 4 2 4" xfId="116"/>
    <cellStyle name="ErrorNumberTB,C 2 2 4 2 5" xfId="116"/>
    <cellStyle name="ErrorNumberTB,C 2 2 4 3" xfId="116"/>
    <cellStyle name="ErrorNumberTB,C 2 2 4 3 2" xfId="116"/>
    <cellStyle name="ErrorNumberTB,C 2 2 4 3 3" xfId="116"/>
    <cellStyle name="ErrorNumberTB,C 2 2 4 3 4" xfId="116"/>
    <cellStyle name="ErrorNumberTB,C 2 2 4 4" xfId="116"/>
    <cellStyle name="ErrorNumberTB,C 2 2 4 5" xfId="116"/>
    <cellStyle name="ErrorNumberTB,C 2 2 4 6" xfId="116"/>
    <cellStyle name="ErrorNumberTB,C 2 2 4 7" xfId="116"/>
    <cellStyle name="ErrorNumberTB,C 2 2 4 8" xfId="116"/>
    <cellStyle name="ErrorNumberTB,C 2 2 5" xfId="116"/>
    <cellStyle name="ErrorNumberTB,C 2 2 5 2" xfId="116"/>
    <cellStyle name="ErrorNumberTB,C 2 2 5 2 2" xfId="116"/>
    <cellStyle name="ErrorNumberTB,C 2 2 5 2 3" xfId="116"/>
    <cellStyle name="ErrorNumberTB,C 2 2 5 2 4" xfId="116"/>
    <cellStyle name="ErrorNumberTB,C 2 2 5 2 5" xfId="116"/>
    <cellStyle name="ErrorNumberTB,C 2 2 5 3" xfId="116"/>
    <cellStyle name="ErrorNumberTB,C 2 2 5 3 2" xfId="116"/>
    <cellStyle name="ErrorNumberTB,C 2 2 5 3 3" xfId="116"/>
    <cellStyle name="ErrorNumberTB,C 2 2 5 3 4" xfId="116"/>
    <cellStyle name="ErrorNumberTB,C 2 2 5 4" xfId="116"/>
    <cellStyle name="ErrorNumberTB,C 2 2 5 5" xfId="116"/>
    <cellStyle name="ErrorNumberTB,C 2 2 5 6" xfId="116"/>
    <cellStyle name="ErrorNumberTB,C 2 2 5 7" xfId="116"/>
    <cellStyle name="ErrorNumberTB,C 2 2 5 8" xfId="116"/>
    <cellStyle name="ErrorNumberTB,C 2 2 6" xfId="116"/>
    <cellStyle name="ErrorNumberTB,C 2 2 6 2" xfId="116"/>
    <cellStyle name="ErrorNumberTB,C 2 2 6 2 2" xfId="116"/>
    <cellStyle name="ErrorNumberTB,C 2 2 6 2 3" xfId="116"/>
    <cellStyle name="ErrorNumberTB,C 2 2 6 2 4" xfId="116"/>
    <cellStyle name="ErrorNumberTB,C 2 2 6 2 5" xfId="116"/>
    <cellStyle name="ErrorNumberTB,C 2 2 6 3" xfId="116"/>
    <cellStyle name="ErrorNumberTB,C 2 2 6 3 2" xfId="116"/>
    <cellStyle name="ErrorNumberTB,C 2 2 6 3 3" xfId="116"/>
    <cellStyle name="ErrorNumberTB,C 2 2 6 3 4" xfId="116"/>
    <cellStyle name="ErrorNumberTB,C 2 2 6 4" xfId="116"/>
    <cellStyle name="ErrorNumberTB,C 2 2 6 5" xfId="116"/>
    <cellStyle name="ErrorNumberTB,C 2 2 6 6" xfId="116"/>
    <cellStyle name="ErrorNumberTB,C 2 2 6 7" xfId="116"/>
    <cellStyle name="ErrorNumberTB,C 2 2 6 8" xfId="116"/>
    <cellStyle name="ErrorNumberTB,C 2 2 7" xfId="116"/>
    <cellStyle name="ErrorNumberTB,C 2 2 7 2" xfId="116"/>
    <cellStyle name="ErrorNumberTB,C 2 2 7 2 2" xfId="116"/>
    <cellStyle name="ErrorNumberTB,C 2 2 7 2 3" xfId="116"/>
    <cellStyle name="ErrorNumberTB,C 2 2 7 2 4" xfId="116"/>
    <cellStyle name="ErrorNumberTB,C 2 2 7 2 5" xfId="116"/>
    <cellStyle name="ErrorNumberTB,C 2 2 7 3" xfId="116"/>
    <cellStyle name="ErrorNumberTB,C 2 2 7 3 2" xfId="116"/>
    <cellStyle name="ErrorNumberTB,C 2 2 7 3 3" xfId="116"/>
    <cellStyle name="ErrorNumberTB,C 2 2 7 3 4" xfId="116"/>
    <cellStyle name="ErrorNumberTB,C 2 2 7 4" xfId="116"/>
    <cellStyle name="ErrorNumberTB,C 2 2 7 5" xfId="116"/>
    <cellStyle name="ErrorNumberTB,C 2 2 7 6" xfId="116"/>
    <cellStyle name="ErrorNumberTB,C 2 2 7 7" xfId="116"/>
    <cellStyle name="ErrorNumberTB,C 2 2 7 8" xfId="116"/>
    <cellStyle name="ErrorNumberTB,C 2 2 8" xfId="116"/>
    <cellStyle name="ErrorNumberTB,C 2 2 8 2" xfId="116"/>
    <cellStyle name="ErrorNumberTB,C 2 2 8 3" xfId="116"/>
    <cellStyle name="ErrorNumberTB,C 2 2 8 4" xfId="116"/>
    <cellStyle name="ErrorNumberTB,C 2 2 8 5" xfId="116"/>
    <cellStyle name="ErrorNumberTB,C 2 2 9" xfId="116"/>
    <cellStyle name="ErrorNumberTB,C 2 2 9 2" xfId="116"/>
    <cellStyle name="ErrorNumberTB,C 2 2 9 3" xfId="116"/>
    <cellStyle name="ErrorNumberTB,C 2 2 9 4" xfId="116"/>
    <cellStyle name="ErrorNumberTB,C 2 3" xfId="116"/>
    <cellStyle name="ErrorNumberTB,C 2 3 10" xfId="116"/>
    <cellStyle name="ErrorNumberTB,C 2 3 11" xfId="116"/>
    <cellStyle name="ErrorNumberTB,C 2 3 12" xfId="116"/>
    <cellStyle name="ErrorNumberTB,C 2 3 2" xfId="116"/>
    <cellStyle name="ErrorNumberTB,C 2 3 2 2" xfId="116"/>
    <cellStyle name="ErrorNumberTB,C 2 3 2 2 2" xfId="116"/>
    <cellStyle name="ErrorNumberTB,C 2 3 2 2 3" xfId="116"/>
    <cellStyle name="ErrorNumberTB,C 2 3 2 2 4" xfId="116"/>
    <cellStyle name="ErrorNumberTB,C 2 3 2 2 5" xfId="116"/>
    <cellStyle name="ErrorNumberTB,C 2 3 2 3" xfId="116"/>
    <cellStyle name="ErrorNumberTB,C 2 3 2 3 2" xfId="116"/>
    <cellStyle name="ErrorNumberTB,C 2 3 2 3 3" xfId="116"/>
    <cellStyle name="ErrorNumberTB,C 2 3 2 3 4" xfId="116"/>
    <cellStyle name="ErrorNumberTB,C 2 3 2 4" xfId="116"/>
    <cellStyle name="ErrorNumberTB,C 2 3 2 5" xfId="116"/>
    <cellStyle name="ErrorNumberTB,C 2 3 2 6" xfId="116"/>
    <cellStyle name="ErrorNumberTB,C 2 3 2 7" xfId="116"/>
    <cellStyle name="ErrorNumberTB,C 2 3 2 8" xfId="116"/>
    <cellStyle name="ErrorNumberTB,C 2 3 3" xfId="116"/>
    <cellStyle name="ErrorNumberTB,C 2 3 3 2" xfId="116"/>
    <cellStyle name="ErrorNumberTB,C 2 3 3 2 2" xfId="116"/>
    <cellStyle name="ErrorNumberTB,C 2 3 3 2 3" xfId="116"/>
    <cellStyle name="ErrorNumberTB,C 2 3 3 2 4" xfId="116"/>
    <cellStyle name="ErrorNumberTB,C 2 3 3 2 5" xfId="116"/>
    <cellStyle name="ErrorNumberTB,C 2 3 3 3" xfId="116"/>
    <cellStyle name="ErrorNumberTB,C 2 3 3 3 2" xfId="116"/>
    <cellStyle name="ErrorNumberTB,C 2 3 3 3 3" xfId="116"/>
    <cellStyle name="ErrorNumberTB,C 2 3 3 3 4" xfId="116"/>
    <cellStyle name="ErrorNumberTB,C 2 3 3 4" xfId="116"/>
    <cellStyle name="ErrorNumberTB,C 2 3 3 5" xfId="116"/>
    <cellStyle name="ErrorNumberTB,C 2 3 3 6" xfId="116"/>
    <cellStyle name="ErrorNumberTB,C 2 3 3 7" xfId="116"/>
    <cellStyle name="ErrorNumberTB,C 2 3 3 8" xfId="116"/>
    <cellStyle name="ErrorNumberTB,C 2 3 4" xfId="116"/>
    <cellStyle name="ErrorNumberTB,C 2 3 4 2" xfId="116"/>
    <cellStyle name="ErrorNumberTB,C 2 3 4 2 2" xfId="116"/>
    <cellStyle name="ErrorNumberTB,C 2 3 4 2 3" xfId="116"/>
    <cellStyle name="ErrorNumberTB,C 2 3 4 2 4" xfId="116"/>
    <cellStyle name="ErrorNumberTB,C 2 3 4 2 5" xfId="116"/>
    <cellStyle name="ErrorNumberTB,C 2 3 4 3" xfId="116"/>
    <cellStyle name="ErrorNumberTB,C 2 3 4 3 2" xfId="116"/>
    <cellStyle name="ErrorNumberTB,C 2 3 4 3 3" xfId="116"/>
    <cellStyle name="ErrorNumberTB,C 2 3 4 3 4" xfId="116"/>
    <cellStyle name="ErrorNumberTB,C 2 3 4 4" xfId="116"/>
    <cellStyle name="ErrorNumberTB,C 2 3 4 5" xfId="116"/>
    <cellStyle name="ErrorNumberTB,C 2 3 4 6" xfId="116"/>
    <cellStyle name="ErrorNumberTB,C 2 3 4 7" xfId="116"/>
    <cellStyle name="ErrorNumberTB,C 2 3 4 8" xfId="116"/>
    <cellStyle name="ErrorNumberTB,C 2 3 5" xfId="116"/>
    <cellStyle name="ErrorNumberTB,C 2 3 5 2" xfId="116"/>
    <cellStyle name="ErrorNumberTB,C 2 3 5 2 2" xfId="116"/>
    <cellStyle name="ErrorNumberTB,C 2 3 5 2 3" xfId="116"/>
    <cellStyle name="ErrorNumberTB,C 2 3 5 2 4" xfId="116"/>
    <cellStyle name="ErrorNumberTB,C 2 3 5 2 5" xfId="116"/>
    <cellStyle name="ErrorNumberTB,C 2 3 5 3" xfId="116"/>
    <cellStyle name="ErrorNumberTB,C 2 3 5 3 2" xfId="116"/>
    <cellStyle name="ErrorNumberTB,C 2 3 5 3 3" xfId="116"/>
    <cellStyle name="ErrorNumberTB,C 2 3 5 3 4" xfId="116"/>
    <cellStyle name="ErrorNumberTB,C 2 3 5 4" xfId="116"/>
    <cellStyle name="ErrorNumberTB,C 2 3 5 5" xfId="116"/>
    <cellStyle name="ErrorNumberTB,C 2 3 5 6" xfId="116"/>
    <cellStyle name="ErrorNumberTB,C 2 3 5 7" xfId="116"/>
    <cellStyle name="ErrorNumberTB,C 2 3 5 8" xfId="116"/>
    <cellStyle name="ErrorNumberTB,C 2 3 6" xfId="116"/>
    <cellStyle name="ErrorNumberTB,C 2 3 6 2" xfId="116"/>
    <cellStyle name="ErrorNumberTB,C 2 3 6 3" xfId="116"/>
    <cellStyle name="ErrorNumberTB,C 2 3 6 4" xfId="116"/>
    <cellStyle name="ErrorNumberTB,C 2 3 6 5" xfId="116"/>
    <cellStyle name="ErrorNumberTB,C 2 3 7" xfId="116"/>
    <cellStyle name="ErrorNumberTB,C 2 3 7 2" xfId="116"/>
    <cellStyle name="ErrorNumberTB,C 2 3 7 3" xfId="116"/>
    <cellStyle name="ErrorNumberTB,C 2 3 7 4" xfId="116"/>
    <cellStyle name="ErrorNumberTB,C 2 3 8" xfId="116"/>
    <cellStyle name="ErrorNumberTB,C 2 3 9" xfId="116"/>
    <cellStyle name="ErrorNumberTB,C 2 4" xfId="116"/>
    <cellStyle name="ErrorNumberTB,C 2 4 2" xfId="116"/>
    <cellStyle name="ErrorNumberTB,C 2 4 2 2" xfId="116"/>
    <cellStyle name="ErrorNumberTB,C 2 4 2 3" xfId="116"/>
    <cellStyle name="ErrorNumberTB,C 2 4 2 4" xfId="116"/>
    <cellStyle name="ErrorNumberTB,C 2 4 2 5" xfId="116"/>
    <cellStyle name="ErrorNumberTB,C 2 4 3" xfId="116"/>
    <cellStyle name="ErrorNumberTB,C 2 4 3 2" xfId="116"/>
    <cellStyle name="ErrorNumberTB,C 2 4 3 3" xfId="116"/>
    <cellStyle name="ErrorNumberTB,C 2 4 3 4" xfId="116"/>
    <cellStyle name="ErrorNumberTB,C 2 4 4" xfId="116"/>
    <cellStyle name="ErrorNumberTB,C 2 4 5" xfId="116"/>
    <cellStyle name="ErrorNumberTB,C 2 4 6" xfId="116"/>
    <cellStyle name="ErrorNumberTB,C 2 4 7" xfId="116"/>
    <cellStyle name="ErrorNumberTB,C 2 4 8" xfId="116"/>
    <cellStyle name="ErrorNumberTB,C 2 5" xfId="116"/>
    <cellStyle name="ErrorNumberTB,C 2 5 2" xfId="116"/>
    <cellStyle name="ErrorNumberTB,C 2 5 2 2" xfId="116"/>
    <cellStyle name="ErrorNumberTB,C 2 5 2 3" xfId="116"/>
    <cellStyle name="ErrorNumberTB,C 2 5 2 4" xfId="116"/>
    <cellStyle name="ErrorNumberTB,C 2 5 2 5" xfId="116"/>
    <cellStyle name="ErrorNumberTB,C 2 5 3" xfId="116"/>
    <cellStyle name="ErrorNumberTB,C 2 5 3 2" xfId="116"/>
    <cellStyle name="ErrorNumberTB,C 2 5 3 3" xfId="116"/>
    <cellStyle name="ErrorNumberTB,C 2 5 3 4" xfId="116"/>
    <cellStyle name="ErrorNumberTB,C 2 5 4" xfId="116"/>
    <cellStyle name="ErrorNumberTB,C 2 5 5" xfId="116"/>
    <cellStyle name="ErrorNumberTB,C 2 5 6" xfId="116"/>
    <cellStyle name="ErrorNumberTB,C 2 5 7" xfId="116"/>
    <cellStyle name="ErrorNumberTB,C 2 5 8" xfId="116"/>
    <cellStyle name="ErrorNumberTB,C 2 6" xfId="116"/>
    <cellStyle name="ErrorNumberTB,C 2 6 2" xfId="116"/>
    <cellStyle name="ErrorNumberTB,C 2 6 2 2" xfId="116"/>
    <cellStyle name="ErrorNumberTB,C 2 6 2 3" xfId="116"/>
    <cellStyle name="ErrorNumberTB,C 2 6 2 4" xfId="116"/>
    <cellStyle name="ErrorNumberTB,C 2 6 2 5" xfId="116"/>
    <cellStyle name="ErrorNumberTB,C 2 6 3" xfId="116"/>
    <cellStyle name="ErrorNumberTB,C 2 6 3 2" xfId="116"/>
    <cellStyle name="ErrorNumberTB,C 2 6 3 3" xfId="116"/>
    <cellStyle name="ErrorNumberTB,C 2 6 3 4" xfId="116"/>
    <cellStyle name="ErrorNumberTB,C 2 6 4" xfId="116"/>
    <cellStyle name="ErrorNumberTB,C 2 6 5" xfId="116"/>
    <cellStyle name="ErrorNumberTB,C 2 6 6" xfId="116"/>
    <cellStyle name="ErrorNumberTB,C 2 6 7" xfId="116"/>
    <cellStyle name="ErrorNumberTB,C 2 6 8" xfId="116"/>
    <cellStyle name="ErrorNumberTB,C 2 7" xfId="116"/>
    <cellStyle name="ErrorNumberTB,C 2 7 2" xfId="116"/>
    <cellStyle name="ErrorNumberTB,C 2 7 2 2" xfId="116"/>
    <cellStyle name="ErrorNumberTB,C 2 7 2 3" xfId="116"/>
    <cellStyle name="ErrorNumberTB,C 2 7 2 4" xfId="116"/>
    <cellStyle name="ErrorNumberTB,C 2 7 2 5" xfId="116"/>
    <cellStyle name="ErrorNumberTB,C 2 7 3" xfId="116"/>
    <cellStyle name="ErrorNumberTB,C 2 7 3 2" xfId="116"/>
    <cellStyle name="ErrorNumberTB,C 2 7 3 3" xfId="116"/>
    <cellStyle name="ErrorNumberTB,C 2 7 3 4" xfId="116"/>
    <cellStyle name="ErrorNumberTB,C 2 7 4" xfId="116"/>
    <cellStyle name="ErrorNumberTB,C 2 7 5" xfId="116"/>
    <cellStyle name="ErrorNumberTB,C 2 7 6" xfId="116"/>
    <cellStyle name="ErrorNumberTB,C 2 7 7" xfId="116"/>
    <cellStyle name="ErrorNumberTB,C 2 7 8" xfId="116"/>
    <cellStyle name="ErrorNumberTB,C 2 8" xfId="116"/>
    <cellStyle name="ErrorNumberTB,C 2 8 2" xfId="116"/>
    <cellStyle name="ErrorNumberTB,C 2 8 3" xfId="116"/>
    <cellStyle name="ErrorNumberTB,C 2 8 4" xfId="116"/>
    <cellStyle name="ErrorNumberTB,C 2 8 5" xfId="116"/>
    <cellStyle name="ErrorNumberTB,C 2 9" xfId="116"/>
    <cellStyle name="ErrorNumberTB,C 2 9 2" xfId="116"/>
    <cellStyle name="ErrorNumberTB,C 2 9 3" xfId="116"/>
    <cellStyle name="ErrorNumberTB,C 2 9 4" xfId="116"/>
    <cellStyle name="ErrorNumberTB,C 3" xfId="116"/>
    <cellStyle name="ErrorNumberTB,C 3 10" xfId="116"/>
    <cellStyle name="ErrorNumberTB,C 3 11" xfId="116"/>
    <cellStyle name="ErrorNumberTB,C 3 12" xfId="116"/>
    <cellStyle name="ErrorNumberTB,C 3 13" xfId="116"/>
    <cellStyle name="ErrorNumberTB,C 3 14" xfId="116"/>
    <cellStyle name="ErrorNumberTB,C 3 2" xfId="116"/>
    <cellStyle name="ErrorNumberTB,C 3 2 10" xfId="116"/>
    <cellStyle name="ErrorNumberTB,C 3 2 11" xfId="116"/>
    <cellStyle name="ErrorNumberTB,C 3 2 12" xfId="116"/>
    <cellStyle name="ErrorNumberTB,C 3 2 2" xfId="116"/>
    <cellStyle name="ErrorNumberTB,C 3 2 2 2" xfId="116"/>
    <cellStyle name="ErrorNumberTB,C 3 2 2 2 2" xfId="116"/>
    <cellStyle name="ErrorNumberTB,C 3 2 2 2 3" xfId="116"/>
    <cellStyle name="ErrorNumberTB,C 3 2 2 2 4" xfId="116"/>
    <cellStyle name="ErrorNumberTB,C 3 2 2 2 5" xfId="116"/>
    <cellStyle name="ErrorNumberTB,C 3 2 2 3" xfId="116"/>
    <cellStyle name="ErrorNumberTB,C 3 2 2 3 2" xfId="116"/>
    <cellStyle name="ErrorNumberTB,C 3 2 2 3 3" xfId="116"/>
    <cellStyle name="ErrorNumberTB,C 3 2 2 3 4" xfId="116"/>
    <cellStyle name="ErrorNumberTB,C 3 2 2 4" xfId="116"/>
    <cellStyle name="ErrorNumberTB,C 3 2 2 5" xfId="116"/>
    <cellStyle name="ErrorNumberTB,C 3 2 2 6" xfId="116"/>
    <cellStyle name="ErrorNumberTB,C 3 2 2 7" xfId="116"/>
    <cellStyle name="ErrorNumberTB,C 3 2 2 8" xfId="116"/>
    <cellStyle name="ErrorNumberTB,C 3 2 3" xfId="116"/>
    <cellStyle name="ErrorNumberTB,C 3 2 3 2" xfId="116"/>
    <cellStyle name="ErrorNumberTB,C 3 2 3 2 2" xfId="116"/>
    <cellStyle name="ErrorNumberTB,C 3 2 3 2 3" xfId="116"/>
    <cellStyle name="ErrorNumberTB,C 3 2 3 2 4" xfId="116"/>
    <cellStyle name="ErrorNumberTB,C 3 2 3 2 5" xfId="116"/>
    <cellStyle name="ErrorNumberTB,C 3 2 3 3" xfId="116"/>
    <cellStyle name="ErrorNumberTB,C 3 2 3 3 2" xfId="116"/>
    <cellStyle name="ErrorNumberTB,C 3 2 3 3 3" xfId="116"/>
    <cellStyle name="ErrorNumberTB,C 3 2 3 3 4" xfId="116"/>
    <cellStyle name="ErrorNumberTB,C 3 2 3 4" xfId="116"/>
    <cellStyle name="ErrorNumberTB,C 3 2 3 5" xfId="116"/>
    <cellStyle name="ErrorNumberTB,C 3 2 3 6" xfId="116"/>
    <cellStyle name="ErrorNumberTB,C 3 2 3 7" xfId="116"/>
    <cellStyle name="ErrorNumberTB,C 3 2 3 8" xfId="116"/>
    <cellStyle name="ErrorNumberTB,C 3 2 4" xfId="116"/>
    <cellStyle name="ErrorNumberTB,C 3 2 4 2" xfId="116"/>
    <cellStyle name="ErrorNumberTB,C 3 2 4 2 2" xfId="116"/>
    <cellStyle name="ErrorNumberTB,C 3 2 4 2 3" xfId="116"/>
    <cellStyle name="ErrorNumberTB,C 3 2 4 2 4" xfId="116"/>
    <cellStyle name="ErrorNumberTB,C 3 2 4 2 5" xfId="116"/>
    <cellStyle name="ErrorNumberTB,C 3 2 4 3" xfId="116"/>
    <cellStyle name="ErrorNumberTB,C 3 2 4 3 2" xfId="116"/>
    <cellStyle name="ErrorNumberTB,C 3 2 4 3 3" xfId="116"/>
    <cellStyle name="ErrorNumberTB,C 3 2 4 3 4" xfId="116"/>
    <cellStyle name="ErrorNumberTB,C 3 2 4 4" xfId="116"/>
    <cellStyle name="ErrorNumberTB,C 3 2 4 5" xfId="116"/>
    <cellStyle name="ErrorNumberTB,C 3 2 4 6" xfId="116"/>
    <cellStyle name="ErrorNumberTB,C 3 2 4 7" xfId="116"/>
    <cellStyle name="ErrorNumberTB,C 3 2 4 8" xfId="116"/>
    <cellStyle name="ErrorNumberTB,C 3 2 5" xfId="116"/>
    <cellStyle name="ErrorNumberTB,C 3 2 5 2" xfId="116"/>
    <cellStyle name="ErrorNumberTB,C 3 2 5 2 2" xfId="116"/>
    <cellStyle name="ErrorNumberTB,C 3 2 5 2 3" xfId="116"/>
    <cellStyle name="ErrorNumberTB,C 3 2 5 2 4" xfId="116"/>
    <cellStyle name="ErrorNumberTB,C 3 2 5 2 5" xfId="116"/>
    <cellStyle name="ErrorNumberTB,C 3 2 5 3" xfId="116"/>
    <cellStyle name="ErrorNumberTB,C 3 2 5 3 2" xfId="116"/>
    <cellStyle name="ErrorNumberTB,C 3 2 5 3 3" xfId="116"/>
    <cellStyle name="ErrorNumberTB,C 3 2 5 3 4" xfId="116"/>
    <cellStyle name="ErrorNumberTB,C 3 2 5 4" xfId="116"/>
    <cellStyle name="ErrorNumberTB,C 3 2 5 5" xfId="116"/>
    <cellStyle name="ErrorNumberTB,C 3 2 5 6" xfId="116"/>
    <cellStyle name="ErrorNumberTB,C 3 2 5 7" xfId="116"/>
    <cellStyle name="ErrorNumberTB,C 3 2 5 8" xfId="116"/>
    <cellStyle name="ErrorNumberTB,C 3 2 6" xfId="116"/>
    <cellStyle name="ErrorNumberTB,C 3 2 6 2" xfId="116"/>
    <cellStyle name="ErrorNumberTB,C 3 2 6 3" xfId="116"/>
    <cellStyle name="ErrorNumberTB,C 3 2 6 4" xfId="116"/>
    <cellStyle name="ErrorNumberTB,C 3 2 6 5" xfId="116"/>
    <cellStyle name="ErrorNumberTB,C 3 2 7" xfId="116"/>
    <cellStyle name="ErrorNumberTB,C 3 2 7 2" xfId="116"/>
    <cellStyle name="ErrorNumberTB,C 3 2 7 3" xfId="116"/>
    <cellStyle name="ErrorNumberTB,C 3 2 7 4" xfId="116"/>
    <cellStyle name="ErrorNumberTB,C 3 2 8" xfId="116"/>
    <cellStyle name="ErrorNumberTB,C 3 2 9" xfId="116"/>
    <cellStyle name="ErrorNumberTB,C 3 3" xfId="116"/>
    <cellStyle name="ErrorNumberTB,C 3 3 10" xfId="116"/>
    <cellStyle name="ErrorNumberTB,C 3 3 11" xfId="116"/>
    <cellStyle name="ErrorNumberTB,C 3 3 12" xfId="116"/>
    <cellStyle name="ErrorNumberTB,C 3 3 2" xfId="116"/>
    <cellStyle name="ErrorNumberTB,C 3 3 2 2" xfId="116"/>
    <cellStyle name="ErrorNumberTB,C 3 3 2 2 2" xfId="116"/>
    <cellStyle name="ErrorNumberTB,C 3 3 2 2 3" xfId="116"/>
    <cellStyle name="ErrorNumberTB,C 3 3 2 2 4" xfId="116"/>
    <cellStyle name="ErrorNumberTB,C 3 3 2 2 5" xfId="116"/>
    <cellStyle name="ErrorNumberTB,C 3 3 2 3" xfId="116"/>
    <cellStyle name="ErrorNumberTB,C 3 3 2 3 2" xfId="116"/>
    <cellStyle name="ErrorNumberTB,C 3 3 2 3 3" xfId="116"/>
    <cellStyle name="ErrorNumberTB,C 3 3 2 3 4" xfId="116"/>
    <cellStyle name="ErrorNumberTB,C 3 3 2 4" xfId="116"/>
    <cellStyle name="ErrorNumberTB,C 3 3 2 5" xfId="116"/>
    <cellStyle name="ErrorNumberTB,C 3 3 2 6" xfId="116"/>
    <cellStyle name="ErrorNumberTB,C 3 3 2 7" xfId="116"/>
    <cellStyle name="ErrorNumberTB,C 3 3 2 8" xfId="116"/>
    <cellStyle name="ErrorNumberTB,C 3 3 3" xfId="116"/>
    <cellStyle name="ErrorNumberTB,C 3 3 3 2" xfId="116"/>
    <cellStyle name="ErrorNumberTB,C 3 3 3 2 2" xfId="116"/>
    <cellStyle name="ErrorNumberTB,C 3 3 3 2 3" xfId="116"/>
    <cellStyle name="ErrorNumberTB,C 3 3 3 2 4" xfId="116"/>
    <cellStyle name="ErrorNumberTB,C 3 3 3 2 5" xfId="116"/>
    <cellStyle name="ErrorNumberTB,C 3 3 3 3" xfId="116"/>
    <cellStyle name="ErrorNumberTB,C 3 3 3 3 2" xfId="116"/>
    <cellStyle name="ErrorNumberTB,C 3 3 3 3 3" xfId="116"/>
    <cellStyle name="ErrorNumberTB,C 3 3 3 3 4" xfId="116"/>
    <cellStyle name="ErrorNumberTB,C 3 3 3 4" xfId="116"/>
    <cellStyle name="ErrorNumberTB,C 3 3 3 5" xfId="116"/>
    <cellStyle name="ErrorNumberTB,C 3 3 3 6" xfId="116"/>
    <cellStyle name="ErrorNumberTB,C 3 3 3 7" xfId="116"/>
    <cellStyle name="ErrorNumberTB,C 3 3 3 8" xfId="116"/>
    <cellStyle name="ErrorNumberTB,C 3 3 4" xfId="116"/>
    <cellStyle name="ErrorNumberTB,C 3 3 4 2" xfId="116"/>
    <cellStyle name="ErrorNumberTB,C 3 3 4 2 2" xfId="116"/>
    <cellStyle name="ErrorNumberTB,C 3 3 4 2 3" xfId="116"/>
    <cellStyle name="ErrorNumberTB,C 3 3 4 2 4" xfId="116"/>
    <cellStyle name="ErrorNumberTB,C 3 3 4 2 5" xfId="116"/>
    <cellStyle name="ErrorNumberTB,C 3 3 4 3" xfId="116"/>
    <cellStyle name="ErrorNumberTB,C 3 3 4 3 2" xfId="116"/>
    <cellStyle name="ErrorNumberTB,C 3 3 4 3 3" xfId="116"/>
    <cellStyle name="ErrorNumberTB,C 3 3 4 3 4" xfId="116"/>
    <cellStyle name="ErrorNumberTB,C 3 3 4 4" xfId="116"/>
    <cellStyle name="ErrorNumberTB,C 3 3 4 5" xfId="116"/>
    <cellStyle name="ErrorNumberTB,C 3 3 4 6" xfId="116"/>
    <cellStyle name="ErrorNumberTB,C 3 3 4 7" xfId="116"/>
    <cellStyle name="ErrorNumberTB,C 3 3 4 8" xfId="116"/>
    <cellStyle name="ErrorNumberTB,C 3 3 5" xfId="116"/>
    <cellStyle name="ErrorNumberTB,C 3 3 5 2" xfId="116"/>
    <cellStyle name="ErrorNumberTB,C 3 3 5 2 2" xfId="116"/>
    <cellStyle name="ErrorNumberTB,C 3 3 5 2 3" xfId="116"/>
    <cellStyle name="ErrorNumberTB,C 3 3 5 2 4" xfId="116"/>
    <cellStyle name="ErrorNumberTB,C 3 3 5 2 5" xfId="116"/>
    <cellStyle name="ErrorNumberTB,C 3 3 5 3" xfId="116"/>
    <cellStyle name="ErrorNumberTB,C 3 3 5 3 2" xfId="116"/>
    <cellStyle name="ErrorNumberTB,C 3 3 5 3 3" xfId="116"/>
    <cellStyle name="ErrorNumberTB,C 3 3 5 3 4" xfId="116"/>
    <cellStyle name="ErrorNumberTB,C 3 3 5 4" xfId="116"/>
    <cellStyle name="ErrorNumberTB,C 3 3 5 5" xfId="116"/>
    <cellStyle name="ErrorNumberTB,C 3 3 5 6" xfId="116"/>
    <cellStyle name="ErrorNumberTB,C 3 3 5 7" xfId="116"/>
    <cellStyle name="ErrorNumberTB,C 3 3 5 8" xfId="116"/>
    <cellStyle name="ErrorNumberTB,C 3 3 6" xfId="116"/>
    <cellStyle name="ErrorNumberTB,C 3 3 6 2" xfId="116"/>
    <cellStyle name="ErrorNumberTB,C 3 3 6 3" xfId="116"/>
    <cellStyle name="ErrorNumberTB,C 3 3 6 4" xfId="116"/>
    <cellStyle name="ErrorNumberTB,C 3 3 6 5" xfId="116"/>
    <cellStyle name="ErrorNumberTB,C 3 3 7" xfId="116"/>
    <cellStyle name="ErrorNumberTB,C 3 3 7 2" xfId="116"/>
    <cellStyle name="ErrorNumberTB,C 3 3 7 3" xfId="116"/>
    <cellStyle name="ErrorNumberTB,C 3 3 7 4" xfId="116"/>
    <cellStyle name="ErrorNumberTB,C 3 3 8" xfId="116"/>
    <cellStyle name="ErrorNumberTB,C 3 3 9" xfId="116"/>
    <cellStyle name="ErrorNumberTB,C 3 4" xfId="116"/>
    <cellStyle name="ErrorNumberTB,C 3 4 2" xfId="116"/>
    <cellStyle name="ErrorNumberTB,C 3 4 2 2" xfId="116"/>
    <cellStyle name="ErrorNumberTB,C 3 4 2 3" xfId="116"/>
    <cellStyle name="ErrorNumberTB,C 3 4 2 4" xfId="116"/>
    <cellStyle name="ErrorNumberTB,C 3 4 2 5" xfId="116"/>
    <cellStyle name="ErrorNumberTB,C 3 4 3" xfId="116"/>
    <cellStyle name="ErrorNumberTB,C 3 4 3 2" xfId="116"/>
    <cellStyle name="ErrorNumberTB,C 3 4 3 3" xfId="116"/>
    <cellStyle name="ErrorNumberTB,C 3 4 3 4" xfId="116"/>
    <cellStyle name="ErrorNumberTB,C 3 4 4" xfId="116"/>
    <cellStyle name="ErrorNumberTB,C 3 4 5" xfId="116"/>
    <cellStyle name="ErrorNumberTB,C 3 4 6" xfId="116"/>
    <cellStyle name="ErrorNumberTB,C 3 4 7" xfId="116"/>
    <cellStyle name="ErrorNumberTB,C 3 4 8" xfId="116"/>
    <cellStyle name="ErrorNumberTB,C 3 5" xfId="116"/>
    <cellStyle name="ErrorNumberTB,C 3 5 2" xfId="116"/>
    <cellStyle name="ErrorNumberTB,C 3 5 2 2" xfId="116"/>
    <cellStyle name="ErrorNumberTB,C 3 5 2 3" xfId="116"/>
    <cellStyle name="ErrorNumberTB,C 3 5 2 4" xfId="116"/>
    <cellStyle name="ErrorNumberTB,C 3 5 2 5" xfId="116"/>
    <cellStyle name="ErrorNumberTB,C 3 5 3" xfId="116"/>
    <cellStyle name="ErrorNumberTB,C 3 5 3 2" xfId="116"/>
    <cellStyle name="ErrorNumberTB,C 3 5 3 3" xfId="116"/>
    <cellStyle name="ErrorNumberTB,C 3 5 3 4" xfId="116"/>
    <cellStyle name="ErrorNumberTB,C 3 5 4" xfId="116"/>
    <cellStyle name="ErrorNumberTB,C 3 5 5" xfId="116"/>
    <cellStyle name="ErrorNumberTB,C 3 5 6" xfId="116"/>
    <cellStyle name="ErrorNumberTB,C 3 5 7" xfId="116"/>
    <cellStyle name="ErrorNumberTB,C 3 5 8" xfId="116"/>
    <cellStyle name="ErrorNumberTB,C 3 6" xfId="116"/>
    <cellStyle name="ErrorNumberTB,C 3 6 2" xfId="116"/>
    <cellStyle name="ErrorNumberTB,C 3 6 2 2" xfId="116"/>
    <cellStyle name="ErrorNumberTB,C 3 6 2 3" xfId="116"/>
    <cellStyle name="ErrorNumberTB,C 3 6 2 4" xfId="116"/>
    <cellStyle name="ErrorNumberTB,C 3 6 2 5" xfId="116"/>
    <cellStyle name="ErrorNumberTB,C 3 6 3" xfId="116"/>
    <cellStyle name="ErrorNumberTB,C 3 6 3 2" xfId="116"/>
    <cellStyle name="ErrorNumberTB,C 3 6 3 3" xfId="116"/>
    <cellStyle name="ErrorNumberTB,C 3 6 3 4" xfId="116"/>
    <cellStyle name="ErrorNumberTB,C 3 6 4" xfId="116"/>
    <cellStyle name="ErrorNumberTB,C 3 6 5" xfId="116"/>
    <cellStyle name="ErrorNumberTB,C 3 6 6" xfId="116"/>
    <cellStyle name="ErrorNumberTB,C 3 6 7" xfId="116"/>
    <cellStyle name="ErrorNumberTB,C 3 6 8" xfId="116"/>
    <cellStyle name="ErrorNumberTB,C 3 7" xfId="116"/>
    <cellStyle name="ErrorNumberTB,C 3 7 2" xfId="116"/>
    <cellStyle name="ErrorNumberTB,C 3 7 2 2" xfId="116"/>
    <cellStyle name="ErrorNumberTB,C 3 7 2 3" xfId="116"/>
    <cellStyle name="ErrorNumberTB,C 3 7 2 4" xfId="116"/>
    <cellStyle name="ErrorNumberTB,C 3 7 2 5" xfId="116"/>
    <cellStyle name="ErrorNumberTB,C 3 7 3" xfId="116"/>
    <cellStyle name="ErrorNumberTB,C 3 7 3 2" xfId="116"/>
    <cellStyle name="ErrorNumberTB,C 3 7 3 3" xfId="116"/>
    <cellStyle name="ErrorNumberTB,C 3 7 3 4" xfId="116"/>
    <cellStyle name="ErrorNumberTB,C 3 7 4" xfId="116"/>
    <cellStyle name="ErrorNumberTB,C 3 7 5" xfId="116"/>
    <cellStyle name="ErrorNumberTB,C 3 7 6" xfId="116"/>
    <cellStyle name="ErrorNumberTB,C 3 7 7" xfId="116"/>
    <cellStyle name="ErrorNumberTB,C 3 7 8" xfId="116"/>
    <cellStyle name="ErrorNumberTB,C 3 8" xfId="116"/>
    <cellStyle name="ErrorNumberTB,C 3 8 2" xfId="116"/>
    <cellStyle name="ErrorNumberTB,C 3 8 3" xfId="116"/>
    <cellStyle name="ErrorNumberTB,C 3 8 4" xfId="116"/>
    <cellStyle name="ErrorNumberTB,C 3 8 5" xfId="116"/>
    <cellStyle name="ErrorNumberTB,C 3 9" xfId="116"/>
    <cellStyle name="ErrorNumberTB,C 3 9 2" xfId="116"/>
    <cellStyle name="ErrorNumberTB,C 3 9 3" xfId="116"/>
    <cellStyle name="ErrorNumberTB,C 3 9 4" xfId="116"/>
    <cellStyle name="ErrorNumberTB,C 4" xfId="116"/>
    <cellStyle name="ErrorNumberTB,C 4 2" xfId="116"/>
    <cellStyle name="ErrorNumberTB,C 4 2 2" xfId="116"/>
    <cellStyle name="ErrorNumberTB,C 4 2 2 2" xfId="116"/>
    <cellStyle name="ErrorNumberTB,C 4 2 2 3" xfId="116"/>
    <cellStyle name="ErrorNumberTB,C 4 2 2 4" xfId="116"/>
    <cellStyle name="ErrorNumberTB,C 4 2 2 5" xfId="116"/>
    <cellStyle name="ErrorNumberTB,C 4 2 3" xfId="116"/>
    <cellStyle name="ErrorNumberTB,C 4 2 3 2" xfId="116"/>
    <cellStyle name="ErrorNumberTB,C 4 2 3 3" xfId="116"/>
    <cellStyle name="ErrorNumberTB,C 4 2 3 4" xfId="116"/>
    <cellStyle name="ErrorNumberTB,C 4 2 4" xfId="116"/>
    <cellStyle name="ErrorNumberTB,C 4 2 5" xfId="116"/>
    <cellStyle name="ErrorNumberTB,C 4 2 6" xfId="116"/>
    <cellStyle name="ErrorNumberTB,C 4 2 7" xfId="116"/>
    <cellStyle name="ErrorNumberTB,C 4 2 8" xfId="116"/>
    <cellStyle name="ErrorNumberTB,C 4 3" xfId="116"/>
    <cellStyle name="ErrorNumberTB,C 4 3 2" xfId="116"/>
    <cellStyle name="ErrorNumberTB,C 4 3 2 2" xfId="116"/>
    <cellStyle name="ErrorNumberTB,C 4 3 2 3" xfId="116"/>
    <cellStyle name="ErrorNumberTB,C 4 3 2 4" xfId="116"/>
    <cellStyle name="ErrorNumberTB,C 4 3 2 5" xfId="116"/>
    <cellStyle name="ErrorNumberTB,C 4 3 3" xfId="116"/>
    <cellStyle name="ErrorNumberTB,C 4 3 3 2" xfId="116"/>
    <cellStyle name="ErrorNumberTB,C 4 3 3 3" xfId="116"/>
    <cellStyle name="ErrorNumberTB,C 4 3 3 4" xfId="116"/>
    <cellStyle name="ErrorNumberTB,C 4 3 4" xfId="116"/>
    <cellStyle name="ErrorNumberTB,C 4 3 5" xfId="116"/>
    <cellStyle name="ErrorNumberTB,C 4 3 6" xfId="116"/>
    <cellStyle name="ErrorNumberTB,C 4 3 7" xfId="116"/>
    <cellStyle name="ErrorNumberTB,C 4 4" xfId="116"/>
    <cellStyle name="ErrorNumberTB,C 4 4 2" xfId="116"/>
    <cellStyle name="ErrorNumberTB,C 4 4 3" xfId="116"/>
    <cellStyle name="ErrorNumberTB,C 4 4 4" xfId="116"/>
    <cellStyle name="ErrorNumberTB,C 4 4 5" xfId="116"/>
    <cellStyle name="ErrorNumberTB,C 4 5" xfId="116"/>
    <cellStyle name="ErrorNumberTB,C 4 5 2" xfId="116"/>
    <cellStyle name="ErrorNumberTB,C 4 5 3" xfId="116"/>
    <cellStyle name="ErrorNumberTB,C 4 5 4" xfId="116"/>
    <cellStyle name="ErrorNumberTB,C 4 6" xfId="116"/>
    <cellStyle name="ErrorNumberTB,C 4 7" xfId="116"/>
    <cellStyle name="ErrorNumberTB,C 4 8" xfId="116"/>
    <cellStyle name="ErrorNumberTB,C 4 9" xfId="116"/>
    <cellStyle name="ErrorNumberTB,C 5" xfId="116"/>
    <cellStyle name="ErrorNumberTB,C 5 2" xfId="116"/>
    <cellStyle name="ErrorNumberTB,C 5 2 2" xfId="116"/>
    <cellStyle name="ErrorNumberTB,C 5 2 3" xfId="116"/>
    <cellStyle name="ErrorNumberTB,C 5 2 4" xfId="116"/>
    <cellStyle name="ErrorNumberTB,C 5 2 5" xfId="116"/>
    <cellStyle name="ErrorNumberTB,C 5 3" xfId="116"/>
    <cellStyle name="ErrorNumberTB,C 5 3 2" xfId="116"/>
    <cellStyle name="ErrorNumberTB,C 5 3 3" xfId="116"/>
    <cellStyle name="ErrorNumberTB,C 5 3 4" xfId="116"/>
    <cellStyle name="ErrorNumberTB,C 5 4" xfId="116"/>
    <cellStyle name="ErrorNumberTB,C 5 5" xfId="116"/>
    <cellStyle name="ErrorNumberTB,C 5 6" xfId="116"/>
    <cellStyle name="ErrorNumberTB,C 5 7" xfId="116"/>
    <cellStyle name="ErrorNumberTB,C 5 8" xfId="116"/>
    <cellStyle name="ErrorNumberTB,C 6" xfId="116"/>
    <cellStyle name="ErrorNumberTB,C 6 2" xfId="116"/>
    <cellStyle name="ErrorNumberTB,C 6 3" xfId="116"/>
    <cellStyle name="ErrorNumberTB,C 6 4" xfId="116"/>
    <cellStyle name="ErrorNumberTB,C 6 5" xfId="116"/>
    <cellStyle name="ErrorNumberTB,C 7" xfId="116"/>
    <cellStyle name="ErrorNumberTB,C 8" xfId="116"/>
    <cellStyle name="ErrorText-GCenterAlign" xfId="117"/>
    <cellStyle name="ErrorText-GCenterAlign 2" xfId="117"/>
    <cellStyle name="ErrorText-GCenterAlign 2 10" xfId="117"/>
    <cellStyle name="ErrorText-GCenterAlign 2 11" xfId="117"/>
    <cellStyle name="ErrorText-GCenterAlign 2 12" xfId="117"/>
    <cellStyle name="ErrorText-GCenterAlign 2 13" xfId="117"/>
    <cellStyle name="ErrorText-GCenterAlign 2 14" xfId="117"/>
    <cellStyle name="ErrorText-GCenterAlign 2 2" xfId="117"/>
    <cellStyle name="ErrorText-GCenterAlign 2 2 10" xfId="117"/>
    <cellStyle name="ErrorText-GCenterAlign 2 2 11" xfId="117"/>
    <cellStyle name="ErrorText-GCenterAlign 2 2 12" xfId="117"/>
    <cellStyle name="ErrorText-GCenterAlign 2 2 13" xfId="117"/>
    <cellStyle name="ErrorText-GCenterAlign 2 2 14" xfId="117"/>
    <cellStyle name="ErrorText-GCenterAlign 2 2 2" xfId="117"/>
    <cellStyle name="ErrorText-GCenterAlign 2 2 2 10" xfId="117"/>
    <cellStyle name="ErrorText-GCenterAlign 2 2 2 11" xfId="117"/>
    <cellStyle name="ErrorText-GCenterAlign 2 2 2 12" xfId="117"/>
    <cellStyle name="ErrorText-GCenterAlign 2 2 2 2" xfId="117"/>
    <cellStyle name="ErrorText-GCenterAlign 2 2 2 2 2" xfId="117"/>
    <cellStyle name="ErrorText-GCenterAlign 2 2 2 2 2 2" xfId="117"/>
    <cellStyle name="ErrorText-GCenterAlign 2 2 2 2 2 3" xfId="117"/>
    <cellStyle name="ErrorText-GCenterAlign 2 2 2 2 2 4" xfId="117"/>
    <cellStyle name="ErrorText-GCenterAlign 2 2 2 2 2 5" xfId="117"/>
    <cellStyle name="ErrorText-GCenterAlign 2 2 2 2 3" xfId="117"/>
    <cellStyle name="ErrorText-GCenterAlign 2 2 2 2 3 2" xfId="117"/>
    <cellStyle name="ErrorText-GCenterAlign 2 2 2 2 3 3" xfId="117"/>
    <cellStyle name="ErrorText-GCenterAlign 2 2 2 2 3 4" xfId="117"/>
    <cellStyle name="ErrorText-GCenterAlign 2 2 2 2 4" xfId="117"/>
    <cellStyle name="ErrorText-GCenterAlign 2 2 2 2 5" xfId="117"/>
    <cellStyle name="ErrorText-GCenterAlign 2 2 2 2 6" xfId="117"/>
    <cellStyle name="ErrorText-GCenterAlign 2 2 2 2 7" xfId="117"/>
    <cellStyle name="ErrorText-GCenterAlign 2 2 2 2 8" xfId="117"/>
    <cellStyle name="ErrorText-GCenterAlign 2 2 2 3" xfId="117"/>
    <cellStyle name="ErrorText-GCenterAlign 2 2 2 3 2" xfId="117"/>
    <cellStyle name="ErrorText-GCenterAlign 2 2 2 3 2 2" xfId="117"/>
    <cellStyle name="ErrorText-GCenterAlign 2 2 2 3 2 3" xfId="117"/>
    <cellStyle name="ErrorText-GCenterAlign 2 2 2 3 2 4" xfId="117"/>
    <cellStyle name="ErrorText-GCenterAlign 2 2 2 3 2 5" xfId="117"/>
    <cellStyle name="ErrorText-GCenterAlign 2 2 2 3 3" xfId="117"/>
    <cellStyle name="ErrorText-GCenterAlign 2 2 2 3 3 2" xfId="117"/>
    <cellStyle name="ErrorText-GCenterAlign 2 2 2 3 3 3" xfId="117"/>
    <cellStyle name="ErrorText-GCenterAlign 2 2 2 3 3 4" xfId="117"/>
    <cellStyle name="ErrorText-GCenterAlign 2 2 2 3 4" xfId="117"/>
    <cellStyle name="ErrorText-GCenterAlign 2 2 2 3 5" xfId="117"/>
    <cellStyle name="ErrorText-GCenterAlign 2 2 2 3 6" xfId="117"/>
    <cellStyle name="ErrorText-GCenterAlign 2 2 2 3 7" xfId="117"/>
    <cellStyle name="ErrorText-GCenterAlign 2 2 2 3 8" xfId="117"/>
    <cellStyle name="ErrorText-GCenterAlign 2 2 2 4" xfId="117"/>
    <cellStyle name="ErrorText-GCenterAlign 2 2 2 4 2" xfId="117"/>
    <cellStyle name="ErrorText-GCenterAlign 2 2 2 4 2 2" xfId="117"/>
    <cellStyle name="ErrorText-GCenterAlign 2 2 2 4 2 3" xfId="117"/>
    <cellStyle name="ErrorText-GCenterAlign 2 2 2 4 2 4" xfId="117"/>
    <cellStyle name="ErrorText-GCenterAlign 2 2 2 4 2 5" xfId="117"/>
    <cellStyle name="ErrorText-GCenterAlign 2 2 2 4 3" xfId="117"/>
    <cellStyle name="ErrorText-GCenterAlign 2 2 2 4 3 2" xfId="117"/>
    <cellStyle name="ErrorText-GCenterAlign 2 2 2 4 3 3" xfId="117"/>
    <cellStyle name="ErrorText-GCenterAlign 2 2 2 4 3 4" xfId="117"/>
    <cellStyle name="ErrorText-GCenterAlign 2 2 2 4 4" xfId="117"/>
    <cellStyle name="ErrorText-GCenterAlign 2 2 2 4 5" xfId="117"/>
    <cellStyle name="ErrorText-GCenterAlign 2 2 2 4 6" xfId="117"/>
    <cellStyle name="ErrorText-GCenterAlign 2 2 2 4 7" xfId="117"/>
    <cellStyle name="ErrorText-GCenterAlign 2 2 2 4 8" xfId="117"/>
    <cellStyle name="ErrorText-GCenterAlign 2 2 2 5" xfId="117"/>
    <cellStyle name="ErrorText-GCenterAlign 2 2 2 5 2" xfId="117"/>
    <cellStyle name="ErrorText-GCenterAlign 2 2 2 5 2 2" xfId="117"/>
    <cellStyle name="ErrorText-GCenterAlign 2 2 2 5 2 3" xfId="117"/>
    <cellStyle name="ErrorText-GCenterAlign 2 2 2 5 2 4" xfId="117"/>
    <cellStyle name="ErrorText-GCenterAlign 2 2 2 5 2 5" xfId="117"/>
    <cellStyle name="ErrorText-GCenterAlign 2 2 2 5 3" xfId="117"/>
    <cellStyle name="ErrorText-GCenterAlign 2 2 2 5 3 2" xfId="117"/>
    <cellStyle name="ErrorText-GCenterAlign 2 2 2 5 3 3" xfId="117"/>
    <cellStyle name="ErrorText-GCenterAlign 2 2 2 5 3 4" xfId="117"/>
    <cellStyle name="ErrorText-GCenterAlign 2 2 2 5 4" xfId="117"/>
    <cellStyle name="ErrorText-GCenterAlign 2 2 2 5 5" xfId="117"/>
    <cellStyle name="ErrorText-GCenterAlign 2 2 2 5 6" xfId="117"/>
    <cellStyle name="ErrorText-GCenterAlign 2 2 2 5 7" xfId="117"/>
    <cellStyle name="ErrorText-GCenterAlign 2 2 2 5 8" xfId="117"/>
    <cellStyle name="ErrorText-GCenterAlign 2 2 2 6" xfId="117"/>
    <cellStyle name="ErrorText-GCenterAlign 2 2 2 6 2" xfId="117"/>
    <cellStyle name="ErrorText-GCenterAlign 2 2 2 6 3" xfId="117"/>
    <cellStyle name="ErrorText-GCenterAlign 2 2 2 6 4" xfId="117"/>
    <cellStyle name="ErrorText-GCenterAlign 2 2 2 6 5" xfId="117"/>
    <cellStyle name="ErrorText-GCenterAlign 2 2 2 7" xfId="117"/>
    <cellStyle name="ErrorText-GCenterAlign 2 2 2 7 2" xfId="117"/>
    <cellStyle name="ErrorText-GCenterAlign 2 2 2 7 3" xfId="117"/>
    <cellStyle name="ErrorText-GCenterAlign 2 2 2 7 4" xfId="117"/>
    <cellStyle name="ErrorText-GCenterAlign 2 2 2 8" xfId="117"/>
    <cellStyle name="ErrorText-GCenterAlign 2 2 2 9" xfId="117"/>
    <cellStyle name="ErrorText-GCenterAlign 2 2 3" xfId="117"/>
    <cellStyle name="ErrorText-GCenterAlign 2 2 3 10" xfId="117"/>
    <cellStyle name="ErrorText-GCenterAlign 2 2 3 11" xfId="117"/>
    <cellStyle name="ErrorText-GCenterAlign 2 2 3 12" xfId="117"/>
    <cellStyle name="ErrorText-GCenterAlign 2 2 3 2" xfId="117"/>
    <cellStyle name="ErrorText-GCenterAlign 2 2 3 2 2" xfId="117"/>
    <cellStyle name="ErrorText-GCenterAlign 2 2 3 2 2 2" xfId="117"/>
    <cellStyle name="ErrorText-GCenterAlign 2 2 3 2 2 3" xfId="117"/>
    <cellStyle name="ErrorText-GCenterAlign 2 2 3 2 2 4" xfId="117"/>
    <cellStyle name="ErrorText-GCenterAlign 2 2 3 2 2 5" xfId="117"/>
    <cellStyle name="ErrorText-GCenterAlign 2 2 3 2 3" xfId="117"/>
    <cellStyle name="ErrorText-GCenterAlign 2 2 3 2 3 2" xfId="117"/>
    <cellStyle name="ErrorText-GCenterAlign 2 2 3 2 3 3" xfId="117"/>
    <cellStyle name="ErrorText-GCenterAlign 2 2 3 2 3 4" xfId="117"/>
    <cellStyle name="ErrorText-GCenterAlign 2 2 3 2 4" xfId="117"/>
    <cellStyle name="ErrorText-GCenterAlign 2 2 3 2 5" xfId="117"/>
    <cellStyle name="ErrorText-GCenterAlign 2 2 3 2 6" xfId="117"/>
    <cellStyle name="ErrorText-GCenterAlign 2 2 3 2 7" xfId="117"/>
    <cellStyle name="ErrorText-GCenterAlign 2 2 3 2 8" xfId="117"/>
    <cellStyle name="ErrorText-GCenterAlign 2 2 3 3" xfId="117"/>
    <cellStyle name="ErrorText-GCenterAlign 2 2 3 3 2" xfId="117"/>
    <cellStyle name="ErrorText-GCenterAlign 2 2 3 3 2 2" xfId="117"/>
    <cellStyle name="ErrorText-GCenterAlign 2 2 3 3 2 3" xfId="117"/>
    <cellStyle name="ErrorText-GCenterAlign 2 2 3 3 2 4" xfId="117"/>
    <cellStyle name="ErrorText-GCenterAlign 2 2 3 3 2 5" xfId="117"/>
    <cellStyle name="ErrorText-GCenterAlign 2 2 3 3 3" xfId="117"/>
    <cellStyle name="ErrorText-GCenterAlign 2 2 3 3 3 2" xfId="117"/>
    <cellStyle name="ErrorText-GCenterAlign 2 2 3 3 3 3" xfId="117"/>
    <cellStyle name="ErrorText-GCenterAlign 2 2 3 3 3 4" xfId="117"/>
    <cellStyle name="ErrorText-GCenterAlign 2 2 3 3 4" xfId="117"/>
    <cellStyle name="ErrorText-GCenterAlign 2 2 3 3 5" xfId="117"/>
    <cellStyle name="ErrorText-GCenterAlign 2 2 3 3 6" xfId="117"/>
    <cellStyle name="ErrorText-GCenterAlign 2 2 3 3 7" xfId="117"/>
    <cellStyle name="ErrorText-GCenterAlign 2 2 3 3 8" xfId="117"/>
    <cellStyle name="ErrorText-GCenterAlign 2 2 3 4" xfId="117"/>
    <cellStyle name="ErrorText-GCenterAlign 2 2 3 4 2" xfId="117"/>
    <cellStyle name="ErrorText-GCenterAlign 2 2 3 4 2 2" xfId="117"/>
    <cellStyle name="ErrorText-GCenterAlign 2 2 3 4 2 3" xfId="117"/>
    <cellStyle name="ErrorText-GCenterAlign 2 2 3 4 2 4" xfId="117"/>
    <cellStyle name="ErrorText-GCenterAlign 2 2 3 4 2 5" xfId="117"/>
    <cellStyle name="ErrorText-GCenterAlign 2 2 3 4 3" xfId="117"/>
    <cellStyle name="ErrorText-GCenterAlign 2 2 3 4 3 2" xfId="117"/>
    <cellStyle name="ErrorText-GCenterAlign 2 2 3 4 3 3" xfId="117"/>
    <cellStyle name="ErrorText-GCenterAlign 2 2 3 4 3 4" xfId="117"/>
    <cellStyle name="ErrorText-GCenterAlign 2 2 3 4 4" xfId="117"/>
    <cellStyle name="ErrorText-GCenterAlign 2 2 3 4 5" xfId="117"/>
    <cellStyle name="ErrorText-GCenterAlign 2 2 3 4 6" xfId="117"/>
    <cellStyle name="ErrorText-GCenterAlign 2 2 3 4 7" xfId="117"/>
    <cellStyle name="ErrorText-GCenterAlign 2 2 3 4 8" xfId="117"/>
    <cellStyle name="ErrorText-GCenterAlign 2 2 3 5" xfId="117"/>
    <cellStyle name="ErrorText-GCenterAlign 2 2 3 5 2" xfId="117"/>
    <cellStyle name="ErrorText-GCenterAlign 2 2 3 5 2 2" xfId="117"/>
    <cellStyle name="ErrorText-GCenterAlign 2 2 3 5 2 3" xfId="117"/>
    <cellStyle name="ErrorText-GCenterAlign 2 2 3 5 2 4" xfId="117"/>
    <cellStyle name="ErrorText-GCenterAlign 2 2 3 5 2 5" xfId="117"/>
    <cellStyle name="ErrorText-GCenterAlign 2 2 3 5 3" xfId="117"/>
    <cellStyle name="ErrorText-GCenterAlign 2 2 3 5 3 2" xfId="117"/>
    <cellStyle name="ErrorText-GCenterAlign 2 2 3 5 3 3" xfId="117"/>
    <cellStyle name="ErrorText-GCenterAlign 2 2 3 5 3 4" xfId="117"/>
    <cellStyle name="ErrorText-GCenterAlign 2 2 3 5 4" xfId="117"/>
    <cellStyle name="ErrorText-GCenterAlign 2 2 3 5 5" xfId="117"/>
    <cellStyle name="ErrorText-GCenterAlign 2 2 3 5 6" xfId="117"/>
    <cellStyle name="ErrorText-GCenterAlign 2 2 3 5 7" xfId="117"/>
    <cellStyle name="ErrorText-GCenterAlign 2 2 3 5 8" xfId="117"/>
    <cellStyle name="ErrorText-GCenterAlign 2 2 3 6" xfId="117"/>
    <cellStyle name="ErrorText-GCenterAlign 2 2 3 6 2" xfId="117"/>
    <cellStyle name="ErrorText-GCenterAlign 2 2 3 6 3" xfId="117"/>
    <cellStyle name="ErrorText-GCenterAlign 2 2 3 6 4" xfId="117"/>
    <cellStyle name="ErrorText-GCenterAlign 2 2 3 6 5" xfId="117"/>
    <cellStyle name="ErrorText-GCenterAlign 2 2 3 7" xfId="117"/>
    <cellStyle name="ErrorText-GCenterAlign 2 2 3 7 2" xfId="117"/>
    <cellStyle name="ErrorText-GCenterAlign 2 2 3 7 3" xfId="117"/>
    <cellStyle name="ErrorText-GCenterAlign 2 2 3 7 4" xfId="117"/>
    <cellStyle name="ErrorText-GCenterAlign 2 2 3 8" xfId="117"/>
    <cellStyle name="ErrorText-GCenterAlign 2 2 3 9" xfId="117"/>
    <cellStyle name="ErrorText-GCenterAlign 2 2 4" xfId="117"/>
    <cellStyle name="ErrorText-GCenterAlign 2 2 4 2" xfId="117"/>
    <cellStyle name="ErrorText-GCenterAlign 2 2 4 2 2" xfId="117"/>
    <cellStyle name="ErrorText-GCenterAlign 2 2 4 2 3" xfId="117"/>
    <cellStyle name="ErrorText-GCenterAlign 2 2 4 2 4" xfId="117"/>
    <cellStyle name="ErrorText-GCenterAlign 2 2 4 2 5" xfId="117"/>
    <cellStyle name="ErrorText-GCenterAlign 2 2 4 3" xfId="117"/>
    <cellStyle name="ErrorText-GCenterAlign 2 2 4 3 2" xfId="117"/>
    <cellStyle name="ErrorText-GCenterAlign 2 2 4 3 3" xfId="117"/>
    <cellStyle name="ErrorText-GCenterAlign 2 2 4 3 4" xfId="117"/>
    <cellStyle name="ErrorText-GCenterAlign 2 2 4 4" xfId="117"/>
    <cellStyle name="ErrorText-GCenterAlign 2 2 4 5" xfId="117"/>
    <cellStyle name="ErrorText-GCenterAlign 2 2 4 6" xfId="117"/>
    <cellStyle name="ErrorText-GCenterAlign 2 2 4 7" xfId="117"/>
    <cellStyle name="ErrorText-GCenterAlign 2 2 4 8" xfId="117"/>
    <cellStyle name="ErrorText-GCenterAlign 2 2 5" xfId="117"/>
    <cellStyle name="ErrorText-GCenterAlign 2 2 5 2" xfId="117"/>
    <cellStyle name="ErrorText-GCenterAlign 2 2 5 2 2" xfId="117"/>
    <cellStyle name="ErrorText-GCenterAlign 2 2 5 2 3" xfId="117"/>
    <cellStyle name="ErrorText-GCenterAlign 2 2 5 2 4" xfId="117"/>
    <cellStyle name="ErrorText-GCenterAlign 2 2 5 2 5" xfId="117"/>
    <cellStyle name="ErrorText-GCenterAlign 2 2 5 3" xfId="117"/>
    <cellStyle name="ErrorText-GCenterAlign 2 2 5 3 2" xfId="117"/>
    <cellStyle name="ErrorText-GCenterAlign 2 2 5 3 3" xfId="117"/>
    <cellStyle name="ErrorText-GCenterAlign 2 2 5 3 4" xfId="117"/>
    <cellStyle name="ErrorText-GCenterAlign 2 2 5 4" xfId="117"/>
    <cellStyle name="ErrorText-GCenterAlign 2 2 5 5" xfId="117"/>
    <cellStyle name="ErrorText-GCenterAlign 2 2 5 6" xfId="117"/>
    <cellStyle name="ErrorText-GCenterAlign 2 2 5 7" xfId="117"/>
    <cellStyle name="ErrorText-GCenterAlign 2 2 5 8" xfId="117"/>
    <cellStyle name="ErrorText-GCenterAlign 2 2 6" xfId="117"/>
    <cellStyle name="ErrorText-GCenterAlign 2 2 6 2" xfId="117"/>
    <cellStyle name="ErrorText-GCenterAlign 2 2 6 2 2" xfId="117"/>
    <cellStyle name="ErrorText-GCenterAlign 2 2 6 2 3" xfId="117"/>
    <cellStyle name="ErrorText-GCenterAlign 2 2 6 2 4" xfId="117"/>
    <cellStyle name="ErrorText-GCenterAlign 2 2 6 2 5" xfId="117"/>
    <cellStyle name="ErrorText-GCenterAlign 2 2 6 3" xfId="117"/>
    <cellStyle name="ErrorText-GCenterAlign 2 2 6 3 2" xfId="117"/>
    <cellStyle name="ErrorText-GCenterAlign 2 2 6 3 3" xfId="117"/>
    <cellStyle name="ErrorText-GCenterAlign 2 2 6 3 4" xfId="117"/>
    <cellStyle name="ErrorText-GCenterAlign 2 2 6 4" xfId="117"/>
    <cellStyle name="ErrorText-GCenterAlign 2 2 6 5" xfId="117"/>
    <cellStyle name="ErrorText-GCenterAlign 2 2 6 6" xfId="117"/>
    <cellStyle name="ErrorText-GCenterAlign 2 2 6 7" xfId="117"/>
    <cellStyle name="ErrorText-GCenterAlign 2 2 6 8" xfId="117"/>
    <cellStyle name="ErrorText-GCenterAlign 2 2 7" xfId="117"/>
    <cellStyle name="ErrorText-GCenterAlign 2 2 7 2" xfId="117"/>
    <cellStyle name="ErrorText-GCenterAlign 2 2 7 2 2" xfId="117"/>
    <cellStyle name="ErrorText-GCenterAlign 2 2 7 2 3" xfId="117"/>
    <cellStyle name="ErrorText-GCenterAlign 2 2 7 2 4" xfId="117"/>
    <cellStyle name="ErrorText-GCenterAlign 2 2 7 2 5" xfId="117"/>
    <cellStyle name="ErrorText-GCenterAlign 2 2 7 3" xfId="117"/>
    <cellStyle name="ErrorText-GCenterAlign 2 2 7 3 2" xfId="117"/>
    <cellStyle name="ErrorText-GCenterAlign 2 2 7 3 3" xfId="117"/>
    <cellStyle name="ErrorText-GCenterAlign 2 2 7 3 4" xfId="117"/>
    <cellStyle name="ErrorText-GCenterAlign 2 2 7 4" xfId="117"/>
    <cellStyle name="ErrorText-GCenterAlign 2 2 7 5" xfId="117"/>
    <cellStyle name="ErrorText-GCenterAlign 2 2 7 6" xfId="117"/>
    <cellStyle name="ErrorText-GCenterAlign 2 2 7 7" xfId="117"/>
    <cellStyle name="ErrorText-GCenterAlign 2 2 7 8" xfId="117"/>
    <cellStyle name="ErrorText-GCenterAlign 2 2 8" xfId="117"/>
    <cellStyle name="ErrorText-GCenterAlign 2 2 8 2" xfId="117"/>
    <cellStyle name="ErrorText-GCenterAlign 2 2 8 3" xfId="117"/>
    <cellStyle name="ErrorText-GCenterAlign 2 2 8 4" xfId="117"/>
    <cellStyle name="ErrorText-GCenterAlign 2 2 8 5" xfId="117"/>
    <cellStyle name="ErrorText-GCenterAlign 2 2 9" xfId="117"/>
    <cellStyle name="ErrorText-GCenterAlign 2 2 9 2" xfId="117"/>
    <cellStyle name="ErrorText-GCenterAlign 2 2 9 3" xfId="117"/>
    <cellStyle name="ErrorText-GCenterAlign 2 2 9 4" xfId="117"/>
    <cellStyle name="ErrorText-GCenterAlign 2 3" xfId="117"/>
    <cellStyle name="ErrorText-GCenterAlign 2 3 10" xfId="117"/>
    <cellStyle name="ErrorText-GCenterAlign 2 3 11" xfId="117"/>
    <cellStyle name="ErrorText-GCenterAlign 2 3 12" xfId="117"/>
    <cellStyle name="ErrorText-GCenterAlign 2 3 2" xfId="117"/>
    <cellStyle name="ErrorText-GCenterAlign 2 3 2 2" xfId="117"/>
    <cellStyle name="ErrorText-GCenterAlign 2 3 2 2 2" xfId="117"/>
    <cellStyle name="ErrorText-GCenterAlign 2 3 2 2 3" xfId="117"/>
    <cellStyle name="ErrorText-GCenterAlign 2 3 2 2 4" xfId="117"/>
    <cellStyle name="ErrorText-GCenterAlign 2 3 2 2 5" xfId="117"/>
    <cellStyle name="ErrorText-GCenterAlign 2 3 2 3" xfId="117"/>
    <cellStyle name="ErrorText-GCenterAlign 2 3 2 3 2" xfId="117"/>
    <cellStyle name="ErrorText-GCenterAlign 2 3 2 3 3" xfId="117"/>
    <cellStyle name="ErrorText-GCenterAlign 2 3 2 3 4" xfId="117"/>
    <cellStyle name="ErrorText-GCenterAlign 2 3 2 4" xfId="117"/>
    <cellStyle name="ErrorText-GCenterAlign 2 3 2 5" xfId="117"/>
    <cellStyle name="ErrorText-GCenterAlign 2 3 2 6" xfId="117"/>
    <cellStyle name="ErrorText-GCenterAlign 2 3 2 7" xfId="117"/>
    <cellStyle name="ErrorText-GCenterAlign 2 3 2 8" xfId="117"/>
    <cellStyle name="ErrorText-GCenterAlign 2 3 3" xfId="117"/>
    <cellStyle name="ErrorText-GCenterAlign 2 3 3 2" xfId="117"/>
    <cellStyle name="ErrorText-GCenterAlign 2 3 3 2 2" xfId="117"/>
    <cellStyle name="ErrorText-GCenterAlign 2 3 3 2 3" xfId="117"/>
    <cellStyle name="ErrorText-GCenterAlign 2 3 3 2 4" xfId="117"/>
    <cellStyle name="ErrorText-GCenterAlign 2 3 3 2 5" xfId="117"/>
    <cellStyle name="ErrorText-GCenterAlign 2 3 3 3" xfId="117"/>
    <cellStyle name="ErrorText-GCenterAlign 2 3 3 3 2" xfId="117"/>
    <cellStyle name="ErrorText-GCenterAlign 2 3 3 3 3" xfId="117"/>
    <cellStyle name="ErrorText-GCenterAlign 2 3 3 3 4" xfId="117"/>
    <cellStyle name="ErrorText-GCenterAlign 2 3 3 4" xfId="117"/>
    <cellStyle name="ErrorText-GCenterAlign 2 3 3 5" xfId="117"/>
    <cellStyle name="ErrorText-GCenterAlign 2 3 3 6" xfId="117"/>
    <cellStyle name="ErrorText-GCenterAlign 2 3 3 7" xfId="117"/>
    <cellStyle name="ErrorText-GCenterAlign 2 3 3 8" xfId="117"/>
    <cellStyle name="ErrorText-GCenterAlign 2 3 4" xfId="117"/>
    <cellStyle name="ErrorText-GCenterAlign 2 3 4 2" xfId="117"/>
    <cellStyle name="ErrorText-GCenterAlign 2 3 4 2 2" xfId="117"/>
    <cellStyle name="ErrorText-GCenterAlign 2 3 4 2 3" xfId="117"/>
    <cellStyle name="ErrorText-GCenterAlign 2 3 4 2 4" xfId="117"/>
    <cellStyle name="ErrorText-GCenterAlign 2 3 4 2 5" xfId="117"/>
    <cellStyle name="ErrorText-GCenterAlign 2 3 4 3" xfId="117"/>
    <cellStyle name="ErrorText-GCenterAlign 2 3 4 3 2" xfId="117"/>
    <cellStyle name="ErrorText-GCenterAlign 2 3 4 3 3" xfId="117"/>
    <cellStyle name="ErrorText-GCenterAlign 2 3 4 3 4" xfId="117"/>
    <cellStyle name="ErrorText-GCenterAlign 2 3 4 4" xfId="117"/>
    <cellStyle name="ErrorText-GCenterAlign 2 3 4 5" xfId="117"/>
    <cellStyle name="ErrorText-GCenterAlign 2 3 4 6" xfId="117"/>
    <cellStyle name="ErrorText-GCenterAlign 2 3 4 7" xfId="117"/>
    <cellStyle name="ErrorText-GCenterAlign 2 3 4 8" xfId="117"/>
    <cellStyle name="ErrorText-GCenterAlign 2 3 5" xfId="117"/>
    <cellStyle name="ErrorText-GCenterAlign 2 3 5 2" xfId="117"/>
    <cellStyle name="ErrorText-GCenterAlign 2 3 5 2 2" xfId="117"/>
    <cellStyle name="ErrorText-GCenterAlign 2 3 5 2 3" xfId="117"/>
    <cellStyle name="ErrorText-GCenterAlign 2 3 5 2 4" xfId="117"/>
    <cellStyle name="ErrorText-GCenterAlign 2 3 5 2 5" xfId="117"/>
    <cellStyle name="ErrorText-GCenterAlign 2 3 5 3" xfId="117"/>
    <cellStyle name="ErrorText-GCenterAlign 2 3 5 3 2" xfId="117"/>
    <cellStyle name="ErrorText-GCenterAlign 2 3 5 3 3" xfId="117"/>
    <cellStyle name="ErrorText-GCenterAlign 2 3 5 3 4" xfId="117"/>
    <cellStyle name="ErrorText-GCenterAlign 2 3 5 4" xfId="117"/>
    <cellStyle name="ErrorText-GCenterAlign 2 3 5 5" xfId="117"/>
    <cellStyle name="ErrorText-GCenterAlign 2 3 5 6" xfId="117"/>
    <cellStyle name="ErrorText-GCenterAlign 2 3 5 7" xfId="117"/>
    <cellStyle name="ErrorText-GCenterAlign 2 3 5 8" xfId="117"/>
    <cellStyle name="ErrorText-GCenterAlign 2 3 6" xfId="117"/>
    <cellStyle name="ErrorText-GCenterAlign 2 3 6 2" xfId="117"/>
    <cellStyle name="ErrorText-GCenterAlign 2 3 6 3" xfId="117"/>
    <cellStyle name="ErrorText-GCenterAlign 2 3 6 4" xfId="117"/>
    <cellStyle name="ErrorText-GCenterAlign 2 3 6 5" xfId="117"/>
    <cellStyle name="ErrorText-GCenterAlign 2 3 7" xfId="117"/>
    <cellStyle name="ErrorText-GCenterAlign 2 3 7 2" xfId="117"/>
    <cellStyle name="ErrorText-GCenterAlign 2 3 7 3" xfId="117"/>
    <cellStyle name="ErrorText-GCenterAlign 2 3 7 4" xfId="117"/>
    <cellStyle name="ErrorText-GCenterAlign 2 3 8" xfId="117"/>
    <cellStyle name="ErrorText-GCenterAlign 2 3 9" xfId="117"/>
    <cellStyle name="ErrorText-GCenterAlign 2 4" xfId="117"/>
    <cellStyle name="ErrorText-GCenterAlign 2 4 2" xfId="117"/>
    <cellStyle name="ErrorText-GCenterAlign 2 4 2 2" xfId="117"/>
    <cellStyle name="ErrorText-GCenterAlign 2 4 2 3" xfId="117"/>
    <cellStyle name="ErrorText-GCenterAlign 2 4 2 4" xfId="117"/>
    <cellStyle name="ErrorText-GCenterAlign 2 4 2 5" xfId="117"/>
    <cellStyle name="ErrorText-GCenterAlign 2 4 3" xfId="117"/>
    <cellStyle name="ErrorText-GCenterAlign 2 4 3 2" xfId="117"/>
    <cellStyle name="ErrorText-GCenterAlign 2 4 3 3" xfId="117"/>
    <cellStyle name="ErrorText-GCenterAlign 2 4 3 4" xfId="117"/>
    <cellStyle name="ErrorText-GCenterAlign 2 4 4" xfId="117"/>
    <cellStyle name="ErrorText-GCenterAlign 2 4 5" xfId="117"/>
    <cellStyle name="ErrorText-GCenterAlign 2 4 6" xfId="117"/>
    <cellStyle name="ErrorText-GCenterAlign 2 4 7" xfId="117"/>
    <cellStyle name="ErrorText-GCenterAlign 2 4 8" xfId="117"/>
    <cellStyle name="ErrorText-GCenterAlign 2 5" xfId="117"/>
    <cellStyle name="ErrorText-GCenterAlign 2 5 2" xfId="117"/>
    <cellStyle name="ErrorText-GCenterAlign 2 5 2 2" xfId="117"/>
    <cellStyle name="ErrorText-GCenterAlign 2 5 2 3" xfId="117"/>
    <cellStyle name="ErrorText-GCenterAlign 2 5 2 4" xfId="117"/>
    <cellStyle name="ErrorText-GCenterAlign 2 5 2 5" xfId="117"/>
    <cellStyle name="ErrorText-GCenterAlign 2 5 3" xfId="117"/>
    <cellStyle name="ErrorText-GCenterAlign 2 5 3 2" xfId="117"/>
    <cellStyle name="ErrorText-GCenterAlign 2 5 3 3" xfId="117"/>
    <cellStyle name="ErrorText-GCenterAlign 2 5 3 4" xfId="117"/>
    <cellStyle name="ErrorText-GCenterAlign 2 5 4" xfId="117"/>
    <cellStyle name="ErrorText-GCenterAlign 2 5 5" xfId="117"/>
    <cellStyle name="ErrorText-GCenterAlign 2 5 6" xfId="117"/>
    <cellStyle name="ErrorText-GCenterAlign 2 5 7" xfId="117"/>
    <cellStyle name="ErrorText-GCenterAlign 2 5 8" xfId="117"/>
    <cellStyle name="ErrorText-GCenterAlign 2 6" xfId="117"/>
    <cellStyle name="ErrorText-GCenterAlign 2 6 2" xfId="117"/>
    <cellStyle name="ErrorText-GCenterAlign 2 6 2 2" xfId="117"/>
    <cellStyle name="ErrorText-GCenterAlign 2 6 2 3" xfId="117"/>
    <cellStyle name="ErrorText-GCenterAlign 2 6 2 4" xfId="117"/>
    <cellStyle name="ErrorText-GCenterAlign 2 6 2 5" xfId="117"/>
    <cellStyle name="ErrorText-GCenterAlign 2 6 3" xfId="117"/>
    <cellStyle name="ErrorText-GCenterAlign 2 6 3 2" xfId="117"/>
    <cellStyle name="ErrorText-GCenterAlign 2 6 3 3" xfId="117"/>
    <cellStyle name="ErrorText-GCenterAlign 2 6 3 4" xfId="117"/>
    <cellStyle name="ErrorText-GCenterAlign 2 6 4" xfId="117"/>
    <cellStyle name="ErrorText-GCenterAlign 2 6 5" xfId="117"/>
    <cellStyle name="ErrorText-GCenterAlign 2 6 6" xfId="117"/>
    <cellStyle name="ErrorText-GCenterAlign 2 6 7" xfId="117"/>
    <cellStyle name="ErrorText-GCenterAlign 2 6 8" xfId="117"/>
    <cellStyle name="ErrorText-GCenterAlign 2 7" xfId="117"/>
    <cellStyle name="ErrorText-GCenterAlign 2 7 2" xfId="117"/>
    <cellStyle name="ErrorText-GCenterAlign 2 7 2 2" xfId="117"/>
    <cellStyle name="ErrorText-GCenterAlign 2 7 2 3" xfId="117"/>
    <cellStyle name="ErrorText-GCenterAlign 2 7 2 4" xfId="117"/>
    <cellStyle name="ErrorText-GCenterAlign 2 7 2 5" xfId="117"/>
    <cellStyle name="ErrorText-GCenterAlign 2 7 3" xfId="117"/>
    <cellStyle name="ErrorText-GCenterAlign 2 7 3 2" xfId="117"/>
    <cellStyle name="ErrorText-GCenterAlign 2 7 3 3" xfId="117"/>
    <cellStyle name="ErrorText-GCenterAlign 2 7 3 4" xfId="117"/>
    <cellStyle name="ErrorText-GCenterAlign 2 7 4" xfId="117"/>
    <cellStyle name="ErrorText-GCenterAlign 2 7 5" xfId="117"/>
    <cellStyle name="ErrorText-GCenterAlign 2 7 6" xfId="117"/>
    <cellStyle name="ErrorText-GCenterAlign 2 7 7" xfId="117"/>
    <cellStyle name="ErrorText-GCenterAlign 2 7 8" xfId="117"/>
    <cellStyle name="ErrorText-GCenterAlign 2 8" xfId="117"/>
    <cellStyle name="ErrorText-GCenterAlign 2 8 2" xfId="117"/>
    <cellStyle name="ErrorText-GCenterAlign 2 8 3" xfId="117"/>
    <cellStyle name="ErrorText-GCenterAlign 2 8 4" xfId="117"/>
    <cellStyle name="ErrorText-GCenterAlign 2 8 5" xfId="117"/>
    <cellStyle name="ErrorText-GCenterAlign 2 9" xfId="117"/>
    <cellStyle name="ErrorText-GCenterAlign 2 9 2" xfId="117"/>
    <cellStyle name="ErrorText-GCenterAlign 2 9 3" xfId="117"/>
    <cellStyle name="ErrorText-GCenterAlign 2 9 4" xfId="117"/>
    <cellStyle name="ErrorText-GCenterAlign 3" xfId="117"/>
    <cellStyle name="ErrorText-GCenterAlign 3 10" xfId="117"/>
    <cellStyle name="ErrorText-GCenterAlign 3 11" xfId="117"/>
    <cellStyle name="ErrorText-GCenterAlign 3 12" xfId="117"/>
    <cellStyle name="ErrorText-GCenterAlign 3 13" xfId="117"/>
    <cellStyle name="ErrorText-GCenterAlign 3 14" xfId="117"/>
    <cellStyle name="ErrorText-GCenterAlign 3 2" xfId="117"/>
    <cellStyle name="ErrorText-GCenterAlign 3 2 10" xfId="117"/>
    <cellStyle name="ErrorText-GCenterAlign 3 2 11" xfId="117"/>
    <cellStyle name="ErrorText-GCenterAlign 3 2 12" xfId="117"/>
    <cellStyle name="ErrorText-GCenterAlign 3 2 2" xfId="117"/>
    <cellStyle name="ErrorText-GCenterAlign 3 2 2 2" xfId="117"/>
    <cellStyle name="ErrorText-GCenterAlign 3 2 2 2 2" xfId="117"/>
    <cellStyle name="ErrorText-GCenterAlign 3 2 2 2 3" xfId="117"/>
    <cellStyle name="ErrorText-GCenterAlign 3 2 2 2 4" xfId="117"/>
    <cellStyle name="ErrorText-GCenterAlign 3 2 2 2 5" xfId="117"/>
    <cellStyle name="ErrorText-GCenterAlign 3 2 2 3" xfId="117"/>
    <cellStyle name="ErrorText-GCenterAlign 3 2 2 3 2" xfId="117"/>
    <cellStyle name="ErrorText-GCenterAlign 3 2 2 3 3" xfId="117"/>
    <cellStyle name="ErrorText-GCenterAlign 3 2 2 3 4" xfId="117"/>
    <cellStyle name="ErrorText-GCenterAlign 3 2 2 4" xfId="117"/>
    <cellStyle name="ErrorText-GCenterAlign 3 2 2 5" xfId="117"/>
    <cellStyle name="ErrorText-GCenterAlign 3 2 2 6" xfId="117"/>
    <cellStyle name="ErrorText-GCenterAlign 3 2 2 7" xfId="117"/>
    <cellStyle name="ErrorText-GCenterAlign 3 2 2 8" xfId="117"/>
    <cellStyle name="ErrorText-GCenterAlign 3 2 3" xfId="117"/>
    <cellStyle name="ErrorText-GCenterAlign 3 2 3 2" xfId="117"/>
    <cellStyle name="ErrorText-GCenterAlign 3 2 3 2 2" xfId="117"/>
    <cellStyle name="ErrorText-GCenterAlign 3 2 3 2 3" xfId="117"/>
    <cellStyle name="ErrorText-GCenterAlign 3 2 3 2 4" xfId="117"/>
    <cellStyle name="ErrorText-GCenterAlign 3 2 3 2 5" xfId="117"/>
    <cellStyle name="ErrorText-GCenterAlign 3 2 3 3" xfId="117"/>
    <cellStyle name="ErrorText-GCenterAlign 3 2 3 3 2" xfId="117"/>
    <cellStyle name="ErrorText-GCenterAlign 3 2 3 3 3" xfId="117"/>
    <cellStyle name="ErrorText-GCenterAlign 3 2 3 3 4" xfId="117"/>
    <cellStyle name="ErrorText-GCenterAlign 3 2 3 4" xfId="117"/>
    <cellStyle name="ErrorText-GCenterAlign 3 2 3 5" xfId="117"/>
    <cellStyle name="ErrorText-GCenterAlign 3 2 3 6" xfId="117"/>
    <cellStyle name="ErrorText-GCenterAlign 3 2 3 7" xfId="117"/>
    <cellStyle name="ErrorText-GCenterAlign 3 2 3 8" xfId="117"/>
    <cellStyle name="ErrorText-GCenterAlign 3 2 4" xfId="117"/>
    <cellStyle name="ErrorText-GCenterAlign 3 2 4 2" xfId="117"/>
    <cellStyle name="ErrorText-GCenterAlign 3 2 4 2 2" xfId="117"/>
    <cellStyle name="ErrorText-GCenterAlign 3 2 4 2 3" xfId="117"/>
    <cellStyle name="ErrorText-GCenterAlign 3 2 4 2 4" xfId="117"/>
    <cellStyle name="ErrorText-GCenterAlign 3 2 4 2 5" xfId="117"/>
    <cellStyle name="ErrorText-GCenterAlign 3 2 4 3" xfId="117"/>
    <cellStyle name="ErrorText-GCenterAlign 3 2 4 3 2" xfId="117"/>
    <cellStyle name="ErrorText-GCenterAlign 3 2 4 3 3" xfId="117"/>
    <cellStyle name="ErrorText-GCenterAlign 3 2 4 3 4" xfId="117"/>
    <cellStyle name="ErrorText-GCenterAlign 3 2 4 4" xfId="117"/>
    <cellStyle name="ErrorText-GCenterAlign 3 2 4 5" xfId="117"/>
    <cellStyle name="ErrorText-GCenterAlign 3 2 4 6" xfId="117"/>
    <cellStyle name="ErrorText-GCenterAlign 3 2 4 7" xfId="117"/>
    <cellStyle name="ErrorText-GCenterAlign 3 2 4 8" xfId="117"/>
    <cellStyle name="ErrorText-GCenterAlign 3 2 5" xfId="117"/>
    <cellStyle name="ErrorText-GCenterAlign 3 2 5 2" xfId="117"/>
    <cellStyle name="ErrorText-GCenterAlign 3 2 5 2 2" xfId="117"/>
    <cellStyle name="ErrorText-GCenterAlign 3 2 5 2 3" xfId="117"/>
    <cellStyle name="ErrorText-GCenterAlign 3 2 5 2 4" xfId="117"/>
    <cellStyle name="ErrorText-GCenterAlign 3 2 5 2 5" xfId="117"/>
    <cellStyle name="ErrorText-GCenterAlign 3 2 5 3" xfId="117"/>
    <cellStyle name="ErrorText-GCenterAlign 3 2 5 3 2" xfId="117"/>
    <cellStyle name="ErrorText-GCenterAlign 3 2 5 3 3" xfId="117"/>
    <cellStyle name="ErrorText-GCenterAlign 3 2 5 3 4" xfId="117"/>
    <cellStyle name="ErrorText-GCenterAlign 3 2 5 4" xfId="117"/>
    <cellStyle name="ErrorText-GCenterAlign 3 2 5 5" xfId="117"/>
    <cellStyle name="ErrorText-GCenterAlign 3 2 5 6" xfId="117"/>
    <cellStyle name="ErrorText-GCenterAlign 3 2 5 7" xfId="117"/>
    <cellStyle name="ErrorText-GCenterAlign 3 2 5 8" xfId="117"/>
    <cellStyle name="ErrorText-GCenterAlign 3 2 6" xfId="117"/>
    <cellStyle name="ErrorText-GCenterAlign 3 2 6 2" xfId="117"/>
    <cellStyle name="ErrorText-GCenterAlign 3 2 6 3" xfId="117"/>
    <cellStyle name="ErrorText-GCenterAlign 3 2 6 4" xfId="117"/>
    <cellStyle name="ErrorText-GCenterAlign 3 2 6 5" xfId="117"/>
    <cellStyle name="ErrorText-GCenterAlign 3 2 7" xfId="117"/>
    <cellStyle name="ErrorText-GCenterAlign 3 2 7 2" xfId="117"/>
    <cellStyle name="ErrorText-GCenterAlign 3 2 7 3" xfId="117"/>
    <cellStyle name="ErrorText-GCenterAlign 3 2 7 4" xfId="117"/>
    <cellStyle name="ErrorText-GCenterAlign 3 2 8" xfId="117"/>
    <cellStyle name="ErrorText-GCenterAlign 3 2 9" xfId="117"/>
    <cellStyle name="ErrorText-GCenterAlign 3 3" xfId="117"/>
    <cellStyle name="ErrorText-GCenterAlign 3 3 10" xfId="117"/>
    <cellStyle name="ErrorText-GCenterAlign 3 3 11" xfId="117"/>
    <cellStyle name="ErrorText-GCenterAlign 3 3 12" xfId="117"/>
    <cellStyle name="ErrorText-GCenterAlign 3 3 2" xfId="117"/>
    <cellStyle name="ErrorText-GCenterAlign 3 3 2 2" xfId="117"/>
    <cellStyle name="ErrorText-GCenterAlign 3 3 2 2 2" xfId="117"/>
    <cellStyle name="ErrorText-GCenterAlign 3 3 2 2 3" xfId="117"/>
    <cellStyle name="ErrorText-GCenterAlign 3 3 2 2 4" xfId="117"/>
    <cellStyle name="ErrorText-GCenterAlign 3 3 2 2 5" xfId="117"/>
    <cellStyle name="ErrorText-GCenterAlign 3 3 2 3" xfId="117"/>
    <cellStyle name="ErrorText-GCenterAlign 3 3 2 3 2" xfId="117"/>
    <cellStyle name="ErrorText-GCenterAlign 3 3 2 3 3" xfId="117"/>
    <cellStyle name="ErrorText-GCenterAlign 3 3 2 3 4" xfId="117"/>
    <cellStyle name="ErrorText-GCenterAlign 3 3 2 4" xfId="117"/>
    <cellStyle name="ErrorText-GCenterAlign 3 3 2 5" xfId="117"/>
    <cellStyle name="ErrorText-GCenterAlign 3 3 2 6" xfId="117"/>
    <cellStyle name="ErrorText-GCenterAlign 3 3 2 7" xfId="117"/>
    <cellStyle name="ErrorText-GCenterAlign 3 3 2 8" xfId="117"/>
    <cellStyle name="ErrorText-GCenterAlign 3 3 3" xfId="117"/>
    <cellStyle name="ErrorText-GCenterAlign 3 3 3 2" xfId="117"/>
    <cellStyle name="ErrorText-GCenterAlign 3 3 3 2 2" xfId="117"/>
    <cellStyle name="ErrorText-GCenterAlign 3 3 3 2 3" xfId="117"/>
    <cellStyle name="ErrorText-GCenterAlign 3 3 3 2 4" xfId="117"/>
    <cellStyle name="ErrorText-GCenterAlign 3 3 3 2 5" xfId="117"/>
    <cellStyle name="ErrorText-GCenterAlign 3 3 3 3" xfId="117"/>
    <cellStyle name="ErrorText-GCenterAlign 3 3 3 3 2" xfId="117"/>
    <cellStyle name="ErrorText-GCenterAlign 3 3 3 3 3" xfId="117"/>
    <cellStyle name="ErrorText-GCenterAlign 3 3 3 3 4" xfId="117"/>
    <cellStyle name="ErrorText-GCenterAlign 3 3 3 4" xfId="117"/>
    <cellStyle name="ErrorText-GCenterAlign 3 3 3 5" xfId="117"/>
    <cellStyle name="ErrorText-GCenterAlign 3 3 3 6" xfId="117"/>
    <cellStyle name="ErrorText-GCenterAlign 3 3 3 7" xfId="117"/>
    <cellStyle name="ErrorText-GCenterAlign 3 3 3 8" xfId="117"/>
    <cellStyle name="ErrorText-GCenterAlign 3 3 4" xfId="117"/>
    <cellStyle name="ErrorText-GCenterAlign 3 3 4 2" xfId="117"/>
    <cellStyle name="ErrorText-GCenterAlign 3 3 4 2 2" xfId="117"/>
    <cellStyle name="ErrorText-GCenterAlign 3 3 4 2 3" xfId="117"/>
    <cellStyle name="ErrorText-GCenterAlign 3 3 4 2 4" xfId="117"/>
    <cellStyle name="ErrorText-GCenterAlign 3 3 4 2 5" xfId="117"/>
    <cellStyle name="ErrorText-GCenterAlign 3 3 4 3" xfId="117"/>
    <cellStyle name="ErrorText-GCenterAlign 3 3 4 3 2" xfId="117"/>
    <cellStyle name="ErrorText-GCenterAlign 3 3 4 3 3" xfId="117"/>
    <cellStyle name="ErrorText-GCenterAlign 3 3 4 3 4" xfId="117"/>
    <cellStyle name="ErrorText-GCenterAlign 3 3 4 4" xfId="117"/>
    <cellStyle name="ErrorText-GCenterAlign 3 3 4 5" xfId="117"/>
    <cellStyle name="ErrorText-GCenterAlign 3 3 4 6" xfId="117"/>
    <cellStyle name="ErrorText-GCenterAlign 3 3 4 7" xfId="117"/>
    <cellStyle name="ErrorText-GCenterAlign 3 3 4 8" xfId="117"/>
    <cellStyle name="ErrorText-GCenterAlign 3 3 5" xfId="117"/>
    <cellStyle name="ErrorText-GCenterAlign 3 3 5 2" xfId="117"/>
    <cellStyle name="ErrorText-GCenterAlign 3 3 5 2 2" xfId="117"/>
    <cellStyle name="ErrorText-GCenterAlign 3 3 5 2 3" xfId="117"/>
    <cellStyle name="ErrorText-GCenterAlign 3 3 5 2 4" xfId="117"/>
    <cellStyle name="ErrorText-GCenterAlign 3 3 5 2 5" xfId="117"/>
    <cellStyle name="ErrorText-GCenterAlign 3 3 5 3" xfId="117"/>
    <cellStyle name="ErrorText-GCenterAlign 3 3 5 3 2" xfId="117"/>
    <cellStyle name="ErrorText-GCenterAlign 3 3 5 3 3" xfId="117"/>
    <cellStyle name="ErrorText-GCenterAlign 3 3 5 3 4" xfId="117"/>
    <cellStyle name="ErrorText-GCenterAlign 3 3 5 4" xfId="117"/>
    <cellStyle name="ErrorText-GCenterAlign 3 3 5 5" xfId="117"/>
    <cellStyle name="ErrorText-GCenterAlign 3 3 5 6" xfId="117"/>
    <cellStyle name="ErrorText-GCenterAlign 3 3 5 7" xfId="117"/>
    <cellStyle name="ErrorText-GCenterAlign 3 3 5 8" xfId="117"/>
    <cellStyle name="ErrorText-GCenterAlign 3 3 6" xfId="117"/>
    <cellStyle name="ErrorText-GCenterAlign 3 3 6 2" xfId="117"/>
    <cellStyle name="ErrorText-GCenterAlign 3 3 6 3" xfId="117"/>
    <cellStyle name="ErrorText-GCenterAlign 3 3 6 4" xfId="117"/>
    <cellStyle name="ErrorText-GCenterAlign 3 3 6 5" xfId="117"/>
    <cellStyle name="ErrorText-GCenterAlign 3 3 7" xfId="117"/>
    <cellStyle name="ErrorText-GCenterAlign 3 3 7 2" xfId="117"/>
    <cellStyle name="ErrorText-GCenterAlign 3 3 7 3" xfId="117"/>
    <cellStyle name="ErrorText-GCenterAlign 3 3 7 4" xfId="117"/>
    <cellStyle name="ErrorText-GCenterAlign 3 3 8" xfId="117"/>
    <cellStyle name="ErrorText-GCenterAlign 3 3 9" xfId="117"/>
    <cellStyle name="ErrorText-GCenterAlign 3 4" xfId="117"/>
    <cellStyle name="ErrorText-GCenterAlign 3 4 2" xfId="117"/>
    <cellStyle name="ErrorText-GCenterAlign 3 4 2 2" xfId="117"/>
    <cellStyle name="ErrorText-GCenterAlign 3 4 2 3" xfId="117"/>
    <cellStyle name="ErrorText-GCenterAlign 3 4 2 4" xfId="117"/>
    <cellStyle name="ErrorText-GCenterAlign 3 4 2 5" xfId="117"/>
    <cellStyle name="ErrorText-GCenterAlign 3 4 3" xfId="117"/>
    <cellStyle name="ErrorText-GCenterAlign 3 4 3 2" xfId="117"/>
    <cellStyle name="ErrorText-GCenterAlign 3 4 3 3" xfId="117"/>
    <cellStyle name="ErrorText-GCenterAlign 3 4 3 4" xfId="117"/>
    <cellStyle name="ErrorText-GCenterAlign 3 4 4" xfId="117"/>
    <cellStyle name="ErrorText-GCenterAlign 3 4 5" xfId="117"/>
    <cellStyle name="ErrorText-GCenterAlign 3 4 6" xfId="117"/>
    <cellStyle name="ErrorText-GCenterAlign 3 4 7" xfId="117"/>
    <cellStyle name="ErrorText-GCenterAlign 3 4 8" xfId="117"/>
    <cellStyle name="ErrorText-GCenterAlign 3 5" xfId="117"/>
    <cellStyle name="ErrorText-GCenterAlign 3 5 2" xfId="117"/>
    <cellStyle name="ErrorText-GCenterAlign 3 5 2 2" xfId="117"/>
    <cellStyle name="ErrorText-GCenterAlign 3 5 2 3" xfId="117"/>
    <cellStyle name="ErrorText-GCenterAlign 3 5 2 4" xfId="117"/>
    <cellStyle name="ErrorText-GCenterAlign 3 5 2 5" xfId="117"/>
    <cellStyle name="ErrorText-GCenterAlign 3 5 3" xfId="117"/>
    <cellStyle name="ErrorText-GCenterAlign 3 5 3 2" xfId="117"/>
    <cellStyle name="ErrorText-GCenterAlign 3 5 3 3" xfId="117"/>
    <cellStyle name="ErrorText-GCenterAlign 3 5 3 4" xfId="117"/>
    <cellStyle name="ErrorText-GCenterAlign 3 5 4" xfId="117"/>
    <cellStyle name="ErrorText-GCenterAlign 3 5 5" xfId="117"/>
    <cellStyle name="ErrorText-GCenterAlign 3 5 6" xfId="117"/>
    <cellStyle name="ErrorText-GCenterAlign 3 5 7" xfId="117"/>
    <cellStyle name="ErrorText-GCenterAlign 3 5 8" xfId="117"/>
    <cellStyle name="ErrorText-GCenterAlign 3 6" xfId="117"/>
    <cellStyle name="ErrorText-GCenterAlign 3 6 2" xfId="117"/>
    <cellStyle name="ErrorText-GCenterAlign 3 6 2 2" xfId="117"/>
    <cellStyle name="ErrorText-GCenterAlign 3 6 2 3" xfId="117"/>
    <cellStyle name="ErrorText-GCenterAlign 3 6 2 4" xfId="117"/>
    <cellStyle name="ErrorText-GCenterAlign 3 6 2 5" xfId="117"/>
    <cellStyle name="ErrorText-GCenterAlign 3 6 3" xfId="117"/>
    <cellStyle name="ErrorText-GCenterAlign 3 6 3 2" xfId="117"/>
    <cellStyle name="ErrorText-GCenterAlign 3 6 3 3" xfId="117"/>
    <cellStyle name="ErrorText-GCenterAlign 3 6 3 4" xfId="117"/>
    <cellStyle name="ErrorText-GCenterAlign 3 6 4" xfId="117"/>
    <cellStyle name="ErrorText-GCenterAlign 3 6 5" xfId="117"/>
    <cellStyle name="ErrorText-GCenterAlign 3 6 6" xfId="117"/>
    <cellStyle name="ErrorText-GCenterAlign 3 6 7" xfId="117"/>
    <cellStyle name="ErrorText-GCenterAlign 3 6 8" xfId="117"/>
    <cellStyle name="ErrorText-GCenterAlign 3 7" xfId="117"/>
    <cellStyle name="ErrorText-GCenterAlign 3 7 2" xfId="117"/>
    <cellStyle name="ErrorText-GCenterAlign 3 7 2 2" xfId="117"/>
    <cellStyle name="ErrorText-GCenterAlign 3 7 2 3" xfId="117"/>
    <cellStyle name="ErrorText-GCenterAlign 3 7 2 4" xfId="117"/>
    <cellStyle name="ErrorText-GCenterAlign 3 7 2 5" xfId="117"/>
    <cellStyle name="ErrorText-GCenterAlign 3 7 3" xfId="117"/>
    <cellStyle name="ErrorText-GCenterAlign 3 7 3 2" xfId="117"/>
    <cellStyle name="ErrorText-GCenterAlign 3 7 3 3" xfId="117"/>
    <cellStyle name="ErrorText-GCenterAlign 3 7 3 4" xfId="117"/>
    <cellStyle name="ErrorText-GCenterAlign 3 7 4" xfId="117"/>
    <cellStyle name="ErrorText-GCenterAlign 3 7 5" xfId="117"/>
    <cellStyle name="ErrorText-GCenterAlign 3 7 6" xfId="117"/>
    <cellStyle name="ErrorText-GCenterAlign 3 7 7" xfId="117"/>
    <cellStyle name="ErrorText-GCenterAlign 3 7 8" xfId="117"/>
    <cellStyle name="ErrorText-GCenterAlign 3 8" xfId="117"/>
    <cellStyle name="ErrorText-GCenterAlign 3 8 2" xfId="117"/>
    <cellStyle name="ErrorText-GCenterAlign 3 8 3" xfId="117"/>
    <cellStyle name="ErrorText-GCenterAlign 3 8 4" xfId="117"/>
    <cellStyle name="ErrorText-GCenterAlign 3 8 5" xfId="117"/>
    <cellStyle name="ErrorText-GCenterAlign 3 9" xfId="117"/>
    <cellStyle name="ErrorText-GCenterAlign 3 9 2" xfId="117"/>
    <cellStyle name="ErrorText-GCenterAlign 3 9 3" xfId="117"/>
    <cellStyle name="ErrorText-GCenterAlign 3 9 4" xfId="117"/>
    <cellStyle name="ErrorText-GCenterAlign 4" xfId="117"/>
    <cellStyle name="ErrorText-GCenterAlign 4 2" xfId="117"/>
    <cellStyle name="ErrorText-GCenterAlign 4 2 2" xfId="117"/>
    <cellStyle name="ErrorText-GCenterAlign 4 2 2 2" xfId="117"/>
    <cellStyle name="ErrorText-GCenterAlign 4 2 2 3" xfId="117"/>
    <cellStyle name="ErrorText-GCenterAlign 4 2 2 4" xfId="117"/>
    <cellStyle name="ErrorText-GCenterAlign 4 2 2 5" xfId="117"/>
    <cellStyle name="ErrorText-GCenterAlign 4 2 3" xfId="117"/>
    <cellStyle name="ErrorText-GCenterAlign 4 2 3 2" xfId="117"/>
    <cellStyle name="ErrorText-GCenterAlign 4 2 3 3" xfId="117"/>
    <cellStyle name="ErrorText-GCenterAlign 4 2 3 4" xfId="117"/>
    <cellStyle name="ErrorText-GCenterAlign 4 2 4" xfId="117"/>
    <cellStyle name="ErrorText-GCenterAlign 4 2 5" xfId="117"/>
    <cellStyle name="ErrorText-GCenterAlign 4 2 6" xfId="117"/>
    <cellStyle name="ErrorText-GCenterAlign 4 2 7" xfId="117"/>
    <cellStyle name="ErrorText-GCenterAlign 4 2 8" xfId="117"/>
    <cellStyle name="ErrorText-GCenterAlign 4 3" xfId="117"/>
    <cellStyle name="ErrorText-GCenterAlign 4 3 2" xfId="117"/>
    <cellStyle name="ErrorText-GCenterAlign 4 3 2 2" xfId="117"/>
    <cellStyle name="ErrorText-GCenterAlign 4 3 2 3" xfId="117"/>
    <cellStyle name="ErrorText-GCenterAlign 4 3 2 4" xfId="117"/>
    <cellStyle name="ErrorText-GCenterAlign 4 3 2 5" xfId="117"/>
    <cellStyle name="ErrorText-GCenterAlign 4 3 3" xfId="117"/>
    <cellStyle name="ErrorText-GCenterAlign 4 3 3 2" xfId="117"/>
    <cellStyle name="ErrorText-GCenterAlign 4 3 3 3" xfId="117"/>
    <cellStyle name="ErrorText-GCenterAlign 4 3 3 4" xfId="117"/>
    <cellStyle name="ErrorText-GCenterAlign 4 3 4" xfId="117"/>
    <cellStyle name="ErrorText-GCenterAlign 4 3 5" xfId="117"/>
    <cellStyle name="ErrorText-GCenterAlign 4 3 6" xfId="117"/>
    <cellStyle name="ErrorText-GCenterAlign 4 3 7" xfId="117"/>
    <cellStyle name="ErrorText-GCenterAlign 4 4" xfId="117"/>
    <cellStyle name="ErrorText-GCenterAlign 4 4 2" xfId="117"/>
    <cellStyle name="ErrorText-GCenterAlign 4 4 3" xfId="117"/>
    <cellStyle name="ErrorText-GCenterAlign 4 4 4" xfId="117"/>
    <cellStyle name="ErrorText-GCenterAlign 4 4 5" xfId="117"/>
    <cellStyle name="ErrorText-GCenterAlign 4 5" xfId="117"/>
    <cellStyle name="ErrorText-GCenterAlign 4 5 2" xfId="117"/>
    <cellStyle name="ErrorText-GCenterAlign 4 5 3" xfId="117"/>
    <cellStyle name="ErrorText-GCenterAlign 4 5 4" xfId="117"/>
    <cellStyle name="ErrorText-GCenterAlign 4 6" xfId="117"/>
    <cellStyle name="ErrorText-GCenterAlign 4 7" xfId="117"/>
    <cellStyle name="ErrorText-GCenterAlign 4 8" xfId="117"/>
    <cellStyle name="ErrorText-GCenterAlign 4 9" xfId="117"/>
    <cellStyle name="ErrorText-GCenterAlign 5" xfId="117"/>
    <cellStyle name="ErrorText-GCenterAlign 5 2" xfId="117"/>
    <cellStyle name="ErrorText-GCenterAlign 5 2 2" xfId="117"/>
    <cellStyle name="ErrorText-GCenterAlign 5 2 3" xfId="117"/>
    <cellStyle name="ErrorText-GCenterAlign 5 2 4" xfId="117"/>
    <cellStyle name="ErrorText-GCenterAlign 5 2 5" xfId="117"/>
    <cellStyle name="ErrorText-GCenterAlign 5 3" xfId="117"/>
    <cellStyle name="ErrorText-GCenterAlign 5 3 2" xfId="117"/>
    <cellStyle name="ErrorText-GCenterAlign 5 3 3" xfId="117"/>
    <cellStyle name="ErrorText-GCenterAlign 5 3 4" xfId="117"/>
    <cellStyle name="ErrorText-GCenterAlign 5 4" xfId="117"/>
    <cellStyle name="ErrorText-GCenterAlign 5 5" xfId="117"/>
    <cellStyle name="ErrorText-GCenterAlign 5 6" xfId="117"/>
    <cellStyle name="ErrorText-GCenterAlign 5 7" xfId="117"/>
    <cellStyle name="ErrorText-GCenterAlign 5 8" xfId="117"/>
    <cellStyle name="ErrorText-GCenterAlign 6" xfId="117"/>
    <cellStyle name="ErrorText-GCenterAlign 6 2" xfId="117"/>
    <cellStyle name="ErrorText-GCenterAlign 6 3" xfId="117"/>
    <cellStyle name="ErrorText-GCenterAlign 6 4" xfId="117"/>
    <cellStyle name="ErrorText-GCenterAlign 6 5" xfId="117"/>
    <cellStyle name="ErrorText-GCenterAlign 7" xfId="117"/>
    <cellStyle name="ErrorText-GCenterAlign 8" xfId="117"/>
    <cellStyle name="EvenBodyShade" xfId="118"/>
    <cellStyle name="Explanatory Text 2" xfId="119"/>
    <cellStyle name="Fixed" xfId="120"/>
    <cellStyle name="FreddieMac" xfId="121"/>
    <cellStyle name="Good 2" xfId="122"/>
    <cellStyle name="Grey" xfId="123"/>
    <cellStyle name="GroupHeader12" xfId="124"/>
    <cellStyle name="Head2" xfId="125"/>
    <cellStyle name="Header" xfId="126"/>
    <cellStyle name="Header 2" xfId="126"/>
    <cellStyle name="Header 2 2" xfId="126"/>
    <cellStyle name="Header 3" xfId="126"/>
    <cellStyle name="Header 3 2" xfId="126"/>
    <cellStyle name="Header 4" xfId="126"/>
    <cellStyle name="Header 4 2" xfId="126"/>
    <cellStyle name="Header 5" xfId="126"/>
    <cellStyle name="Header-Date1" xfId="127"/>
    <cellStyle name="Header-Time" xfId="128"/>
    <cellStyle name="Header1" xfId="129"/>
    <cellStyle name="Header1 2" xfId="129"/>
    <cellStyle name="Header1 2 10" xfId="129"/>
    <cellStyle name="Header1 2 10 2" xfId="129"/>
    <cellStyle name="Header1 2 10 2 2" xfId="129"/>
    <cellStyle name="Header1 2 10 2 3" xfId="129"/>
    <cellStyle name="Header1 2 10 2 4" xfId="129"/>
    <cellStyle name="Header1 2 10 2 5" xfId="129"/>
    <cellStyle name="Header1 2 10 3" xfId="129"/>
    <cellStyle name="Header1 2 10 3 2" xfId="129"/>
    <cellStyle name="Header1 2 10 3 3" xfId="129"/>
    <cellStyle name="Header1 2 10 3 4" xfId="129"/>
    <cellStyle name="Header1 2 10 4" xfId="129"/>
    <cellStyle name="Header1 2 10 5" xfId="129"/>
    <cellStyle name="Header1 2 10 6" xfId="129"/>
    <cellStyle name="Header1 2 10 7" xfId="129"/>
    <cellStyle name="Header1 2 11" xfId="129"/>
    <cellStyle name="Header1 2 11 2" xfId="129"/>
    <cellStyle name="Header1 2 11 2 2" xfId="129"/>
    <cellStyle name="Header1 2 11 2 3" xfId="129"/>
    <cellStyle name="Header1 2 11 2 4" xfId="129"/>
    <cellStyle name="Header1 2 11 3" xfId="129"/>
    <cellStyle name="Header1 2 11 4" xfId="129"/>
    <cellStyle name="Header1 2 11 5" xfId="129"/>
    <cellStyle name="Header1 2 11 6" xfId="129"/>
    <cellStyle name="Header1 2 11 7" xfId="129"/>
    <cellStyle name="Header1 2 12" xfId="129"/>
    <cellStyle name="Header1 2 12 2" xfId="129"/>
    <cellStyle name="Header1 2 12 3" xfId="129"/>
    <cellStyle name="Header1 2 12 4" xfId="129"/>
    <cellStyle name="Header1 2 13" xfId="129"/>
    <cellStyle name="Header1 2 14" xfId="129"/>
    <cellStyle name="Header1 2 15" xfId="129"/>
    <cellStyle name="Header1 2 16" xfId="129"/>
    <cellStyle name="Header1 2 2" xfId="129"/>
    <cellStyle name="Header1 2 2 10" xfId="129"/>
    <cellStyle name="Header1 2 2 10 2" xfId="129"/>
    <cellStyle name="Header1 2 2 10 2 2" xfId="129"/>
    <cellStyle name="Header1 2 2 10 2 3" xfId="129"/>
    <cellStyle name="Header1 2 2 10 2 4" xfId="129"/>
    <cellStyle name="Header1 2 2 10 3" xfId="129"/>
    <cellStyle name="Header1 2 2 10 4" xfId="129"/>
    <cellStyle name="Header1 2 2 10 5" xfId="129"/>
    <cellStyle name="Header1 2 2 10 6" xfId="129"/>
    <cellStyle name="Header1 2 2 10 7" xfId="129"/>
    <cellStyle name="Header1 2 2 11" xfId="129"/>
    <cellStyle name="Header1 2 2 11 2" xfId="129"/>
    <cellStyle name="Header1 2 2 11 3" xfId="129"/>
    <cellStyle name="Header1 2 2 11 4" xfId="129"/>
    <cellStyle name="Header1 2 2 12" xfId="129"/>
    <cellStyle name="Header1 2 2 13" xfId="129"/>
    <cellStyle name="Header1 2 2 14" xfId="129"/>
    <cellStyle name="Header1 2 2 15" xfId="129"/>
    <cellStyle name="Header1 2 2 2" xfId="129"/>
    <cellStyle name="Header1 2 2 2 10" xfId="129"/>
    <cellStyle name="Header1 2 2 2 11" xfId="129"/>
    <cellStyle name="Header1 2 2 2 2" xfId="129"/>
    <cellStyle name="Header1 2 2 2 2 2" xfId="129"/>
    <cellStyle name="Header1 2 2 2 2 2 2" xfId="129"/>
    <cellStyle name="Header1 2 2 2 2 2 2 2" xfId="129"/>
    <cellStyle name="Header1 2 2 2 2 2 2 3" xfId="129"/>
    <cellStyle name="Header1 2 2 2 2 2 2 4" xfId="129"/>
    <cellStyle name="Header1 2 2 2 2 2 2 5" xfId="129"/>
    <cellStyle name="Header1 2 2 2 2 2 3" xfId="129"/>
    <cellStyle name="Header1 2 2 2 2 2 3 2" xfId="129"/>
    <cellStyle name="Header1 2 2 2 2 2 3 3" xfId="129"/>
    <cellStyle name="Header1 2 2 2 2 2 3 4" xfId="129"/>
    <cellStyle name="Header1 2 2 2 2 2 4" xfId="129"/>
    <cellStyle name="Header1 2 2 2 2 2 5" xfId="129"/>
    <cellStyle name="Header1 2 2 2 2 2 6" xfId="129"/>
    <cellStyle name="Header1 2 2 2 2 2 7" xfId="129"/>
    <cellStyle name="Header1 2 2 2 2 2 8" xfId="129"/>
    <cellStyle name="Header1 2 2 2 2 3" xfId="129"/>
    <cellStyle name="Header1 2 2 2 2 3 2" xfId="129"/>
    <cellStyle name="Header1 2 2 2 2 3 2 2" xfId="129"/>
    <cellStyle name="Header1 2 2 2 2 3 2 3" xfId="129"/>
    <cellStyle name="Header1 2 2 2 2 3 2 4" xfId="129"/>
    <cellStyle name="Header1 2 2 2 2 3 2 5" xfId="129"/>
    <cellStyle name="Header1 2 2 2 2 3 3" xfId="129"/>
    <cellStyle name="Header1 2 2 2 2 3 3 2" xfId="129"/>
    <cellStyle name="Header1 2 2 2 2 3 3 3" xfId="129"/>
    <cellStyle name="Header1 2 2 2 2 3 3 4" xfId="129"/>
    <cellStyle name="Header1 2 2 2 2 3 4" xfId="129"/>
    <cellStyle name="Header1 2 2 2 2 3 5" xfId="129"/>
    <cellStyle name="Header1 2 2 2 2 3 6" xfId="129"/>
    <cellStyle name="Header1 2 2 2 2 3 7" xfId="129"/>
    <cellStyle name="Header1 2 2 2 2 4" xfId="129"/>
    <cellStyle name="Header1 2 2 2 2 4 2" xfId="129"/>
    <cellStyle name="Header1 2 2 2 2 4 2 2" xfId="129"/>
    <cellStyle name="Header1 2 2 2 2 4 2 3" xfId="129"/>
    <cellStyle name="Header1 2 2 2 2 4 2 4" xfId="129"/>
    <cellStyle name="Header1 2 2 2 2 4 3" xfId="129"/>
    <cellStyle name="Header1 2 2 2 2 4 4" xfId="129"/>
    <cellStyle name="Header1 2 2 2 2 4 5" xfId="129"/>
    <cellStyle name="Header1 2 2 2 2 4 6" xfId="129"/>
    <cellStyle name="Header1 2 2 2 2 4 7" xfId="129"/>
    <cellStyle name="Header1 2 2 2 2 5" xfId="129"/>
    <cellStyle name="Header1 2 2 2 2 5 2" xfId="129"/>
    <cellStyle name="Header1 2 2 2 2 5 3" xfId="129"/>
    <cellStyle name="Header1 2 2 2 2 5 4" xfId="129"/>
    <cellStyle name="Header1 2 2 2 2 6" xfId="129"/>
    <cellStyle name="Header1 2 2 2 2 7" xfId="129"/>
    <cellStyle name="Header1 2 2 2 2 8" xfId="129"/>
    <cellStyle name="Header1 2 2 2 2 9" xfId="129"/>
    <cellStyle name="Header1 2 2 2 3" xfId="129"/>
    <cellStyle name="Header1 2 2 2 3 2" xfId="129"/>
    <cellStyle name="Header1 2 2 2 3 2 2" xfId="129"/>
    <cellStyle name="Header1 2 2 2 3 2 3" xfId="129"/>
    <cellStyle name="Header1 2 2 2 3 2 4" xfId="129"/>
    <cellStyle name="Header1 2 2 2 3 3" xfId="129"/>
    <cellStyle name="Header1 2 2 2 3 4" xfId="129"/>
    <cellStyle name="Header1 2 2 2 3 5" xfId="129"/>
    <cellStyle name="Header1 2 2 2 3 6" xfId="129"/>
    <cellStyle name="Header1 2 2 2 3 7" xfId="129"/>
    <cellStyle name="Header1 2 2 2 4" xfId="129"/>
    <cellStyle name="Header1 2 2 2 4 2" xfId="129"/>
    <cellStyle name="Header1 2 2 2 4 2 2" xfId="129"/>
    <cellStyle name="Header1 2 2 2 4 2 3" xfId="129"/>
    <cellStyle name="Header1 2 2 2 4 2 4" xfId="129"/>
    <cellStyle name="Header1 2 2 2 4 2 5" xfId="129"/>
    <cellStyle name="Header1 2 2 2 4 3" xfId="129"/>
    <cellStyle name="Header1 2 2 2 4 3 2" xfId="129"/>
    <cellStyle name="Header1 2 2 2 4 3 3" xfId="129"/>
    <cellStyle name="Header1 2 2 2 4 3 4" xfId="129"/>
    <cellStyle name="Header1 2 2 2 4 4" xfId="129"/>
    <cellStyle name="Header1 2 2 2 4 5" xfId="129"/>
    <cellStyle name="Header1 2 2 2 4 6" xfId="129"/>
    <cellStyle name="Header1 2 2 2 4 7" xfId="129"/>
    <cellStyle name="Header1 2 2 2 4 8" xfId="129"/>
    <cellStyle name="Header1 2 2 2 5" xfId="129"/>
    <cellStyle name="Header1 2 2 2 5 2" xfId="129"/>
    <cellStyle name="Header1 2 2 2 5 2 2" xfId="129"/>
    <cellStyle name="Header1 2 2 2 5 2 3" xfId="129"/>
    <cellStyle name="Header1 2 2 2 5 2 4" xfId="129"/>
    <cellStyle name="Header1 2 2 2 5 2 5" xfId="129"/>
    <cellStyle name="Header1 2 2 2 5 3" xfId="129"/>
    <cellStyle name="Header1 2 2 2 5 3 2" xfId="129"/>
    <cellStyle name="Header1 2 2 2 5 3 3" xfId="129"/>
    <cellStyle name="Header1 2 2 2 5 3 4" xfId="129"/>
    <cellStyle name="Header1 2 2 2 5 4" xfId="129"/>
    <cellStyle name="Header1 2 2 2 5 5" xfId="129"/>
    <cellStyle name="Header1 2 2 2 5 6" xfId="129"/>
    <cellStyle name="Header1 2 2 2 5 7" xfId="129"/>
    <cellStyle name="Header1 2 2 2 6" xfId="129"/>
    <cellStyle name="Header1 2 2 2 6 2" xfId="129"/>
    <cellStyle name="Header1 2 2 2 6 2 2" xfId="129"/>
    <cellStyle name="Header1 2 2 2 6 2 3" xfId="129"/>
    <cellStyle name="Header1 2 2 2 6 2 4" xfId="129"/>
    <cellStyle name="Header1 2 2 2 6 3" xfId="129"/>
    <cellStyle name="Header1 2 2 2 6 4" xfId="129"/>
    <cellStyle name="Header1 2 2 2 6 5" xfId="129"/>
    <cellStyle name="Header1 2 2 2 6 6" xfId="129"/>
    <cellStyle name="Header1 2 2 2 6 7" xfId="129"/>
    <cellStyle name="Header1 2 2 2 7" xfId="129"/>
    <cellStyle name="Header1 2 2 2 7 2" xfId="129"/>
    <cellStyle name="Header1 2 2 2 7 3" xfId="129"/>
    <cellStyle name="Header1 2 2 2 7 4" xfId="129"/>
    <cellStyle name="Header1 2 2 2 8" xfId="129"/>
    <cellStyle name="Header1 2 2 2 9" xfId="129"/>
    <cellStyle name="Header1 2 2 3" xfId="129"/>
    <cellStyle name="Header1 2 2 3 10" xfId="129"/>
    <cellStyle name="Header1 2 2 3 11" xfId="129"/>
    <cellStyle name="Header1 2 2 3 2" xfId="129"/>
    <cellStyle name="Header1 2 2 3 2 2" xfId="129"/>
    <cellStyle name="Header1 2 2 3 2 2 2" xfId="129"/>
    <cellStyle name="Header1 2 2 3 2 2 2 2" xfId="129"/>
    <cellStyle name="Header1 2 2 3 2 2 2 3" xfId="129"/>
    <cellStyle name="Header1 2 2 3 2 2 2 4" xfId="129"/>
    <cellStyle name="Header1 2 2 3 2 2 2 5" xfId="129"/>
    <cellStyle name="Header1 2 2 3 2 2 3" xfId="129"/>
    <cellStyle name="Header1 2 2 3 2 2 3 2" xfId="129"/>
    <cellStyle name="Header1 2 2 3 2 2 3 3" xfId="129"/>
    <cellStyle name="Header1 2 2 3 2 2 3 4" xfId="129"/>
    <cellStyle name="Header1 2 2 3 2 2 4" xfId="129"/>
    <cellStyle name="Header1 2 2 3 2 2 5" xfId="129"/>
    <cellStyle name="Header1 2 2 3 2 2 6" xfId="129"/>
    <cellStyle name="Header1 2 2 3 2 2 7" xfId="129"/>
    <cellStyle name="Header1 2 2 3 2 2 8" xfId="129"/>
    <cellStyle name="Header1 2 2 3 2 3" xfId="129"/>
    <cellStyle name="Header1 2 2 3 2 3 2" xfId="129"/>
    <cellStyle name="Header1 2 2 3 2 3 2 2" xfId="129"/>
    <cellStyle name="Header1 2 2 3 2 3 2 3" xfId="129"/>
    <cellStyle name="Header1 2 2 3 2 3 2 4" xfId="129"/>
    <cellStyle name="Header1 2 2 3 2 3 2 5" xfId="129"/>
    <cellStyle name="Header1 2 2 3 2 3 3" xfId="129"/>
    <cellStyle name="Header1 2 2 3 2 3 3 2" xfId="129"/>
    <cellStyle name="Header1 2 2 3 2 3 3 3" xfId="129"/>
    <cellStyle name="Header1 2 2 3 2 3 3 4" xfId="129"/>
    <cellStyle name="Header1 2 2 3 2 3 4" xfId="129"/>
    <cellStyle name="Header1 2 2 3 2 3 5" xfId="129"/>
    <cellStyle name="Header1 2 2 3 2 3 6" xfId="129"/>
    <cellStyle name="Header1 2 2 3 2 3 7" xfId="129"/>
    <cellStyle name="Header1 2 2 3 2 4" xfId="129"/>
    <cellStyle name="Header1 2 2 3 2 4 2" xfId="129"/>
    <cellStyle name="Header1 2 2 3 2 4 2 2" xfId="129"/>
    <cellStyle name="Header1 2 2 3 2 4 2 3" xfId="129"/>
    <cellStyle name="Header1 2 2 3 2 4 2 4" xfId="129"/>
    <cellStyle name="Header1 2 2 3 2 4 3" xfId="129"/>
    <cellStyle name="Header1 2 2 3 2 4 4" xfId="129"/>
    <cellStyle name="Header1 2 2 3 2 4 5" xfId="129"/>
    <cellStyle name="Header1 2 2 3 2 4 6" xfId="129"/>
    <cellStyle name="Header1 2 2 3 2 4 7" xfId="129"/>
    <cellStyle name="Header1 2 2 3 2 5" xfId="129"/>
    <cellStyle name="Header1 2 2 3 2 5 2" xfId="129"/>
    <cellStyle name="Header1 2 2 3 2 5 3" xfId="129"/>
    <cellStyle name="Header1 2 2 3 2 5 4" xfId="129"/>
    <cellStyle name="Header1 2 2 3 2 6" xfId="129"/>
    <cellStyle name="Header1 2 2 3 2 7" xfId="129"/>
    <cellStyle name="Header1 2 2 3 2 8" xfId="129"/>
    <cellStyle name="Header1 2 2 3 2 9" xfId="129"/>
    <cellStyle name="Header1 2 2 3 3" xfId="129"/>
    <cellStyle name="Header1 2 2 3 3 2" xfId="129"/>
    <cellStyle name="Header1 2 2 3 3 2 2" xfId="129"/>
    <cellStyle name="Header1 2 2 3 3 2 3" xfId="129"/>
    <cellStyle name="Header1 2 2 3 3 2 4" xfId="129"/>
    <cellStyle name="Header1 2 2 3 3 3" xfId="129"/>
    <cellStyle name="Header1 2 2 3 3 4" xfId="129"/>
    <cellStyle name="Header1 2 2 3 3 5" xfId="129"/>
    <cellStyle name="Header1 2 2 3 3 6" xfId="129"/>
    <cellStyle name="Header1 2 2 3 3 7" xfId="129"/>
    <cellStyle name="Header1 2 2 3 4" xfId="129"/>
    <cellStyle name="Header1 2 2 3 4 2" xfId="129"/>
    <cellStyle name="Header1 2 2 3 4 2 2" xfId="129"/>
    <cellStyle name="Header1 2 2 3 4 2 3" xfId="129"/>
    <cellStyle name="Header1 2 2 3 4 2 4" xfId="129"/>
    <cellStyle name="Header1 2 2 3 4 2 5" xfId="129"/>
    <cellStyle name="Header1 2 2 3 4 3" xfId="129"/>
    <cellStyle name="Header1 2 2 3 4 3 2" xfId="129"/>
    <cellStyle name="Header1 2 2 3 4 3 3" xfId="129"/>
    <cellStyle name="Header1 2 2 3 4 3 4" xfId="129"/>
    <cellStyle name="Header1 2 2 3 4 4" xfId="129"/>
    <cellStyle name="Header1 2 2 3 4 5" xfId="129"/>
    <cellStyle name="Header1 2 2 3 4 6" xfId="129"/>
    <cellStyle name="Header1 2 2 3 4 7" xfId="129"/>
    <cellStyle name="Header1 2 2 3 4 8" xfId="129"/>
    <cellStyle name="Header1 2 2 3 5" xfId="129"/>
    <cellStyle name="Header1 2 2 3 5 2" xfId="129"/>
    <cellStyle name="Header1 2 2 3 5 2 2" xfId="129"/>
    <cellStyle name="Header1 2 2 3 5 2 3" xfId="129"/>
    <cellStyle name="Header1 2 2 3 5 2 4" xfId="129"/>
    <cellStyle name="Header1 2 2 3 5 2 5" xfId="129"/>
    <cellStyle name="Header1 2 2 3 5 3" xfId="129"/>
    <cellStyle name="Header1 2 2 3 5 3 2" xfId="129"/>
    <cellStyle name="Header1 2 2 3 5 3 3" xfId="129"/>
    <cellStyle name="Header1 2 2 3 5 3 4" xfId="129"/>
    <cellStyle name="Header1 2 2 3 5 4" xfId="129"/>
    <cellStyle name="Header1 2 2 3 5 5" xfId="129"/>
    <cellStyle name="Header1 2 2 3 5 6" xfId="129"/>
    <cellStyle name="Header1 2 2 3 5 7" xfId="129"/>
    <cellStyle name="Header1 2 2 3 6" xfId="129"/>
    <cellStyle name="Header1 2 2 3 6 2" xfId="129"/>
    <cellStyle name="Header1 2 2 3 6 2 2" xfId="129"/>
    <cellStyle name="Header1 2 2 3 6 2 3" xfId="129"/>
    <cellStyle name="Header1 2 2 3 6 2 4" xfId="129"/>
    <cellStyle name="Header1 2 2 3 6 3" xfId="129"/>
    <cellStyle name="Header1 2 2 3 6 4" xfId="129"/>
    <cellStyle name="Header1 2 2 3 6 5" xfId="129"/>
    <cellStyle name="Header1 2 2 3 6 6" xfId="129"/>
    <cellStyle name="Header1 2 2 3 6 7" xfId="129"/>
    <cellStyle name="Header1 2 2 3 7" xfId="129"/>
    <cellStyle name="Header1 2 2 3 7 2" xfId="129"/>
    <cellStyle name="Header1 2 2 3 7 3" xfId="129"/>
    <cellStyle name="Header1 2 2 3 7 4" xfId="129"/>
    <cellStyle name="Header1 2 2 3 8" xfId="129"/>
    <cellStyle name="Header1 2 2 3 9" xfId="129"/>
    <cellStyle name="Header1 2 2 4" xfId="129"/>
    <cellStyle name="Header1 2 2 4 10" xfId="129"/>
    <cellStyle name="Header1 2 2 4 11" xfId="129"/>
    <cellStyle name="Header1 2 2 4 2" xfId="129"/>
    <cellStyle name="Header1 2 2 4 2 2" xfId="129"/>
    <cellStyle name="Header1 2 2 4 2 2 2" xfId="129"/>
    <cellStyle name="Header1 2 2 4 2 2 2 2" xfId="129"/>
    <cellStyle name="Header1 2 2 4 2 2 2 3" xfId="129"/>
    <cellStyle name="Header1 2 2 4 2 2 2 4" xfId="129"/>
    <cellStyle name="Header1 2 2 4 2 2 2 5" xfId="129"/>
    <cellStyle name="Header1 2 2 4 2 2 3" xfId="129"/>
    <cellStyle name="Header1 2 2 4 2 2 3 2" xfId="129"/>
    <cellStyle name="Header1 2 2 4 2 2 3 3" xfId="129"/>
    <cellStyle name="Header1 2 2 4 2 2 3 4" xfId="129"/>
    <cellStyle name="Header1 2 2 4 2 2 4" xfId="129"/>
    <cellStyle name="Header1 2 2 4 2 2 5" xfId="129"/>
    <cellStyle name="Header1 2 2 4 2 2 6" xfId="129"/>
    <cellStyle name="Header1 2 2 4 2 2 7" xfId="129"/>
    <cellStyle name="Header1 2 2 4 2 2 8" xfId="129"/>
    <cellStyle name="Header1 2 2 4 2 3" xfId="129"/>
    <cellStyle name="Header1 2 2 4 2 3 2" xfId="129"/>
    <cellStyle name="Header1 2 2 4 2 3 2 2" xfId="129"/>
    <cellStyle name="Header1 2 2 4 2 3 2 3" xfId="129"/>
    <cellStyle name="Header1 2 2 4 2 3 2 4" xfId="129"/>
    <cellStyle name="Header1 2 2 4 2 3 2 5" xfId="129"/>
    <cellStyle name="Header1 2 2 4 2 3 3" xfId="129"/>
    <cellStyle name="Header1 2 2 4 2 3 3 2" xfId="129"/>
    <cellStyle name="Header1 2 2 4 2 3 3 3" xfId="129"/>
    <cellStyle name="Header1 2 2 4 2 3 3 4" xfId="129"/>
    <cellStyle name="Header1 2 2 4 2 3 4" xfId="129"/>
    <cellStyle name="Header1 2 2 4 2 3 5" xfId="129"/>
    <cellStyle name="Header1 2 2 4 2 3 6" xfId="129"/>
    <cellStyle name="Header1 2 2 4 2 3 7" xfId="129"/>
    <cellStyle name="Header1 2 2 4 2 4" xfId="129"/>
    <cellStyle name="Header1 2 2 4 2 4 2" xfId="129"/>
    <cellStyle name="Header1 2 2 4 2 4 2 2" xfId="129"/>
    <cellStyle name="Header1 2 2 4 2 4 2 3" xfId="129"/>
    <cellStyle name="Header1 2 2 4 2 4 2 4" xfId="129"/>
    <cellStyle name="Header1 2 2 4 2 4 3" xfId="129"/>
    <cellStyle name="Header1 2 2 4 2 4 4" xfId="129"/>
    <cellStyle name="Header1 2 2 4 2 4 5" xfId="129"/>
    <cellStyle name="Header1 2 2 4 2 4 6" xfId="129"/>
    <cellStyle name="Header1 2 2 4 2 4 7" xfId="129"/>
    <cellStyle name="Header1 2 2 4 2 5" xfId="129"/>
    <cellStyle name="Header1 2 2 4 2 5 2" xfId="129"/>
    <cellStyle name="Header1 2 2 4 2 5 3" xfId="129"/>
    <cellStyle name="Header1 2 2 4 2 5 4" xfId="129"/>
    <cellStyle name="Header1 2 2 4 2 6" xfId="129"/>
    <cellStyle name="Header1 2 2 4 2 7" xfId="129"/>
    <cellStyle name="Header1 2 2 4 2 8" xfId="129"/>
    <cellStyle name="Header1 2 2 4 2 9" xfId="129"/>
    <cellStyle name="Header1 2 2 4 3" xfId="129"/>
    <cellStyle name="Header1 2 2 4 3 2" xfId="129"/>
    <cellStyle name="Header1 2 2 4 3 2 2" xfId="129"/>
    <cellStyle name="Header1 2 2 4 3 2 3" xfId="129"/>
    <cellStyle name="Header1 2 2 4 3 2 4" xfId="129"/>
    <cellStyle name="Header1 2 2 4 3 3" xfId="129"/>
    <cellStyle name="Header1 2 2 4 3 4" xfId="129"/>
    <cellStyle name="Header1 2 2 4 3 5" xfId="129"/>
    <cellStyle name="Header1 2 2 4 3 6" xfId="129"/>
    <cellStyle name="Header1 2 2 4 3 7" xfId="129"/>
    <cellStyle name="Header1 2 2 4 4" xfId="129"/>
    <cellStyle name="Header1 2 2 4 4 2" xfId="129"/>
    <cellStyle name="Header1 2 2 4 4 2 2" xfId="129"/>
    <cellStyle name="Header1 2 2 4 4 2 3" xfId="129"/>
    <cellStyle name="Header1 2 2 4 4 2 4" xfId="129"/>
    <cellStyle name="Header1 2 2 4 4 2 5" xfId="129"/>
    <cellStyle name="Header1 2 2 4 4 3" xfId="129"/>
    <cellStyle name="Header1 2 2 4 4 3 2" xfId="129"/>
    <cellStyle name="Header1 2 2 4 4 3 3" xfId="129"/>
    <cellStyle name="Header1 2 2 4 4 3 4" xfId="129"/>
    <cellStyle name="Header1 2 2 4 4 4" xfId="129"/>
    <cellStyle name="Header1 2 2 4 4 5" xfId="129"/>
    <cellStyle name="Header1 2 2 4 4 6" xfId="129"/>
    <cellStyle name="Header1 2 2 4 4 7" xfId="129"/>
    <cellStyle name="Header1 2 2 4 4 8" xfId="129"/>
    <cellStyle name="Header1 2 2 4 5" xfId="129"/>
    <cellStyle name="Header1 2 2 4 5 2" xfId="129"/>
    <cellStyle name="Header1 2 2 4 5 2 2" xfId="129"/>
    <cellStyle name="Header1 2 2 4 5 2 3" xfId="129"/>
    <cellStyle name="Header1 2 2 4 5 2 4" xfId="129"/>
    <cellStyle name="Header1 2 2 4 5 2 5" xfId="129"/>
    <cellStyle name="Header1 2 2 4 5 3" xfId="129"/>
    <cellStyle name="Header1 2 2 4 5 3 2" xfId="129"/>
    <cellStyle name="Header1 2 2 4 5 3 3" xfId="129"/>
    <cellStyle name="Header1 2 2 4 5 3 4" xfId="129"/>
    <cellStyle name="Header1 2 2 4 5 4" xfId="129"/>
    <cellStyle name="Header1 2 2 4 5 5" xfId="129"/>
    <cellStyle name="Header1 2 2 4 5 6" xfId="129"/>
    <cellStyle name="Header1 2 2 4 5 7" xfId="129"/>
    <cellStyle name="Header1 2 2 4 6" xfId="129"/>
    <cellStyle name="Header1 2 2 4 6 2" xfId="129"/>
    <cellStyle name="Header1 2 2 4 6 2 2" xfId="129"/>
    <cellStyle name="Header1 2 2 4 6 2 3" xfId="129"/>
    <cellStyle name="Header1 2 2 4 6 2 4" xfId="129"/>
    <cellStyle name="Header1 2 2 4 6 3" xfId="129"/>
    <cellStyle name="Header1 2 2 4 6 4" xfId="129"/>
    <cellStyle name="Header1 2 2 4 6 5" xfId="129"/>
    <cellStyle name="Header1 2 2 4 6 6" xfId="129"/>
    <cellStyle name="Header1 2 2 4 6 7" xfId="129"/>
    <cellStyle name="Header1 2 2 4 7" xfId="129"/>
    <cellStyle name="Header1 2 2 4 7 2" xfId="129"/>
    <cellStyle name="Header1 2 2 4 7 3" xfId="129"/>
    <cellStyle name="Header1 2 2 4 7 4" xfId="129"/>
    <cellStyle name="Header1 2 2 4 8" xfId="129"/>
    <cellStyle name="Header1 2 2 4 9" xfId="129"/>
    <cellStyle name="Header1 2 2 5" xfId="129"/>
    <cellStyle name="Header1 2 2 5 2" xfId="129"/>
    <cellStyle name="Header1 2 2 5 2 2" xfId="129"/>
    <cellStyle name="Header1 2 2 5 2 2 2" xfId="129"/>
    <cellStyle name="Header1 2 2 5 2 2 3" xfId="129"/>
    <cellStyle name="Header1 2 2 5 2 2 4" xfId="129"/>
    <cellStyle name="Header1 2 2 5 2 2 5" xfId="129"/>
    <cellStyle name="Header1 2 2 5 2 3" xfId="129"/>
    <cellStyle name="Header1 2 2 5 2 3 2" xfId="129"/>
    <cellStyle name="Header1 2 2 5 2 3 3" xfId="129"/>
    <cellStyle name="Header1 2 2 5 2 3 4" xfId="129"/>
    <cellStyle name="Header1 2 2 5 2 4" xfId="129"/>
    <cellStyle name="Header1 2 2 5 2 5" xfId="129"/>
    <cellStyle name="Header1 2 2 5 2 6" xfId="129"/>
    <cellStyle name="Header1 2 2 5 2 7" xfId="129"/>
    <cellStyle name="Header1 2 2 5 2 8" xfId="129"/>
    <cellStyle name="Header1 2 2 5 3" xfId="129"/>
    <cellStyle name="Header1 2 2 5 3 2" xfId="129"/>
    <cellStyle name="Header1 2 2 5 3 2 2" xfId="129"/>
    <cellStyle name="Header1 2 2 5 3 2 3" xfId="129"/>
    <cellStyle name="Header1 2 2 5 3 2 4" xfId="129"/>
    <cellStyle name="Header1 2 2 5 3 2 5" xfId="129"/>
    <cellStyle name="Header1 2 2 5 3 3" xfId="129"/>
    <cellStyle name="Header1 2 2 5 3 3 2" xfId="129"/>
    <cellStyle name="Header1 2 2 5 3 3 3" xfId="129"/>
    <cellStyle name="Header1 2 2 5 3 3 4" xfId="129"/>
    <cellStyle name="Header1 2 2 5 3 4" xfId="129"/>
    <cellStyle name="Header1 2 2 5 3 5" xfId="129"/>
    <cellStyle name="Header1 2 2 5 3 6" xfId="129"/>
    <cellStyle name="Header1 2 2 5 3 7" xfId="129"/>
    <cellStyle name="Header1 2 2 5 4" xfId="129"/>
    <cellStyle name="Header1 2 2 5 4 2" xfId="129"/>
    <cellStyle name="Header1 2 2 5 4 2 2" xfId="129"/>
    <cellStyle name="Header1 2 2 5 4 2 3" xfId="129"/>
    <cellStyle name="Header1 2 2 5 4 2 4" xfId="129"/>
    <cellStyle name="Header1 2 2 5 4 3" xfId="129"/>
    <cellStyle name="Header1 2 2 5 4 4" xfId="129"/>
    <cellStyle name="Header1 2 2 5 4 5" xfId="129"/>
    <cellStyle name="Header1 2 2 5 4 6" xfId="129"/>
    <cellStyle name="Header1 2 2 5 4 7" xfId="129"/>
    <cellStyle name="Header1 2 2 5 5" xfId="129"/>
    <cellStyle name="Header1 2 2 5 5 2" xfId="129"/>
    <cellStyle name="Header1 2 2 5 5 3" xfId="129"/>
    <cellStyle name="Header1 2 2 5 5 4" xfId="129"/>
    <cellStyle name="Header1 2 2 5 6" xfId="129"/>
    <cellStyle name="Header1 2 2 5 7" xfId="129"/>
    <cellStyle name="Header1 2 2 5 8" xfId="129"/>
    <cellStyle name="Header1 2 2 5 9" xfId="129"/>
    <cellStyle name="Header1 2 2 6" xfId="129"/>
    <cellStyle name="Header1 2 2 6 2" xfId="129"/>
    <cellStyle name="Header1 2 2 6 2 2" xfId="129"/>
    <cellStyle name="Header1 2 2 6 2 3" xfId="129"/>
    <cellStyle name="Header1 2 2 6 2 4" xfId="129"/>
    <cellStyle name="Header1 2 2 6 3" xfId="129"/>
    <cellStyle name="Header1 2 2 6 4" xfId="129"/>
    <cellStyle name="Header1 2 2 6 5" xfId="129"/>
    <cellStyle name="Header1 2 2 6 6" xfId="129"/>
    <cellStyle name="Header1 2 2 6 7" xfId="129"/>
    <cellStyle name="Header1 2 2 7" xfId="129"/>
    <cellStyle name="Header1 2 2 7 2" xfId="129"/>
    <cellStyle name="Header1 2 2 7 2 2" xfId="129"/>
    <cellStyle name="Header1 2 2 7 2 3" xfId="129"/>
    <cellStyle name="Header1 2 2 7 2 4" xfId="129"/>
    <cellStyle name="Header1 2 2 7 3" xfId="129"/>
    <cellStyle name="Header1 2 2 7 4" xfId="129"/>
    <cellStyle name="Header1 2 2 7 5" xfId="129"/>
    <cellStyle name="Header1 2 2 7 6" xfId="129"/>
    <cellStyle name="Header1 2 2 7 7" xfId="129"/>
    <cellStyle name="Header1 2 2 8" xfId="129"/>
    <cellStyle name="Header1 2 2 8 2" xfId="129"/>
    <cellStyle name="Header1 2 2 8 2 2" xfId="129"/>
    <cellStyle name="Header1 2 2 8 2 3" xfId="129"/>
    <cellStyle name="Header1 2 2 8 2 4" xfId="129"/>
    <cellStyle name="Header1 2 2 8 2 5" xfId="129"/>
    <cellStyle name="Header1 2 2 8 3" xfId="129"/>
    <cellStyle name="Header1 2 2 8 3 2" xfId="129"/>
    <cellStyle name="Header1 2 2 8 3 3" xfId="129"/>
    <cellStyle name="Header1 2 2 8 3 4" xfId="129"/>
    <cellStyle name="Header1 2 2 8 4" xfId="129"/>
    <cellStyle name="Header1 2 2 8 5" xfId="129"/>
    <cellStyle name="Header1 2 2 8 6" xfId="129"/>
    <cellStyle name="Header1 2 2 8 7" xfId="129"/>
    <cellStyle name="Header1 2 2 8 8" xfId="129"/>
    <cellStyle name="Header1 2 2 9" xfId="129"/>
    <cellStyle name="Header1 2 2 9 2" xfId="129"/>
    <cellStyle name="Header1 2 2 9 2 2" xfId="129"/>
    <cellStyle name="Header1 2 2 9 2 3" xfId="129"/>
    <cellStyle name="Header1 2 2 9 2 4" xfId="129"/>
    <cellStyle name="Header1 2 2 9 2 5" xfId="129"/>
    <cellStyle name="Header1 2 2 9 3" xfId="129"/>
    <cellStyle name="Header1 2 2 9 3 2" xfId="129"/>
    <cellStyle name="Header1 2 2 9 3 3" xfId="129"/>
    <cellStyle name="Header1 2 2 9 3 4" xfId="129"/>
    <cellStyle name="Header1 2 2 9 4" xfId="129"/>
    <cellStyle name="Header1 2 2 9 5" xfId="129"/>
    <cellStyle name="Header1 2 2 9 6" xfId="129"/>
    <cellStyle name="Header1 2 2 9 7" xfId="129"/>
    <cellStyle name="Header1 2 3" xfId="129"/>
    <cellStyle name="Header1 2 3 10" xfId="129"/>
    <cellStyle name="Header1 2 3 11" xfId="129"/>
    <cellStyle name="Header1 2 3 2" xfId="129"/>
    <cellStyle name="Header1 2 3 2 2" xfId="129"/>
    <cellStyle name="Header1 2 3 2 2 2" xfId="129"/>
    <cellStyle name="Header1 2 3 2 2 2 2" xfId="129"/>
    <cellStyle name="Header1 2 3 2 2 2 3" xfId="129"/>
    <cellStyle name="Header1 2 3 2 2 2 4" xfId="129"/>
    <cellStyle name="Header1 2 3 2 2 2 5" xfId="129"/>
    <cellStyle name="Header1 2 3 2 2 3" xfId="129"/>
    <cellStyle name="Header1 2 3 2 2 3 2" xfId="129"/>
    <cellStyle name="Header1 2 3 2 2 3 3" xfId="129"/>
    <cellStyle name="Header1 2 3 2 2 3 4" xfId="129"/>
    <cellStyle name="Header1 2 3 2 2 4" xfId="129"/>
    <cellStyle name="Header1 2 3 2 2 5" xfId="129"/>
    <cellStyle name="Header1 2 3 2 2 6" xfId="129"/>
    <cellStyle name="Header1 2 3 2 2 7" xfId="129"/>
    <cellStyle name="Header1 2 3 2 2 8" xfId="129"/>
    <cellStyle name="Header1 2 3 2 3" xfId="129"/>
    <cellStyle name="Header1 2 3 2 3 2" xfId="129"/>
    <cellStyle name="Header1 2 3 2 3 2 2" xfId="129"/>
    <cellStyle name="Header1 2 3 2 3 2 3" xfId="129"/>
    <cellStyle name="Header1 2 3 2 3 2 4" xfId="129"/>
    <cellStyle name="Header1 2 3 2 3 2 5" xfId="129"/>
    <cellStyle name="Header1 2 3 2 3 3" xfId="129"/>
    <cellStyle name="Header1 2 3 2 3 3 2" xfId="129"/>
    <cellStyle name="Header1 2 3 2 3 3 3" xfId="129"/>
    <cellStyle name="Header1 2 3 2 3 3 4" xfId="129"/>
    <cellStyle name="Header1 2 3 2 3 4" xfId="129"/>
    <cellStyle name="Header1 2 3 2 3 5" xfId="129"/>
    <cellStyle name="Header1 2 3 2 3 6" xfId="129"/>
    <cellStyle name="Header1 2 3 2 3 7" xfId="129"/>
    <cellStyle name="Header1 2 3 2 4" xfId="129"/>
    <cellStyle name="Header1 2 3 2 4 2" xfId="129"/>
    <cellStyle name="Header1 2 3 2 4 2 2" xfId="129"/>
    <cellStyle name="Header1 2 3 2 4 2 3" xfId="129"/>
    <cellStyle name="Header1 2 3 2 4 2 4" xfId="129"/>
    <cellStyle name="Header1 2 3 2 4 3" xfId="129"/>
    <cellStyle name="Header1 2 3 2 4 4" xfId="129"/>
    <cellStyle name="Header1 2 3 2 4 5" xfId="129"/>
    <cellStyle name="Header1 2 3 2 4 6" xfId="129"/>
    <cellStyle name="Header1 2 3 2 4 7" xfId="129"/>
    <cellStyle name="Header1 2 3 2 5" xfId="129"/>
    <cellStyle name="Header1 2 3 2 5 2" xfId="129"/>
    <cellStyle name="Header1 2 3 2 5 3" xfId="129"/>
    <cellStyle name="Header1 2 3 2 5 4" xfId="129"/>
    <cellStyle name="Header1 2 3 2 6" xfId="129"/>
    <cellStyle name="Header1 2 3 2 7" xfId="129"/>
    <cellStyle name="Header1 2 3 2 8" xfId="129"/>
    <cellStyle name="Header1 2 3 2 9" xfId="129"/>
    <cellStyle name="Header1 2 3 3" xfId="129"/>
    <cellStyle name="Header1 2 3 3 2" xfId="129"/>
    <cellStyle name="Header1 2 3 3 2 2" xfId="129"/>
    <cellStyle name="Header1 2 3 3 2 3" xfId="129"/>
    <cellStyle name="Header1 2 3 3 2 4" xfId="129"/>
    <cellStyle name="Header1 2 3 3 3" xfId="129"/>
    <cellStyle name="Header1 2 3 3 4" xfId="129"/>
    <cellStyle name="Header1 2 3 3 5" xfId="129"/>
    <cellStyle name="Header1 2 3 3 6" xfId="129"/>
    <cellStyle name="Header1 2 3 3 7" xfId="129"/>
    <cellStyle name="Header1 2 3 4" xfId="129"/>
    <cellStyle name="Header1 2 3 4 2" xfId="129"/>
    <cellStyle name="Header1 2 3 4 2 2" xfId="129"/>
    <cellStyle name="Header1 2 3 4 2 3" xfId="129"/>
    <cellStyle name="Header1 2 3 4 2 4" xfId="129"/>
    <cellStyle name="Header1 2 3 4 2 5" xfId="129"/>
    <cellStyle name="Header1 2 3 4 3" xfId="129"/>
    <cellStyle name="Header1 2 3 4 3 2" xfId="129"/>
    <cellStyle name="Header1 2 3 4 3 3" xfId="129"/>
    <cellStyle name="Header1 2 3 4 3 4" xfId="129"/>
    <cellStyle name="Header1 2 3 4 4" xfId="129"/>
    <cellStyle name="Header1 2 3 4 5" xfId="129"/>
    <cellStyle name="Header1 2 3 4 6" xfId="129"/>
    <cellStyle name="Header1 2 3 4 7" xfId="129"/>
    <cellStyle name="Header1 2 3 4 8" xfId="129"/>
    <cellStyle name="Header1 2 3 5" xfId="129"/>
    <cellStyle name="Header1 2 3 5 2" xfId="129"/>
    <cellStyle name="Header1 2 3 5 2 2" xfId="129"/>
    <cellStyle name="Header1 2 3 5 2 3" xfId="129"/>
    <cellStyle name="Header1 2 3 5 2 4" xfId="129"/>
    <cellStyle name="Header1 2 3 5 2 5" xfId="129"/>
    <cellStyle name="Header1 2 3 5 3" xfId="129"/>
    <cellStyle name="Header1 2 3 5 3 2" xfId="129"/>
    <cellStyle name="Header1 2 3 5 3 3" xfId="129"/>
    <cellStyle name="Header1 2 3 5 3 4" xfId="129"/>
    <cellStyle name="Header1 2 3 5 4" xfId="129"/>
    <cellStyle name="Header1 2 3 5 5" xfId="129"/>
    <cellStyle name="Header1 2 3 5 6" xfId="129"/>
    <cellStyle name="Header1 2 3 5 7" xfId="129"/>
    <cellStyle name="Header1 2 3 6" xfId="129"/>
    <cellStyle name="Header1 2 3 6 2" xfId="129"/>
    <cellStyle name="Header1 2 3 6 2 2" xfId="129"/>
    <cellStyle name="Header1 2 3 6 2 3" xfId="129"/>
    <cellStyle name="Header1 2 3 6 2 4" xfId="129"/>
    <cellStyle name="Header1 2 3 6 3" xfId="129"/>
    <cellStyle name="Header1 2 3 6 4" xfId="129"/>
    <cellStyle name="Header1 2 3 6 5" xfId="129"/>
    <cellStyle name="Header1 2 3 6 6" xfId="129"/>
    <cellStyle name="Header1 2 3 6 7" xfId="129"/>
    <cellStyle name="Header1 2 3 7" xfId="129"/>
    <cellStyle name="Header1 2 3 7 2" xfId="129"/>
    <cellStyle name="Header1 2 3 7 3" xfId="129"/>
    <cellStyle name="Header1 2 3 7 4" xfId="129"/>
    <cellStyle name="Header1 2 3 8" xfId="129"/>
    <cellStyle name="Header1 2 3 9" xfId="129"/>
    <cellStyle name="Header1 2 4" xfId="129"/>
    <cellStyle name="Header1 2 4 10" xfId="129"/>
    <cellStyle name="Header1 2 4 11" xfId="129"/>
    <cellStyle name="Header1 2 4 2" xfId="129"/>
    <cellStyle name="Header1 2 4 2 2" xfId="129"/>
    <cellStyle name="Header1 2 4 2 2 2" xfId="129"/>
    <cellStyle name="Header1 2 4 2 2 2 2" xfId="129"/>
    <cellStyle name="Header1 2 4 2 2 2 3" xfId="129"/>
    <cellStyle name="Header1 2 4 2 2 2 4" xfId="129"/>
    <cellStyle name="Header1 2 4 2 2 2 5" xfId="129"/>
    <cellStyle name="Header1 2 4 2 2 3" xfId="129"/>
    <cellStyle name="Header1 2 4 2 2 3 2" xfId="129"/>
    <cellStyle name="Header1 2 4 2 2 3 3" xfId="129"/>
    <cellStyle name="Header1 2 4 2 2 3 4" xfId="129"/>
    <cellStyle name="Header1 2 4 2 2 4" xfId="129"/>
    <cellStyle name="Header1 2 4 2 2 5" xfId="129"/>
    <cellStyle name="Header1 2 4 2 2 6" xfId="129"/>
    <cellStyle name="Header1 2 4 2 2 7" xfId="129"/>
    <cellStyle name="Header1 2 4 2 2 8" xfId="129"/>
    <cellStyle name="Header1 2 4 2 3" xfId="129"/>
    <cellStyle name="Header1 2 4 2 3 2" xfId="129"/>
    <cellStyle name="Header1 2 4 2 3 2 2" xfId="129"/>
    <cellStyle name="Header1 2 4 2 3 2 3" xfId="129"/>
    <cellStyle name="Header1 2 4 2 3 2 4" xfId="129"/>
    <cellStyle name="Header1 2 4 2 3 2 5" xfId="129"/>
    <cellStyle name="Header1 2 4 2 3 3" xfId="129"/>
    <cellStyle name="Header1 2 4 2 3 3 2" xfId="129"/>
    <cellStyle name="Header1 2 4 2 3 3 3" xfId="129"/>
    <cellStyle name="Header1 2 4 2 3 3 4" xfId="129"/>
    <cellStyle name="Header1 2 4 2 3 4" xfId="129"/>
    <cellStyle name="Header1 2 4 2 3 5" xfId="129"/>
    <cellStyle name="Header1 2 4 2 3 6" xfId="129"/>
    <cellStyle name="Header1 2 4 2 3 7" xfId="129"/>
    <cellStyle name="Header1 2 4 2 4" xfId="129"/>
    <cellStyle name="Header1 2 4 2 4 2" xfId="129"/>
    <cellStyle name="Header1 2 4 2 4 2 2" xfId="129"/>
    <cellStyle name="Header1 2 4 2 4 2 3" xfId="129"/>
    <cellStyle name="Header1 2 4 2 4 2 4" xfId="129"/>
    <cellStyle name="Header1 2 4 2 4 3" xfId="129"/>
    <cellStyle name="Header1 2 4 2 4 4" xfId="129"/>
    <cellStyle name="Header1 2 4 2 4 5" xfId="129"/>
    <cellStyle name="Header1 2 4 2 4 6" xfId="129"/>
    <cellStyle name="Header1 2 4 2 4 7" xfId="129"/>
    <cellStyle name="Header1 2 4 2 5" xfId="129"/>
    <cellStyle name="Header1 2 4 2 5 2" xfId="129"/>
    <cellStyle name="Header1 2 4 2 5 3" xfId="129"/>
    <cellStyle name="Header1 2 4 2 5 4" xfId="129"/>
    <cellStyle name="Header1 2 4 2 6" xfId="129"/>
    <cellStyle name="Header1 2 4 2 7" xfId="129"/>
    <cellStyle name="Header1 2 4 2 8" xfId="129"/>
    <cellStyle name="Header1 2 4 2 9" xfId="129"/>
    <cellStyle name="Header1 2 4 3" xfId="129"/>
    <cellStyle name="Header1 2 4 3 2" xfId="129"/>
    <cellStyle name="Header1 2 4 3 2 2" xfId="129"/>
    <cellStyle name="Header1 2 4 3 2 3" xfId="129"/>
    <cellStyle name="Header1 2 4 3 2 4" xfId="129"/>
    <cellStyle name="Header1 2 4 3 3" xfId="129"/>
    <cellStyle name="Header1 2 4 3 4" xfId="129"/>
    <cellStyle name="Header1 2 4 3 5" xfId="129"/>
    <cellStyle name="Header1 2 4 3 6" xfId="129"/>
    <cellStyle name="Header1 2 4 3 7" xfId="129"/>
    <cellStyle name="Header1 2 4 4" xfId="129"/>
    <cellStyle name="Header1 2 4 4 2" xfId="129"/>
    <cellStyle name="Header1 2 4 4 2 2" xfId="129"/>
    <cellStyle name="Header1 2 4 4 2 3" xfId="129"/>
    <cellStyle name="Header1 2 4 4 2 4" xfId="129"/>
    <cellStyle name="Header1 2 4 4 2 5" xfId="129"/>
    <cellStyle name="Header1 2 4 4 3" xfId="129"/>
    <cellStyle name="Header1 2 4 4 3 2" xfId="129"/>
    <cellStyle name="Header1 2 4 4 3 3" xfId="129"/>
    <cellStyle name="Header1 2 4 4 3 4" xfId="129"/>
    <cellStyle name="Header1 2 4 4 4" xfId="129"/>
    <cellStyle name="Header1 2 4 4 5" xfId="129"/>
    <cellStyle name="Header1 2 4 4 6" xfId="129"/>
    <cellStyle name="Header1 2 4 4 7" xfId="129"/>
    <cellStyle name="Header1 2 4 4 8" xfId="129"/>
    <cellStyle name="Header1 2 4 5" xfId="129"/>
    <cellStyle name="Header1 2 4 5 2" xfId="129"/>
    <cellStyle name="Header1 2 4 5 2 2" xfId="129"/>
    <cellStyle name="Header1 2 4 5 2 3" xfId="129"/>
    <cellStyle name="Header1 2 4 5 2 4" xfId="129"/>
    <cellStyle name="Header1 2 4 5 2 5" xfId="129"/>
    <cellStyle name="Header1 2 4 5 3" xfId="129"/>
    <cellStyle name="Header1 2 4 5 3 2" xfId="129"/>
    <cellStyle name="Header1 2 4 5 3 3" xfId="129"/>
    <cellStyle name="Header1 2 4 5 3 4" xfId="129"/>
    <cellStyle name="Header1 2 4 5 4" xfId="129"/>
    <cellStyle name="Header1 2 4 5 5" xfId="129"/>
    <cellStyle name="Header1 2 4 5 6" xfId="129"/>
    <cellStyle name="Header1 2 4 5 7" xfId="129"/>
    <cellStyle name="Header1 2 4 6" xfId="129"/>
    <cellStyle name="Header1 2 4 6 2" xfId="129"/>
    <cellStyle name="Header1 2 4 6 2 2" xfId="129"/>
    <cellStyle name="Header1 2 4 6 2 3" xfId="129"/>
    <cellStyle name="Header1 2 4 6 2 4" xfId="129"/>
    <cellStyle name="Header1 2 4 6 3" xfId="129"/>
    <cellStyle name="Header1 2 4 6 4" xfId="129"/>
    <cellStyle name="Header1 2 4 6 5" xfId="129"/>
    <cellStyle name="Header1 2 4 6 6" xfId="129"/>
    <cellStyle name="Header1 2 4 6 7" xfId="129"/>
    <cellStyle name="Header1 2 4 7" xfId="129"/>
    <cellStyle name="Header1 2 4 7 2" xfId="129"/>
    <cellStyle name="Header1 2 4 7 3" xfId="129"/>
    <cellStyle name="Header1 2 4 7 4" xfId="129"/>
    <cellStyle name="Header1 2 4 8" xfId="129"/>
    <cellStyle name="Header1 2 4 9" xfId="129"/>
    <cellStyle name="Header1 2 5" xfId="129"/>
    <cellStyle name="Header1 2 5 10" xfId="129"/>
    <cellStyle name="Header1 2 5 11" xfId="129"/>
    <cellStyle name="Header1 2 5 2" xfId="129"/>
    <cellStyle name="Header1 2 5 2 2" xfId="129"/>
    <cellStyle name="Header1 2 5 2 2 2" xfId="129"/>
    <cellStyle name="Header1 2 5 2 2 2 2" xfId="129"/>
    <cellStyle name="Header1 2 5 2 2 2 3" xfId="129"/>
    <cellStyle name="Header1 2 5 2 2 2 4" xfId="129"/>
    <cellStyle name="Header1 2 5 2 2 2 5" xfId="129"/>
    <cellStyle name="Header1 2 5 2 2 3" xfId="129"/>
    <cellStyle name="Header1 2 5 2 2 3 2" xfId="129"/>
    <cellStyle name="Header1 2 5 2 2 3 3" xfId="129"/>
    <cellStyle name="Header1 2 5 2 2 3 4" xfId="129"/>
    <cellStyle name="Header1 2 5 2 2 4" xfId="129"/>
    <cellStyle name="Header1 2 5 2 2 5" xfId="129"/>
    <cellStyle name="Header1 2 5 2 2 6" xfId="129"/>
    <cellStyle name="Header1 2 5 2 2 7" xfId="129"/>
    <cellStyle name="Header1 2 5 2 2 8" xfId="129"/>
    <cellStyle name="Header1 2 5 2 3" xfId="129"/>
    <cellStyle name="Header1 2 5 2 3 2" xfId="129"/>
    <cellStyle name="Header1 2 5 2 3 2 2" xfId="129"/>
    <cellStyle name="Header1 2 5 2 3 2 3" xfId="129"/>
    <cellStyle name="Header1 2 5 2 3 2 4" xfId="129"/>
    <cellStyle name="Header1 2 5 2 3 2 5" xfId="129"/>
    <cellStyle name="Header1 2 5 2 3 3" xfId="129"/>
    <cellStyle name="Header1 2 5 2 3 3 2" xfId="129"/>
    <cellStyle name="Header1 2 5 2 3 3 3" xfId="129"/>
    <cellStyle name="Header1 2 5 2 3 3 4" xfId="129"/>
    <cellStyle name="Header1 2 5 2 3 4" xfId="129"/>
    <cellStyle name="Header1 2 5 2 3 5" xfId="129"/>
    <cellStyle name="Header1 2 5 2 3 6" xfId="129"/>
    <cellStyle name="Header1 2 5 2 3 7" xfId="129"/>
    <cellStyle name="Header1 2 5 2 4" xfId="129"/>
    <cellStyle name="Header1 2 5 2 4 2" xfId="129"/>
    <cellStyle name="Header1 2 5 2 4 2 2" xfId="129"/>
    <cellStyle name="Header1 2 5 2 4 2 3" xfId="129"/>
    <cellStyle name="Header1 2 5 2 4 2 4" xfId="129"/>
    <cellStyle name="Header1 2 5 2 4 3" xfId="129"/>
    <cellStyle name="Header1 2 5 2 4 4" xfId="129"/>
    <cellStyle name="Header1 2 5 2 4 5" xfId="129"/>
    <cellStyle name="Header1 2 5 2 4 6" xfId="129"/>
    <cellStyle name="Header1 2 5 2 4 7" xfId="129"/>
    <cellStyle name="Header1 2 5 2 5" xfId="129"/>
    <cellStyle name="Header1 2 5 2 5 2" xfId="129"/>
    <cellStyle name="Header1 2 5 2 5 3" xfId="129"/>
    <cellStyle name="Header1 2 5 2 5 4" xfId="129"/>
    <cellStyle name="Header1 2 5 2 6" xfId="129"/>
    <cellStyle name="Header1 2 5 2 7" xfId="129"/>
    <cellStyle name="Header1 2 5 2 8" xfId="129"/>
    <cellStyle name="Header1 2 5 2 9" xfId="129"/>
    <cellStyle name="Header1 2 5 3" xfId="129"/>
    <cellStyle name="Header1 2 5 3 2" xfId="129"/>
    <cellStyle name="Header1 2 5 3 2 2" xfId="129"/>
    <cellStyle name="Header1 2 5 3 2 3" xfId="129"/>
    <cellStyle name="Header1 2 5 3 2 4" xfId="129"/>
    <cellStyle name="Header1 2 5 3 3" xfId="129"/>
    <cellStyle name="Header1 2 5 3 4" xfId="129"/>
    <cellStyle name="Header1 2 5 3 5" xfId="129"/>
    <cellStyle name="Header1 2 5 3 6" xfId="129"/>
    <cellStyle name="Header1 2 5 3 7" xfId="129"/>
    <cellStyle name="Header1 2 5 4" xfId="129"/>
    <cellStyle name="Header1 2 5 4 2" xfId="129"/>
    <cellStyle name="Header1 2 5 4 2 2" xfId="129"/>
    <cellStyle name="Header1 2 5 4 2 3" xfId="129"/>
    <cellStyle name="Header1 2 5 4 2 4" xfId="129"/>
    <cellStyle name="Header1 2 5 4 2 5" xfId="129"/>
    <cellStyle name="Header1 2 5 4 3" xfId="129"/>
    <cellStyle name="Header1 2 5 4 3 2" xfId="129"/>
    <cellStyle name="Header1 2 5 4 3 3" xfId="129"/>
    <cellStyle name="Header1 2 5 4 3 4" xfId="129"/>
    <cellStyle name="Header1 2 5 4 4" xfId="129"/>
    <cellStyle name="Header1 2 5 4 5" xfId="129"/>
    <cellStyle name="Header1 2 5 4 6" xfId="129"/>
    <cellStyle name="Header1 2 5 4 7" xfId="129"/>
    <cellStyle name="Header1 2 5 4 8" xfId="129"/>
    <cellStyle name="Header1 2 5 5" xfId="129"/>
    <cellStyle name="Header1 2 5 5 2" xfId="129"/>
    <cellStyle name="Header1 2 5 5 2 2" xfId="129"/>
    <cellStyle name="Header1 2 5 5 2 3" xfId="129"/>
    <cellStyle name="Header1 2 5 5 2 4" xfId="129"/>
    <cellStyle name="Header1 2 5 5 2 5" xfId="129"/>
    <cellStyle name="Header1 2 5 5 3" xfId="129"/>
    <cellStyle name="Header1 2 5 5 3 2" xfId="129"/>
    <cellStyle name="Header1 2 5 5 3 3" xfId="129"/>
    <cellStyle name="Header1 2 5 5 3 4" xfId="129"/>
    <cellStyle name="Header1 2 5 5 4" xfId="129"/>
    <cellStyle name="Header1 2 5 5 5" xfId="129"/>
    <cellStyle name="Header1 2 5 5 6" xfId="129"/>
    <cellStyle name="Header1 2 5 5 7" xfId="129"/>
    <cellStyle name="Header1 2 5 6" xfId="129"/>
    <cellStyle name="Header1 2 5 6 2" xfId="129"/>
    <cellStyle name="Header1 2 5 6 2 2" xfId="129"/>
    <cellStyle name="Header1 2 5 6 2 3" xfId="129"/>
    <cellStyle name="Header1 2 5 6 2 4" xfId="129"/>
    <cellStyle name="Header1 2 5 6 3" xfId="129"/>
    <cellStyle name="Header1 2 5 6 4" xfId="129"/>
    <cellStyle name="Header1 2 5 6 5" xfId="129"/>
    <cellStyle name="Header1 2 5 6 6" xfId="129"/>
    <cellStyle name="Header1 2 5 6 7" xfId="129"/>
    <cellStyle name="Header1 2 5 7" xfId="129"/>
    <cellStyle name="Header1 2 5 7 2" xfId="129"/>
    <cellStyle name="Header1 2 5 7 3" xfId="129"/>
    <cellStyle name="Header1 2 5 7 4" xfId="129"/>
    <cellStyle name="Header1 2 5 8" xfId="129"/>
    <cellStyle name="Header1 2 5 9" xfId="129"/>
    <cellStyle name="Header1 2 6" xfId="129"/>
    <cellStyle name="Header1 2 6 2" xfId="129"/>
    <cellStyle name="Header1 2 6 2 2" xfId="129"/>
    <cellStyle name="Header1 2 6 2 2 2" xfId="129"/>
    <cellStyle name="Header1 2 6 2 2 3" xfId="129"/>
    <cellStyle name="Header1 2 6 2 2 4" xfId="129"/>
    <cellStyle name="Header1 2 6 2 2 5" xfId="129"/>
    <cellStyle name="Header1 2 6 2 3" xfId="129"/>
    <cellStyle name="Header1 2 6 2 3 2" xfId="129"/>
    <cellStyle name="Header1 2 6 2 3 3" xfId="129"/>
    <cellStyle name="Header1 2 6 2 3 4" xfId="129"/>
    <cellStyle name="Header1 2 6 2 4" xfId="129"/>
    <cellStyle name="Header1 2 6 2 5" xfId="129"/>
    <cellStyle name="Header1 2 6 2 6" xfId="129"/>
    <cellStyle name="Header1 2 6 2 7" xfId="129"/>
    <cellStyle name="Header1 2 6 2 8" xfId="129"/>
    <cellStyle name="Header1 2 6 3" xfId="129"/>
    <cellStyle name="Header1 2 6 3 2" xfId="129"/>
    <cellStyle name="Header1 2 6 3 2 2" xfId="129"/>
    <cellStyle name="Header1 2 6 3 2 3" xfId="129"/>
    <cellStyle name="Header1 2 6 3 2 4" xfId="129"/>
    <cellStyle name="Header1 2 6 3 2 5" xfId="129"/>
    <cellStyle name="Header1 2 6 3 3" xfId="129"/>
    <cellStyle name="Header1 2 6 3 3 2" xfId="129"/>
    <cellStyle name="Header1 2 6 3 3 3" xfId="129"/>
    <cellStyle name="Header1 2 6 3 3 4" xfId="129"/>
    <cellStyle name="Header1 2 6 3 4" xfId="129"/>
    <cellStyle name="Header1 2 6 3 5" xfId="129"/>
    <cellStyle name="Header1 2 6 3 6" xfId="129"/>
    <cellStyle name="Header1 2 6 3 7" xfId="129"/>
    <cellStyle name="Header1 2 6 4" xfId="129"/>
    <cellStyle name="Header1 2 6 4 2" xfId="129"/>
    <cellStyle name="Header1 2 6 4 2 2" xfId="129"/>
    <cellStyle name="Header1 2 6 4 2 3" xfId="129"/>
    <cellStyle name="Header1 2 6 4 2 4" xfId="129"/>
    <cellStyle name="Header1 2 6 4 3" xfId="129"/>
    <cellStyle name="Header1 2 6 4 4" xfId="129"/>
    <cellStyle name="Header1 2 6 4 5" xfId="129"/>
    <cellStyle name="Header1 2 6 4 6" xfId="129"/>
    <cellStyle name="Header1 2 6 4 7" xfId="129"/>
    <cellStyle name="Header1 2 6 5" xfId="129"/>
    <cellStyle name="Header1 2 6 5 2" xfId="129"/>
    <cellStyle name="Header1 2 6 5 3" xfId="129"/>
    <cellStyle name="Header1 2 6 5 4" xfId="129"/>
    <cellStyle name="Header1 2 6 6" xfId="129"/>
    <cellStyle name="Header1 2 6 7" xfId="129"/>
    <cellStyle name="Header1 2 6 8" xfId="129"/>
    <cellStyle name="Header1 2 6 9" xfId="129"/>
    <cellStyle name="Header1 2 7" xfId="129"/>
    <cellStyle name="Header1 2 7 2" xfId="129"/>
    <cellStyle name="Header1 2 7 2 2" xfId="129"/>
    <cellStyle name="Header1 2 7 2 3" xfId="129"/>
    <cellStyle name="Header1 2 7 2 4" xfId="129"/>
    <cellStyle name="Header1 2 7 3" xfId="129"/>
    <cellStyle name="Header1 2 7 4" xfId="129"/>
    <cellStyle name="Header1 2 7 5" xfId="129"/>
    <cellStyle name="Header1 2 7 6" xfId="129"/>
    <cellStyle name="Header1 2 7 7" xfId="129"/>
    <cellStyle name="Header1 2 8" xfId="129"/>
    <cellStyle name="Header1 2 8 2" xfId="129"/>
    <cellStyle name="Header1 2 8 2 2" xfId="129"/>
    <cellStyle name="Header1 2 8 2 3" xfId="129"/>
    <cellStyle name="Header1 2 8 2 4" xfId="129"/>
    <cellStyle name="Header1 2 8 3" xfId="129"/>
    <cellStyle name="Header1 2 8 4" xfId="129"/>
    <cellStyle name="Header1 2 8 5" xfId="129"/>
    <cellStyle name="Header1 2 8 6" xfId="129"/>
    <cellStyle name="Header1 2 8 7" xfId="129"/>
    <cellStyle name="Header1 2 9" xfId="129"/>
    <cellStyle name="Header1 2 9 2" xfId="129"/>
    <cellStyle name="Header1 2 9 2 2" xfId="129"/>
    <cellStyle name="Header1 2 9 2 3" xfId="129"/>
    <cellStyle name="Header1 2 9 2 4" xfId="129"/>
    <cellStyle name="Header1 2 9 2 5" xfId="129"/>
    <cellStyle name="Header1 2 9 3" xfId="129"/>
    <cellStyle name="Header1 2 9 3 2" xfId="129"/>
    <cellStyle name="Header1 2 9 3 3" xfId="129"/>
    <cellStyle name="Header1 2 9 3 4" xfId="129"/>
    <cellStyle name="Header1 2 9 4" xfId="129"/>
    <cellStyle name="Header1 2 9 5" xfId="129"/>
    <cellStyle name="Header1 2 9 6" xfId="129"/>
    <cellStyle name="Header1 2 9 7" xfId="129"/>
    <cellStyle name="Header1 2 9 8" xfId="129"/>
    <cellStyle name="Header1 3" xfId="129"/>
    <cellStyle name="Header1 3 10" xfId="129"/>
    <cellStyle name="Header1 3 10 2" xfId="129"/>
    <cellStyle name="Header1 3 10 2 2" xfId="129"/>
    <cellStyle name="Header1 3 10 2 3" xfId="129"/>
    <cellStyle name="Header1 3 10 2 4" xfId="129"/>
    <cellStyle name="Header1 3 10 2 5" xfId="129"/>
    <cellStyle name="Header1 3 10 3" xfId="129"/>
    <cellStyle name="Header1 3 10 3 2" xfId="129"/>
    <cellStyle name="Header1 3 10 3 3" xfId="129"/>
    <cellStyle name="Header1 3 10 3 4" xfId="129"/>
    <cellStyle name="Header1 3 10 4" xfId="129"/>
    <cellStyle name="Header1 3 10 5" xfId="129"/>
    <cellStyle name="Header1 3 10 6" xfId="129"/>
    <cellStyle name="Header1 3 10 7" xfId="129"/>
    <cellStyle name="Header1 3 10 8" xfId="129"/>
    <cellStyle name="Header1 3 11" xfId="129"/>
    <cellStyle name="Header1 3 11 2" xfId="129"/>
    <cellStyle name="Header1 3 11 2 2" xfId="129"/>
    <cellStyle name="Header1 3 11 2 3" xfId="129"/>
    <cellStyle name="Header1 3 11 2 4" xfId="129"/>
    <cellStyle name="Header1 3 11 2 5" xfId="129"/>
    <cellStyle name="Header1 3 11 3" xfId="129"/>
    <cellStyle name="Header1 3 11 3 2" xfId="129"/>
    <cellStyle name="Header1 3 11 3 3" xfId="129"/>
    <cellStyle name="Header1 3 11 3 4" xfId="129"/>
    <cellStyle name="Header1 3 11 4" xfId="129"/>
    <cellStyle name="Header1 3 11 5" xfId="129"/>
    <cellStyle name="Header1 3 11 6" xfId="129"/>
    <cellStyle name="Header1 3 11 7" xfId="129"/>
    <cellStyle name="Header1 3 12" xfId="129"/>
    <cellStyle name="Header1 3 12 2" xfId="129"/>
    <cellStyle name="Header1 3 12 2 2" xfId="129"/>
    <cellStyle name="Header1 3 12 2 3" xfId="129"/>
    <cellStyle name="Header1 3 12 2 4" xfId="129"/>
    <cellStyle name="Header1 3 12 3" xfId="129"/>
    <cellStyle name="Header1 3 12 4" xfId="129"/>
    <cellStyle name="Header1 3 12 5" xfId="129"/>
    <cellStyle name="Header1 3 12 6" xfId="129"/>
    <cellStyle name="Header1 3 12 7" xfId="129"/>
    <cellStyle name="Header1 3 13" xfId="129"/>
    <cellStyle name="Header1 3 13 2" xfId="129"/>
    <cellStyle name="Header1 3 13 3" xfId="129"/>
    <cellStyle name="Header1 3 13 4" xfId="129"/>
    <cellStyle name="Header1 3 14" xfId="129"/>
    <cellStyle name="Header1 3 15" xfId="129"/>
    <cellStyle name="Header1 3 16" xfId="129"/>
    <cellStyle name="Header1 3 17" xfId="129"/>
    <cellStyle name="Header1 3 2" xfId="129"/>
    <cellStyle name="Header1 3 2 10" xfId="129"/>
    <cellStyle name="Header1 3 2 10 2" xfId="129"/>
    <cellStyle name="Header1 3 2 10 2 2" xfId="129"/>
    <cellStyle name="Header1 3 2 10 2 3" xfId="129"/>
    <cellStyle name="Header1 3 2 10 2 4" xfId="129"/>
    <cellStyle name="Header1 3 2 10 3" xfId="129"/>
    <cellStyle name="Header1 3 2 10 4" xfId="129"/>
    <cellStyle name="Header1 3 2 10 5" xfId="129"/>
    <cellStyle name="Header1 3 2 10 6" xfId="129"/>
    <cellStyle name="Header1 3 2 10 7" xfId="129"/>
    <cellStyle name="Header1 3 2 11" xfId="129"/>
    <cellStyle name="Header1 3 2 11 2" xfId="129"/>
    <cellStyle name="Header1 3 2 11 3" xfId="129"/>
    <cellStyle name="Header1 3 2 11 4" xfId="129"/>
    <cellStyle name="Header1 3 2 12" xfId="129"/>
    <cellStyle name="Header1 3 2 13" xfId="129"/>
    <cellStyle name="Header1 3 2 14" xfId="129"/>
    <cellStyle name="Header1 3 2 15" xfId="129"/>
    <cellStyle name="Header1 3 2 2" xfId="129"/>
    <cellStyle name="Header1 3 2 2 10" xfId="129"/>
    <cellStyle name="Header1 3 2 2 11" xfId="129"/>
    <cellStyle name="Header1 3 2 2 2" xfId="129"/>
    <cellStyle name="Header1 3 2 2 2 2" xfId="129"/>
    <cellStyle name="Header1 3 2 2 2 2 2" xfId="129"/>
    <cellStyle name="Header1 3 2 2 2 2 2 2" xfId="129"/>
    <cellStyle name="Header1 3 2 2 2 2 2 3" xfId="129"/>
    <cellStyle name="Header1 3 2 2 2 2 2 4" xfId="129"/>
    <cellStyle name="Header1 3 2 2 2 2 2 5" xfId="129"/>
    <cellStyle name="Header1 3 2 2 2 2 3" xfId="129"/>
    <cellStyle name="Header1 3 2 2 2 2 3 2" xfId="129"/>
    <cellStyle name="Header1 3 2 2 2 2 3 3" xfId="129"/>
    <cellStyle name="Header1 3 2 2 2 2 3 4" xfId="129"/>
    <cellStyle name="Header1 3 2 2 2 2 4" xfId="129"/>
    <cellStyle name="Header1 3 2 2 2 2 5" xfId="129"/>
    <cellStyle name="Header1 3 2 2 2 2 6" xfId="129"/>
    <cellStyle name="Header1 3 2 2 2 2 7" xfId="129"/>
    <cellStyle name="Header1 3 2 2 2 2 8" xfId="129"/>
    <cellStyle name="Header1 3 2 2 2 3" xfId="129"/>
    <cellStyle name="Header1 3 2 2 2 3 2" xfId="129"/>
    <cellStyle name="Header1 3 2 2 2 3 2 2" xfId="129"/>
    <cellStyle name="Header1 3 2 2 2 3 2 3" xfId="129"/>
    <cellStyle name="Header1 3 2 2 2 3 2 4" xfId="129"/>
    <cellStyle name="Header1 3 2 2 2 3 2 5" xfId="129"/>
    <cellStyle name="Header1 3 2 2 2 3 3" xfId="129"/>
    <cellStyle name="Header1 3 2 2 2 3 3 2" xfId="129"/>
    <cellStyle name="Header1 3 2 2 2 3 3 3" xfId="129"/>
    <cellStyle name="Header1 3 2 2 2 3 3 4" xfId="129"/>
    <cellStyle name="Header1 3 2 2 2 3 4" xfId="129"/>
    <cellStyle name="Header1 3 2 2 2 3 5" xfId="129"/>
    <cellStyle name="Header1 3 2 2 2 3 6" xfId="129"/>
    <cellStyle name="Header1 3 2 2 2 3 7" xfId="129"/>
    <cellStyle name="Header1 3 2 2 2 4" xfId="129"/>
    <cellStyle name="Header1 3 2 2 2 4 2" xfId="129"/>
    <cellStyle name="Header1 3 2 2 2 4 2 2" xfId="129"/>
    <cellStyle name="Header1 3 2 2 2 4 2 3" xfId="129"/>
    <cellStyle name="Header1 3 2 2 2 4 2 4" xfId="129"/>
    <cellStyle name="Header1 3 2 2 2 4 3" xfId="129"/>
    <cellStyle name="Header1 3 2 2 2 4 4" xfId="129"/>
    <cellStyle name="Header1 3 2 2 2 4 5" xfId="129"/>
    <cellStyle name="Header1 3 2 2 2 4 6" xfId="129"/>
    <cellStyle name="Header1 3 2 2 2 4 7" xfId="129"/>
    <cellStyle name="Header1 3 2 2 2 5" xfId="129"/>
    <cellStyle name="Header1 3 2 2 2 5 2" xfId="129"/>
    <cellStyle name="Header1 3 2 2 2 5 3" xfId="129"/>
    <cellStyle name="Header1 3 2 2 2 5 4" xfId="129"/>
    <cellStyle name="Header1 3 2 2 2 6" xfId="129"/>
    <cellStyle name="Header1 3 2 2 2 7" xfId="129"/>
    <cellStyle name="Header1 3 2 2 2 8" xfId="129"/>
    <cellStyle name="Header1 3 2 2 2 9" xfId="129"/>
    <cellStyle name="Header1 3 2 2 3" xfId="129"/>
    <cellStyle name="Header1 3 2 2 3 2" xfId="129"/>
    <cellStyle name="Header1 3 2 2 3 2 2" xfId="129"/>
    <cellStyle name="Header1 3 2 2 3 2 3" xfId="129"/>
    <cellStyle name="Header1 3 2 2 3 2 4" xfId="129"/>
    <cellStyle name="Header1 3 2 2 3 3" xfId="129"/>
    <cellStyle name="Header1 3 2 2 3 4" xfId="129"/>
    <cellStyle name="Header1 3 2 2 3 5" xfId="129"/>
    <cellStyle name="Header1 3 2 2 3 6" xfId="129"/>
    <cellStyle name="Header1 3 2 2 3 7" xfId="129"/>
    <cellStyle name="Header1 3 2 2 4" xfId="129"/>
    <cellStyle name="Header1 3 2 2 4 2" xfId="129"/>
    <cellStyle name="Header1 3 2 2 4 2 2" xfId="129"/>
    <cellStyle name="Header1 3 2 2 4 2 3" xfId="129"/>
    <cellStyle name="Header1 3 2 2 4 2 4" xfId="129"/>
    <cellStyle name="Header1 3 2 2 4 2 5" xfId="129"/>
    <cellStyle name="Header1 3 2 2 4 3" xfId="129"/>
    <cellStyle name="Header1 3 2 2 4 3 2" xfId="129"/>
    <cellStyle name="Header1 3 2 2 4 3 3" xfId="129"/>
    <cellStyle name="Header1 3 2 2 4 3 4" xfId="129"/>
    <cellStyle name="Header1 3 2 2 4 4" xfId="129"/>
    <cellStyle name="Header1 3 2 2 4 5" xfId="129"/>
    <cellStyle name="Header1 3 2 2 4 6" xfId="129"/>
    <cellStyle name="Header1 3 2 2 4 7" xfId="129"/>
    <cellStyle name="Header1 3 2 2 4 8" xfId="129"/>
    <cellStyle name="Header1 3 2 2 5" xfId="129"/>
    <cellStyle name="Header1 3 2 2 5 2" xfId="129"/>
    <cellStyle name="Header1 3 2 2 5 2 2" xfId="129"/>
    <cellStyle name="Header1 3 2 2 5 2 3" xfId="129"/>
    <cellStyle name="Header1 3 2 2 5 2 4" xfId="129"/>
    <cellStyle name="Header1 3 2 2 5 2 5" xfId="129"/>
    <cellStyle name="Header1 3 2 2 5 3" xfId="129"/>
    <cellStyle name="Header1 3 2 2 5 3 2" xfId="129"/>
    <cellStyle name="Header1 3 2 2 5 3 3" xfId="129"/>
    <cellStyle name="Header1 3 2 2 5 3 4" xfId="129"/>
    <cellStyle name="Header1 3 2 2 5 4" xfId="129"/>
    <cellStyle name="Header1 3 2 2 5 5" xfId="129"/>
    <cellStyle name="Header1 3 2 2 5 6" xfId="129"/>
    <cellStyle name="Header1 3 2 2 5 7" xfId="129"/>
    <cellStyle name="Header1 3 2 2 6" xfId="129"/>
    <cellStyle name="Header1 3 2 2 6 2" xfId="129"/>
    <cellStyle name="Header1 3 2 2 6 2 2" xfId="129"/>
    <cellStyle name="Header1 3 2 2 6 2 3" xfId="129"/>
    <cellStyle name="Header1 3 2 2 6 2 4" xfId="129"/>
    <cellStyle name="Header1 3 2 2 6 3" xfId="129"/>
    <cellStyle name="Header1 3 2 2 6 4" xfId="129"/>
    <cellStyle name="Header1 3 2 2 6 5" xfId="129"/>
    <cellStyle name="Header1 3 2 2 6 6" xfId="129"/>
    <cellStyle name="Header1 3 2 2 6 7" xfId="129"/>
    <cellStyle name="Header1 3 2 2 7" xfId="129"/>
    <cellStyle name="Header1 3 2 2 7 2" xfId="129"/>
    <cellStyle name="Header1 3 2 2 7 3" xfId="129"/>
    <cellStyle name="Header1 3 2 2 7 4" xfId="129"/>
    <cellStyle name="Header1 3 2 2 8" xfId="129"/>
    <cellStyle name="Header1 3 2 2 9" xfId="129"/>
    <cellStyle name="Header1 3 2 3" xfId="129"/>
    <cellStyle name="Header1 3 2 3 10" xfId="129"/>
    <cellStyle name="Header1 3 2 3 11" xfId="129"/>
    <cellStyle name="Header1 3 2 3 2" xfId="129"/>
    <cellStyle name="Header1 3 2 3 2 2" xfId="129"/>
    <cellStyle name="Header1 3 2 3 2 2 2" xfId="129"/>
    <cellStyle name="Header1 3 2 3 2 2 2 2" xfId="129"/>
    <cellStyle name="Header1 3 2 3 2 2 2 3" xfId="129"/>
    <cellStyle name="Header1 3 2 3 2 2 2 4" xfId="129"/>
    <cellStyle name="Header1 3 2 3 2 2 2 5" xfId="129"/>
    <cellStyle name="Header1 3 2 3 2 2 3" xfId="129"/>
    <cellStyle name="Header1 3 2 3 2 2 3 2" xfId="129"/>
    <cellStyle name="Header1 3 2 3 2 2 3 3" xfId="129"/>
    <cellStyle name="Header1 3 2 3 2 2 3 4" xfId="129"/>
    <cellStyle name="Header1 3 2 3 2 2 4" xfId="129"/>
    <cellStyle name="Header1 3 2 3 2 2 5" xfId="129"/>
    <cellStyle name="Header1 3 2 3 2 2 6" xfId="129"/>
    <cellStyle name="Header1 3 2 3 2 2 7" xfId="129"/>
    <cellStyle name="Header1 3 2 3 2 2 8" xfId="129"/>
    <cellStyle name="Header1 3 2 3 2 3" xfId="129"/>
    <cellStyle name="Header1 3 2 3 2 3 2" xfId="129"/>
    <cellStyle name="Header1 3 2 3 2 3 2 2" xfId="129"/>
    <cellStyle name="Header1 3 2 3 2 3 2 3" xfId="129"/>
    <cellStyle name="Header1 3 2 3 2 3 2 4" xfId="129"/>
    <cellStyle name="Header1 3 2 3 2 3 2 5" xfId="129"/>
    <cellStyle name="Header1 3 2 3 2 3 3" xfId="129"/>
    <cellStyle name="Header1 3 2 3 2 3 3 2" xfId="129"/>
    <cellStyle name="Header1 3 2 3 2 3 3 3" xfId="129"/>
    <cellStyle name="Header1 3 2 3 2 3 3 4" xfId="129"/>
    <cellStyle name="Header1 3 2 3 2 3 4" xfId="129"/>
    <cellStyle name="Header1 3 2 3 2 3 5" xfId="129"/>
    <cellStyle name="Header1 3 2 3 2 3 6" xfId="129"/>
    <cellStyle name="Header1 3 2 3 2 3 7" xfId="129"/>
    <cellStyle name="Header1 3 2 3 2 4" xfId="129"/>
    <cellStyle name="Header1 3 2 3 2 4 2" xfId="129"/>
    <cellStyle name="Header1 3 2 3 2 4 2 2" xfId="129"/>
    <cellStyle name="Header1 3 2 3 2 4 2 3" xfId="129"/>
    <cellStyle name="Header1 3 2 3 2 4 2 4" xfId="129"/>
    <cellStyle name="Header1 3 2 3 2 4 3" xfId="129"/>
    <cellStyle name="Header1 3 2 3 2 4 4" xfId="129"/>
    <cellStyle name="Header1 3 2 3 2 4 5" xfId="129"/>
    <cellStyle name="Header1 3 2 3 2 4 6" xfId="129"/>
    <cellStyle name="Header1 3 2 3 2 4 7" xfId="129"/>
    <cellStyle name="Header1 3 2 3 2 5" xfId="129"/>
    <cellStyle name="Header1 3 2 3 2 5 2" xfId="129"/>
    <cellStyle name="Header1 3 2 3 2 5 3" xfId="129"/>
    <cellStyle name="Header1 3 2 3 2 5 4" xfId="129"/>
    <cellStyle name="Header1 3 2 3 2 6" xfId="129"/>
    <cellStyle name="Header1 3 2 3 2 7" xfId="129"/>
    <cellStyle name="Header1 3 2 3 2 8" xfId="129"/>
    <cellStyle name="Header1 3 2 3 2 9" xfId="129"/>
    <cellStyle name="Header1 3 2 3 3" xfId="129"/>
    <cellStyle name="Header1 3 2 3 3 2" xfId="129"/>
    <cellStyle name="Header1 3 2 3 3 2 2" xfId="129"/>
    <cellStyle name="Header1 3 2 3 3 2 3" xfId="129"/>
    <cellStyle name="Header1 3 2 3 3 2 4" xfId="129"/>
    <cellStyle name="Header1 3 2 3 3 3" xfId="129"/>
    <cellStyle name="Header1 3 2 3 3 4" xfId="129"/>
    <cellStyle name="Header1 3 2 3 3 5" xfId="129"/>
    <cellStyle name="Header1 3 2 3 3 6" xfId="129"/>
    <cellStyle name="Header1 3 2 3 3 7" xfId="129"/>
    <cellStyle name="Header1 3 2 3 4" xfId="129"/>
    <cellStyle name="Header1 3 2 3 4 2" xfId="129"/>
    <cellStyle name="Header1 3 2 3 4 2 2" xfId="129"/>
    <cellStyle name="Header1 3 2 3 4 2 3" xfId="129"/>
    <cellStyle name="Header1 3 2 3 4 2 4" xfId="129"/>
    <cellStyle name="Header1 3 2 3 4 2 5" xfId="129"/>
    <cellStyle name="Header1 3 2 3 4 3" xfId="129"/>
    <cellStyle name="Header1 3 2 3 4 3 2" xfId="129"/>
    <cellStyle name="Header1 3 2 3 4 3 3" xfId="129"/>
    <cellStyle name="Header1 3 2 3 4 3 4" xfId="129"/>
    <cellStyle name="Header1 3 2 3 4 4" xfId="129"/>
    <cellStyle name="Header1 3 2 3 4 5" xfId="129"/>
    <cellStyle name="Header1 3 2 3 4 6" xfId="129"/>
    <cellStyle name="Header1 3 2 3 4 7" xfId="129"/>
    <cellStyle name="Header1 3 2 3 4 8" xfId="129"/>
    <cellStyle name="Header1 3 2 3 5" xfId="129"/>
    <cellStyle name="Header1 3 2 3 5 2" xfId="129"/>
    <cellStyle name="Header1 3 2 3 5 2 2" xfId="129"/>
    <cellStyle name="Header1 3 2 3 5 2 3" xfId="129"/>
    <cellStyle name="Header1 3 2 3 5 2 4" xfId="129"/>
    <cellStyle name="Header1 3 2 3 5 2 5" xfId="129"/>
    <cellStyle name="Header1 3 2 3 5 3" xfId="129"/>
    <cellStyle name="Header1 3 2 3 5 3 2" xfId="129"/>
    <cellStyle name="Header1 3 2 3 5 3 3" xfId="129"/>
    <cellStyle name="Header1 3 2 3 5 3 4" xfId="129"/>
    <cellStyle name="Header1 3 2 3 5 4" xfId="129"/>
    <cellStyle name="Header1 3 2 3 5 5" xfId="129"/>
    <cellStyle name="Header1 3 2 3 5 6" xfId="129"/>
    <cellStyle name="Header1 3 2 3 5 7" xfId="129"/>
    <cellStyle name="Header1 3 2 3 6" xfId="129"/>
    <cellStyle name="Header1 3 2 3 6 2" xfId="129"/>
    <cellStyle name="Header1 3 2 3 6 2 2" xfId="129"/>
    <cellStyle name="Header1 3 2 3 6 2 3" xfId="129"/>
    <cellStyle name="Header1 3 2 3 6 2 4" xfId="129"/>
    <cellStyle name="Header1 3 2 3 6 3" xfId="129"/>
    <cellStyle name="Header1 3 2 3 6 4" xfId="129"/>
    <cellStyle name="Header1 3 2 3 6 5" xfId="129"/>
    <cellStyle name="Header1 3 2 3 6 6" xfId="129"/>
    <cellStyle name="Header1 3 2 3 6 7" xfId="129"/>
    <cellStyle name="Header1 3 2 3 7" xfId="129"/>
    <cellStyle name="Header1 3 2 3 7 2" xfId="129"/>
    <cellStyle name="Header1 3 2 3 7 3" xfId="129"/>
    <cellStyle name="Header1 3 2 3 7 4" xfId="129"/>
    <cellStyle name="Header1 3 2 3 8" xfId="129"/>
    <cellStyle name="Header1 3 2 3 9" xfId="129"/>
    <cellStyle name="Header1 3 2 4" xfId="129"/>
    <cellStyle name="Header1 3 2 4 10" xfId="129"/>
    <cellStyle name="Header1 3 2 4 11" xfId="129"/>
    <cellStyle name="Header1 3 2 4 2" xfId="129"/>
    <cellStyle name="Header1 3 2 4 2 2" xfId="129"/>
    <cellStyle name="Header1 3 2 4 2 2 2" xfId="129"/>
    <cellStyle name="Header1 3 2 4 2 2 2 2" xfId="129"/>
    <cellStyle name="Header1 3 2 4 2 2 2 3" xfId="129"/>
    <cellStyle name="Header1 3 2 4 2 2 2 4" xfId="129"/>
    <cellStyle name="Header1 3 2 4 2 2 2 5" xfId="129"/>
    <cellStyle name="Header1 3 2 4 2 2 3" xfId="129"/>
    <cellStyle name="Header1 3 2 4 2 2 3 2" xfId="129"/>
    <cellStyle name="Header1 3 2 4 2 2 3 3" xfId="129"/>
    <cellStyle name="Header1 3 2 4 2 2 3 4" xfId="129"/>
    <cellStyle name="Header1 3 2 4 2 2 4" xfId="129"/>
    <cellStyle name="Header1 3 2 4 2 2 5" xfId="129"/>
    <cellStyle name="Header1 3 2 4 2 2 6" xfId="129"/>
    <cellStyle name="Header1 3 2 4 2 2 7" xfId="129"/>
    <cellStyle name="Header1 3 2 4 2 2 8" xfId="129"/>
    <cellStyle name="Header1 3 2 4 2 3" xfId="129"/>
    <cellStyle name="Header1 3 2 4 2 3 2" xfId="129"/>
    <cellStyle name="Header1 3 2 4 2 3 2 2" xfId="129"/>
    <cellStyle name="Header1 3 2 4 2 3 2 3" xfId="129"/>
    <cellStyle name="Header1 3 2 4 2 3 2 4" xfId="129"/>
    <cellStyle name="Header1 3 2 4 2 3 2 5" xfId="129"/>
    <cellStyle name="Header1 3 2 4 2 3 3" xfId="129"/>
    <cellStyle name="Header1 3 2 4 2 3 3 2" xfId="129"/>
    <cellStyle name="Header1 3 2 4 2 3 3 3" xfId="129"/>
    <cellStyle name="Header1 3 2 4 2 3 3 4" xfId="129"/>
    <cellStyle name="Header1 3 2 4 2 3 4" xfId="129"/>
    <cellStyle name="Header1 3 2 4 2 3 5" xfId="129"/>
    <cellStyle name="Header1 3 2 4 2 3 6" xfId="129"/>
    <cellStyle name="Header1 3 2 4 2 3 7" xfId="129"/>
    <cellStyle name="Header1 3 2 4 2 4" xfId="129"/>
    <cellStyle name="Header1 3 2 4 2 4 2" xfId="129"/>
    <cellStyle name="Header1 3 2 4 2 4 2 2" xfId="129"/>
    <cellStyle name="Header1 3 2 4 2 4 2 3" xfId="129"/>
    <cellStyle name="Header1 3 2 4 2 4 2 4" xfId="129"/>
    <cellStyle name="Header1 3 2 4 2 4 3" xfId="129"/>
    <cellStyle name="Header1 3 2 4 2 4 4" xfId="129"/>
    <cellStyle name="Header1 3 2 4 2 4 5" xfId="129"/>
    <cellStyle name="Header1 3 2 4 2 4 6" xfId="129"/>
    <cellStyle name="Header1 3 2 4 2 4 7" xfId="129"/>
    <cellStyle name="Header1 3 2 4 2 5" xfId="129"/>
    <cellStyle name="Header1 3 2 4 2 5 2" xfId="129"/>
    <cellStyle name="Header1 3 2 4 2 5 3" xfId="129"/>
    <cellStyle name="Header1 3 2 4 2 5 4" xfId="129"/>
    <cellStyle name="Header1 3 2 4 2 6" xfId="129"/>
    <cellStyle name="Header1 3 2 4 2 7" xfId="129"/>
    <cellStyle name="Header1 3 2 4 2 8" xfId="129"/>
    <cellStyle name="Header1 3 2 4 2 9" xfId="129"/>
    <cellStyle name="Header1 3 2 4 3" xfId="129"/>
    <cellStyle name="Header1 3 2 4 3 2" xfId="129"/>
    <cellStyle name="Header1 3 2 4 3 2 2" xfId="129"/>
    <cellStyle name="Header1 3 2 4 3 2 3" xfId="129"/>
    <cellStyle name="Header1 3 2 4 3 2 4" xfId="129"/>
    <cellStyle name="Header1 3 2 4 3 3" xfId="129"/>
    <cellStyle name="Header1 3 2 4 3 4" xfId="129"/>
    <cellStyle name="Header1 3 2 4 3 5" xfId="129"/>
    <cellStyle name="Header1 3 2 4 3 6" xfId="129"/>
    <cellStyle name="Header1 3 2 4 3 7" xfId="129"/>
    <cellStyle name="Header1 3 2 4 4" xfId="129"/>
    <cellStyle name="Header1 3 2 4 4 2" xfId="129"/>
    <cellStyle name="Header1 3 2 4 4 2 2" xfId="129"/>
    <cellStyle name="Header1 3 2 4 4 2 3" xfId="129"/>
    <cellStyle name="Header1 3 2 4 4 2 4" xfId="129"/>
    <cellStyle name="Header1 3 2 4 4 2 5" xfId="129"/>
    <cellStyle name="Header1 3 2 4 4 3" xfId="129"/>
    <cellStyle name="Header1 3 2 4 4 3 2" xfId="129"/>
    <cellStyle name="Header1 3 2 4 4 3 3" xfId="129"/>
    <cellStyle name="Header1 3 2 4 4 3 4" xfId="129"/>
    <cellStyle name="Header1 3 2 4 4 4" xfId="129"/>
    <cellStyle name="Header1 3 2 4 4 5" xfId="129"/>
    <cellStyle name="Header1 3 2 4 4 6" xfId="129"/>
    <cellStyle name="Header1 3 2 4 4 7" xfId="129"/>
    <cellStyle name="Header1 3 2 4 4 8" xfId="129"/>
    <cellStyle name="Header1 3 2 4 5" xfId="129"/>
    <cellStyle name="Header1 3 2 4 5 2" xfId="129"/>
    <cellStyle name="Header1 3 2 4 5 2 2" xfId="129"/>
    <cellStyle name="Header1 3 2 4 5 2 3" xfId="129"/>
    <cellStyle name="Header1 3 2 4 5 2 4" xfId="129"/>
    <cellStyle name="Header1 3 2 4 5 2 5" xfId="129"/>
    <cellStyle name="Header1 3 2 4 5 3" xfId="129"/>
    <cellStyle name="Header1 3 2 4 5 3 2" xfId="129"/>
    <cellStyle name="Header1 3 2 4 5 3 3" xfId="129"/>
    <cellStyle name="Header1 3 2 4 5 3 4" xfId="129"/>
    <cellStyle name="Header1 3 2 4 5 4" xfId="129"/>
    <cellStyle name="Header1 3 2 4 5 5" xfId="129"/>
    <cellStyle name="Header1 3 2 4 5 6" xfId="129"/>
    <cellStyle name="Header1 3 2 4 5 7" xfId="129"/>
    <cellStyle name="Header1 3 2 4 6" xfId="129"/>
    <cellStyle name="Header1 3 2 4 6 2" xfId="129"/>
    <cellStyle name="Header1 3 2 4 6 2 2" xfId="129"/>
    <cellStyle name="Header1 3 2 4 6 2 3" xfId="129"/>
    <cellStyle name="Header1 3 2 4 6 2 4" xfId="129"/>
    <cellStyle name="Header1 3 2 4 6 3" xfId="129"/>
    <cellStyle name="Header1 3 2 4 6 4" xfId="129"/>
    <cellStyle name="Header1 3 2 4 6 5" xfId="129"/>
    <cellStyle name="Header1 3 2 4 6 6" xfId="129"/>
    <cellStyle name="Header1 3 2 4 6 7" xfId="129"/>
    <cellStyle name="Header1 3 2 4 7" xfId="129"/>
    <cellStyle name="Header1 3 2 4 7 2" xfId="129"/>
    <cellStyle name="Header1 3 2 4 7 3" xfId="129"/>
    <cellStyle name="Header1 3 2 4 7 4" xfId="129"/>
    <cellStyle name="Header1 3 2 4 8" xfId="129"/>
    <cellStyle name="Header1 3 2 4 9" xfId="129"/>
    <cellStyle name="Header1 3 2 5" xfId="129"/>
    <cellStyle name="Header1 3 2 5 2" xfId="129"/>
    <cellStyle name="Header1 3 2 5 2 2" xfId="129"/>
    <cellStyle name="Header1 3 2 5 2 2 2" xfId="129"/>
    <cellStyle name="Header1 3 2 5 2 2 3" xfId="129"/>
    <cellStyle name="Header1 3 2 5 2 2 4" xfId="129"/>
    <cellStyle name="Header1 3 2 5 2 2 5" xfId="129"/>
    <cellStyle name="Header1 3 2 5 2 3" xfId="129"/>
    <cellStyle name="Header1 3 2 5 2 3 2" xfId="129"/>
    <cellStyle name="Header1 3 2 5 2 3 3" xfId="129"/>
    <cellStyle name="Header1 3 2 5 2 3 4" xfId="129"/>
    <cellStyle name="Header1 3 2 5 2 4" xfId="129"/>
    <cellStyle name="Header1 3 2 5 2 5" xfId="129"/>
    <cellStyle name="Header1 3 2 5 2 6" xfId="129"/>
    <cellStyle name="Header1 3 2 5 2 7" xfId="129"/>
    <cellStyle name="Header1 3 2 5 2 8" xfId="129"/>
    <cellStyle name="Header1 3 2 5 3" xfId="129"/>
    <cellStyle name="Header1 3 2 5 3 2" xfId="129"/>
    <cellStyle name="Header1 3 2 5 3 2 2" xfId="129"/>
    <cellStyle name="Header1 3 2 5 3 2 3" xfId="129"/>
    <cellStyle name="Header1 3 2 5 3 2 4" xfId="129"/>
    <cellStyle name="Header1 3 2 5 3 2 5" xfId="129"/>
    <cellStyle name="Header1 3 2 5 3 3" xfId="129"/>
    <cellStyle name="Header1 3 2 5 3 3 2" xfId="129"/>
    <cellStyle name="Header1 3 2 5 3 3 3" xfId="129"/>
    <cellStyle name="Header1 3 2 5 3 3 4" xfId="129"/>
    <cellStyle name="Header1 3 2 5 3 4" xfId="129"/>
    <cellStyle name="Header1 3 2 5 3 5" xfId="129"/>
    <cellStyle name="Header1 3 2 5 3 6" xfId="129"/>
    <cellStyle name="Header1 3 2 5 3 7" xfId="129"/>
    <cellStyle name="Header1 3 2 5 4" xfId="129"/>
    <cellStyle name="Header1 3 2 5 4 2" xfId="129"/>
    <cellStyle name="Header1 3 2 5 4 2 2" xfId="129"/>
    <cellStyle name="Header1 3 2 5 4 2 3" xfId="129"/>
    <cellStyle name="Header1 3 2 5 4 2 4" xfId="129"/>
    <cellStyle name="Header1 3 2 5 4 3" xfId="129"/>
    <cellStyle name="Header1 3 2 5 4 4" xfId="129"/>
    <cellStyle name="Header1 3 2 5 4 5" xfId="129"/>
    <cellStyle name="Header1 3 2 5 4 6" xfId="129"/>
    <cellStyle name="Header1 3 2 5 4 7" xfId="129"/>
    <cellStyle name="Header1 3 2 5 5" xfId="129"/>
    <cellStyle name="Header1 3 2 5 5 2" xfId="129"/>
    <cellStyle name="Header1 3 2 5 5 3" xfId="129"/>
    <cellStyle name="Header1 3 2 5 5 4" xfId="129"/>
    <cellStyle name="Header1 3 2 5 6" xfId="129"/>
    <cellStyle name="Header1 3 2 5 7" xfId="129"/>
    <cellStyle name="Header1 3 2 5 8" xfId="129"/>
    <cellStyle name="Header1 3 2 5 9" xfId="129"/>
    <cellStyle name="Header1 3 2 6" xfId="129"/>
    <cellStyle name="Header1 3 2 6 2" xfId="129"/>
    <cellStyle name="Header1 3 2 6 2 2" xfId="129"/>
    <cellStyle name="Header1 3 2 6 2 3" xfId="129"/>
    <cellStyle name="Header1 3 2 6 2 4" xfId="129"/>
    <cellStyle name="Header1 3 2 6 3" xfId="129"/>
    <cellStyle name="Header1 3 2 6 4" xfId="129"/>
    <cellStyle name="Header1 3 2 6 5" xfId="129"/>
    <cellStyle name="Header1 3 2 6 6" xfId="129"/>
    <cellStyle name="Header1 3 2 6 7" xfId="129"/>
    <cellStyle name="Header1 3 2 7" xfId="129"/>
    <cellStyle name="Header1 3 2 7 2" xfId="129"/>
    <cellStyle name="Header1 3 2 7 2 2" xfId="129"/>
    <cellStyle name="Header1 3 2 7 2 3" xfId="129"/>
    <cellStyle name="Header1 3 2 7 2 4" xfId="129"/>
    <cellStyle name="Header1 3 2 7 3" xfId="129"/>
    <cellStyle name="Header1 3 2 7 4" xfId="129"/>
    <cellStyle name="Header1 3 2 7 5" xfId="129"/>
    <cellStyle name="Header1 3 2 7 6" xfId="129"/>
    <cellStyle name="Header1 3 2 7 7" xfId="129"/>
    <cellStyle name="Header1 3 2 8" xfId="129"/>
    <cellStyle name="Header1 3 2 8 2" xfId="129"/>
    <cellStyle name="Header1 3 2 8 2 2" xfId="129"/>
    <cellStyle name="Header1 3 2 8 2 3" xfId="129"/>
    <cellStyle name="Header1 3 2 8 2 4" xfId="129"/>
    <cellStyle name="Header1 3 2 8 2 5" xfId="129"/>
    <cellStyle name="Header1 3 2 8 3" xfId="129"/>
    <cellStyle name="Header1 3 2 8 3 2" xfId="129"/>
    <cellStyle name="Header1 3 2 8 3 3" xfId="129"/>
    <cellStyle name="Header1 3 2 8 3 4" xfId="129"/>
    <cellStyle name="Header1 3 2 8 4" xfId="129"/>
    <cellStyle name="Header1 3 2 8 5" xfId="129"/>
    <cellStyle name="Header1 3 2 8 6" xfId="129"/>
    <cellStyle name="Header1 3 2 8 7" xfId="129"/>
    <cellStyle name="Header1 3 2 8 8" xfId="129"/>
    <cellStyle name="Header1 3 2 9" xfId="129"/>
    <cellStyle name="Header1 3 2 9 2" xfId="129"/>
    <cellStyle name="Header1 3 2 9 2 2" xfId="129"/>
    <cellStyle name="Header1 3 2 9 2 3" xfId="129"/>
    <cellStyle name="Header1 3 2 9 2 4" xfId="129"/>
    <cellStyle name="Header1 3 2 9 2 5" xfId="129"/>
    <cellStyle name="Header1 3 2 9 3" xfId="129"/>
    <cellStyle name="Header1 3 2 9 3 2" xfId="129"/>
    <cellStyle name="Header1 3 2 9 3 3" xfId="129"/>
    <cellStyle name="Header1 3 2 9 3 4" xfId="129"/>
    <cellStyle name="Header1 3 2 9 4" xfId="129"/>
    <cellStyle name="Header1 3 2 9 5" xfId="129"/>
    <cellStyle name="Header1 3 2 9 6" xfId="129"/>
    <cellStyle name="Header1 3 2 9 7" xfId="129"/>
    <cellStyle name="Header1 3 3" xfId="129"/>
    <cellStyle name="Header1 3 3 10" xfId="129"/>
    <cellStyle name="Header1 3 3 10 2" xfId="129"/>
    <cellStyle name="Header1 3 3 10 2 2" xfId="129"/>
    <cellStyle name="Header1 3 3 10 2 3" xfId="129"/>
    <cellStyle name="Header1 3 3 10 2 4" xfId="129"/>
    <cellStyle name="Header1 3 3 10 3" xfId="129"/>
    <cellStyle name="Header1 3 3 10 4" xfId="129"/>
    <cellStyle name="Header1 3 3 10 5" xfId="129"/>
    <cellStyle name="Header1 3 3 10 6" xfId="129"/>
    <cellStyle name="Header1 3 3 10 7" xfId="129"/>
    <cellStyle name="Header1 3 3 11" xfId="129"/>
    <cellStyle name="Header1 3 3 11 2" xfId="129"/>
    <cellStyle name="Header1 3 3 11 3" xfId="129"/>
    <cellStyle name="Header1 3 3 11 4" xfId="129"/>
    <cellStyle name="Header1 3 3 12" xfId="129"/>
    <cellStyle name="Header1 3 3 13" xfId="129"/>
    <cellStyle name="Header1 3 3 14" xfId="129"/>
    <cellStyle name="Header1 3 3 15" xfId="129"/>
    <cellStyle name="Header1 3 3 2" xfId="129"/>
    <cellStyle name="Header1 3 3 2 10" xfId="129"/>
    <cellStyle name="Header1 3 3 2 11" xfId="129"/>
    <cellStyle name="Header1 3 3 2 2" xfId="129"/>
    <cellStyle name="Header1 3 3 2 2 2" xfId="129"/>
    <cellStyle name="Header1 3 3 2 2 2 2" xfId="129"/>
    <cellStyle name="Header1 3 3 2 2 2 2 2" xfId="129"/>
    <cellStyle name="Header1 3 3 2 2 2 2 3" xfId="129"/>
    <cellStyle name="Header1 3 3 2 2 2 2 4" xfId="129"/>
    <cellStyle name="Header1 3 3 2 2 2 2 5" xfId="129"/>
    <cellStyle name="Header1 3 3 2 2 2 3" xfId="129"/>
    <cellStyle name="Header1 3 3 2 2 2 3 2" xfId="129"/>
    <cellStyle name="Header1 3 3 2 2 2 3 3" xfId="129"/>
    <cellStyle name="Header1 3 3 2 2 2 3 4" xfId="129"/>
    <cellStyle name="Header1 3 3 2 2 2 4" xfId="129"/>
    <cellStyle name="Header1 3 3 2 2 2 5" xfId="129"/>
    <cellStyle name="Header1 3 3 2 2 2 6" xfId="129"/>
    <cellStyle name="Header1 3 3 2 2 2 7" xfId="129"/>
    <cellStyle name="Header1 3 3 2 2 2 8" xfId="129"/>
    <cellStyle name="Header1 3 3 2 2 3" xfId="129"/>
    <cellStyle name="Header1 3 3 2 2 3 2" xfId="129"/>
    <cellStyle name="Header1 3 3 2 2 3 2 2" xfId="129"/>
    <cellStyle name="Header1 3 3 2 2 3 2 3" xfId="129"/>
    <cellStyle name="Header1 3 3 2 2 3 2 4" xfId="129"/>
    <cellStyle name="Header1 3 3 2 2 3 2 5" xfId="129"/>
    <cellStyle name="Header1 3 3 2 2 3 3" xfId="129"/>
    <cellStyle name="Header1 3 3 2 2 3 3 2" xfId="129"/>
    <cellStyle name="Header1 3 3 2 2 3 3 3" xfId="129"/>
    <cellStyle name="Header1 3 3 2 2 3 3 4" xfId="129"/>
    <cellStyle name="Header1 3 3 2 2 3 4" xfId="129"/>
    <cellStyle name="Header1 3 3 2 2 3 5" xfId="129"/>
    <cellStyle name="Header1 3 3 2 2 3 6" xfId="129"/>
    <cellStyle name="Header1 3 3 2 2 3 7" xfId="129"/>
    <cellStyle name="Header1 3 3 2 2 4" xfId="129"/>
    <cellStyle name="Header1 3 3 2 2 4 2" xfId="129"/>
    <cellStyle name="Header1 3 3 2 2 4 2 2" xfId="129"/>
    <cellStyle name="Header1 3 3 2 2 4 2 3" xfId="129"/>
    <cellStyle name="Header1 3 3 2 2 4 2 4" xfId="129"/>
    <cellStyle name="Header1 3 3 2 2 4 3" xfId="129"/>
    <cellStyle name="Header1 3 3 2 2 4 4" xfId="129"/>
    <cellStyle name="Header1 3 3 2 2 4 5" xfId="129"/>
    <cellStyle name="Header1 3 3 2 2 4 6" xfId="129"/>
    <cellStyle name="Header1 3 3 2 2 4 7" xfId="129"/>
    <cellStyle name="Header1 3 3 2 2 5" xfId="129"/>
    <cellStyle name="Header1 3 3 2 2 5 2" xfId="129"/>
    <cellStyle name="Header1 3 3 2 2 5 3" xfId="129"/>
    <cellStyle name="Header1 3 3 2 2 5 4" xfId="129"/>
    <cellStyle name="Header1 3 3 2 2 6" xfId="129"/>
    <cellStyle name="Header1 3 3 2 2 7" xfId="129"/>
    <cellStyle name="Header1 3 3 2 2 8" xfId="129"/>
    <cellStyle name="Header1 3 3 2 2 9" xfId="129"/>
    <cellStyle name="Header1 3 3 2 3" xfId="129"/>
    <cellStyle name="Header1 3 3 2 3 2" xfId="129"/>
    <cellStyle name="Header1 3 3 2 3 2 2" xfId="129"/>
    <cellStyle name="Header1 3 3 2 3 2 3" xfId="129"/>
    <cellStyle name="Header1 3 3 2 3 2 4" xfId="129"/>
    <cellStyle name="Header1 3 3 2 3 3" xfId="129"/>
    <cellStyle name="Header1 3 3 2 3 4" xfId="129"/>
    <cellStyle name="Header1 3 3 2 3 5" xfId="129"/>
    <cellStyle name="Header1 3 3 2 3 6" xfId="129"/>
    <cellStyle name="Header1 3 3 2 3 7" xfId="129"/>
    <cellStyle name="Header1 3 3 2 4" xfId="129"/>
    <cellStyle name="Header1 3 3 2 4 2" xfId="129"/>
    <cellStyle name="Header1 3 3 2 4 2 2" xfId="129"/>
    <cellStyle name="Header1 3 3 2 4 2 3" xfId="129"/>
    <cellStyle name="Header1 3 3 2 4 2 4" xfId="129"/>
    <cellStyle name="Header1 3 3 2 4 2 5" xfId="129"/>
    <cellStyle name="Header1 3 3 2 4 3" xfId="129"/>
    <cellStyle name="Header1 3 3 2 4 3 2" xfId="129"/>
    <cellStyle name="Header1 3 3 2 4 3 3" xfId="129"/>
    <cellStyle name="Header1 3 3 2 4 3 4" xfId="129"/>
    <cellStyle name="Header1 3 3 2 4 4" xfId="129"/>
    <cellStyle name="Header1 3 3 2 4 5" xfId="129"/>
    <cellStyle name="Header1 3 3 2 4 6" xfId="129"/>
    <cellStyle name="Header1 3 3 2 4 7" xfId="129"/>
    <cellStyle name="Header1 3 3 2 4 8" xfId="129"/>
    <cellStyle name="Header1 3 3 2 5" xfId="129"/>
    <cellStyle name="Header1 3 3 2 5 2" xfId="129"/>
    <cellStyle name="Header1 3 3 2 5 2 2" xfId="129"/>
    <cellStyle name="Header1 3 3 2 5 2 3" xfId="129"/>
    <cellStyle name="Header1 3 3 2 5 2 4" xfId="129"/>
    <cellStyle name="Header1 3 3 2 5 2 5" xfId="129"/>
    <cellStyle name="Header1 3 3 2 5 3" xfId="129"/>
    <cellStyle name="Header1 3 3 2 5 3 2" xfId="129"/>
    <cellStyle name="Header1 3 3 2 5 3 3" xfId="129"/>
    <cellStyle name="Header1 3 3 2 5 3 4" xfId="129"/>
    <cellStyle name="Header1 3 3 2 5 4" xfId="129"/>
    <cellStyle name="Header1 3 3 2 5 5" xfId="129"/>
    <cellStyle name="Header1 3 3 2 5 6" xfId="129"/>
    <cellStyle name="Header1 3 3 2 5 7" xfId="129"/>
    <cellStyle name="Header1 3 3 2 6" xfId="129"/>
    <cellStyle name="Header1 3 3 2 6 2" xfId="129"/>
    <cellStyle name="Header1 3 3 2 6 2 2" xfId="129"/>
    <cellStyle name="Header1 3 3 2 6 2 3" xfId="129"/>
    <cellStyle name="Header1 3 3 2 6 2 4" xfId="129"/>
    <cellStyle name="Header1 3 3 2 6 3" xfId="129"/>
    <cellStyle name="Header1 3 3 2 6 4" xfId="129"/>
    <cellStyle name="Header1 3 3 2 6 5" xfId="129"/>
    <cellStyle name="Header1 3 3 2 6 6" xfId="129"/>
    <cellStyle name="Header1 3 3 2 6 7" xfId="129"/>
    <cellStyle name="Header1 3 3 2 7" xfId="129"/>
    <cellStyle name="Header1 3 3 2 7 2" xfId="129"/>
    <cellStyle name="Header1 3 3 2 7 3" xfId="129"/>
    <cellStyle name="Header1 3 3 2 7 4" xfId="129"/>
    <cellStyle name="Header1 3 3 2 8" xfId="129"/>
    <cellStyle name="Header1 3 3 2 9" xfId="129"/>
    <cellStyle name="Header1 3 3 3" xfId="129"/>
    <cellStyle name="Header1 3 3 3 10" xfId="129"/>
    <cellStyle name="Header1 3 3 3 11" xfId="129"/>
    <cellStyle name="Header1 3 3 3 2" xfId="129"/>
    <cellStyle name="Header1 3 3 3 2 2" xfId="129"/>
    <cellStyle name="Header1 3 3 3 2 2 2" xfId="129"/>
    <cellStyle name="Header1 3 3 3 2 2 2 2" xfId="129"/>
    <cellStyle name="Header1 3 3 3 2 2 2 3" xfId="129"/>
    <cellStyle name="Header1 3 3 3 2 2 2 4" xfId="129"/>
    <cellStyle name="Header1 3 3 3 2 2 2 5" xfId="129"/>
    <cellStyle name="Header1 3 3 3 2 2 3" xfId="129"/>
    <cellStyle name="Header1 3 3 3 2 2 3 2" xfId="129"/>
    <cellStyle name="Header1 3 3 3 2 2 3 3" xfId="129"/>
    <cellStyle name="Header1 3 3 3 2 2 3 4" xfId="129"/>
    <cellStyle name="Header1 3 3 3 2 2 4" xfId="129"/>
    <cellStyle name="Header1 3 3 3 2 2 5" xfId="129"/>
    <cellStyle name="Header1 3 3 3 2 2 6" xfId="129"/>
    <cellStyle name="Header1 3 3 3 2 2 7" xfId="129"/>
    <cellStyle name="Header1 3 3 3 2 2 8" xfId="129"/>
    <cellStyle name="Header1 3 3 3 2 3" xfId="129"/>
    <cellStyle name="Header1 3 3 3 2 3 2" xfId="129"/>
    <cellStyle name="Header1 3 3 3 2 3 2 2" xfId="129"/>
    <cellStyle name="Header1 3 3 3 2 3 2 3" xfId="129"/>
    <cellStyle name="Header1 3 3 3 2 3 2 4" xfId="129"/>
    <cellStyle name="Header1 3 3 3 2 3 2 5" xfId="129"/>
    <cellStyle name="Header1 3 3 3 2 3 3" xfId="129"/>
    <cellStyle name="Header1 3 3 3 2 3 3 2" xfId="129"/>
    <cellStyle name="Header1 3 3 3 2 3 3 3" xfId="129"/>
    <cellStyle name="Header1 3 3 3 2 3 3 4" xfId="129"/>
    <cellStyle name="Header1 3 3 3 2 3 4" xfId="129"/>
    <cellStyle name="Header1 3 3 3 2 3 5" xfId="129"/>
    <cellStyle name="Header1 3 3 3 2 3 6" xfId="129"/>
    <cellStyle name="Header1 3 3 3 2 3 7" xfId="129"/>
    <cellStyle name="Header1 3 3 3 2 4" xfId="129"/>
    <cellStyle name="Header1 3 3 3 2 4 2" xfId="129"/>
    <cellStyle name="Header1 3 3 3 2 4 2 2" xfId="129"/>
    <cellStyle name="Header1 3 3 3 2 4 2 3" xfId="129"/>
    <cellStyle name="Header1 3 3 3 2 4 2 4" xfId="129"/>
    <cellStyle name="Header1 3 3 3 2 4 3" xfId="129"/>
    <cellStyle name="Header1 3 3 3 2 4 4" xfId="129"/>
    <cellStyle name="Header1 3 3 3 2 4 5" xfId="129"/>
    <cellStyle name="Header1 3 3 3 2 4 6" xfId="129"/>
    <cellStyle name="Header1 3 3 3 2 4 7" xfId="129"/>
    <cellStyle name="Header1 3 3 3 2 5" xfId="129"/>
    <cellStyle name="Header1 3 3 3 2 5 2" xfId="129"/>
    <cellStyle name="Header1 3 3 3 2 5 3" xfId="129"/>
    <cellStyle name="Header1 3 3 3 2 5 4" xfId="129"/>
    <cellStyle name="Header1 3 3 3 2 6" xfId="129"/>
    <cellStyle name="Header1 3 3 3 2 7" xfId="129"/>
    <cellStyle name="Header1 3 3 3 2 8" xfId="129"/>
    <cellStyle name="Header1 3 3 3 2 9" xfId="129"/>
    <cellStyle name="Header1 3 3 3 3" xfId="129"/>
    <cellStyle name="Header1 3 3 3 3 2" xfId="129"/>
    <cellStyle name="Header1 3 3 3 3 2 2" xfId="129"/>
    <cellStyle name="Header1 3 3 3 3 2 3" xfId="129"/>
    <cellStyle name="Header1 3 3 3 3 2 4" xfId="129"/>
    <cellStyle name="Header1 3 3 3 3 3" xfId="129"/>
    <cellStyle name="Header1 3 3 3 3 4" xfId="129"/>
    <cellStyle name="Header1 3 3 3 3 5" xfId="129"/>
    <cellStyle name="Header1 3 3 3 3 6" xfId="129"/>
    <cellStyle name="Header1 3 3 3 3 7" xfId="129"/>
    <cellStyle name="Header1 3 3 3 4" xfId="129"/>
    <cellStyle name="Header1 3 3 3 4 2" xfId="129"/>
    <cellStyle name="Header1 3 3 3 4 2 2" xfId="129"/>
    <cellStyle name="Header1 3 3 3 4 2 3" xfId="129"/>
    <cellStyle name="Header1 3 3 3 4 2 4" xfId="129"/>
    <cellStyle name="Header1 3 3 3 4 2 5" xfId="129"/>
    <cellStyle name="Header1 3 3 3 4 3" xfId="129"/>
    <cellStyle name="Header1 3 3 3 4 3 2" xfId="129"/>
    <cellStyle name="Header1 3 3 3 4 3 3" xfId="129"/>
    <cellStyle name="Header1 3 3 3 4 3 4" xfId="129"/>
    <cellStyle name="Header1 3 3 3 4 4" xfId="129"/>
    <cellStyle name="Header1 3 3 3 4 5" xfId="129"/>
    <cellStyle name="Header1 3 3 3 4 6" xfId="129"/>
    <cellStyle name="Header1 3 3 3 4 7" xfId="129"/>
    <cellStyle name="Header1 3 3 3 4 8" xfId="129"/>
    <cellStyle name="Header1 3 3 3 5" xfId="129"/>
    <cellStyle name="Header1 3 3 3 5 2" xfId="129"/>
    <cellStyle name="Header1 3 3 3 5 2 2" xfId="129"/>
    <cellStyle name="Header1 3 3 3 5 2 3" xfId="129"/>
    <cellStyle name="Header1 3 3 3 5 2 4" xfId="129"/>
    <cellStyle name="Header1 3 3 3 5 2 5" xfId="129"/>
    <cellStyle name="Header1 3 3 3 5 3" xfId="129"/>
    <cellStyle name="Header1 3 3 3 5 3 2" xfId="129"/>
    <cellStyle name="Header1 3 3 3 5 3 3" xfId="129"/>
    <cellStyle name="Header1 3 3 3 5 3 4" xfId="129"/>
    <cellStyle name="Header1 3 3 3 5 4" xfId="129"/>
    <cellStyle name="Header1 3 3 3 5 5" xfId="129"/>
    <cellStyle name="Header1 3 3 3 5 6" xfId="129"/>
    <cellStyle name="Header1 3 3 3 5 7" xfId="129"/>
    <cellStyle name="Header1 3 3 3 6" xfId="129"/>
    <cellStyle name="Header1 3 3 3 6 2" xfId="129"/>
    <cellStyle name="Header1 3 3 3 6 2 2" xfId="129"/>
    <cellStyle name="Header1 3 3 3 6 2 3" xfId="129"/>
    <cellStyle name="Header1 3 3 3 6 2 4" xfId="129"/>
    <cellStyle name="Header1 3 3 3 6 3" xfId="129"/>
    <cellStyle name="Header1 3 3 3 6 4" xfId="129"/>
    <cellStyle name="Header1 3 3 3 6 5" xfId="129"/>
    <cellStyle name="Header1 3 3 3 6 6" xfId="129"/>
    <cellStyle name="Header1 3 3 3 6 7" xfId="129"/>
    <cellStyle name="Header1 3 3 3 7" xfId="129"/>
    <cellStyle name="Header1 3 3 3 7 2" xfId="129"/>
    <cellStyle name="Header1 3 3 3 7 3" xfId="129"/>
    <cellStyle name="Header1 3 3 3 7 4" xfId="129"/>
    <cellStyle name="Header1 3 3 3 8" xfId="129"/>
    <cellStyle name="Header1 3 3 3 9" xfId="129"/>
    <cellStyle name="Header1 3 3 4" xfId="129"/>
    <cellStyle name="Header1 3 3 4 10" xfId="129"/>
    <cellStyle name="Header1 3 3 4 11" xfId="129"/>
    <cellStyle name="Header1 3 3 4 2" xfId="129"/>
    <cellStyle name="Header1 3 3 4 2 2" xfId="129"/>
    <cellStyle name="Header1 3 3 4 2 2 2" xfId="129"/>
    <cellStyle name="Header1 3 3 4 2 2 2 2" xfId="129"/>
    <cellStyle name="Header1 3 3 4 2 2 2 3" xfId="129"/>
    <cellStyle name="Header1 3 3 4 2 2 2 4" xfId="129"/>
    <cellStyle name="Header1 3 3 4 2 2 2 5" xfId="129"/>
    <cellStyle name="Header1 3 3 4 2 2 3" xfId="129"/>
    <cellStyle name="Header1 3 3 4 2 2 3 2" xfId="129"/>
    <cellStyle name="Header1 3 3 4 2 2 3 3" xfId="129"/>
    <cellStyle name="Header1 3 3 4 2 2 3 4" xfId="129"/>
    <cellStyle name="Header1 3 3 4 2 2 4" xfId="129"/>
    <cellStyle name="Header1 3 3 4 2 2 5" xfId="129"/>
    <cellStyle name="Header1 3 3 4 2 2 6" xfId="129"/>
    <cellStyle name="Header1 3 3 4 2 2 7" xfId="129"/>
    <cellStyle name="Header1 3 3 4 2 2 8" xfId="129"/>
    <cellStyle name="Header1 3 3 4 2 3" xfId="129"/>
    <cellStyle name="Header1 3 3 4 2 3 2" xfId="129"/>
    <cellStyle name="Header1 3 3 4 2 3 2 2" xfId="129"/>
    <cellStyle name="Header1 3 3 4 2 3 2 3" xfId="129"/>
    <cellStyle name="Header1 3 3 4 2 3 2 4" xfId="129"/>
    <cellStyle name="Header1 3 3 4 2 3 2 5" xfId="129"/>
    <cellStyle name="Header1 3 3 4 2 3 3" xfId="129"/>
    <cellStyle name="Header1 3 3 4 2 3 3 2" xfId="129"/>
    <cellStyle name="Header1 3 3 4 2 3 3 3" xfId="129"/>
    <cellStyle name="Header1 3 3 4 2 3 3 4" xfId="129"/>
    <cellStyle name="Header1 3 3 4 2 3 4" xfId="129"/>
    <cellStyle name="Header1 3 3 4 2 3 5" xfId="129"/>
    <cellStyle name="Header1 3 3 4 2 3 6" xfId="129"/>
    <cellStyle name="Header1 3 3 4 2 3 7" xfId="129"/>
    <cellStyle name="Header1 3 3 4 2 4" xfId="129"/>
    <cellStyle name="Header1 3 3 4 2 4 2" xfId="129"/>
    <cellStyle name="Header1 3 3 4 2 4 2 2" xfId="129"/>
    <cellStyle name="Header1 3 3 4 2 4 2 3" xfId="129"/>
    <cellStyle name="Header1 3 3 4 2 4 2 4" xfId="129"/>
    <cellStyle name="Header1 3 3 4 2 4 3" xfId="129"/>
    <cellStyle name="Header1 3 3 4 2 4 4" xfId="129"/>
    <cellStyle name="Header1 3 3 4 2 4 5" xfId="129"/>
    <cellStyle name="Header1 3 3 4 2 4 6" xfId="129"/>
    <cellStyle name="Header1 3 3 4 2 4 7" xfId="129"/>
    <cellStyle name="Header1 3 3 4 2 5" xfId="129"/>
    <cellStyle name="Header1 3 3 4 2 5 2" xfId="129"/>
    <cellStyle name="Header1 3 3 4 2 5 3" xfId="129"/>
    <cellStyle name="Header1 3 3 4 2 5 4" xfId="129"/>
    <cellStyle name="Header1 3 3 4 2 6" xfId="129"/>
    <cellStyle name="Header1 3 3 4 2 7" xfId="129"/>
    <cellStyle name="Header1 3 3 4 2 8" xfId="129"/>
    <cellStyle name="Header1 3 3 4 2 9" xfId="129"/>
    <cellStyle name="Header1 3 3 4 3" xfId="129"/>
    <cellStyle name="Header1 3 3 4 3 2" xfId="129"/>
    <cellStyle name="Header1 3 3 4 3 2 2" xfId="129"/>
    <cellStyle name="Header1 3 3 4 3 2 3" xfId="129"/>
    <cellStyle name="Header1 3 3 4 3 2 4" xfId="129"/>
    <cellStyle name="Header1 3 3 4 3 3" xfId="129"/>
    <cellStyle name="Header1 3 3 4 3 4" xfId="129"/>
    <cellStyle name="Header1 3 3 4 3 5" xfId="129"/>
    <cellStyle name="Header1 3 3 4 3 6" xfId="129"/>
    <cellStyle name="Header1 3 3 4 3 7" xfId="129"/>
    <cellStyle name="Header1 3 3 4 4" xfId="129"/>
    <cellStyle name="Header1 3 3 4 4 2" xfId="129"/>
    <cellStyle name="Header1 3 3 4 4 2 2" xfId="129"/>
    <cellStyle name="Header1 3 3 4 4 2 3" xfId="129"/>
    <cellStyle name="Header1 3 3 4 4 2 4" xfId="129"/>
    <cellStyle name="Header1 3 3 4 4 2 5" xfId="129"/>
    <cellStyle name="Header1 3 3 4 4 3" xfId="129"/>
    <cellStyle name="Header1 3 3 4 4 3 2" xfId="129"/>
    <cellStyle name="Header1 3 3 4 4 3 3" xfId="129"/>
    <cellStyle name="Header1 3 3 4 4 3 4" xfId="129"/>
    <cellStyle name="Header1 3 3 4 4 4" xfId="129"/>
    <cellStyle name="Header1 3 3 4 4 5" xfId="129"/>
    <cellStyle name="Header1 3 3 4 4 6" xfId="129"/>
    <cellStyle name="Header1 3 3 4 4 7" xfId="129"/>
    <cellStyle name="Header1 3 3 4 4 8" xfId="129"/>
    <cellStyle name="Header1 3 3 4 5" xfId="129"/>
    <cellStyle name="Header1 3 3 4 5 2" xfId="129"/>
    <cellStyle name="Header1 3 3 4 5 2 2" xfId="129"/>
    <cellStyle name="Header1 3 3 4 5 2 3" xfId="129"/>
    <cellStyle name="Header1 3 3 4 5 2 4" xfId="129"/>
    <cellStyle name="Header1 3 3 4 5 2 5" xfId="129"/>
    <cellStyle name="Header1 3 3 4 5 3" xfId="129"/>
    <cellStyle name="Header1 3 3 4 5 3 2" xfId="129"/>
    <cellStyle name="Header1 3 3 4 5 3 3" xfId="129"/>
    <cellStyle name="Header1 3 3 4 5 3 4" xfId="129"/>
    <cellStyle name="Header1 3 3 4 5 4" xfId="129"/>
    <cellStyle name="Header1 3 3 4 5 5" xfId="129"/>
    <cellStyle name="Header1 3 3 4 5 6" xfId="129"/>
    <cellStyle name="Header1 3 3 4 5 7" xfId="129"/>
    <cellStyle name="Header1 3 3 4 6" xfId="129"/>
    <cellStyle name="Header1 3 3 4 6 2" xfId="129"/>
    <cellStyle name="Header1 3 3 4 6 2 2" xfId="129"/>
    <cellStyle name="Header1 3 3 4 6 2 3" xfId="129"/>
    <cellStyle name="Header1 3 3 4 6 2 4" xfId="129"/>
    <cellStyle name="Header1 3 3 4 6 3" xfId="129"/>
    <cellStyle name="Header1 3 3 4 6 4" xfId="129"/>
    <cellStyle name="Header1 3 3 4 6 5" xfId="129"/>
    <cellStyle name="Header1 3 3 4 6 6" xfId="129"/>
    <cellStyle name="Header1 3 3 4 6 7" xfId="129"/>
    <cellStyle name="Header1 3 3 4 7" xfId="129"/>
    <cellStyle name="Header1 3 3 4 7 2" xfId="129"/>
    <cellStyle name="Header1 3 3 4 7 3" xfId="129"/>
    <cellStyle name="Header1 3 3 4 7 4" xfId="129"/>
    <cellStyle name="Header1 3 3 4 8" xfId="129"/>
    <cellStyle name="Header1 3 3 4 9" xfId="129"/>
    <cellStyle name="Header1 3 3 5" xfId="129"/>
    <cellStyle name="Header1 3 3 5 2" xfId="129"/>
    <cellStyle name="Header1 3 3 5 2 2" xfId="129"/>
    <cellStyle name="Header1 3 3 5 2 2 2" xfId="129"/>
    <cellStyle name="Header1 3 3 5 2 2 3" xfId="129"/>
    <cellStyle name="Header1 3 3 5 2 2 4" xfId="129"/>
    <cellStyle name="Header1 3 3 5 2 2 5" xfId="129"/>
    <cellStyle name="Header1 3 3 5 2 3" xfId="129"/>
    <cellStyle name="Header1 3 3 5 2 3 2" xfId="129"/>
    <cellStyle name="Header1 3 3 5 2 3 3" xfId="129"/>
    <cellStyle name="Header1 3 3 5 2 3 4" xfId="129"/>
    <cellStyle name="Header1 3 3 5 2 4" xfId="129"/>
    <cellStyle name="Header1 3 3 5 2 5" xfId="129"/>
    <cellStyle name="Header1 3 3 5 2 6" xfId="129"/>
    <cellStyle name="Header1 3 3 5 2 7" xfId="129"/>
    <cellStyle name="Header1 3 3 5 2 8" xfId="129"/>
    <cellStyle name="Header1 3 3 5 3" xfId="129"/>
    <cellStyle name="Header1 3 3 5 3 2" xfId="129"/>
    <cellStyle name="Header1 3 3 5 3 2 2" xfId="129"/>
    <cellStyle name="Header1 3 3 5 3 2 3" xfId="129"/>
    <cellStyle name="Header1 3 3 5 3 2 4" xfId="129"/>
    <cellStyle name="Header1 3 3 5 3 2 5" xfId="129"/>
    <cellStyle name="Header1 3 3 5 3 3" xfId="129"/>
    <cellStyle name="Header1 3 3 5 3 3 2" xfId="129"/>
    <cellStyle name="Header1 3 3 5 3 3 3" xfId="129"/>
    <cellStyle name="Header1 3 3 5 3 3 4" xfId="129"/>
    <cellStyle name="Header1 3 3 5 3 4" xfId="129"/>
    <cellStyle name="Header1 3 3 5 3 5" xfId="129"/>
    <cellStyle name="Header1 3 3 5 3 6" xfId="129"/>
    <cellStyle name="Header1 3 3 5 3 7" xfId="129"/>
    <cellStyle name="Header1 3 3 5 4" xfId="129"/>
    <cellStyle name="Header1 3 3 5 4 2" xfId="129"/>
    <cellStyle name="Header1 3 3 5 4 2 2" xfId="129"/>
    <cellStyle name="Header1 3 3 5 4 2 3" xfId="129"/>
    <cellStyle name="Header1 3 3 5 4 2 4" xfId="129"/>
    <cellStyle name="Header1 3 3 5 4 3" xfId="129"/>
    <cellStyle name="Header1 3 3 5 4 4" xfId="129"/>
    <cellStyle name="Header1 3 3 5 4 5" xfId="129"/>
    <cellStyle name="Header1 3 3 5 4 6" xfId="129"/>
    <cellStyle name="Header1 3 3 5 4 7" xfId="129"/>
    <cellStyle name="Header1 3 3 5 5" xfId="129"/>
    <cellStyle name="Header1 3 3 5 5 2" xfId="129"/>
    <cellStyle name="Header1 3 3 5 5 3" xfId="129"/>
    <cellStyle name="Header1 3 3 5 5 4" xfId="129"/>
    <cellStyle name="Header1 3 3 5 6" xfId="129"/>
    <cellStyle name="Header1 3 3 5 7" xfId="129"/>
    <cellStyle name="Header1 3 3 5 8" xfId="129"/>
    <cellStyle name="Header1 3 3 5 9" xfId="129"/>
    <cellStyle name="Header1 3 3 6" xfId="129"/>
    <cellStyle name="Header1 3 3 6 2" xfId="129"/>
    <cellStyle name="Header1 3 3 6 2 2" xfId="129"/>
    <cellStyle name="Header1 3 3 6 2 3" xfId="129"/>
    <cellStyle name="Header1 3 3 6 2 4" xfId="129"/>
    <cellStyle name="Header1 3 3 6 3" xfId="129"/>
    <cellStyle name="Header1 3 3 6 4" xfId="129"/>
    <cellStyle name="Header1 3 3 6 5" xfId="129"/>
    <cellStyle name="Header1 3 3 6 6" xfId="129"/>
    <cellStyle name="Header1 3 3 6 7" xfId="129"/>
    <cellStyle name="Header1 3 3 7" xfId="129"/>
    <cellStyle name="Header1 3 3 7 2" xfId="129"/>
    <cellStyle name="Header1 3 3 7 2 2" xfId="129"/>
    <cellStyle name="Header1 3 3 7 2 3" xfId="129"/>
    <cellStyle name="Header1 3 3 7 2 4" xfId="129"/>
    <cellStyle name="Header1 3 3 7 3" xfId="129"/>
    <cellStyle name="Header1 3 3 7 4" xfId="129"/>
    <cellStyle name="Header1 3 3 7 5" xfId="129"/>
    <cellStyle name="Header1 3 3 7 6" xfId="129"/>
    <cellStyle name="Header1 3 3 7 7" xfId="129"/>
    <cellStyle name="Header1 3 3 8" xfId="129"/>
    <cellStyle name="Header1 3 3 8 2" xfId="129"/>
    <cellStyle name="Header1 3 3 8 2 2" xfId="129"/>
    <cellStyle name="Header1 3 3 8 2 3" xfId="129"/>
    <cellStyle name="Header1 3 3 8 2 4" xfId="129"/>
    <cellStyle name="Header1 3 3 8 2 5" xfId="129"/>
    <cellStyle name="Header1 3 3 8 3" xfId="129"/>
    <cellStyle name="Header1 3 3 8 3 2" xfId="129"/>
    <cellStyle name="Header1 3 3 8 3 3" xfId="129"/>
    <cellStyle name="Header1 3 3 8 3 4" xfId="129"/>
    <cellStyle name="Header1 3 3 8 4" xfId="129"/>
    <cellStyle name="Header1 3 3 8 5" xfId="129"/>
    <cellStyle name="Header1 3 3 8 6" xfId="129"/>
    <cellStyle name="Header1 3 3 8 7" xfId="129"/>
    <cellStyle name="Header1 3 3 8 8" xfId="129"/>
    <cellStyle name="Header1 3 3 9" xfId="129"/>
    <cellStyle name="Header1 3 3 9 2" xfId="129"/>
    <cellStyle name="Header1 3 3 9 2 2" xfId="129"/>
    <cellStyle name="Header1 3 3 9 2 3" xfId="129"/>
    <cellStyle name="Header1 3 3 9 2 4" xfId="129"/>
    <cellStyle name="Header1 3 3 9 2 5" xfId="129"/>
    <cellStyle name="Header1 3 3 9 3" xfId="129"/>
    <cellStyle name="Header1 3 3 9 3 2" xfId="129"/>
    <cellStyle name="Header1 3 3 9 3 3" xfId="129"/>
    <cellStyle name="Header1 3 3 9 3 4" xfId="129"/>
    <cellStyle name="Header1 3 3 9 4" xfId="129"/>
    <cellStyle name="Header1 3 3 9 5" xfId="129"/>
    <cellStyle name="Header1 3 3 9 6" xfId="129"/>
    <cellStyle name="Header1 3 3 9 7" xfId="129"/>
    <cellStyle name="Header1 3 4" xfId="129"/>
    <cellStyle name="Header1 3 4 10" xfId="129"/>
    <cellStyle name="Header1 3 4 11" xfId="129"/>
    <cellStyle name="Header1 3 4 2" xfId="129"/>
    <cellStyle name="Header1 3 4 2 2" xfId="129"/>
    <cellStyle name="Header1 3 4 2 2 2" xfId="129"/>
    <cellStyle name="Header1 3 4 2 2 2 2" xfId="129"/>
    <cellStyle name="Header1 3 4 2 2 2 3" xfId="129"/>
    <cellStyle name="Header1 3 4 2 2 2 4" xfId="129"/>
    <cellStyle name="Header1 3 4 2 2 2 5" xfId="129"/>
    <cellStyle name="Header1 3 4 2 2 3" xfId="129"/>
    <cellStyle name="Header1 3 4 2 2 3 2" xfId="129"/>
    <cellStyle name="Header1 3 4 2 2 3 3" xfId="129"/>
    <cellStyle name="Header1 3 4 2 2 3 4" xfId="129"/>
    <cellStyle name="Header1 3 4 2 2 4" xfId="129"/>
    <cellStyle name="Header1 3 4 2 2 5" xfId="129"/>
    <cellStyle name="Header1 3 4 2 2 6" xfId="129"/>
    <cellStyle name="Header1 3 4 2 2 7" xfId="129"/>
    <cellStyle name="Header1 3 4 2 2 8" xfId="129"/>
    <cellStyle name="Header1 3 4 2 3" xfId="129"/>
    <cellStyle name="Header1 3 4 2 3 2" xfId="129"/>
    <cellStyle name="Header1 3 4 2 3 2 2" xfId="129"/>
    <cellStyle name="Header1 3 4 2 3 2 3" xfId="129"/>
    <cellStyle name="Header1 3 4 2 3 2 4" xfId="129"/>
    <cellStyle name="Header1 3 4 2 3 2 5" xfId="129"/>
    <cellStyle name="Header1 3 4 2 3 3" xfId="129"/>
    <cellStyle name="Header1 3 4 2 3 3 2" xfId="129"/>
    <cellStyle name="Header1 3 4 2 3 3 3" xfId="129"/>
    <cellStyle name="Header1 3 4 2 3 3 4" xfId="129"/>
    <cellStyle name="Header1 3 4 2 3 4" xfId="129"/>
    <cellStyle name="Header1 3 4 2 3 5" xfId="129"/>
    <cellStyle name="Header1 3 4 2 3 6" xfId="129"/>
    <cellStyle name="Header1 3 4 2 3 7" xfId="129"/>
    <cellStyle name="Header1 3 4 2 4" xfId="129"/>
    <cellStyle name="Header1 3 4 2 4 2" xfId="129"/>
    <cellStyle name="Header1 3 4 2 4 2 2" xfId="129"/>
    <cellStyle name="Header1 3 4 2 4 2 3" xfId="129"/>
    <cellStyle name="Header1 3 4 2 4 2 4" xfId="129"/>
    <cellStyle name="Header1 3 4 2 4 3" xfId="129"/>
    <cellStyle name="Header1 3 4 2 4 4" xfId="129"/>
    <cellStyle name="Header1 3 4 2 4 5" xfId="129"/>
    <cellStyle name="Header1 3 4 2 4 6" xfId="129"/>
    <cellStyle name="Header1 3 4 2 4 7" xfId="129"/>
    <cellStyle name="Header1 3 4 2 5" xfId="129"/>
    <cellStyle name="Header1 3 4 2 5 2" xfId="129"/>
    <cellStyle name="Header1 3 4 2 5 3" xfId="129"/>
    <cellStyle name="Header1 3 4 2 5 4" xfId="129"/>
    <cellStyle name="Header1 3 4 2 6" xfId="129"/>
    <cellStyle name="Header1 3 4 2 7" xfId="129"/>
    <cellStyle name="Header1 3 4 2 8" xfId="129"/>
    <cellStyle name="Header1 3 4 2 9" xfId="129"/>
    <cellStyle name="Header1 3 4 3" xfId="129"/>
    <cellStyle name="Header1 3 4 3 2" xfId="129"/>
    <cellStyle name="Header1 3 4 3 2 2" xfId="129"/>
    <cellStyle name="Header1 3 4 3 2 3" xfId="129"/>
    <cellStyle name="Header1 3 4 3 2 4" xfId="129"/>
    <cellStyle name="Header1 3 4 3 3" xfId="129"/>
    <cellStyle name="Header1 3 4 3 4" xfId="129"/>
    <cellStyle name="Header1 3 4 3 5" xfId="129"/>
    <cellStyle name="Header1 3 4 3 6" xfId="129"/>
    <cellStyle name="Header1 3 4 3 7" xfId="129"/>
    <cellStyle name="Header1 3 4 4" xfId="129"/>
    <cellStyle name="Header1 3 4 4 2" xfId="129"/>
    <cellStyle name="Header1 3 4 4 2 2" xfId="129"/>
    <cellStyle name="Header1 3 4 4 2 3" xfId="129"/>
    <cellStyle name="Header1 3 4 4 2 4" xfId="129"/>
    <cellStyle name="Header1 3 4 4 2 5" xfId="129"/>
    <cellStyle name="Header1 3 4 4 3" xfId="129"/>
    <cellStyle name="Header1 3 4 4 3 2" xfId="129"/>
    <cellStyle name="Header1 3 4 4 3 3" xfId="129"/>
    <cellStyle name="Header1 3 4 4 3 4" xfId="129"/>
    <cellStyle name="Header1 3 4 4 4" xfId="129"/>
    <cellStyle name="Header1 3 4 4 5" xfId="129"/>
    <cellStyle name="Header1 3 4 4 6" xfId="129"/>
    <cellStyle name="Header1 3 4 4 7" xfId="129"/>
    <cellStyle name="Header1 3 4 4 8" xfId="129"/>
    <cellStyle name="Header1 3 4 5" xfId="129"/>
    <cellStyle name="Header1 3 4 5 2" xfId="129"/>
    <cellStyle name="Header1 3 4 5 2 2" xfId="129"/>
    <cellStyle name="Header1 3 4 5 2 3" xfId="129"/>
    <cellStyle name="Header1 3 4 5 2 4" xfId="129"/>
    <cellStyle name="Header1 3 4 5 2 5" xfId="129"/>
    <cellStyle name="Header1 3 4 5 3" xfId="129"/>
    <cellStyle name="Header1 3 4 5 3 2" xfId="129"/>
    <cellStyle name="Header1 3 4 5 3 3" xfId="129"/>
    <cellStyle name="Header1 3 4 5 3 4" xfId="129"/>
    <cellStyle name="Header1 3 4 5 4" xfId="129"/>
    <cellStyle name="Header1 3 4 5 5" xfId="129"/>
    <cellStyle name="Header1 3 4 5 6" xfId="129"/>
    <cellStyle name="Header1 3 4 5 7" xfId="129"/>
    <cellStyle name="Header1 3 4 6" xfId="129"/>
    <cellStyle name="Header1 3 4 6 2" xfId="129"/>
    <cellStyle name="Header1 3 4 6 2 2" xfId="129"/>
    <cellStyle name="Header1 3 4 6 2 3" xfId="129"/>
    <cellStyle name="Header1 3 4 6 2 4" xfId="129"/>
    <cellStyle name="Header1 3 4 6 3" xfId="129"/>
    <cellStyle name="Header1 3 4 6 4" xfId="129"/>
    <cellStyle name="Header1 3 4 6 5" xfId="129"/>
    <cellStyle name="Header1 3 4 6 6" xfId="129"/>
    <cellStyle name="Header1 3 4 6 7" xfId="129"/>
    <cellStyle name="Header1 3 4 7" xfId="129"/>
    <cellStyle name="Header1 3 4 7 2" xfId="129"/>
    <cellStyle name="Header1 3 4 7 3" xfId="129"/>
    <cellStyle name="Header1 3 4 7 4" xfId="129"/>
    <cellStyle name="Header1 3 4 8" xfId="129"/>
    <cellStyle name="Header1 3 4 9" xfId="129"/>
    <cellStyle name="Header1 3 5" xfId="129"/>
    <cellStyle name="Header1 3 5 10" xfId="129"/>
    <cellStyle name="Header1 3 5 11" xfId="129"/>
    <cellStyle name="Header1 3 5 2" xfId="129"/>
    <cellStyle name="Header1 3 5 2 2" xfId="129"/>
    <cellStyle name="Header1 3 5 2 2 2" xfId="129"/>
    <cellStyle name="Header1 3 5 2 2 2 2" xfId="129"/>
    <cellStyle name="Header1 3 5 2 2 2 3" xfId="129"/>
    <cellStyle name="Header1 3 5 2 2 2 4" xfId="129"/>
    <cellStyle name="Header1 3 5 2 2 2 5" xfId="129"/>
    <cellStyle name="Header1 3 5 2 2 3" xfId="129"/>
    <cellStyle name="Header1 3 5 2 2 3 2" xfId="129"/>
    <cellStyle name="Header1 3 5 2 2 3 3" xfId="129"/>
    <cellStyle name="Header1 3 5 2 2 3 4" xfId="129"/>
    <cellStyle name="Header1 3 5 2 2 4" xfId="129"/>
    <cellStyle name="Header1 3 5 2 2 5" xfId="129"/>
    <cellStyle name="Header1 3 5 2 2 6" xfId="129"/>
    <cellStyle name="Header1 3 5 2 2 7" xfId="129"/>
    <cellStyle name="Header1 3 5 2 2 8" xfId="129"/>
    <cellStyle name="Header1 3 5 2 3" xfId="129"/>
    <cellStyle name="Header1 3 5 2 3 2" xfId="129"/>
    <cellStyle name="Header1 3 5 2 3 2 2" xfId="129"/>
    <cellStyle name="Header1 3 5 2 3 2 3" xfId="129"/>
    <cellStyle name="Header1 3 5 2 3 2 4" xfId="129"/>
    <cellStyle name="Header1 3 5 2 3 2 5" xfId="129"/>
    <cellStyle name="Header1 3 5 2 3 3" xfId="129"/>
    <cellStyle name="Header1 3 5 2 3 3 2" xfId="129"/>
    <cellStyle name="Header1 3 5 2 3 3 3" xfId="129"/>
    <cellStyle name="Header1 3 5 2 3 3 4" xfId="129"/>
    <cellStyle name="Header1 3 5 2 3 4" xfId="129"/>
    <cellStyle name="Header1 3 5 2 3 5" xfId="129"/>
    <cellStyle name="Header1 3 5 2 3 6" xfId="129"/>
    <cellStyle name="Header1 3 5 2 3 7" xfId="129"/>
    <cellStyle name="Header1 3 5 2 4" xfId="129"/>
    <cellStyle name="Header1 3 5 2 4 2" xfId="129"/>
    <cellStyle name="Header1 3 5 2 4 2 2" xfId="129"/>
    <cellStyle name="Header1 3 5 2 4 2 3" xfId="129"/>
    <cellStyle name="Header1 3 5 2 4 2 4" xfId="129"/>
    <cellStyle name="Header1 3 5 2 4 3" xfId="129"/>
    <cellStyle name="Header1 3 5 2 4 4" xfId="129"/>
    <cellStyle name="Header1 3 5 2 4 5" xfId="129"/>
    <cellStyle name="Header1 3 5 2 4 6" xfId="129"/>
    <cellStyle name="Header1 3 5 2 4 7" xfId="129"/>
    <cellStyle name="Header1 3 5 2 5" xfId="129"/>
    <cellStyle name="Header1 3 5 2 5 2" xfId="129"/>
    <cellStyle name="Header1 3 5 2 5 3" xfId="129"/>
    <cellStyle name="Header1 3 5 2 5 4" xfId="129"/>
    <cellStyle name="Header1 3 5 2 6" xfId="129"/>
    <cellStyle name="Header1 3 5 2 7" xfId="129"/>
    <cellStyle name="Header1 3 5 2 8" xfId="129"/>
    <cellStyle name="Header1 3 5 2 9" xfId="129"/>
    <cellStyle name="Header1 3 5 3" xfId="129"/>
    <cellStyle name="Header1 3 5 3 2" xfId="129"/>
    <cellStyle name="Header1 3 5 3 2 2" xfId="129"/>
    <cellStyle name="Header1 3 5 3 2 3" xfId="129"/>
    <cellStyle name="Header1 3 5 3 2 4" xfId="129"/>
    <cellStyle name="Header1 3 5 3 3" xfId="129"/>
    <cellStyle name="Header1 3 5 3 4" xfId="129"/>
    <cellStyle name="Header1 3 5 3 5" xfId="129"/>
    <cellStyle name="Header1 3 5 3 6" xfId="129"/>
    <cellStyle name="Header1 3 5 3 7" xfId="129"/>
    <cellStyle name="Header1 3 5 4" xfId="129"/>
    <cellStyle name="Header1 3 5 4 2" xfId="129"/>
    <cellStyle name="Header1 3 5 4 2 2" xfId="129"/>
    <cellStyle name="Header1 3 5 4 2 3" xfId="129"/>
    <cellStyle name="Header1 3 5 4 2 4" xfId="129"/>
    <cellStyle name="Header1 3 5 4 2 5" xfId="129"/>
    <cellStyle name="Header1 3 5 4 3" xfId="129"/>
    <cellStyle name="Header1 3 5 4 3 2" xfId="129"/>
    <cellStyle name="Header1 3 5 4 3 3" xfId="129"/>
    <cellStyle name="Header1 3 5 4 3 4" xfId="129"/>
    <cellStyle name="Header1 3 5 4 4" xfId="129"/>
    <cellStyle name="Header1 3 5 4 5" xfId="129"/>
    <cellStyle name="Header1 3 5 4 6" xfId="129"/>
    <cellStyle name="Header1 3 5 4 7" xfId="129"/>
    <cellStyle name="Header1 3 5 4 8" xfId="129"/>
    <cellStyle name="Header1 3 5 5" xfId="129"/>
    <cellStyle name="Header1 3 5 5 2" xfId="129"/>
    <cellStyle name="Header1 3 5 5 2 2" xfId="129"/>
    <cellStyle name="Header1 3 5 5 2 3" xfId="129"/>
    <cellStyle name="Header1 3 5 5 2 4" xfId="129"/>
    <cellStyle name="Header1 3 5 5 2 5" xfId="129"/>
    <cellStyle name="Header1 3 5 5 3" xfId="129"/>
    <cellStyle name="Header1 3 5 5 3 2" xfId="129"/>
    <cellStyle name="Header1 3 5 5 3 3" xfId="129"/>
    <cellStyle name="Header1 3 5 5 3 4" xfId="129"/>
    <cellStyle name="Header1 3 5 5 4" xfId="129"/>
    <cellStyle name="Header1 3 5 5 5" xfId="129"/>
    <cellStyle name="Header1 3 5 5 6" xfId="129"/>
    <cellStyle name="Header1 3 5 5 7" xfId="129"/>
    <cellStyle name="Header1 3 5 6" xfId="129"/>
    <cellStyle name="Header1 3 5 6 2" xfId="129"/>
    <cellStyle name="Header1 3 5 6 2 2" xfId="129"/>
    <cellStyle name="Header1 3 5 6 2 3" xfId="129"/>
    <cellStyle name="Header1 3 5 6 2 4" xfId="129"/>
    <cellStyle name="Header1 3 5 6 3" xfId="129"/>
    <cellStyle name="Header1 3 5 6 4" xfId="129"/>
    <cellStyle name="Header1 3 5 6 5" xfId="129"/>
    <cellStyle name="Header1 3 5 6 6" xfId="129"/>
    <cellStyle name="Header1 3 5 6 7" xfId="129"/>
    <cellStyle name="Header1 3 5 7" xfId="129"/>
    <cellStyle name="Header1 3 5 7 2" xfId="129"/>
    <cellStyle name="Header1 3 5 7 3" xfId="129"/>
    <cellStyle name="Header1 3 5 7 4" xfId="129"/>
    <cellStyle name="Header1 3 5 8" xfId="129"/>
    <cellStyle name="Header1 3 5 9" xfId="129"/>
    <cellStyle name="Header1 3 6" xfId="129"/>
    <cellStyle name="Header1 3 6 10" xfId="129"/>
    <cellStyle name="Header1 3 6 11" xfId="129"/>
    <cellStyle name="Header1 3 6 2" xfId="129"/>
    <cellStyle name="Header1 3 6 2 2" xfId="129"/>
    <cellStyle name="Header1 3 6 2 2 2" xfId="129"/>
    <cellStyle name="Header1 3 6 2 2 2 2" xfId="129"/>
    <cellStyle name="Header1 3 6 2 2 2 3" xfId="129"/>
    <cellStyle name="Header1 3 6 2 2 2 4" xfId="129"/>
    <cellStyle name="Header1 3 6 2 2 2 5" xfId="129"/>
    <cellStyle name="Header1 3 6 2 2 3" xfId="129"/>
    <cellStyle name="Header1 3 6 2 2 3 2" xfId="129"/>
    <cellStyle name="Header1 3 6 2 2 3 3" xfId="129"/>
    <cellStyle name="Header1 3 6 2 2 3 4" xfId="129"/>
    <cellStyle name="Header1 3 6 2 2 4" xfId="129"/>
    <cellStyle name="Header1 3 6 2 2 5" xfId="129"/>
    <cellStyle name="Header1 3 6 2 2 6" xfId="129"/>
    <cellStyle name="Header1 3 6 2 2 7" xfId="129"/>
    <cellStyle name="Header1 3 6 2 2 8" xfId="129"/>
    <cellStyle name="Header1 3 6 2 3" xfId="129"/>
    <cellStyle name="Header1 3 6 2 3 2" xfId="129"/>
    <cellStyle name="Header1 3 6 2 3 2 2" xfId="129"/>
    <cellStyle name="Header1 3 6 2 3 2 3" xfId="129"/>
    <cellStyle name="Header1 3 6 2 3 2 4" xfId="129"/>
    <cellStyle name="Header1 3 6 2 3 2 5" xfId="129"/>
    <cellStyle name="Header1 3 6 2 3 3" xfId="129"/>
    <cellStyle name="Header1 3 6 2 3 3 2" xfId="129"/>
    <cellStyle name="Header1 3 6 2 3 3 3" xfId="129"/>
    <cellStyle name="Header1 3 6 2 3 3 4" xfId="129"/>
    <cellStyle name="Header1 3 6 2 3 4" xfId="129"/>
    <cellStyle name="Header1 3 6 2 3 5" xfId="129"/>
    <cellStyle name="Header1 3 6 2 3 6" xfId="129"/>
    <cellStyle name="Header1 3 6 2 3 7" xfId="129"/>
    <cellStyle name="Header1 3 6 2 4" xfId="129"/>
    <cellStyle name="Header1 3 6 2 4 2" xfId="129"/>
    <cellStyle name="Header1 3 6 2 4 2 2" xfId="129"/>
    <cellStyle name="Header1 3 6 2 4 2 3" xfId="129"/>
    <cellStyle name="Header1 3 6 2 4 2 4" xfId="129"/>
    <cellStyle name="Header1 3 6 2 4 3" xfId="129"/>
    <cellStyle name="Header1 3 6 2 4 4" xfId="129"/>
    <cellStyle name="Header1 3 6 2 4 5" xfId="129"/>
    <cellStyle name="Header1 3 6 2 4 6" xfId="129"/>
    <cellStyle name="Header1 3 6 2 4 7" xfId="129"/>
    <cellStyle name="Header1 3 6 2 5" xfId="129"/>
    <cellStyle name="Header1 3 6 2 5 2" xfId="129"/>
    <cellStyle name="Header1 3 6 2 5 3" xfId="129"/>
    <cellStyle name="Header1 3 6 2 5 4" xfId="129"/>
    <cellStyle name="Header1 3 6 2 6" xfId="129"/>
    <cellStyle name="Header1 3 6 2 7" xfId="129"/>
    <cellStyle name="Header1 3 6 2 8" xfId="129"/>
    <cellStyle name="Header1 3 6 2 9" xfId="129"/>
    <cellStyle name="Header1 3 6 3" xfId="129"/>
    <cellStyle name="Header1 3 6 3 2" xfId="129"/>
    <cellStyle name="Header1 3 6 3 2 2" xfId="129"/>
    <cellStyle name="Header1 3 6 3 2 3" xfId="129"/>
    <cellStyle name="Header1 3 6 3 2 4" xfId="129"/>
    <cellStyle name="Header1 3 6 3 3" xfId="129"/>
    <cellStyle name="Header1 3 6 3 4" xfId="129"/>
    <cellStyle name="Header1 3 6 3 5" xfId="129"/>
    <cellStyle name="Header1 3 6 3 6" xfId="129"/>
    <cellStyle name="Header1 3 6 3 7" xfId="129"/>
    <cellStyle name="Header1 3 6 4" xfId="129"/>
    <cellStyle name="Header1 3 6 4 2" xfId="129"/>
    <cellStyle name="Header1 3 6 4 2 2" xfId="129"/>
    <cellStyle name="Header1 3 6 4 2 3" xfId="129"/>
    <cellStyle name="Header1 3 6 4 2 4" xfId="129"/>
    <cellStyle name="Header1 3 6 4 2 5" xfId="129"/>
    <cellStyle name="Header1 3 6 4 3" xfId="129"/>
    <cellStyle name="Header1 3 6 4 3 2" xfId="129"/>
    <cellStyle name="Header1 3 6 4 3 3" xfId="129"/>
    <cellStyle name="Header1 3 6 4 3 4" xfId="129"/>
    <cellStyle name="Header1 3 6 4 4" xfId="129"/>
    <cellStyle name="Header1 3 6 4 5" xfId="129"/>
    <cellStyle name="Header1 3 6 4 6" xfId="129"/>
    <cellStyle name="Header1 3 6 4 7" xfId="129"/>
    <cellStyle name="Header1 3 6 4 8" xfId="129"/>
    <cellStyle name="Header1 3 6 5" xfId="129"/>
    <cellStyle name="Header1 3 6 5 2" xfId="129"/>
    <cellStyle name="Header1 3 6 5 2 2" xfId="129"/>
    <cellStyle name="Header1 3 6 5 2 3" xfId="129"/>
    <cellStyle name="Header1 3 6 5 2 4" xfId="129"/>
    <cellStyle name="Header1 3 6 5 2 5" xfId="129"/>
    <cellStyle name="Header1 3 6 5 3" xfId="129"/>
    <cellStyle name="Header1 3 6 5 3 2" xfId="129"/>
    <cellStyle name="Header1 3 6 5 3 3" xfId="129"/>
    <cellStyle name="Header1 3 6 5 3 4" xfId="129"/>
    <cellStyle name="Header1 3 6 5 4" xfId="129"/>
    <cellStyle name="Header1 3 6 5 5" xfId="129"/>
    <cellStyle name="Header1 3 6 5 6" xfId="129"/>
    <cellStyle name="Header1 3 6 5 7" xfId="129"/>
    <cellStyle name="Header1 3 6 6" xfId="129"/>
    <cellStyle name="Header1 3 6 6 2" xfId="129"/>
    <cellStyle name="Header1 3 6 6 2 2" xfId="129"/>
    <cellStyle name="Header1 3 6 6 2 3" xfId="129"/>
    <cellStyle name="Header1 3 6 6 2 4" xfId="129"/>
    <cellStyle name="Header1 3 6 6 3" xfId="129"/>
    <cellStyle name="Header1 3 6 6 4" xfId="129"/>
    <cellStyle name="Header1 3 6 6 5" xfId="129"/>
    <cellStyle name="Header1 3 6 6 6" xfId="129"/>
    <cellStyle name="Header1 3 6 6 7" xfId="129"/>
    <cellStyle name="Header1 3 6 7" xfId="129"/>
    <cellStyle name="Header1 3 6 7 2" xfId="129"/>
    <cellStyle name="Header1 3 6 7 3" xfId="129"/>
    <cellStyle name="Header1 3 6 7 4" xfId="129"/>
    <cellStyle name="Header1 3 6 8" xfId="129"/>
    <cellStyle name="Header1 3 6 9" xfId="129"/>
    <cellStyle name="Header1 3 7" xfId="129"/>
    <cellStyle name="Header1 3 7 2" xfId="129"/>
    <cellStyle name="Header1 3 7 2 2" xfId="129"/>
    <cellStyle name="Header1 3 7 2 2 2" xfId="129"/>
    <cellStyle name="Header1 3 7 2 2 3" xfId="129"/>
    <cellStyle name="Header1 3 7 2 2 4" xfId="129"/>
    <cellStyle name="Header1 3 7 2 2 5" xfId="129"/>
    <cellStyle name="Header1 3 7 2 3" xfId="129"/>
    <cellStyle name="Header1 3 7 2 3 2" xfId="129"/>
    <cellStyle name="Header1 3 7 2 3 3" xfId="129"/>
    <cellStyle name="Header1 3 7 2 3 4" xfId="129"/>
    <cellStyle name="Header1 3 7 2 4" xfId="129"/>
    <cellStyle name="Header1 3 7 2 5" xfId="129"/>
    <cellStyle name="Header1 3 7 2 6" xfId="129"/>
    <cellStyle name="Header1 3 7 2 7" xfId="129"/>
    <cellStyle name="Header1 3 7 2 8" xfId="129"/>
    <cellStyle name="Header1 3 7 3" xfId="129"/>
    <cellStyle name="Header1 3 7 3 2" xfId="129"/>
    <cellStyle name="Header1 3 7 3 2 2" xfId="129"/>
    <cellStyle name="Header1 3 7 3 2 3" xfId="129"/>
    <cellStyle name="Header1 3 7 3 2 4" xfId="129"/>
    <cellStyle name="Header1 3 7 3 2 5" xfId="129"/>
    <cellStyle name="Header1 3 7 3 3" xfId="129"/>
    <cellStyle name="Header1 3 7 3 3 2" xfId="129"/>
    <cellStyle name="Header1 3 7 3 3 3" xfId="129"/>
    <cellStyle name="Header1 3 7 3 3 4" xfId="129"/>
    <cellStyle name="Header1 3 7 3 4" xfId="129"/>
    <cellStyle name="Header1 3 7 3 5" xfId="129"/>
    <cellStyle name="Header1 3 7 3 6" xfId="129"/>
    <cellStyle name="Header1 3 7 3 7" xfId="129"/>
    <cellStyle name="Header1 3 7 4" xfId="129"/>
    <cellStyle name="Header1 3 7 4 2" xfId="129"/>
    <cellStyle name="Header1 3 7 4 2 2" xfId="129"/>
    <cellStyle name="Header1 3 7 4 2 3" xfId="129"/>
    <cellStyle name="Header1 3 7 4 2 4" xfId="129"/>
    <cellStyle name="Header1 3 7 4 3" xfId="129"/>
    <cellStyle name="Header1 3 7 4 4" xfId="129"/>
    <cellStyle name="Header1 3 7 4 5" xfId="129"/>
    <cellStyle name="Header1 3 7 4 6" xfId="129"/>
    <cellStyle name="Header1 3 7 4 7" xfId="129"/>
    <cellStyle name="Header1 3 7 5" xfId="129"/>
    <cellStyle name="Header1 3 7 5 2" xfId="129"/>
    <cellStyle name="Header1 3 7 5 3" xfId="129"/>
    <cellStyle name="Header1 3 7 5 4" xfId="129"/>
    <cellStyle name="Header1 3 7 6" xfId="129"/>
    <cellStyle name="Header1 3 7 7" xfId="129"/>
    <cellStyle name="Header1 3 7 8" xfId="129"/>
    <cellStyle name="Header1 3 7 9" xfId="129"/>
    <cellStyle name="Header1 3 8" xfId="129"/>
    <cellStyle name="Header1 3 8 2" xfId="129"/>
    <cellStyle name="Header1 3 8 2 2" xfId="129"/>
    <cellStyle name="Header1 3 8 2 3" xfId="129"/>
    <cellStyle name="Header1 3 8 2 4" xfId="129"/>
    <cellStyle name="Header1 3 8 3" xfId="129"/>
    <cellStyle name="Header1 3 8 4" xfId="129"/>
    <cellStyle name="Header1 3 8 5" xfId="129"/>
    <cellStyle name="Header1 3 8 6" xfId="129"/>
    <cellStyle name="Header1 3 8 7" xfId="129"/>
    <cellStyle name="Header1 3 9" xfId="129"/>
    <cellStyle name="Header1 3 9 2" xfId="129"/>
    <cellStyle name="Header1 3 9 2 2" xfId="129"/>
    <cellStyle name="Header1 3 9 2 3" xfId="129"/>
    <cellStyle name="Header1 3 9 2 4" xfId="129"/>
    <cellStyle name="Header1 3 9 3" xfId="129"/>
    <cellStyle name="Header1 3 9 4" xfId="129"/>
    <cellStyle name="Header1 3 9 5" xfId="129"/>
    <cellStyle name="Header1 3 9 6" xfId="129"/>
    <cellStyle name="Header1 3 9 7" xfId="129"/>
    <cellStyle name="Header1 4" xfId="129"/>
    <cellStyle name="Header1 4 10" xfId="129"/>
    <cellStyle name="Header1 4 10 2" xfId="129"/>
    <cellStyle name="Header1 4 10 2 2" xfId="129"/>
    <cellStyle name="Header1 4 10 2 3" xfId="129"/>
    <cellStyle name="Header1 4 10 2 4" xfId="129"/>
    <cellStyle name="Header1 4 10 3" xfId="129"/>
    <cellStyle name="Header1 4 10 4" xfId="129"/>
    <cellStyle name="Header1 4 10 5" xfId="129"/>
    <cellStyle name="Header1 4 10 6" xfId="129"/>
    <cellStyle name="Header1 4 10 7" xfId="129"/>
    <cellStyle name="Header1 4 11" xfId="129"/>
    <cellStyle name="Header1 4 11 2" xfId="129"/>
    <cellStyle name="Header1 4 11 3" xfId="129"/>
    <cellStyle name="Header1 4 11 4" xfId="129"/>
    <cellStyle name="Header1 4 12" xfId="129"/>
    <cellStyle name="Header1 4 13" xfId="129"/>
    <cellStyle name="Header1 4 14" xfId="129"/>
    <cellStyle name="Header1 4 15" xfId="129"/>
    <cellStyle name="Header1 4 2" xfId="129"/>
    <cellStyle name="Header1 4 2 10" xfId="129"/>
    <cellStyle name="Header1 4 2 11" xfId="129"/>
    <cellStyle name="Header1 4 2 2" xfId="129"/>
    <cellStyle name="Header1 4 2 2 2" xfId="129"/>
    <cellStyle name="Header1 4 2 2 2 2" xfId="129"/>
    <cellStyle name="Header1 4 2 2 2 2 2" xfId="129"/>
    <cellStyle name="Header1 4 2 2 2 2 3" xfId="129"/>
    <cellStyle name="Header1 4 2 2 2 2 4" xfId="129"/>
    <cellStyle name="Header1 4 2 2 2 2 5" xfId="129"/>
    <cellStyle name="Header1 4 2 2 2 3" xfId="129"/>
    <cellStyle name="Header1 4 2 2 2 3 2" xfId="129"/>
    <cellStyle name="Header1 4 2 2 2 3 3" xfId="129"/>
    <cellStyle name="Header1 4 2 2 2 3 4" xfId="129"/>
    <cellStyle name="Header1 4 2 2 2 4" xfId="129"/>
    <cellStyle name="Header1 4 2 2 2 5" xfId="129"/>
    <cellStyle name="Header1 4 2 2 2 6" xfId="129"/>
    <cellStyle name="Header1 4 2 2 2 7" xfId="129"/>
    <cellStyle name="Header1 4 2 2 2 8" xfId="129"/>
    <cellStyle name="Header1 4 2 2 3" xfId="129"/>
    <cellStyle name="Header1 4 2 2 3 2" xfId="129"/>
    <cellStyle name="Header1 4 2 2 3 2 2" xfId="129"/>
    <cellStyle name="Header1 4 2 2 3 2 3" xfId="129"/>
    <cellStyle name="Header1 4 2 2 3 2 4" xfId="129"/>
    <cellStyle name="Header1 4 2 2 3 2 5" xfId="129"/>
    <cellStyle name="Header1 4 2 2 3 3" xfId="129"/>
    <cellStyle name="Header1 4 2 2 3 3 2" xfId="129"/>
    <cellStyle name="Header1 4 2 2 3 3 3" xfId="129"/>
    <cellStyle name="Header1 4 2 2 3 3 4" xfId="129"/>
    <cellStyle name="Header1 4 2 2 3 4" xfId="129"/>
    <cellStyle name="Header1 4 2 2 3 5" xfId="129"/>
    <cellStyle name="Header1 4 2 2 3 6" xfId="129"/>
    <cellStyle name="Header1 4 2 2 3 7" xfId="129"/>
    <cellStyle name="Header1 4 2 2 4" xfId="129"/>
    <cellStyle name="Header1 4 2 2 4 2" xfId="129"/>
    <cellStyle name="Header1 4 2 2 4 2 2" xfId="129"/>
    <cellStyle name="Header1 4 2 2 4 2 3" xfId="129"/>
    <cellStyle name="Header1 4 2 2 4 2 4" xfId="129"/>
    <cellStyle name="Header1 4 2 2 4 3" xfId="129"/>
    <cellStyle name="Header1 4 2 2 4 4" xfId="129"/>
    <cellStyle name="Header1 4 2 2 4 5" xfId="129"/>
    <cellStyle name="Header1 4 2 2 4 6" xfId="129"/>
    <cellStyle name="Header1 4 2 2 4 7" xfId="129"/>
    <cellStyle name="Header1 4 2 2 5" xfId="129"/>
    <cellStyle name="Header1 4 2 2 5 2" xfId="129"/>
    <cellStyle name="Header1 4 2 2 5 3" xfId="129"/>
    <cellStyle name="Header1 4 2 2 5 4" xfId="129"/>
    <cellStyle name="Header1 4 2 2 6" xfId="129"/>
    <cellStyle name="Header1 4 2 2 7" xfId="129"/>
    <cellStyle name="Header1 4 2 2 8" xfId="129"/>
    <cellStyle name="Header1 4 2 2 9" xfId="129"/>
    <cellStyle name="Header1 4 2 3" xfId="129"/>
    <cellStyle name="Header1 4 2 3 2" xfId="129"/>
    <cellStyle name="Header1 4 2 3 2 2" xfId="129"/>
    <cellStyle name="Header1 4 2 3 2 3" xfId="129"/>
    <cellStyle name="Header1 4 2 3 2 4" xfId="129"/>
    <cellStyle name="Header1 4 2 3 3" xfId="129"/>
    <cellStyle name="Header1 4 2 3 4" xfId="129"/>
    <cellStyle name="Header1 4 2 3 5" xfId="129"/>
    <cellStyle name="Header1 4 2 3 6" xfId="129"/>
    <cellStyle name="Header1 4 2 3 7" xfId="129"/>
    <cellStyle name="Header1 4 2 4" xfId="129"/>
    <cellStyle name="Header1 4 2 4 2" xfId="129"/>
    <cellStyle name="Header1 4 2 4 2 2" xfId="129"/>
    <cellStyle name="Header1 4 2 4 2 3" xfId="129"/>
    <cellStyle name="Header1 4 2 4 2 4" xfId="129"/>
    <cellStyle name="Header1 4 2 4 2 5" xfId="129"/>
    <cellStyle name="Header1 4 2 4 3" xfId="129"/>
    <cellStyle name="Header1 4 2 4 3 2" xfId="129"/>
    <cellStyle name="Header1 4 2 4 3 3" xfId="129"/>
    <cellStyle name="Header1 4 2 4 3 4" xfId="129"/>
    <cellStyle name="Header1 4 2 4 4" xfId="129"/>
    <cellStyle name="Header1 4 2 4 5" xfId="129"/>
    <cellStyle name="Header1 4 2 4 6" xfId="129"/>
    <cellStyle name="Header1 4 2 4 7" xfId="129"/>
    <cellStyle name="Header1 4 2 4 8" xfId="129"/>
    <cellStyle name="Header1 4 2 5" xfId="129"/>
    <cellStyle name="Header1 4 2 5 2" xfId="129"/>
    <cellStyle name="Header1 4 2 5 2 2" xfId="129"/>
    <cellStyle name="Header1 4 2 5 2 3" xfId="129"/>
    <cellStyle name="Header1 4 2 5 2 4" xfId="129"/>
    <cellStyle name="Header1 4 2 5 2 5" xfId="129"/>
    <cellStyle name="Header1 4 2 5 3" xfId="129"/>
    <cellStyle name="Header1 4 2 5 3 2" xfId="129"/>
    <cellStyle name="Header1 4 2 5 3 3" xfId="129"/>
    <cellStyle name="Header1 4 2 5 3 4" xfId="129"/>
    <cellStyle name="Header1 4 2 5 4" xfId="129"/>
    <cellStyle name="Header1 4 2 5 5" xfId="129"/>
    <cellStyle name="Header1 4 2 5 6" xfId="129"/>
    <cellStyle name="Header1 4 2 5 7" xfId="129"/>
    <cellStyle name="Header1 4 2 6" xfId="129"/>
    <cellStyle name="Header1 4 2 6 2" xfId="129"/>
    <cellStyle name="Header1 4 2 6 2 2" xfId="129"/>
    <cellStyle name="Header1 4 2 6 2 3" xfId="129"/>
    <cellStyle name="Header1 4 2 6 2 4" xfId="129"/>
    <cellStyle name="Header1 4 2 6 3" xfId="129"/>
    <cellStyle name="Header1 4 2 6 4" xfId="129"/>
    <cellStyle name="Header1 4 2 6 5" xfId="129"/>
    <cellStyle name="Header1 4 2 6 6" xfId="129"/>
    <cellStyle name="Header1 4 2 6 7" xfId="129"/>
    <cellStyle name="Header1 4 2 7" xfId="129"/>
    <cellStyle name="Header1 4 2 7 2" xfId="129"/>
    <cellStyle name="Header1 4 2 7 3" xfId="129"/>
    <cellStyle name="Header1 4 2 7 4" xfId="129"/>
    <cellStyle name="Header1 4 2 8" xfId="129"/>
    <cellStyle name="Header1 4 2 9" xfId="129"/>
    <cellStyle name="Header1 4 3" xfId="129"/>
    <cellStyle name="Header1 4 3 10" xfId="129"/>
    <cellStyle name="Header1 4 3 11" xfId="129"/>
    <cellStyle name="Header1 4 3 2" xfId="129"/>
    <cellStyle name="Header1 4 3 2 2" xfId="129"/>
    <cellStyle name="Header1 4 3 2 2 2" xfId="129"/>
    <cellStyle name="Header1 4 3 2 2 2 2" xfId="129"/>
    <cellStyle name="Header1 4 3 2 2 2 3" xfId="129"/>
    <cellStyle name="Header1 4 3 2 2 2 4" xfId="129"/>
    <cellStyle name="Header1 4 3 2 2 2 5" xfId="129"/>
    <cellStyle name="Header1 4 3 2 2 3" xfId="129"/>
    <cellStyle name="Header1 4 3 2 2 3 2" xfId="129"/>
    <cellStyle name="Header1 4 3 2 2 3 3" xfId="129"/>
    <cellStyle name="Header1 4 3 2 2 3 4" xfId="129"/>
    <cellStyle name="Header1 4 3 2 2 4" xfId="129"/>
    <cellStyle name="Header1 4 3 2 2 5" xfId="129"/>
    <cellStyle name="Header1 4 3 2 2 6" xfId="129"/>
    <cellStyle name="Header1 4 3 2 2 7" xfId="129"/>
    <cellStyle name="Header1 4 3 2 2 8" xfId="129"/>
    <cellStyle name="Header1 4 3 2 3" xfId="129"/>
    <cellStyle name="Header1 4 3 2 3 2" xfId="129"/>
    <cellStyle name="Header1 4 3 2 3 2 2" xfId="129"/>
    <cellStyle name="Header1 4 3 2 3 2 3" xfId="129"/>
    <cellStyle name="Header1 4 3 2 3 2 4" xfId="129"/>
    <cellStyle name="Header1 4 3 2 3 2 5" xfId="129"/>
    <cellStyle name="Header1 4 3 2 3 3" xfId="129"/>
    <cellStyle name="Header1 4 3 2 3 3 2" xfId="129"/>
    <cellStyle name="Header1 4 3 2 3 3 3" xfId="129"/>
    <cellStyle name="Header1 4 3 2 3 3 4" xfId="129"/>
    <cellStyle name="Header1 4 3 2 3 4" xfId="129"/>
    <cellStyle name="Header1 4 3 2 3 5" xfId="129"/>
    <cellStyle name="Header1 4 3 2 3 6" xfId="129"/>
    <cellStyle name="Header1 4 3 2 3 7" xfId="129"/>
    <cellStyle name="Header1 4 3 2 4" xfId="129"/>
    <cellStyle name="Header1 4 3 2 4 2" xfId="129"/>
    <cellStyle name="Header1 4 3 2 4 2 2" xfId="129"/>
    <cellStyle name="Header1 4 3 2 4 2 3" xfId="129"/>
    <cellStyle name="Header1 4 3 2 4 2 4" xfId="129"/>
    <cellStyle name="Header1 4 3 2 4 3" xfId="129"/>
    <cellStyle name="Header1 4 3 2 4 4" xfId="129"/>
    <cellStyle name="Header1 4 3 2 4 5" xfId="129"/>
    <cellStyle name="Header1 4 3 2 4 6" xfId="129"/>
    <cellStyle name="Header1 4 3 2 4 7" xfId="129"/>
    <cellStyle name="Header1 4 3 2 5" xfId="129"/>
    <cellStyle name="Header1 4 3 2 5 2" xfId="129"/>
    <cellStyle name="Header1 4 3 2 5 3" xfId="129"/>
    <cellStyle name="Header1 4 3 2 5 4" xfId="129"/>
    <cellStyle name="Header1 4 3 2 6" xfId="129"/>
    <cellStyle name="Header1 4 3 2 7" xfId="129"/>
    <cellStyle name="Header1 4 3 2 8" xfId="129"/>
    <cellStyle name="Header1 4 3 2 9" xfId="129"/>
    <cellStyle name="Header1 4 3 3" xfId="129"/>
    <cellStyle name="Header1 4 3 3 2" xfId="129"/>
    <cellStyle name="Header1 4 3 3 2 2" xfId="129"/>
    <cellStyle name="Header1 4 3 3 2 3" xfId="129"/>
    <cellStyle name="Header1 4 3 3 2 4" xfId="129"/>
    <cellStyle name="Header1 4 3 3 3" xfId="129"/>
    <cellStyle name="Header1 4 3 3 4" xfId="129"/>
    <cellStyle name="Header1 4 3 3 5" xfId="129"/>
    <cellStyle name="Header1 4 3 3 6" xfId="129"/>
    <cellStyle name="Header1 4 3 3 7" xfId="129"/>
    <cellStyle name="Header1 4 3 4" xfId="129"/>
    <cellStyle name="Header1 4 3 4 2" xfId="129"/>
    <cellStyle name="Header1 4 3 4 2 2" xfId="129"/>
    <cellStyle name="Header1 4 3 4 2 3" xfId="129"/>
    <cellStyle name="Header1 4 3 4 2 4" xfId="129"/>
    <cellStyle name="Header1 4 3 4 2 5" xfId="129"/>
    <cellStyle name="Header1 4 3 4 3" xfId="129"/>
    <cellStyle name="Header1 4 3 4 3 2" xfId="129"/>
    <cellStyle name="Header1 4 3 4 3 3" xfId="129"/>
    <cellStyle name="Header1 4 3 4 3 4" xfId="129"/>
    <cellStyle name="Header1 4 3 4 4" xfId="129"/>
    <cellStyle name="Header1 4 3 4 5" xfId="129"/>
    <cellStyle name="Header1 4 3 4 6" xfId="129"/>
    <cellStyle name="Header1 4 3 4 7" xfId="129"/>
    <cellStyle name="Header1 4 3 4 8" xfId="129"/>
    <cellStyle name="Header1 4 3 5" xfId="129"/>
    <cellStyle name="Header1 4 3 5 2" xfId="129"/>
    <cellStyle name="Header1 4 3 5 2 2" xfId="129"/>
    <cellStyle name="Header1 4 3 5 2 3" xfId="129"/>
    <cellStyle name="Header1 4 3 5 2 4" xfId="129"/>
    <cellStyle name="Header1 4 3 5 2 5" xfId="129"/>
    <cellStyle name="Header1 4 3 5 3" xfId="129"/>
    <cellStyle name="Header1 4 3 5 3 2" xfId="129"/>
    <cellStyle name="Header1 4 3 5 3 3" xfId="129"/>
    <cellStyle name="Header1 4 3 5 3 4" xfId="129"/>
    <cellStyle name="Header1 4 3 5 4" xfId="129"/>
    <cellStyle name="Header1 4 3 5 5" xfId="129"/>
    <cellStyle name="Header1 4 3 5 6" xfId="129"/>
    <cellStyle name="Header1 4 3 5 7" xfId="129"/>
    <cellStyle name="Header1 4 3 6" xfId="129"/>
    <cellStyle name="Header1 4 3 6 2" xfId="129"/>
    <cellStyle name="Header1 4 3 6 2 2" xfId="129"/>
    <cellStyle name="Header1 4 3 6 2 3" xfId="129"/>
    <cellStyle name="Header1 4 3 6 2 4" xfId="129"/>
    <cellStyle name="Header1 4 3 6 3" xfId="129"/>
    <cellStyle name="Header1 4 3 6 4" xfId="129"/>
    <cellStyle name="Header1 4 3 6 5" xfId="129"/>
    <cellStyle name="Header1 4 3 6 6" xfId="129"/>
    <cellStyle name="Header1 4 3 6 7" xfId="129"/>
    <cellStyle name="Header1 4 3 7" xfId="129"/>
    <cellStyle name="Header1 4 3 7 2" xfId="129"/>
    <cellStyle name="Header1 4 3 7 3" xfId="129"/>
    <cellStyle name="Header1 4 3 7 4" xfId="129"/>
    <cellStyle name="Header1 4 3 8" xfId="129"/>
    <cellStyle name="Header1 4 3 9" xfId="129"/>
    <cellStyle name="Header1 4 4" xfId="129"/>
    <cellStyle name="Header1 4 4 10" xfId="129"/>
    <cellStyle name="Header1 4 4 11" xfId="129"/>
    <cellStyle name="Header1 4 4 2" xfId="129"/>
    <cellStyle name="Header1 4 4 2 2" xfId="129"/>
    <cellStyle name="Header1 4 4 2 2 2" xfId="129"/>
    <cellStyle name="Header1 4 4 2 2 2 2" xfId="129"/>
    <cellStyle name="Header1 4 4 2 2 2 3" xfId="129"/>
    <cellStyle name="Header1 4 4 2 2 2 4" xfId="129"/>
    <cellStyle name="Header1 4 4 2 2 2 5" xfId="129"/>
    <cellStyle name="Header1 4 4 2 2 3" xfId="129"/>
    <cellStyle name="Header1 4 4 2 2 3 2" xfId="129"/>
    <cellStyle name="Header1 4 4 2 2 3 3" xfId="129"/>
    <cellStyle name="Header1 4 4 2 2 3 4" xfId="129"/>
    <cellStyle name="Header1 4 4 2 2 4" xfId="129"/>
    <cellStyle name="Header1 4 4 2 2 5" xfId="129"/>
    <cellStyle name="Header1 4 4 2 2 6" xfId="129"/>
    <cellStyle name="Header1 4 4 2 2 7" xfId="129"/>
    <cellStyle name="Header1 4 4 2 2 8" xfId="129"/>
    <cellStyle name="Header1 4 4 2 3" xfId="129"/>
    <cellStyle name="Header1 4 4 2 3 2" xfId="129"/>
    <cellStyle name="Header1 4 4 2 3 2 2" xfId="129"/>
    <cellStyle name="Header1 4 4 2 3 2 3" xfId="129"/>
    <cellStyle name="Header1 4 4 2 3 2 4" xfId="129"/>
    <cellStyle name="Header1 4 4 2 3 2 5" xfId="129"/>
    <cellStyle name="Header1 4 4 2 3 3" xfId="129"/>
    <cellStyle name="Header1 4 4 2 3 3 2" xfId="129"/>
    <cellStyle name="Header1 4 4 2 3 3 3" xfId="129"/>
    <cellStyle name="Header1 4 4 2 3 3 4" xfId="129"/>
    <cellStyle name="Header1 4 4 2 3 4" xfId="129"/>
    <cellStyle name="Header1 4 4 2 3 5" xfId="129"/>
    <cellStyle name="Header1 4 4 2 3 6" xfId="129"/>
    <cellStyle name="Header1 4 4 2 3 7" xfId="129"/>
    <cellStyle name="Header1 4 4 2 4" xfId="129"/>
    <cellStyle name="Header1 4 4 2 4 2" xfId="129"/>
    <cellStyle name="Header1 4 4 2 4 2 2" xfId="129"/>
    <cellStyle name="Header1 4 4 2 4 2 3" xfId="129"/>
    <cellStyle name="Header1 4 4 2 4 2 4" xfId="129"/>
    <cellStyle name="Header1 4 4 2 4 3" xfId="129"/>
    <cellStyle name="Header1 4 4 2 4 4" xfId="129"/>
    <cellStyle name="Header1 4 4 2 4 5" xfId="129"/>
    <cellStyle name="Header1 4 4 2 4 6" xfId="129"/>
    <cellStyle name="Header1 4 4 2 4 7" xfId="129"/>
    <cellStyle name="Header1 4 4 2 5" xfId="129"/>
    <cellStyle name="Header1 4 4 2 5 2" xfId="129"/>
    <cellStyle name="Header1 4 4 2 5 3" xfId="129"/>
    <cellStyle name="Header1 4 4 2 5 4" xfId="129"/>
    <cellStyle name="Header1 4 4 2 6" xfId="129"/>
    <cellStyle name="Header1 4 4 2 7" xfId="129"/>
    <cellStyle name="Header1 4 4 2 8" xfId="129"/>
    <cellStyle name="Header1 4 4 2 9" xfId="129"/>
    <cellStyle name="Header1 4 4 3" xfId="129"/>
    <cellStyle name="Header1 4 4 3 2" xfId="129"/>
    <cellStyle name="Header1 4 4 3 2 2" xfId="129"/>
    <cellStyle name="Header1 4 4 3 2 3" xfId="129"/>
    <cellStyle name="Header1 4 4 3 2 4" xfId="129"/>
    <cellStyle name="Header1 4 4 3 3" xfId="129"/>
    <cellStyle name="Header1 4 4 3 4" xfId="129"/>
    <cellStyle name="Header1 4 4 3 5" xfId="129"/>
    <cellStyle name="Header1 4 4 3 6" xfId="129"/>
    <cellStyle name="Header1 4 4 3 7" xfId="129"/>
    <cellStyle name="Header1 4 4 4" xfId="129"/>
    <cellStyle name="Header1 4 4 4 2" xfId="129"/>
    <cellStyle name="Header1 4 4 4 2 2" xfId="129"/>
    <cellStyle name="Header1 4 4 4 2 3" xfId="129"/>
    <cellStyle name="Header1 4 4 4 2 4" xfId="129"/>
    <cellStyle name="Header1 4 4 4 2 5" xfId="129"/>
    <cellStyle name="Header1 4 4 4 3" xfId="129"/>
    <cellStyle name="Header1 4 4 4 3 2" xfId="129"/>
    <cellStyle name="Header1 4 4 4 3 3" xfId="129"/>
    <cellStyle name="Header1 4 4 4 3 4" xfId="129"/>
    <cellStyle name="Header1 4 4 4 4" xfId="129"/>
    <cellStyle name="Header1 4 4 4 5" xfId="129"/>
    <cellStyle name="Header1 4 4 4 6" xfId="129"/>
    <cellStyle name="Header1 4 4 4 7" xfId="129"/>
    <cellStyle name="Header1 4 4 4 8" xfId="129"/>
    <cellStyle name="Header1 4 4 5" xfId="129"/>
    <cellStyle name="Header1 4 4 5 2" xfId="129"/>
    <cellStyle name="Header1 4 4 5 2 2" xfId="129"/>
    <cellStyle name="Header1 4 4 5 2 3" xfId="129"/>
    <cellStyle name="Header1 4 4 5 2 4" xfId="129"/>
    <cellStyle name="Header1 4 4 5 2 5" xfId="129"/>
    <cellStyle name="Header1 4 4 5 3" xfId="129"/>
    <cellStyle name="Header1 4 4 5 3 2" xfId="129"/>
    <cellStyle name="Header1 4 4 5 3 3" xfId="129"/>
    <cellStyle name="Header1 4 4 5 3 4" xfId="129"/>
    <cellStyle name="Header1 4 4 5 4" xfId="129"/>
    <cellStyle name="Header1 4 4 5 5" xfId="129"/>
    <cellStyle name="Header1 4 4 5 6" xfId="129"/>
    <cellStyle name="Header1 4 4 5 7" xfId="129"/>
    <cellStyle name="Header1 4 4 6" xfId="129"/>
    <cellStyle name="Header1 4 4 6 2" xfId="129"/>
    <cellStyle name="Header1 4 4 6 2 2" xfId="129"/>
    <cellStyle name="Header1 4 4 6 2 3" xfId="129"/>
    <cellStyle name="Header1 4 4 6 2 4" xfId="129"/>
    <cellStyle name="Header1 4 4 6 3" xfId="129"/>
    <cellStyle name="Header1 4 4 6 4" xfId="129"/>
    <cellStyle name="Header1 4 4 6 5" xfId="129"/>
    <cellStyle name="Header1 4 4 6 6" xfId="129"/>
    <cellStyle name="Header1 4 4 6 7" xfId="129"/>
    <cellStyle name="Header1 4 4 7" xfId="129"/>
    <cellStyle name="Header1 4 4 7 2" xfId="129"/>
    <cellStyle name="Header1 4 4 7 3" xfId="129"/>
    <cellStyle name="Header1 4 4 7 4" xfId="129"/>
    <cellStyle name="Header1 4 4 8" xfId="129"/>
    <cellStyle name="Header1 4 4 9" xfId="129"/>
    <cellStyle name="Header1 4 5" xfId="129"/>
    <cellStyle name="Header1 4 5 2" xfId="129"/>
    <cellStyle name="Header1 4 5 2 2" xfId="129"/>
    <cellStyle name="Header1 4 5 2 2 2" xfId="129"/>
    <cellStyle name="Header1 4 5 2 2 3" xfId="129"/>
    <cellStyle name="Header1 4 5 2 2 4" xfId="129"/>
    <cellStyle name="Header1 4 5 2 2 5" xfId="129"/>
    <cellStyle name="Header1 4 5 2 3" xfId="129"/>
    <cellStyle name="Header1 4 5 2 3 2" xfId="129"/>
    <cellStyle name="Header1 4 5 2 3 3" xfId="129"/>
    <cellStyle name="Header1 4 5 2 3 4" xfId="129"/>
    <cellStyle name="Header1 4 5 2 4" xfId="129"/>
    <cellStyle name="Header1 4 5 2 5" xfId="129"/>
    <cellStyle name="Header1 4 5 2 6" xfId="129"/>
    <cellStyle name="Header1 4 5 2 7" xfId="129"/>
    <cellStyle name="Header1 4 5 2 8" xfId="129"/>
    <cellStyle name="Header1 4 5 3" xfId="129"/>
    <cellStyle name="Header1 4 5 3 2" xfId="129"/>
    <cellStyle name="Header1 4 5 3 2 2" xfId="129"/>
    <cellStyle name="Header1 4 5 3 2 3" xfId="129"/>
    <cellStyle name="Header1 4 5 3 2 4" xfId="129"/>
    <cellStyle name="Header1 4 5 3 2 5" xfId="129"/>
    <cellStyle name="Header1 4 5 3 3" xfId="129"/>
    <cellStyle name="Header1 4 5 3 3 2" xfId="129"/>
    <cellStyle name="Header1 4 5 3 3 3" xfId="129"/>
    <cellStyle name="Header1 4 5 3 3 4" xfId="129"/>
    <cellStyle name="Header1 4 5 3 4" xfId="129"/>
    <cellStyle name="Header1 4 5 3 5" xfId="129"/>
    <cellStyle name="Header1 4 5 3 6" xfId="129"/>
    <cellStyle name="Header1 4 5 3 7" xfId="129"/>
    <cellStyle name="Header1 4 5 4" xfId="129"/>
    <cellStyle name="Header1 4 5 4 2" xfId="129"/>
    <cellStyle name="Header1 4 5 4 2 2" xfId="129"/>
    <cellStyle name="Header1 4 5 4 2 3" xfId="129"/>
    <cellStyle name="Header1 4 5 4 2 4" xfId="129"/>
    <cellStyle name="Header1 4 5 4 3" xfId="129"/>
    <cellStyle name="Header1 4 5 4 4" xfId="129"/>
    <cellStyle name="Header1 4 5 4 5" xfId="129"/>
    <cellStyle name="Header1 4 5 4 6" xfId="129"/>
    <cellStyle name="Header1 4 5 4 7" xfId="129"/>
    <cellStyle name="Header1 4 5 5" xfId="129"/>
    <cellStyle name="Header1 4 5 5 2" xfId="129"/>
    <cellStyle name="Header1 4 5 5 3" xfId="129"/>
    <cellStyle name="Header1 4 5 5 4" xfId="129"/>
    <cellStyle name="Header1 4 5 6" xfId="129"/>
    <cellStyle name="Header1 4 5 7" xfId="129"/>
    <cellStyle name="Header1 4 5 8" xfId="129"/>
    <cellStyle name="Header1 4 5 9" xfId="129"/>
    <cellStyle name="Header1 4 6" xfId="129"/>
    <cellStyle name="Header1 4 6 2" xfId="129"/>
    <cellStyle name="Header1 4 6 2 2" xfId="129"/>
    <cellStyle name="Header1 4 6 2 3" xfId="129"/>
    <cellStyle name="Header1 4 6 2 4" xfId="129"/>
    <cellStyle name="Header1 4 6 3" xfId="129"/>
    <cellStyle name="Header1 4 6 4" xfId="129"/>
    <cellStyle name="Header1 4 6 5" xfId="129"/>
    <cellStyle name="Header1 4 6 6" xfId="129"/>
    <cellStyle name="Header1 4 6 7" xfId="129"/>
    <cellStyle name="Header1 4 7" xfId="129"/>
    <cellStyle name="Header1 4 7 2" xfId="129"/>
    <cellStyle name="Header1 4 7 2 2" xfId="129"/>
    <cellStyle name="Header1 4 7 2 3" xfId="129"/>
    <cellStyle name="Header1 4 7 2 4" xfId="129"/>
    <cellStyle name="Header1 4 7 3" xfId="129"/>
    <cellStyle name="Header1 4 7 4" xfId="129"/>
    <cellStyle name="Header1 4 7 5" xfId="129"/>
    <cellStyle name="Header1 4 7 6" xfId="129"/>
    <cellStyle name="Header1 4 7 7" xfId="129"/>
    <cellStyle name="Header1 4 8" xfId="129"/>
    <cellStyle name="Header1 4 8 2" xfId="129"/>
    <cellStyle name="Header1 4 8 2 2" xfId="129"/>
    <cellStyle name="Header1 4 8 2 3" xfId="129"/>
    <cellStyle name="Header1 4 8 2 4" xfId="129"/>
    <cellStyle name="Header1 4 8 2 5" xfId="129"/>
    <cellStyle name="Header1 4 8 3" xfId="129"/>
    <cellStyle name="Header1 4 8 3 2" xfId="129"/>
    <cellStyle name="Header1 4 8 3 3" xfId="129"/>
    <cellStyle name="Header1 4 8 3 4" xfId="129"/>
    <cellStyle name="Header1 4 8 4" xfId="129"/>
    <cellStyle name="Header1 4 8 5" xfId="129"/>
    <cellStyle name="Header1 4 8 6" xfId="129"/>
    <cellStyle name="Header1 4 8 7" xfId="129"/>
    <cellStyle name="Header1 4 8 8" xfId="129"/>
    <cellStyle name="Header1 4 9" xfId="129"/>
    <cellStyle name="Header1 4 9 2" xfId="129"/>
    <cellStyle name="Header1 4 9 2 2" xfId="129"/>
    <cellStyle name="Header1 4 9 2 3" xfId="129"/>
    <cellStyle name="Header1 4 9 2 4" xfId="129"/>
    <cellStyle name="Header1 4 9 2 5" xfId="129"/>
    <cellStyle name="Header1 4 9 3" xfId="129"/>
    <cellStyle name="Header1 4 9 3 2" xfId="129"/>
    <cellStyle name="Header1 4 9 3 3" xfId="129"/>
    <cellStyle name="Header1 4 9 3 4" xfId="129"/>
    <cellStyle name="Header1 4 9 4" xfId="129"/>
    <cellStyle name="Header1 4 9 5" xfId="129"/>
    <cellStyle name="Header1 4 9 6" xfId="129"/>
    <cellStyle name="Header1 4 9 7" xfId="129"/>
    <cellStyle name="Header1 5" xfId="129"/>
    <cellStyle name="Header1 5 10" xfId="129"/>
    <cellStyle name="Header1 5 11" xfId="129"/>
    <cellStyle name="Header1 5 2" xfId="129"/>
    <cellStyle name="Header1 5 2 2" xfId="129"/>
    <cellStyle name="Header1 5 2 2 2" xfId="129"/>
    <cellStyle name="Header1 5 2 2 2 2" xfId="129"/>
    <cellStyle name="Header1 5 2 2 2 3" xfId="129"/>
    <cellStyle name="Header1 5 2 2 2 4" xfId="129"/>
    <cellStyle name="Header1 5 2 2 2 5" xfId="129"/>
    <cellStyle name="Header1 5 2 2 3" xfId="129"/>
    <cellStyle name="Header1 5 2 2 3 2" xfId="129"/>
    <cellStyle name="Header1 5 2 2 3 3" xfId="129"/>
    <cellStyle name="Header1 5 2 2 3 4" xfId="129"/>
    <cellStyle name="Header1 5 2 2 4" xfId="129"/>
    <cellStyle name="Header1 5 2 2 5" xfId="129"/>
    <cellStyle name="Header1 5 2 2 6" xfId="129"/>
    <cellStyle name="Header1 5 2 2 7" xfId="129"/>
    <cellStyle name="Header1 5 2 2 8" xfId="129"/>
    <cellStyle name="Header1 5 2 3" xfId="129"/>
    <cellStyle name="Header1 5 2 3 2" xfId="129"/>
    <cellStyle name="Header1 5 2 3 2 2" xfId="129"/>
    <cellStyle name="Header1 5 2 3 2 3" xfId="129"/>
    <cellStyle name="Header1 5 2 3 2 4" xfId="129"/>
    <cellStyle name="Header1 5 2 3 2 5" xfId="129"/>
    <cellStyle name="Header1 5 2 3 3" xfId="129"/>
    <cellStyle name="Header1 5 2 3 3 2" xfId="129"/>
    <cellStyle name="Header1 5 2 3 3 3" xfId="129"/>
    <cellStyle name="Header1 5 2 3 3 4" xfId="129"/>
    <cellStyle name="Header1 5 2 3 4" xfId="129"/>
    <cellStyle name="Header1 5 2 3 5" xfId="129"/>
    <cellStyle name="Header1 5 2 3 6" xfId="129"/>
    <cellStyle name="Header1 5 2 3 7" xfId="129"/>
    <cellStyle name="Header1 5 2 4" xfId="129"/>
    <cellStyle name="Header1 5 2 4 2" xfId="129"/>
    <cellStyle name="Header1 5 2 4 2 2" xfId="129"/>
    <cellStyle name="Header1 5 2 4 2 3" xfId="129"/>
    <cellStyle name="Header1 5 2 4 2 4" xfId="129"/>
    <cellStyle name="Header1 5 2 4 3" xfId="129"/>
    <cellStyle name="Header1 5 2 4 4" xfId="129"/>
    <cellStyle name="Header1 5 2 4 5" xfId="129"/>
    <cellStyle name="Header1 5 2 4 6" xfId="129"/>
    <cellStyle name="Header1 5 2 4 7" xfId="129"/>
    <cellStyle name="Header1 5 2 5" xfId="129"/>
    <cellStyle name="Header1 5 2 5 2" xfId="129"/>
    <cellStyle name="Header1 5 2 5 3" xfId="129"/>
    <cellStyle name="Header1 5 2 5 4" xfId="129"/>
    <cellStyle name="Header1 5 2 6" xfId="129"/>
    <cellStyle name="Header1 5 2 7" xfId="129"/>
    <cellStyle name="Header1 5 2 8" xfId="129"/>
    <cellStyle name="Header1 5 2 9" xfId="129"/>
    <cellStyle name="Header1 5 3" xfId="129"/>
    <cellStyle name="Header1 5 3 2" xfId="129"/>
    <cellStyle name="Header1 5 3 2 2" xfId="129"/>
    <cellStyle name="Header1 5 3 2 3" xfId="129"/>
    <cellStyle name="Header1 5 3 2 4" xfId="129"/>
    <cellStyle name="Header1 5 3 3" xfId="129"/>
    <cellStyle name="Header1 5 3 4" xfId="129"/>
    <cellStyle name="Header1 5 3 5" xfId="129"/>
    <cellStyle name="Header1 5 3 6" xfId="129"/>
    <cellStyle name="Header1 5 3 7" xfId="129"/>
    <cellStyle name="Header1 5 4" xfId="129"/>
    <cellStyle name="Header1 5 4 2" xfId="129"/>
    <cellStyle name="Header1 5 4 2 2" xfId="129"/>
    <cellStyle name="Header1 5 4 2 3" xfId="129"/>
    <cellStyle name="Header1 5 4 2 4" xfId="129"/>
    <cellStyle name="Header1 5 4 2 5" xfId="129"/>
    <cellStyle name="Header1 5 4 3" xfId="129"/>
    <cellStyle name="Header1 5 4 3 2" xfId="129"/>
    <cellStyle name="Header1 5 4 3 3" xfId="129"/>
    <cellStyle name="Header1 5 4 3 4" xfId="129"/>
    <cellStyle name="Header1 5 4 4" xfId="129"/>
    <cellStyle name="Header1 5 4 5" xfId="129"/>
    <cellStyle name="Header1 5 4 6" xfId="129"/>
    <cellStyle name="Header1 5 4 7" xfId="129"/>
    <cellStyle name="Header1 5 4 8" xfId="129"/>
    <cellStyle name="Header1 5 5" xfId="129"/>
    <cellStyle name="Header1 5 5 2" xfId="129"/>
    <cellStyle name="Header1 5 5 2 2" xfId="129"/>
    <cellStyle name="Header1 5 5 2 3" xfId="129"/>
    <cellStyle name="Header1 5 5 2 4" xfId="129"/>
    <cellStyle name="Header1 5 5 2 5" xfId="129"/>
    <cellStyle name="Header1 5 5 3" xfId="129"/>
    <cellStyle name="Header1 5 5 3 2" xfId="129"/>
    <cellStyle name="Header1 5 5 3 3" xfId="129"/>
    <cellStyle name="Header1 5 5 3 4" xfId="129"/>
    <cellStyle name="Header1 5 5 4" xfId="129"/>
    <cellStyle name="Header1 5 5 5" xfId="129"/>
    <cellStyle name="Header1 5 5 6" xfId="129"/>
    <cellStyle name="Header1 5 5 7" xfId="129"/>
    <cellStyle name="Header1 5 6" xfId="129"/>
    <cellStyle name="Header1 5 6 2" xfId="129"/>
    <cellStyle name="Header1 5 6 2 2" xfId="129"/>
    <cellStyle name="Header1 5 6 2 3" xfId="129"/>
    <cellStyle name="Header1 5 6 2 4" xfId="129"/>
    <cellStyle name="Header1 5 6 3" xfId="129"/>
    <cellStyle name="Header1 5 6 4" xfId="129"/>
    <cellStyle name="Header1 5 6 5" xfId="129"/>
    <cellStyle name="Header1 5 6 6" xfId="129"/>
    <cellStyle name="Header1 5 6 7" xfId="129"/>
    <cellStyle name="Header1 5 7" xfId="129"/>
    <cellStyle name="Header1 5 7 2" xfId="129"/>
    <cellStyle name="Header1 5 7 3" xfId="129"/>
    <cellStyle name="Header1 5 7 4" xfId="129"/>
    <cellStyle name="Header1 5 8" xfId="129"/>
    <cellStyle name="Header1 5 9" xfId="129"/>
    <cellStyle name="Header1 6" xfId="129"/>
    <cellStyle name="Header1 7" xfId="129"/>
    <cellStyle name="Header11" xfId="130"/>
    <cellStyle name="Header11Center" xfId="131"/>
    <cellStyle name="Header11CenterB" xfId="132"/>
    <cellStyle name="Header11Left" xfId="133"/>
    <cellStyle name="Header11LeftB" xfId="134"/>
    <cellStyle name="Header11LeftWB" xfId="135"/>
    <cellStyle name="Header11Right" xfId="130"/>
    <cellStyle name="Header12CenterB" xfId="136"/>
    <cellStyle name="Header12LeftBold" xfId="137"/>
    <cellStyle name="Header1C,WoutBorder" xfId="138"/>
    <cellStyle name="Header1Center" xfId="139"/>
    <cellStyle name="Header1Center 2" xfId="139"/>
    <cellStyle name="Header1Center 2 10" xfId="139"/>
    <cellStyle name="Header1Center 2 11" xfId="139"/>
    <cellStyle name="Header1Center 2 12" xfId="139"/>
    <cellStyle name="Header1Center 2 13" xfId="139"/>
    <cellStyle name="Header1Center 2 14" xfId="139"/>
    <cellStyle name="Header1Center 2 2" xfId="139"/>
    <cellStyle name="Header1Center 2 2 10" xfId="139"/>
    <cellStyle name="Header1Center 2 2 11" xfId="139"/>
    <cellStyle name="Header1Center 2 2 12" xfId="139"/>
    <cellStyle name="Header1Center 2 2 13" xfId="139"/>
    <cellStyle name="Header1Center 2 2 14" xfId="139"/>
    <cellStyle name="Header1Center 2 2 2" xfId="139"/>
    <cellStyle name="Header1Center 2 2 2 10" xfId="139"/>
    <cellStyle name="Header1Center 2 2 2 11" xfId="139"/>
    <cellStyle name="Header1Center 2 2 2 12" xfId="139"/>
    <cellStyle name="Header1Center 2 2 2 2" xfId="139"/>
    <cellStyle name="Header1Center 2 2 2 2 2" xfId="139"/>
    <cellStyle name="Header1Center 2 2 2 2 2 2" xfId="139"/>
    <cellStyle name="Header1Center 2 2 2 2 2 3" xfId="139"/>
    <cellStyle name="Header1Center 2 2 2 2 2 4" xfId="139"/>
    <cellStyle name="Header1Center 2 2 2 2 2 5" xfId="139"/>
    <cellStyle name="Header1Center 2 2 2 2 3" xfId="139"/>
    <cellStyle name="Header1Center 2 2 2 2 3 2" xfId="139"/>
    <cellStyle name="Header1Center 2 2 2 2 3 3" xfId="139"/>
    <cellStyle name="Header1Center 2 2 2 2 3 4" xfId="139"/>
    <cellStyle name="Header1Center 2 2 2 2 4" xfId="139"/>
    <cellStyle name="Header1Center 2 2 2 2 5" xfId="139"/>
    <cellStyle name="Header1Center 2 2 2 2 6" xfId="139"/>
    <cellStyle name="Header1Center 2 2 2 2 7" xfId="139"/>
    <cellStyle name="Header1Center 2 2 2 2 8" xfId="139"/>
    <cellStyle name="Header1Center 2 2 2 3" xfId="139"/>
    <cellStyle name="Header1Center 2 2 2 3 2" xfId="139"/>
    <cellStyle name="Header1Center 2 2 2 3 2 2" xfId="139"/>
    <cellStyle name="Header1Center 2 2 2 3 2 3" xfId="139"/>
    <cellStyle name="Header1Center 2 2 2 3 2 4" xfId="139"/>
    <cellStyle name="Header1Center 2 2 2 3 2 5" xfId="139"/>
    <cellStyle name="Header1Center 2 2 2 3 3" xfId="139"/>
    <cellStyle name="Header1Center 2 2 2 3 3 2" xfId="139"/>
    <cellStyle name="Header1Center 2 2 2 3 3 3" xfId="139"/>
    <cellStyle name="Header1Center 2 2 2 3 3 4" xfId="139"/>
    <cellStyle name="Header1Center 2 2 2 3 4" xfId="139"/>
    <cellStyle name="Header1Center 2 2 2 3 5" xfId="139"/>
    <cellStyle name="Header1Center 2 2 2 3 6" xfId="139"/>
    <cellStyle name="Header1Center 2 2 2 3 7" xfId="139"/>
    <cellStyle name="Header1Center 2 2 2 3 8" xfId="139"/>
    <cellStyle name="Header1Center 2 2 2 4" xfId="139"/>
    <cellStyle name="Header1Center 2 2 2 4 2" xfId="139"/>
    <cellStyle name="Header1Center 2 2 2 4 2 2" xfId="139"/>
    <cellStyle name="Header1Center 2 2 2 4 2 3" xfId="139"/>
    <cellStyle name="Header1Center 2 2 2 4 2 4" xfId="139"/>
    <cellStyle name="Header1Center 2 2 2 4 2 5" xfId="139"/>
    <cellStyle name="Header1Center 2 2 2 4 3" xfId="139"/>
    <cellStyle name="Header1Center 2 2 2 4 3 2" xfId="139"/>
    <cellStyle name="Header1Center 2 2 2 4 3 3" xfId="139"/>
    <cellStyle name="Header1Center 2 2 2 4 3 4" xfId="139"/>
    <cellStyle name="Header1Center 2 2 2 4 4" xfId="139"/>
    <cellStyle name="Header1Center 2 2 2 4 5" xfId="139"/>
    <cellStyle name="Header1Center 2 2 2 4 6" xfId="139"/>
    <cellStyle name="Header1Center 2 2 2 4 7" xfId="139"/>
    <cellStyle name="Header1Center 2 2 2 4 8" xfId="139"/>
    <cellStyle name="Header1Center 2 2 2 5" xfId="139"/>
    <cellStyle name="Header1Center 2 2 2 5 2" xfId="139"/>
    <cellStyle name="Header1Center 2 2 2 5 2 2" xfId="139"/>
    <cellStyle name="Header1Center 2 2 2 5 2 3" xfId="139"/>
    <cellStyle name="Header1Center 2 2 2 5 2 4" xfId="139"/>
    <cellStyle name="Header1Center 2 2 2 5 2 5" xfId="139"/>
    <cellStyle name="Header1Center 2 2 2 5 3" xfId="139"/>
    <cellStyle name="Header1Center 2 2 2 5 3 2" xfId="139"/>
    <cellStyle name="Header1Center 2 2 2 5 3 3" xfId="139"/>
    <cellStyle name="Header1Center 2 2 2 5 3 4" xfId="139"/>
    <cellStyle name="Header1Center 2 2 2 5 4" xfId="139"/>
    <cellStyle name="Header1Center 2 2 2 5 5" xfId="139"/>
    <cellStyle name="Header1Center 2 2 2 5 6" xfId="139"/>
    <cellStyle name="Header1Center 2 2 2 5 7" xfId="139"/>
    <cellStyle name="Header1Center 2 2 2 5 8" xfId="139"/>
    <cellStyle name="Header1Center 2 2 2 6" xfId="139"/>
    <cellStyle name="Header1Center 2 2 2 6 2" xfId="139"/>
    <cellStyle name="Header1Center 2 2 2 6 3" xfId="139"/>
    <cellStyle name="Header1Center 2 2 2 6 4" xfId="139"/>
    <cellStyle name="Header1Center 2 2 2 6 5" xfId="139"/>
    <cellStyle name="Header1Center 2 2 2 7" xfId="139"/>
    <cellStyle name="Header1Center 2 2 2 7 2" xfId="139"/>
    <cellStyle name="Header1Center 2 2 2 7 3" xfId="139"/>
    <cellStyle name="Header1Center 2 2 2 7 4" xfId="139"/>
    <cellStyle name="Header1Center 2 2 2 8" xfId="139"/>
    <cellStyle name="Header1Center 2 2 2 9" xfId="139"/>
    <cellStyle name="Header1Center 2 2 3" xfId="139"/>
    <cellStyle name="Header1Center 2 2 3 10" xfId="139"/>
    <cellStyle name="Header1Center 2 2 3 11" xfId="139"/>
    <cellStyle name="Header1Center 2 2 3 12" xfId="139"/>
    <cellStyle name="Header1Center 2 2 3 2" xfId="139"/>
    <cellStyle name="Header1Center 2 2 3 2 2" xfId="139"/>
    <cellStyle name="Header1Center 2 2 3 2 2 2" xfId="139"/>
    <cellStyle name="Header1Center 2 2 3 2 2 3" xfId="139"/>
    <cellStyle name="Header1Center 2 2 3 2 2 4" xfId="139"/>
    <cellStyle name="Header1Center 2 2 3 2 2 5" xfId="139"/>
    <cellStyle name="Header1Center 2 2 3 2 3" xfId="139"/>
    <cellStyle name="Header1Center 2 2 3 2 3 2" xfId="139"/>
    <cellStyle name="Header1Center 2 2 3 2 3 3" xfId="139"/>
    <cellStyle name="Header1Center 2 2 3 2 3 4" xfId="139"/>
    <cellStyle name="Header1Center 2 2 3 2 4" xfId="139"/>
    <cellStyle name="Header1Center 2 2 3 2 5" xfId="139"/>
    <cellStyle name="Header1Center 2 2 3 2 6" xfId="139"/>
    <cellStyle name="Header1Center 2 2 3 2 7" xfId="139"/>
    <cellStyle name="Header1Center 2 2 3 2 8" xfId="139"/>
    <cellStyle name="Header1Center 2 2 3 3" xfId="139"/>
    <cellStyle name="Header1Center 2 2 3 3 2" xfId="139"/>
    <cellStyle name="Header1Center 2 2 3 3 2 2" xfId="139"/>
    <cellStyle name="Header1Center 2 2 3 3 2 3" xfId="139"/>
    <cellStyle name="Header1Center 2 2 3 3 2 4" xfId="139"/>
    <cellStyle name="Header1Center 2 2 3 3 2 5" xfId="139"/>
    <cellStyle name="Header1Center 2 2 3 3 3" xfId="139"/>
    <cellStyle name="Header1Center 2 2 3 3 3 2" xfId="139"/>
    <cellStyle name="Header1Center 2 2 3 3 3 3" xfId="139"/>
    <cellStyle name="Header1Center 2 2 3 3 3 4" xfId="139"/>
    <cellStyle name="Header1Center 2 2 3 3 4" xfId="139"/>
    <cellStyle name="Header1Center 2 2 3 3 5" xfId="139"/>
    <cellStyle name="Header1Center 2 2 3 3 6" xfId="139"/>
    <cellStyle name="Header1Center 2 2 3 3 7" xfId="139"/>
    <cellStyle name="Header1Center 2 2 3 3 8" xfId="139"/>
    <cellStyle name="Header1Center 2 2 3 4" xfId="139"/>
    <cellStyle name="Header1Center 2 2 3 4 2" xfId="139"/>
    <cellStyle name="Header1Center 2 2 3 4 2 2" xfId="139"/>
    <cellStyle name="Header1Center 2 2 3 4 2 3" xfId="139"/>
    <cellStyle name="Header1Center 2 2 3 4 2 4" xfId="139"/>
    <cellStyle name="Header1Center 2 2 3 4 2 5" xfId="139"/>
    <cellStyle name="Header1Center 2 2 3 4 3" xfId="139"/>
    <cellStyle name="Header1Center 2 2 3 4 3 2" xfId="139"/>
    <cellStyle name="Header1Center 2 2 3 4 3 3" xfId="139"/>
    <cellStyle name="Header1Center 2 2 3 4 3 4" xfId="139"/>
    <cellStyle name="Header1Center 2 2 3 4 4" xfId="139"/>
    <cellStyle name="Header1Center 2 2 3 4 5" xfId="139"/>
    <cellStyle name="Header1Center 2 2 3 4 6" xfId="139"/>
    <cellStyle name="Header1Center 2 2 3 4 7" xfId="139"/>
    <cellStyle name="Header1Center 2 2 3 4 8" xfId="139"/>
    <cellStyle name="Header1Center 2 2 3 5" xfId="139"/>
    <cellStyle name="Header1Center 2 2 3 5 2" xfId="139"/>
    <cellStyle name="Header1Center 2 2 3 5 2 2" xfId="139"/>
    <cellStyle name="Header1Center 2 2 3 5 2 3" xfId="139"/>
    <cellStyle name="Header1Center 2 2 3 5 2 4" xfId="139"/>
    <cellStyle name="Header1Center 2 2 3 5 2 5" xfId="139"/>
    <cellStyle name="Header1Center 2 2 3 5 3" xfId="139"/>
    <cellStyle name="Header1Center 2 2 3 5 3 2" xfId="139"/>
    <cellStyle name="Header1Center 2 2 3 5 3 3" xfId="139"/>
    <cellStyle name="Header1Center 2 2 3 5 3 4" xfId="139"/>
    <cellStyle name="Header1Center 2 2 3 5 4" xfId="139"/>
    <cellStyle name="Header1Center 2 2 3 5 5" xfId="139"/>
    <cellStyle name="Header1Center 2 2 3 5 6" xfId="139"/>
    <cellStyle name="Header1Center 2 2 3 5 7" xfId="139"/>
    <cellStyle name="Header1Center 2 2 3 5 8" xfId="139"/>
    <cellStyle name="Header1Center 2 2 3 6" xfId="139"/>
    <cellStyle name="Header1Center 2 2 3 6 2" xfId="139"/>
    <cellStyle name="Header1Center 2 2 3 6 3" xfId="139"/>
    <cellStyle name="Header1Center 2 2 3 6 4" xfId="139"/>
    <cellStyle name="Header1Center 2 2 3 6 5" xfId="139"/>
    <cellStyle name="Header1Center 2 2 3 7" xfId="139"/>
    <cellStyle name="Header1Center 2 2 3 7 2" xfId="139"/>
    <cellStyle name="Header1Center 2 2 3 7 3" xfId="139"/>
    <cellStyle name="Header1Center 2 2 3 7 4" xfId="139"/>
    <cellStyle name="Header1Center 2 2 3 8" xfId="139"/>
    <cellStyle name="Header1Center 2 2 3 9" xfId="139"/>
    <cellStyle name="Header1Center 2 2 4" xfId="139"/>
    <cellStyle name="Header1Center 2 2 4 2" xfId="139"/>
    <cellStyle name="Header1Center 2 2 4 2 2" xfId="139"/>
    <cellStyle name="Header1Center 2 2 4 2 3" xfId="139"/>
    <cellStyle name="Header1Center 2 2 4 2 4" xfId="139"/>
    <cellStyle name="Header1Center 2 2 4 2 5" xfId="139"/>
    <cellStyle name="Header1Center 2 2 4 3" xfId="139"/>
    <cellStyle name="Header1Center 2 2 4 3 2" xfId="139"/>
    <cellStyle name="Header1Center 2 2 4 3 3" xfId="139"/>
    <cellStyle name="Header1Center 2 2 4 3 4" xfId="139"/>
    <cellStyle name="Header1Center 2 2 4 4" xfId="139"/>
    <cellStyle name="Header1Center 2 2 4 5" xfId="139"/>
    <cellStyle name="Header1Center 2 2 4 6" xfId="139"/>
    <cellStyle name="Header1Center 2 2 4 7" xfId="139"/>
    <cellStyle name="Header1Center 2 2 4 8" xfId="139"/>
    <cellStyle name="Header1Center 2 2 5" xfId="139"/>
    <cellStyle name="Header1Center 2 2 5 2" xfId="139"/>
    <cellStyle name="Header1Center 2 2 5 2 2" xfId="139"/>
    <cellStyle name="Header1Center 2 2 5 2 3" xfId="139"/>
    <cellStyle name="Header1Center 2 2 5 2 4" xfId="139"/>
    <cellStyle name="Header1Center 2 2 5 2 5" xfId="139"/>
    <cellStyle name="Header1Center 2 2 5 3" xfId="139"/>
    <cellStyle name="Header1Center 2 2 5 3 2" xfId="139"/>
    <cellStyle name="Header1Center 2 2 5 3 3" xfId="139"/>
    <cellStyle name="Header1Center 2 2 5 3 4" xfId="139"/>
    <cellStyle name="Header1Center 2 2 5 4" xfId="139"/>
    <cellStyle name="Header1Center 2 2 5 5" xfId="139"/>
    <cellStyle name="Header1Center 2 2 5 6" xfId="139"/>
    <cellStyle name="Header1Center 2 2 5 7" xfId="139"/>
    <cellStyle name="Header1Center 2 2 5 8" xfId="139"/>
    <cellStyle name="Header1Center 2 2 6" xfId="139"/>
    <cellStyle name="Header1Center 2 2 6 2" xfId="139"/>
    <cellStyle name="Header1Center 2 2 6 2 2" xfId="139"/>
    <cellStyle name="Header1Center 2 2 6 2 3" xfId="139"/>
    <cellStyle name="Header1Center 2 2 6 2 4" xfId="139"/>
    <cellStyle name="Header1Center 2 2 6 2 5" xfId="139"/>
    <cellStyle name="Header1Center 2 2 6 3" xfId="139"/>
    <cellStyle name="Header1Center 2 2 6 3 2" xfId="139"/>
    <cellStyle name="Header1Center 2 2 6 3 3" xfId="139"/>
    <cellStyle name="Header1Center 2 2 6 3 4" xfId="139"/>
    <cellStyle name="Header1Center 2 2 6 4" xfId="139"/>
    <cellStyle name="Header1Center 2 2 6 5" xfId="139"/>
    <cellStyle name="Header1Center 2 2 6 6" xfId="139"/>
    <cellStyle name="Header1Center 2 2 6 7" xfId="139"/>
    <cellStyle name="Header1Center 2 2 6 8" xfId="139"/>
    <cellStyle name="Header1Center 2 2 7" xfId="139"/>
    <cellStyle name="Header1Center 2 2 7 2" xfId="139"/>
    <cellStyle name="Header1Center 2 2 7 2 2" xfId="139"/>
    <cellStyle name="Header1Center 2 2 7 2 3" xfId="139"/>
    <cellStyle name="Header1Center 2 2 7 2 4" xfId="139"/>
    <cellStyle name="Header1Center 2 2 7 2 5" xfId="139"/>
    <cellStyle name="Header1Center 2 2 7 3" xfId="139"/>
    <cellStyle name="Header1Center 2 2 7 3 2" xfId="139"/>
    <cellStyle name="Header1Center 2 2 7 3 3" xfId="139"/>
    <cellStyle name="Header1Center 2 2 7 3 4" xfId="139"/>
    <cellStyle name="Header1Center 2 2 7 4" xfId="139"/>
    <cellStyle name="Header1Center 2 2 7 5" xfId="139"/>
    <cellStyle name="Header1Center 2 2 7 6" xfId="139"/>
    <cellStyle name="Header1Center 2 2 7 7" xfId="139"/>
    <cellStyle name="Header1Center 2 2 7 8" xfId="139"/>
    <cellStyle name="Header1Center 2 2 8" xfId="139"/>
    <cellStyle name="Header1Center 2 2 8 2" xfId="139"/>
    <cellStyle name="Header1Center 2 2 8 3" xfId="139"/>
    <cellStyle name="Header1Center 2 2 8 4" xfId="139"/>
    <cellStyle name="Header1Center 2 2 8 5" xfId="139"/>
    <cellStyle name="Header1Center 2 2 9" xfId="139"/>
    <cellStyle name="Header1Center 2 2 9 2" xfId="139"/>
    <cellStyle name="Header1Center 2 2 9 3" xfId="139"/>
    <cellStyle name="Header1Center 2 2 9 4" xfId="139"/>
    <cellStyle name="Header1Center 2 3" xfId="139"/>
    <cellStyle name="Header1Center 2 3 10" xfId="139"/>
    <cellStyle name="Header1Center 2 3 11" xfId="139"/>
    <cellStyle name="Header1Center 2 3 12" xfId="139"/>
    <cellStyle name="Header1Center 2 3 2" xfId="139"/>
    <cellStyle name="Header1Center 2 3 2 2" xfId="139"/>
    <cellStyle name="Header1Center 2 3 2 2 2" xfId="139"/>
    <cellStyle name="Header1Center 2 3 2 2 3" xfId="139"/>
    <cellStyle name="Header1Center 2 3 2 2 4" xfId="139"/>
    <cellStyle name="Header1Center 2 3 2 2 5" xfId="139"/>
    <cellStyle name="Header1Center 2 3 2 3" xfId="139"/>
    <cellStyle name="Header1Center 2 3 2 3 2" xfId="139"/>
    <cellStyle name="Header1Center 2 3 2 3 3" xfId="139"/>
    <cellStyle name="Header1Center 2 3 2 3 4" xfId="139"/>
    <cellStyle name="Header1Center 2 3 2 4" xfId="139"/>
    <cellStyle name="Header1Center 2 3 2 5" xfId="139"/>
    <cellStyle name="Header1Center 2 3 2 6" xfId="139"/>
    <cellStyle name="Header1Center 2 3 2 7" xfId="139"/>
    <cellStyle name="Header1Center 2 3 2 8" xfId="139"/>
    <cellStyle name="Header1Center 2 3 3" xfId="139"/>
    <cellStyle name="Header1Center 2 3 3 2" xfId="139"/>
    <cellStyle name="Header1Center 2 3 3 2 2" xfId="139"/>
    <cellStyle name="Header1Center 2 3 3 2 3" xfId="139"/>
    <cellStyle name="Header1Center 2 3 3 2 4" xfId="139"/>
    <cellStyle name="Header1Center 2 3 3 2 5" xfId="139"/>
    <cellStyle name="Header1Center 2 3 3 3" xfId="139"/>
    <cellStyle name="Header1Center 2 3 3 3 2" xfId="139"/>
    <cellStyle name="Header1Center 2 3 3 3 3" xfId="139"/>
    <cellStyle name="Header1Center 2 3 3 3 4" xfId="139"/>
    <cellStyle name="Header1Center 2 3 3 4" xfId="139"/>
    <cellStyle name="Header1Center 2 3 3 5" xfId="139"/>
    <cellStyle name="Header1Center 2 3 3 6" xfId="139"/>
    <cellStyle name="Header1Center 2 3 3 7" xfId="139"/>
    <cellStyle name="Header1Center 2 3 3 8" xfId="139"/>
    <cellStyle name="Header1Center 2 3 4" xfId="139"/>
    <cellStyle name="Header1Center 2 3 4 2" xfId="139"/>
    <cellStyle name="Header1Center 2 3 4 2 2" xfId="139"/>
    <cellStyle name="Header1Center 2 3 4 2 3" xfId="139"/>
    <cellStyle name="Header1Center 2 3 4 2 4" xfId="139"/>
    <cellStyle name="Header1Center 2 3 4 2 5" xfId="139"/>
    <cellStyle name="Header1Center 2 3 4 3" xfId="139"/>
    <cellStyle name="Header1Center 2 3 4 3 2" xfId="139"/>
    <cellStyle name="Header1Center 2 3 4 3 3" xfId="139"/>
    <cellStyle name="Header1Center 2 3 4 3 4" xfId="139"/>
    <cellStyle name="Header1Center 2 3 4 4" xfId="139"/>
    <cellStyle name="Header1Center 2 3 4 5" xfId="139"/>
    <cellStyle name="Header1Center 2 3 4 6" xfId="139"/>
    <cellStyle name="Header1Center 2 3 4 7" xfId="139"/>
    <cellStyle name="Header1Center 2 3 4 8" xfId="139"/>
    <cellStyle name="Header1Center 2 3 5" xfId="139"/>
    <cellStyle name="Header1Center 2 3 5 2" xfId="139"/>
    <cellStyle name="Header1Center 2 3 5 2 2" xfId="139"/>
    <cellStyle name="Header1Center 2 3 5 2 3" xfId="139"/>
    <cellStyle name="Header1Center 2 3 5 2 4" xfId="139"/>
    <cellStyle name="Header1Center 2 3 5 2 5" xfId="139"/>
    <cellStyle name="Header1Center 2 3 5 3" xfId="139"/>
    <cellStyle name="Header1Center 2 3 5 3 2" xfId="139"/>
    <cellStyle name="Header1Center 2 3 5 3 3" xfId="139"/>
    <cellStyle name="Header1Center 2 3 5 3 4" xfId="139"/>
    <cellStyle name="Header1Center 2 3 5 4" xfId="139"/>
    <cellStyle name="Header1Center 2 3 5 5" xfId="139"/>
    <cellStyle name="Header1Center 2 3 5 6" xfId="139"/>
    <cellStyle name="Header1Center 2 3 5 7" xfId="139"/>
    <cellStyle name="Header1Center 2 3 5 8" xfId="139"/>
    <cellStyle name="Header1Center 2 3 6" xfId="139"/>
    <cellStyle name="Header1Center 2 3 6 2" xfId="139"/>
    <cellStyle name="Header1Center 2 3 6 3" xfId="139"/>
    <cellStyle name="Header1Center 2 3 6 4" xfId="139"/>
    <cellStyle name="Header1Center 2 3 6 5" xfId="139"/>
    <cellStyle name="Header1Center 2 3 7" xfId="139"/>
    <cellStyle name="Header1Center 2 3 7 2" xfId="139"/>
    <cellStyle name="Header1Center 2 3 7 3" xfId="139"/>
    <cellStyle name="Header1Center 2 3 7 4" xfId="139"/>
    <cellStyle name="Header1Center 2 3 8" xfId="139"/>
    <cellStyle name="Header1Center 2 3 9" xfId="139"/>
    <cellStyle name="Header1Center 2 4" xfId="139"/>
    <cellStyle name="Header1Center 2 4 2" xfId="139"/>
    <cellStyle name="Header1Center 2 4 2 2" xfId="139"/>
    <cellStyle name="Header1Center 2 4 2 3" xfId="139"/>
    <cellStyle name="Header1Center 2 4 2 4" xfId="139"/>
    <cellStyle name="Header1Center 2 4 2 5" xfId="139"/>
    <cellStyle name="Header1Center 2 4 3" xfId="139"/>
    <cellStyle name="Header1Center 2 4 3 2" xfId="139"/>
    <cellStyle name="Header1Center 2 4 3 3" xfId="139"/>
    <cellStyle name="Header1Center 2 4 3 4" xfId="139"/>
    <cellStyle name="Header1Center 2 4 4" xfId="139"/>
    <cellStyle name="Header1Center 2 4 5" xfId="139"/>
    <cellStyle name="Header1Center 2 4 6" xfId="139"/>
    <cellStyle name="Header1Center 2 4 7" xfId="139"/>
    <cellStyle name="Header1Center 2 4 8" xfId="139"/>
    <cellStyle name="Header1Center 2 5" xfId="139"/>
    <cellStyle name="Header1Center 2 5 2" xfId="139"/>
    <cellStyle name="Header1Center 2 5 2 2" xfId="139"/>
    <cellStyle name="Header1Center 2 5 2 3" xfId="139"/>
    <cellStyle name="Header1Center 2 5 2 4" xfId="139"/>
    <cellStyle name="Header1Center 2 5 2 5" xfId="139"/>
    <cellStyle name="Header1Center 2 5 3" xfId="139"/>
    <cellStyle name="Header1Center 2 5 3 2" xfId="139"/>
    <cellStyle name="Header1Center 2 5 3 3" xfId="139"/>
    <cellStyle name="Header1Center 2 5 3 4" xfId="139"/>
    <cellStyle name="Header1Center 2 5 4" xfId="139"/>
    <cellStyle name="Header1Center 2 5 5" xfId="139"/>
    <cellStyle name="Header1Center 2 5 6" xfId="139"/>
    <cellStyle name="Header1Center 2 5 7" xfId="139"/>
    <cellStyle name="Header1Center 2 5 8" xfId="139"/>
    <cellStyle name="Header1Center 2 6" xfId="139"/>
    <cellStyle name="Header1Center 2 6 2" xfId="139"/>
    <cellStyle name="Header1Center 2 6 2 2" xfId="139"/>
    <cellStyle name="Header1Center 2 6 2 3" xfId="139"/>
    <cellStyle name="Header1Center 2 6 2 4" xfId="139"/>
    <cellStyle name="Header1Center 2 6 2 5" xfId="139"/>
    <cellStyle name="Header1Center 2 6 3" xfId="139"/>
    <cellStyle name="Header1Center 2 6 3 2" xfId="139"/>
    <cellStyle name="Header1Center 2 6 3 3" xfId="139"/>
    <cellStyle name="Header1Center 2 6 3 4" xfId="139"/>
    <cellStyle name="Header1Center 2 6 4" xfId="139"/>
    <cellStyle name="Header1Center 2 6 5" xfId="139"/>
    <cellStyle name="Header1Center 2 6 6" xfId="139"/>
    <cellStyle name="Header1Center 2 6 7" xfId="139"/>
    <cellStyle name="Header1Center 2 6 8" xfId="139"/>
    <cellStyle name="Header1Center 2 7" xfId="139"/>
    <cellStyle name="Header1Center 2 7 2" xfId="139"/>
    <cellStyle name="Header1Center 2 7 2 2" xfId="139"/>
    <cellStyle name="Header1Center 2 7 2 3" xfId="139"/>
    <cellStyle name="Header1Center 2 7 2 4" xfId="139"/>
    <cellStyle name="Header1Center 2 7 2 5" xfId="139"/>
    <cellStyle name="Header1Center 2 7 3" xfId="139"/>
    <cellStyle name="Header1Center 2 7 3 2" xfId="139"/>
    <cellStyle name="Header1Center 2 7 3 3" xfId="139"/>
    <cellStyle name="Header1Center 2 7 3 4" xfId="139"/>
    <cellStyle name="Header1Center 2 7 4" xfId="139"/>
    <cellStyle name="Header1Center 2 7 5" xfId="139"/>
    <cellStyle name="Header1Center 2 7 6" xfId="139"/>
    <cellStyle name="Header1Center 2 7 7" xfId="139"/>
    <cellStyle name="Header1Center 2 7 8" xfId="139"/>
    <cellStyle name="Header1Center 2 8" xfId="139"/>
    <cellStyle name="Header1Center 2 8 2" xfId="139"/>
    <cellStyle name="Header1Center 2 8 3" xfId="139"/>
    <cellStyle name="Header1Center 2 8 4" xfId="139"/>
    <cellStyle name="Header1Center 2 8 5" xfId="139"/>
    <cellStyle name="Header1Center 2 9" xfId="139"/>
    <cellStyle name="Header1Center 2 9 2" xfId="139"/>
    <cellStyle name="Header1Center 2 9 3" xfId="139"/>
    <cellStyle name="Header1Center 2 9 4" xfId="139"/>
    <cellStyle name="Header1Center 3" xfId="139"/>
    <cellStyle name="Header1Center 3 10" xfId="139"/>
    <cellStyle name="Header1Center 3 10 2" xfId="139"/>
    <cellStyle name="Header1Center 3 10 2 2" xfId="139"/>
    <cellStyle name="Header1Center 3 10 2 3" xfId="139"/>
    <cellStyle name="Header1Center 3 10 2 4" xfId="139"/>
    <cellStyle name="Header1Center 3 10 2 5" xfId="139"/>
    <cellStyle name="Header1Center 3 10 3" xfId="139"/>
    <cellStyle name="Header1Center 3 10 3 2" xfId="139"/>
    <cellStyle name="Header1Center 3 10 3 3" xfId="139"/>
    <cellStyle name="Header1Center 3 10 3 4" xfId="139"/>
    <cellStyle name="Header1Center 3 10 4" xfId="139"/>
    <cellStyle name="Header1Center 3 10 5" xfId="139"/>
    <cellStyle name="Header1Center 3 10 6" xfId="139"/>
    <cellStyle name="Header1Center 3 10 7" xfId="139"/>
    <cellStyle name="Header1Center 3 10 8" xfId="139"/>
    <cellStyle name="Header1Center 3 11" xfId="139"/>
    <cellStyle name="Header1Center 3 11 2" xfId="139"/>
    <cellStyle name="Header1Center 3 11 2 2" xfId="139"/>
    <cellStyle name="Header1Center 3 11 2 3" xfId="139"/>
    <cellStyle name="Header1Center 3 11 2 4" xfId="139"/>
    <cellStyle name="Header1Center 3 11 2 5" xfId="139"/>
    <cellStyle name="Header1Center 3 11 3" xfId="139"/>
    <cellStyle name="Header1Center 3 11 3 2" xfId="139"/>
    <cellStyle name="Header1Center 3 11 3 3" xfId="139"/>
    <cellStyle name="Header1Center 3 11 3 4" xfId="139"/>
    <cellStyle name="Header1Center 3 11 4" xfId="139"/>
    <cellStyle name="Header1Center 3 11 5" xfId="139"/>
    <cellStyle name="Header1Center 3 11 6" xfId="139"/>
    <cellStyle name="Header1Center 3 11 7" xfId="139"/>
    <cellStyle name="Header1Center 3 12" xfId="139"/>
    <cellStyle name="Header1Center 3 12 2" xfId="139"/>
    <cellStyle name="Header1Center 3 12 2 2" xfId="139"/>
    <cellStyle name="Header1Center 3 12 2 3" xfId="139"/>
    <cellStyle name="Header1Center 3 12 2 4" xfId="139"/>
    <cellStyle name="Header1Center 3 12 2 5" xfId="139"/>
    <cellStyle name="Header1Center 3 12 3" xfId="139"/>
    <cellStyle name="Header1Center 3 12 3 2" xfId="139"/>
    <cellStyle name="Header1Center 3 12 3 3" xfId="139"/>
    <cellStyle name="Header1Center 3 12 3 4" xfId="139"/>
    <cellStyle name="Header1Center 3 12 4" xfId="139"/>
    <cellStyle name="Header1Center 3 12 5" xfId="139"/>
    <cellStyle name="Header1Center 3 12 6" xfId="139"/>
    <cellStyle name="Header1Center 3 12 7" xfId="139"/>
    <cellStyle name="Header1Center 3 12 8" xfId="139"/>
    <cellStyle name="Header1Center 3 13" xfId="139"/>
    <cellStyle name="Header1Center 3 13 2" xfId="139"/>
    <cellStyle name="Header1Center 3 13 3" xfId="139"/>
    <cellStyle name="Header1Center 3 13 4" xfId="139"/>
    <cellStyle name="Header1Center 3 13 5" xfId="139"/>
    <cellStyle name="Header1Center 3 14" xfId="139"/>
    <cellStyle name="Header1Center 3 14 2" xfId="139"/>
    <cellStyle name="Header1Center 3 14 3" xfId="139"/>
    <cellStyle name="Header1Center 3 14 4" xfId="139"/>
    <cellStyle name="Header1Center 3 15" xfId="139"/>
    <cellStyle name="Header1Center 3 16" xfId="139"/>
    <cellStyle name="Header1Center 3 17" xfId="139"/>
    <cellStyle name="Header1Center 3 18" xfId="139"/>
    <cellStyle name="Header1Center 3 2" xfId="139"/>
    <cellStyle name="Header1Center 3 2 10" xfId="139"/>
    <cellStyle name="Header1Center 3 2 11" xfId="139"/>
    <cellStyle name="Header1Center 3 2 12" xfId="139"/>
    <cellStyle name="Header1Center 3 2 2" xfId="139"/>
    <cellStyle name="Header1Center 3 2 2 2" xfId="139"/>
    <cellStyle name="Header1Center 3 2 2 2 2" xfId="139"/>
    <cellStyle name="Header1Center 3 2 2 2 3" xfId="139"/>
    <cellStyle name="Header1Center 3 2 2 2 4" xfId="139"/>
    <cellStyle name="Header1Center 3 2 2 2 5" xfId="139"/>
    <cellStyle name="Header1Center 3 2 2 3" xfId="139"/>
    <cellStyle name="Header1Center 3 2 2 3 2" xfId="139"/>
    <cellStyle name="Header1Center 3 2 2 3 3" xfId="139"/>
    <cellStyle name="Header1Center 3 2 2 3 4" xfId="139"/>
    <cellStyle name="Header1Center 3 2 2 4" xfId="139"/>
    <cellStyle name="Header1Center 3 2 2 5" xfId="139"/>
    <cellStyle name="Header1Center 3 2 2 6" xfId="139"/>
    <cellStyle name="Header1Center 3 2 2 7" xfId="139"/>
    <cellStyle name="Header1Center 3 2 2 8" xfId="139"/>
    <cellStyle name="Header1Center 3 2 3" xfId="139"/>
    <cellStyle name="Header1Center 3 2 3 2" xfId="139"/>
    <cellStyle name="Header1Center 3 2 3 2 2" xfId="139"/>
    <cellStyle name="Header1Center 3 2 3 2 3" xfId="139"/>
    <cellStyle name="Header1Center 3 2 3 2 4" xfId="139"/>
    <cellStyle name="Header1Center 3 2 3 2 5" xfId="139"/>
    <cellStyle name="Header1Center 3 2 3 3" xfId="139"/>
    <cellStyle name="Header1Center 3 2 3 3 2" xfId="139"/>
    <cellStyle name="Header1Center 3 2 3 3 3" xfId="139"/>
    <cellStyle name="Header1Center 3 2 3 3 4" xfId="139"/>
    <cellStyle name="Header1Center 3 2 3 4" xfId="139"/>
    <cellStyle name="Header1Center 3 2 3 5" xfId="139"/>
    <cellStyle name="Header1Center 3 2 3 6" xfId="139"/>
    <cellStyle name="Header1Center 3 2 3 7" xfId="139"/>
    <cellStyle name="Header1Center 3 2 3 8" xfId="139"/>
    <cellStyle name="Header1Center 3 2 4" xfId="139"/>
    <cellStyle name="Header1Center 3 2 4 2" xfId="139"/>
    <cellStyle name="Header1Center 3 2 4 2 2" xfId="139"/>
    <cellStyle name="Header1Center 3 2 4 2 3" xfId="139"/>
    <cellStyle name="Header1Center 3 2 4 2 4" xfId="139"/>
    <cellStyle name="Header1Center 3 2 4 2 5" xfId="139"/>
    <cellStyle name="Header1Center 3 2 4 3" xfId="139"/>
    <cellStyle name="Header1Center 3 2 4 3 2" xfId="139"/>
    <cellStyle name="Header1Center 3 2 4 3 3" xfId="139"/>
    <cellStyle name="Header1Center 3 2 4 3 4" xfId="139"/>
    <cellStyle name="Header1Center 3 2 4 4" xfId="139"/>
    <cellStyle name="Header1Center 3 2 4 5" xfId="139"/>
    <cellStyle name="Header1Center 3 2 4 6" xfId="139"/>
    <cellStyle name="Header1Center 3 2 4 7" xfId="139"/>
    <cellStyle name="Header1Center 3 2 4 8" xfId="139"/>
    <cellStyle name="Header1Center 3 2 5" xfId="139"/>
    <cellStyle name="Header1Center 3 2 5 2" xfId="139"/>
    <cellStyle name="Header1Center 3 2 5 2 2" xfId="139"/>
    <cellStyle name="Header1Center 3 2 5 2 3" xfId="139"/>
    <cellStyle name="Header1Center 3 2 5 2 4" xfId="139"/>
    <cellStyle name="Header1Center 3 2 5 2 5" xfId="139"/>
    <cellStyle name="Header1Center 3 2 5 3" xfId="139"/>
    <cellStyle name="Header1Center 3 2 5 3 2" xfId="139"/>
    <cellStyle name="Header1Center 3 2 5 3 3" xfId="139"/>
    <cellStyle name="Header1Center 3 2 5 3 4" xfId="139"/>
    <cellStyle name="Header1Center 3 2 5 4" xfId="139"/>
    <cellStyle name="Header1Center 3 2 5 5" xfId="139"/>
    <cellStyle name="Header1Center 3 2 5 6" xfId="139"/>
    <cellStyle name="Header1Center 3 2 5 7" xfId="139"/>
    <cellStyle name="Header1Center 3 2 5 8" xfId="139"/>
    <cellStyle name="Header1Center 3 2 6" xfId="139"/>
    <cellStyle name="Header1Center 3 2 6 2" xfId="139"/>
    <cellStyle name="Header1Center 3 2 6 3" xfId="139"/>
    <cellStyle name="Header1Center 3 2 6 4" xfId="139"/>
    <cellStyle name="Header1Center 3 2 6 5" xfId="139"/>
    <cellStyle name="Header1Center 3 2 7" xfId="139"/>
    <cellStyle name="Header1Center 3 2 7 2" xfId="139"/>
    <cellStyle name="Header1Center 3 2 7 3" xfId="139"/>
    <cellStyle name="Header1Center 3 2 7 4" xfId="139"/>
    <cellStyle name="Header1Center 3 2 8" xfId="139"/>
    <cellStyle name="Header1Center 3 2 9" xfId="139"/>
    <cellStyle name="Header1Center 3 3" xfId="139"/>
    <cellStyle name="Header1Center 3 3 10" xfId="139"/>
    <cellStyle name="Header1Center 3 3 11" xfId="139"/>
    <cellStyle name="Header1Center 3 3 12" xfId="139"/>
    <cellStyle name="Header1Center 3 3 2" xfId="139"/>
    <cellStyle name="Header1Center 3 3 2 2" xfId="139"/>
    <cellStyle name="Header1Center 3 3 2 2 2" xfId="139"/>
    <cellStyle name="Header1Center 3 3 2 2 3" xfId="139"/>
    <cellStyle name="Header1Center 3 3 2 2 4" xfId="139"/>
    <cellStyle name="Header1Center 3 3 2 2 5" xfId="139"/>
    <cellStyle name="Header1Center 3 3 2 3" xfId="139"/>
    <cellStyle name="Header1Center 3 3 2 3 2" xfId="139"/>
    <cellStyle name="Header1Center 3 3 2 3 3" xfId="139"/>
    <cellStyle name="Header1Center 3 3 2 3 4" xfId="139"/>
    <cellStyle name="Header1Center 3 3 2 4" xfId="139"/>
    <cellStyle name="Header1Center 3 3 2 5" xfId="139"/>
    <cellStyle name="Header1Center 3 3 2 6" xfId="139"/>
    <cellStyle name="Header1Center 3 3 2 7" xfId="139"/>
    <cellStyle name="Header1Center 3 3 2 8" xfId="139"/>
    <cellStyle name="Header1Center 3 3 3" xfId="139"/>
    <cellStyle name="Header1Center 3 3 3 2" xfId="139"/>
    <cellStyle name="Header1Center 3 3 3 2 2" xfId="139"/>
    <cellStyle name="Header1Center 3 3 3 2 3" xfId="139"/>
    <cellStyle name="Header1Center 3 3 3 2 4" xfId="139"/>
    <cellStyle name="Header1Center 3 3 3 2 5" xfId="139"/>
    <cellStyle name="Header1Center 3 3 3 3" xfId="139"/>
    <cellStyle name="Header1Center 3 3 3 3 2" xfId="139"/>
    <cellStyle name="Header1Center 3 3 3 3 3" xfId="139"/>
    <cellStyle name="Header1Center 3 3 3 3 4" xfId="139"/>
    <cellStyle name="Header1Center 3 3 3 4" xfId="139"/>
    <cellStyle name="Header1Center 3 3 3 5" xfId="139"/>
    <cellStyle name="Header1Center 3 3 3 6" xfId="139"/>
    <cellStyle name="Header1Center 3 3 3 7" xfId="139"/>
    <cellStyle name="Header1Center 3 3 3 8" xfId="139"/>
    <cellStyle name="Header1Center 3 3 4" xfId="139"/>
    <cellStyle name="Header1Center 3 3 4 2" xfId="139"/>
    <cellStyle name="Header1Center 3 3 4 2 2" xfId="139"/>
    <cellStyle name="Header1Center 3 3 4 2 3" xfId="139"/>
    <cellStyle name="Header1Center 3 3 4 2 4" xfId="139"/>
    <cellStyle name="Header1Center 3 3 4 2 5" xfId="139"/>
    <cellStyle name="Header1Center 3 3 4 3" xfId="139"/>
    <cellStyle name="Header1Center 3 3 4 3 2" xfId="139"/>
    <cellStyle name="Header1Center 3 3 4 3 3" xfId="139"/>
    <cellStyle name="Header1Center 3 3 4 3 4" xfId="139"/>
    <cellStyle name="Header1Center 3 3 4 4" xfId="139"/>
    <cellStyle name="Header1Center 3 3 4 5" xfId="139"/>
    <cellStyle name="Header1Center 3 3 4 6" xfId="139"/>
    <cellStyle name="Header1Center 3 3 4 7" xfId="139"/>
    <cellStyle name="Header1Center 3 3 4 8" xfId="139"/>
    <cellStyle name="Header1Center 3 3 5" xfId="139"/>
    <cellStyle name="Header1Center 3 3 5 2" xfId="139"/>
    <cellStyle name="Header1Center 3 3 5 2 2" xfId="139"/>
    <cellStyle name="Header1Center 3 3 5 2 3" xfId="139"/>
    <cellStyle name="Header1Center 3 3 5 2 4" xfId="139"/>
    <cellStyle name="Header1Center 3 3 5 2 5" xfId="139"/>
    <cellStyle name="Header1Center 3 3 5 3" xfId="139"/>
    <cellStyle name="Header1Center 3 3 5 3 2" xfId="139"/>
    <cellStyle name="Header1Center 3 3 5 3 3" xfId="139"/>
    <cellStyle name="Header1Center 3 3 5 3 4" xfId="139"/>
    <cellStyle name="Header1Center 3 3 5 4" xfId="139"/>
    <cellStyle name="Header1Center 3 3 5 5" xfId="139"/>
    <cellStyle name="Header1Center 3 3 5 6" xfId="139"/>
    <cellStyle name="Header1Center 3 3 5 7" xfId="139"/>
    <cellStyle name="Header1Center 3 3 5 8" xfId="139"/>
    <cellStyle name="Header1Center 3 3 6" xfId="139"/>
    <cellStyle name="Header1Center 3 3 6 2" xfId="139"/>
    <cellStyle name="Header1Center 3 3 6 3" xfId="139"/>
    <cellStyle name="Header1Center 3 3 6 4" xfId="139"/>
    <cellStyle name="Header1Center 3 3 6 5" xfId="139"/>
    <cellStyle name="Header1Center 3 3 7" xfId="139"/>
    <cellStyle name="Header1Center 3 3 7 2" xfId="139"/>
    <cellStyle name="Header1Center 3 3 7 3" xfId="139"/>
    <cellStyle name="Header1Center 3 3 7 4" xfId="139"/>
    <cellStyle name="Header1Center 3 3 8" xfId="139"/>
    <cellStyle name="Header1Center 3 3 9" xfId="139"/>
    <cellStyle name="Header1Center 3 4" xfId="139"/>
    <cellStyle name="Header1Center 3 4 10" xfId="139"/>
    <cellStyle name="Header1Center 3 4 11" xfId="139"/>
    <cellStyle name="Header1Center 3 4 12" xfId="139"/>
    <cellStyle name="Header1Center 3 4 2" xfId="139"/>
    <cellStyle name="Header1Center 3 4 2 2" xfId="139"/>
    <cellStyle name="Header1Center 3 4 2 2 2" xfId="139"/>
    <cellStyle name="Header1Center 3 4 2 2 3" xfId="139"/>
    <cellStyle name="Header1Center 3 4 2 2 4" xfId="139"/>
    <cellStyle name="Header1Center 3 4 2 2 5" xfId="139"/>
    <cellStyle name="Header1Center 3 4 2 3" xfId="139"/>
    <cellStyle name="Header1Center 3 4 2 3 2" xfId="139"/>
    <cellStyle name="Header1Center 3 4 2 3 3" xfId="139"/>
    <cellStyle name="Header1Center 3 4 2 3 4" xfId="139"/>
    <cellStyle name="Header1Center 3 4 2 4" xfId="139"/>
    <cellStyle name="Header1Center 3 4 2 5" xfId="139"/>
    <cellStyle name="Header1Center 3 4 2 6" xfId="139"/>
    <cellStyle name="Header1Center 3 4 2 7" xfId="139"/>
    <cellStyle name="Header1Center 3 4 2 8" xfId="139"/>
    <cellStyle name="Header1Center 3 4 3" xfId="139"/>
    <cellStyle name="Header1Center 3 4 3 2" xfId="139"/>
    <cellStyle name="Header1Center 3 4 3 2 2" xfId="139"/>
    <cellStyle name="Header1Center 3 4 3 2 3" xfId="139"/>
    <cellStyle name="Header1Center 3 4 3 2 4" xfId="139"/>
    <cellStyle name="Header1Center 3 4 3 2 5" xfId="139"/>
    <cellStyle name="Header1Center 3 4 3 3" xfId="139"/>
    <cellStyle name="Header1Center 3 4 3 3 2" xfId="139"/>
    <cellStyle name="Header1Center 3 4 3 3 3" xfId="139"/>
    <cellStyle name="Header1Center 3 4 3 3 4" xfId="139"/>
    <cellStyle name="Header1Center 3 4 3 4" xfId="139"/>
    <cellStyle name="Header1Center 3 4 3 5" xfId="139"/>
    <cellStyle name="Header1Center 3 4 3 6" xfId="139"/>
    <cellStyle name="Header1Center 3 4 3 7" xfId="139"/>
    <cellStyle name="Header1Center 3 4 3 8" xfId="139"/>
    <cellStyle name="Header1Center 3 4 4" xfId="139"/>
    <cellStyle name="Header1Center 3 4 4 2" xfId="139"/>
    <cellStyle name="Header1Center 3 4 4 2 2" xfId="139"/>
    <cellStyle name="Header1Center 3 4 4 2 3" xfId="139"/>
    <cellStyle name="Header1Center 3 4 4 2 4" xfId="139"/>
    <cellStyle name="Header1Center 3 4 4 2 5" xfId="139"/>
    <cellStyle name="Header1Center 3 4 4 3" xfId="139"/>
    <cellStyle name="Header1Center 3 4 4 3 2" xfId="139"/>
    <cellStyle name="Header1Center 3 4 4 3 3" xfId="139"/>
    <cellStyle name="Header1Center 3 4 4 3 4" xfId="139"/>
    <cellStyle name="Header1Center 3 4 4 4" xfId="139"/>
    <cellStyle name="Header1Center 3 4 4 5" xfId="139"/>
    <cellStyle name="Header1Center 3 4 4 6" xfId="139"/>
    <cellStyle name="Header1Center 3 4 4 7" xfId="139"/>
    <cellStyle name="Header1Center 3 4 4 8" xfId="139"/>
    <cellStyle name="Header1Center 3 4 5" xfId="139"/>
    <cellStyle name="Header1Center 3 4 5 2" xfId="139"/>
    <cellStyle name="Header1Center 3 4 5 2 2" xfId="139"/>
    <cellStyle name="Header1Center 3 4 5 2 3" xfId="139"/>
    <cellStyle name="Header1Center 3 4 5 2 4" xfId="139"/>
    <cellStyle name="Header1Center 3 4 5 2 5" xfId="139"/>
    <cellStyle name="Header1Center 3 4 5 3" xfId="139"/>
    <cellStyle name="Header1Center 3 4 5 3 2" xfId="139"/>
    <cellStyle name="Header1Center 3 4 5 3 3" xfId="139"/>
    <cellStyle name="Header1Center 3 4 5 3 4" xfId="139"/>
    <cellStyle name="Header1Center 3 4 5 4" xfId="139"/>
    <cellStyle name="Header1Center 3 4 5 5" xfId="139"/>
    <cellStyle name="Header1Center 3 4 5 6" xfId="139"/>
    <cellStyle name="Header1Center 3 4 5 7" xfId="139"/>
    <cellStyle name="Header1Center 3 4 5 8" xfId="139"/>
    <cellStyle name="Header1Center 3 4 6" xfId="139"/>
    <cellStyle name="Header1Center 3 4 6 2" xfId="139"/>
    <cellStyle name="Header1Center 3 4 6 3" xfId="139"/>
    <cellStyle name="Header1Center 3 4 6 4" xfId="139"/>
    <cellStyle name="Header1Center 3 4 6 5" xfId="139"/>
    <cellStyle name="Header1Center 3 4 7" xfId="139"/>
    <cellStyle name="Header1Center 3 4 7 2" xfId="139"/>
    <cellStyle name="Header1Center 3 4 7 3" xfId="139"/>
    <cellStyle name="Header1Center 3 4 7 4" xfId="139"/>
    <cellStyle name="Header1Center 3 4 8" xfId="139"/>
    <cellStyle name="Header1Center 3 4 9" xfId="139"/>
    <cellStyle name="Header1Center 3 5" xfId="139"/>
    <cellStyle name="Header1Center 3 5 10" xfId="139"/>
    <cellStyle name="Header1Center 3 5 11" xfId="139"/>
    <cellStyle name="Header1Center 3 5 12" xfId="139"/>
    <cellStyle name="Header1Center 3 5 2" xfId="139"/>
    <cellStyle name="Header1Center 3 5 2 2" xfId="139"/>
    <cellStyle name="Header1Center 3 5 2 2 2" xfId="139"/>
    <cellStyle name="Header1Center 3 5 2 2 3" xfId="139"/>
    <cellStyle name="Header1Center 3 5 2 2 4" xfId="139"/>
    <cellStyle name="Header1Center 3 5 2 2 5" xfId="139"/>
    <cellStyle name="Header1Center 3 5 2 3" xfId="139"/>
    <cellStyle name="Header1Center 3 5 2 3 2" xfId="139"/>
    <cellStyle name="Header1Center 3 5 2 3 3" xfId="139"/>
    <cellStyle name="Header1Center 3 5 2 3 4" xfId="139"/>
    <cellStyle name="Header1Center 3 5 2 4" xfId="139"/>
    <cellStyle name="Header1Center 3 5 2 5" xfId="139"/>
    <cellStyle name="Header1Center 3 5 2 6" xfId="139"/>
    <cellStyle name="Header1Center 3 5 2 7" xfId="139"/>
    <cellStyle name="Header1Center 3 5 2 8" xfId="139"/>
    <cellStyle name="Header1Center 3 5 3" xfId="139"/>
    <cellStyle name="Header1Center 3 5 3 2" xfId="139"/>
    <cellStyle name="Header1Center 3 5 3 2 2" xfId="139"/>
    <cellStyle name="Header1Center 3 5 3 2 3" xfId="139"/>
    <cellStyle name="Header1Center 3 5 3 2 4" xfId="139"/>
    <cellStyle name="Header1Center 3 5 3 2 5" xfId="139"/>
    <cellStyle name="Header1Center 3 5 3 3" xfId="139"/>
    <cellStyle name="Header1Center 3 5 3 3 2" xfId="139"/>
    <cellStyle name="Header1Center 3 5 3 3 3" xfId="139"/>
    <cellStyle name="Header1Center 3 5 3 3 4" xfId="139"/>
    <cellStyle name="Header1Center 3 5 3 4" xfId="139"/>
    <cellStyle name="Header1Center 3 5 3 5" xfId="139"/>
    <cellStyle name="Header1Center 3 5 3 6" xfId="139"/>
    <cellStyle name="Header1Center 3 5 3 7" xfId="139"/>
    <cellStyle name="Header1Center 3 5 3 8" xfId="139"/>
    <cellStyle name="Header1Center 3 5 4" xfId="139"/>
    <cellStyle name="Header1Center 3 5 4 2" xfId="139"/>
    <cellStyle name="Header1Center 3 5 4 2 2" xfId="139"/>
    <cellStyle name="Header1Center 3 5 4 2 3" xfId="139"/>
    <cellStyle name="Header1Center 3 5 4 2 4" xfId="139"/>
    <cellStyle name="Header1Center 3 5 4 2 5" xfId="139"/>
    <cellStyle name="Header1Center 3 5 4 3" xfId="139"/>
    <cellStyle name="Header1Center 3 5 4 3 2" xfId="139"/>
    <cellStyle name="Header1Center 3 5 4 3 3" xfId="139"/>
    <cellStyle name="Header1Center 3 5 4 3 4" xfId="139"/>
    <cellStyle name="Header1Center 3 5 4 4" xfId="139"/>
    <cellStyle name="Header1Center 3 5 4 5" xfId="139"/>
    <cellStyle name="Header1Center 3 5 4 6" xfId="139"/>
    <cellStyle name="Header1Center 3 5 4 7" xfId="139"/>
    <cellStyle name="Header1Center 3 5 4 8" xfId="139"/>
    <cellStyle name="Header1Center 3 5 5" xfId="139"/>
    <cellStyle name="Header1Center 3 5 5 2" xfId="139"/>
    <cellStyle name="Header1Center 3 5 5 2 2" xfId="139"/>
    <cellStyle name="Header1Center 3 5 5 2 3" xfId="139"/>
    <cellStyle name="Header1Center 3 5 5 2 4" xfId="139"/>
    <cellStyle name="Header1Center 3 5 5 2 5" xfId="139"/>
    <cellStyle name="Header1Center 3 5 5 3" xfId="139"/>
    <cellStyle name="Header1Center 3 5 5 3 2" xfId="139"/>
    <cellStyle name="Header1Center 3 5 5 3 3" xfId="139"/>
    <cellStyle name="Header1Center 3 5 5 3 4" xfId="139"/>
    <cellStyle name="Header1Center 3 5 5 4" xfId="139"/>
    <cellStyle name="Header1Center 3 5 5 5" xfId="139"/>
    <cellStyle name="Header1Center 3 5 5 6" xfId="139"/>
    <cellStyle name="Header1Center 3 5 5 7" xfId="139"/>
    <cellStyle name="Header1Center 3 5 5 8" xfId="139"/>
    <cellStyle name="Header1Center 3 5 6" xfId="139"/>
    <cellStyle name="Header1Center 3 5 6 2" xfId="139"/>
    <cellStyle name="Header1Center 3 5 6 3" xfId="139"/>
    <cellStyle name="Header1Center 3 5 6 4" xfId="139"/>
    <cellStyle name="Header1Center 3 5 6 5" xfId="139"/>
    <cellStyle name="Header1Center 3 5 7" xfId="139"/>
    <cellStyle name="Header1Center 3 5 7 2" xfId="139"/>
    <cellStyle name="Header1Center 3 5 7 3" xfId="139"/>
    <cellStyle name="Header1Center 3 5 7 4" xfId="139"/>
    <cellStyle name="Header1Center 3 5 8" xfId="139"/>
    <cellStyle name="Header1Center 3 5 9" xfId="139"/>
    <cellStyle name="Header1Center 3 6" xfId="139"/>
    <cellStyle name="Header1Center 3 6 10" xfId="139"/>
    <cellStyle name="Header1Center 3 6 11" xfId="139"/>
    <cellStyle name="Header1Center 3 6 2" xfId="139"/>
    <cellStyle name="Header1Center 3 6 2 2" xfId="139"/>
    <cellStyle name="Header1Center 3 6 2 2 2" xfId="139"/>
    <cellStyle name="Header1Center 3 6 2 2 3" xfId="139"/>
    <cellStyle name="Header1Center 3 6 2 2 4" xfId="139"/>
    <cellStyle name="Header1Center 3 6 2 2 5" xfId="139"/>
    <cellStyle name="Header1Center 3 6 2 3" xfId="139"/>
    <cellStyle name="Header1Center 3 6 2 3 2" xfId="139"/>
    <cellStyle name="Header1Center 3 6 2 3 3" xfId="139"/>
    <cellStyle name="Header1Center 3 6 2 3 4" xfId="139"/>
    <cellStyle name="Header1Center 3 6 2 4" xfId="139"/>
    <cellStyle name="Header1Center 3 6 2 5" xfId="139"/>
    <cellStyle name="Header1Center 3 6 2 6" xfId="139"/>
    <cellStyle name="Header1Center 3 6 2 7" xfId="139"/>
    <cellStyle name="Header1Center 3 6 2 8" xfId="139"/>
    <cellStyle name="Header1Center 3 6 3" xfId="139"/>
    <cellStyle name="Header1Center 3 6 3 2" xfId="139"/>
    <cellStyle name="Header1Center 3 6 3 2 2" xfId="139"/>
    <cellStyle name="Header1Center 3 6 3 2 3" xfId="139"/>
    <cellStyle name="Header1Center 3 6 3 2 4" xfId="139"/>
    <cellStyle name="Header1Center 3 6 3 2 5" xfId="139"/>
    <cellStyle name="Header1Center 3 6 3 3" xfId="139"/>
    <cellStyle name="Header1Center 3 6 3 3 2" xfId="139"/>
    <cellStyle name="Header1Center 3 6 3 3 3" xfId="139"/>
    <cellStyle name="Header1Center 3 6 3 3 4" xfId="139"/>
    <cellStyle name="Header1Center 3 6 3 4" xfId="139"/>
    <cellStyle name="Header1Center 3 6 3 5" xfId="139"/>
    <cellStyle name="Header1Center 3 6 3 6" xfId="139"/>
    <cellStyle name="Header1Center 3 6 3 7" xfId="139"/>
    <cellStyle name="Header1Center 3 6 3 8" xfId="139"/>
    <cellStyle name="Header1Center 3 6 4" xfId="139"/>
    <cellStyle name="Header1Center 3 6 4 2" xfId="139"/>
    <cellStyle name="Header1Center 3 6 4 2 2" xfId="139"/>
    <cellStyle name="Header1Center 3 6 4 2 3" xfId="139"/>
    <cellStyle name="Header1Center 3 6 4 2 4" xfId="139"/>
    <cellStyle name="Header1Center 3 6 4 2 5" xfId="139"/>
    <cellStyle name="Header1Center 3 6 4 3" xfId="139"/>
    <cellStyle name="Header1Center 3 6 4 3 2" xfId="139"/>
    <cellStyle name="Header1Center 3 6 4 3 3" xfId="139"/>
    <cellStyle name="Header1Center 3 6 4 3 4" xfId="139"/>
    <cellStyle name="Header1Center 3 6 4 4" xfId="139"/>
    <cellStyle name="Header1Center 3 6 4 5" xfId="139"/>
    <cellStyle name="Header1Center 3 6 4 6" xfId="139"/>
    <cellStyle name="Header1Center 3 6 4 7" xfId="139"/>
    <cellStyle name="Header1Center 3 6 4 8" xfId="139"/>
    <cellStyle name="Header1Center 3 6 5" xfId="139"/>
    <cellStyle name="Header1Center 3 6 5 2" xfId="139"/>
    <cellStyle name="Header1Center 3 6 5 3" xfId="139"/>
    <cellStyle name="Header1Center 3 6 5 4" xfId="139"/>
    <cellStyle name="Header1Center 3 6 5 5" xfId="139"/>
    <cellStyle name="Header1Center 3 6 6" xfId="139"/>
    <cellStyle name="Header1Center 3 6 6 2" xfId="139"/>
    <cellStyle name="Header1Center 3 6 6 3" xfId="139"/>
    <cellStyle name="Header1Center 3 6 6 4" xfId="139"/>
    <cellStyle name="Header1Center 3 6 7" xfId="139"/>
    <cellStyle name="Header1Center 3 6 8" xfId="139"/>
    <cellStyle name="Header1Center 3 6 9" xfId="139"/>
    <cellStyle name="Header1Center 3 7" xfId="139"/>
    <cellStyle name="Header1Center 3 7 10" xfId="139"/>
    <cellStyle name="Header1Center 3 7 11" xfId="139"/>
    <cellStyle name="Header1Center 3 7 2" xfId="139"/>
    <cellStyle name="Header1Center 3 7 2 2" xfId="139"/>
    <cellStyle name="Header1Center 3 7 2 2 2" xfId="139"/>
    <cellStyle name="Header1Center 3 7 2 2 3" xfId="139"/>
    <cellStyle name="Header1Center 3 7 2 2 4" xfId="139"/>
    <cellStyle name="Header1Center 3 7 2 2 5" xfId="139"/>
    <cellStyle name="Header1Center 3 7 2 3" xfId="139"/>
    <cellStyle name="Header1Center 3 7 2 3 2" xfId="139"/>
    <cellStyle name="Header1Center 3 7 2 3 3" xfId="139"/>
    <cellStyle name="Header1Center 3 7 2 3 4" xfId="139"/>
    <cellStyle name="Header1Center 3 7 2 4" xfId="139"/>
    <cellStyle name="Header1Center 3 7 2 5" xfId="139"/>
    <cellStyle name="Header1Center 3 7 2 6" xfId="139"/>
    <cellStyle name="Header1Center 3 7 2 7" xfId="139"/>
    <cellStyle name="Header1Center 3 7 2 8" xfId="139"/>
    <cellStyle name="Header1Center 3 7 3" xfId="139"/>
    <cellStyle name="Header1Center 3 7 3 2" xfId="139"/>
    <cellStyle name="Header1Center 3 7 3 2 2" xfId="139"/>
    <cellStyle name="Header1Center 3 7 3 2 3" xfId="139"/>
    <cellStyle name="Header1Center 3 7 3 2 4" xfId="139"/>
    <cellStyle name="Header1Center 3 7 3 2 5" xfId="139"/>
    <cellStyle name="Header1Center 3 7 3 3" xfId="139"/>
    <cellStyle name="Header1Center 3 7 3 3 2" xfId="139"/>
    <cellStyle name="Header1Center 3 7 3 3 3" xfId="139"/>
    <cellStyle name="Header1Center 3 7 3 3 4" xfId="139"/>
    <cellStyle name="Header1Center 3 7 3 4" xfId="139"/>
    <cellStyle name="Header1Center 3 7 3 5" xfId="139"/>
    <cellStyle name="Header1Center 3 7 3 6" xfId="139"/>
    <cellStyle name="Header1Center 3 7 3 7" xfId="139"/>
    <cellStyle name="Header1Center 3 7 3 8" xfId="139"/>
    <cellStyle name="Header1Center 3 7 4" xfId="139"/>
    <cellStyle name="Header1Center 3 7 4 2" xfId="139"/>
    <cellStyle name="Header1Center 3 7 4 2 2" xfId="139"/>
    <cellStyle name="Header1Center 3 7 4 2 3" xfId="139"/>
    <cellStyle name="Header1Center 3 7 4 2 4" xfId="139"/>
    <cellStyle name="Header1Center 3 7 4 2 5" xfId="139"/>
    <cellStyle name="Header1Center 3 7 4 3" xfId="139"/>
    <cellStyle name="Header1Center 3 7 4 3 2" xfId="139"/>
    <cellStyle name="Header1Center 3 7 4 3 3" xfId="139"/>
    <cellStyle name="Header1Center 3 7 4 3 4" xfId="139"/>
    <cellStyle name="Header1Center 3 7 4 4" xfId="139"/>
    <cellStyle name="Header1Center 3 7 4 5" xfId="139"/>
    <cellStyle name="Header1Center 3 7 4 6" xfId="139"/>
    <cellStyle name="Header1Center 3 7 4 7" xfId="139"/>
    <cellStyle name="Header1Center 3 7 4 8" xfId="139"/>
    <cellStyle name="Header1Center 3 7 5" xfId="139"/>
    <cellStyle name="Header1Center 3 7 5 2" xfId="139"/>
    <cellStyle name="Header1Center 3 7 5 3" xfId="139"/>
    <cellStyle name="Header1Center 3 7 5 4" xfId="139"/>
    <cellStyle name="Header1Center 3 7 5 5" xfId="139"/>
    <cellStyle name="Header1Center 3 7 6" xfId="139"/>
    <cellStyle name="Header1Center 3 7 6 2" xfId="139"/>
    <cellStyle name="Header1Center 3 7 6 3" xfId="139"/>
    <cellStyle name="Header1Center 3 7 6 4" xfId="139"/>
    <cellStyle name="Header1Center 3 7 7" xfId="139"/>
    <cellStyle name="Header1Center 3 7 8" xfId="139"/>
    <cellStyle name="Header1Center 3 7 9" xfId="139"/>
    <cellStyle name="Header1Center 3 8" xfId="139"/>
    <cellStyle name="Header1Center 3 8 2" xfId="139"/>
    <cellStyle name="Header1Center 3 8 2 2" xfId="139"/>
    <cellStyle name="Header1Center 3 8 2 3" xfId="139"/>
    <cellStyle name="Header1Center 3 8 2 4" xfId="139"/>
    <cellStyle name="Header1Center 3 8 2 5" xfId="139"/>
    <cellStyle name="Header1Center 3 8 3" xfId="139"/>
    <cellStyle name="Header1Center 3 8 3 2" xfId="139"/>
    <cellStyle name="Header1Center 3 8 3 3" xfId="139"/>
    <cellStyle name="Header1Center 3 8 3 4" xfId="139"/>
    <cellStyle name="Header1Center 3 8 4" xfId="139"/>
    <cellStyle name="Header1Center 3 8 5" xfId="139"/>
    <cellStyle name="Header1Center 3 8 6" xfId="139"/>
    <cellStyle name="Header1Center 3 8 7" xfId="139"/>
    <cellStyle name="Header1Center 3 8 8" xfId="139"/>
    <cellStyle name="Header1Center 3 9" xfId="139"/>
    <cellStyle name="Header1Center 3 9 2" xfId="139"/>
    <cellStyle name="Header1Center 3 9 2 2" xfId="139"/>
    <cellStyle name="Header1Center 3 9 2 3" xfId="139"/>
    <cellStyle name="Header1Center 3 9 2 4" xfId="139"/>
    <cellStyle name="Header1Center 3 9 2 5" xfId="139"/>
    <cellStyle name="Header1Center 3 9 3" xfId="139"/>
    <cellStyle name="Header1Center 3 9 3 2" xfId="139"/>
    <cellStyle name="Header1Center 3 9 3 3" xfId="139"/>
    <cellStyle name="Header1Center 3 9 3 4" xfId="139"/>
    <cellStyle name="Header1Center 3 9 4" xfId="139"/>
    <cellStyle name="Header1Center 3 9 5" xfId="139"/>
    <cellStyle name="Header1Center 3 9 6" xfId="139"/>
    <cellStyle name="Header1Center 3 9 7" xfId="139"/>
    <cellStyle name="Header1Center 3 9 8" xfId="139"/>
    <cellStyle name="Header1Center 4" xfId="139"/>
    <cellStyle name="Header1Center 4 2" xfId="139"/>
    <cellStyle name="Header1Center 4 2 2" xfId="139"/>
    <cellStyle name="Header1Center 4 2 2 2" xfId="139"/>
    <cellStyle name="Header1Center 4 2 2 3" xfId="139"/>
    <cellStyle name="Header1Center 4 2 2 4" xfId="139"/>
    <cellStyle name="Header1Center 4 2 2 5" xfId="139"/>
    <cellStyle name="Header1Center 4 2 3" xfId="139"/>
    <cellStyle name="Header1Center 4 2 3 2" xfId="139"/>
    <cellStyle name="Header1Center 4 2 3 3" xfId="139"/>
    <cellStyle name="Header1Center 4 2 3 4" xfId="139"/>
    <cellStyle name="Header1Center 4 2 4" xfId="139"/>
    <cellStyle name="Header1Center 4 2 5" xfId="139"/>
    <cellStyle name="Header1Center 4 2 6" xfId="139"/>
    <cellStyle name="Header1Center 4 2 7" xfId="139"/>
    <cellStyle name="Header1Center 4 2 8" xfId="139"/>
    <cellStyle name="Header1Center 4 3" xfId="139"/>
    <cellStyle name="Header1Center 4 3 2" xfId="139"/>
    <cellStyle name="Header1Center 4 3 2 2" xfId="139"/>
    <cellStyle name="Header1Center 4 3 2 3" xfId="139"/>
    <cellStyle name="Header1Center 4 3 2 4" xfId="139"/>
    <cellStyle name="Header1Center 4 3 2 5" xfId="139"/>
    <cellStyle name="Header1Center 4 3 3" xfId="139"/>
    <cellStyle name="Header1Center 4 3 3 2" xfId="139"/>
    <cellStyle name="Header1Center 4 3 3 3" xfId="139"/>
    <cellStyle name="Header1Center 4 3 3 4" xfId="139"/>
    <cellStyle name="Header1Center 4 3 4" xfId="139"/>
    <cellStyle name="Header1Center 4 3 5" xfId="139"/>
    <cellStyle name="Header1Center 4 3 6" xfId="139"/>
    <cellStyle name="Header1Center 4 3 7" xfId="139"/>
    <cellStyle name="Header1Center 4 4" xfId="139"/>
    <cellStyle name="Header1Center 4 4 2" xfId="139"/>
    <cellStyle name="Header1Center 4 4 3" xfId="139"/>
    <cellStyle name="Header1Center 4 4 4" xfId="139"/>
    <cellStyle name="Header1Center 4 4 5" xfId="139"/>
    <cellStyle name="Header1Center 4 5" xfId="139"/>
    <cellStyle name="Header1Center 4 5 2" xfId="139"/>
    <cellStyle name="Header1Center 4 5 3" xfId="139"/>
    <cellStyle name="Header1Center 4 5 4" xfId="139"/>
    <cellStyle name="Header1Center 4 6" xfId="139"/>
    <cellStyle name="Header1Center 4 7" xfId="139"/>
    <cellStyle name="Header1Center 4 8" xfId="139"/>
    <cellStyle name="Header1Center 4 9" xfId="139"/>
    <cellStyle name="Header1Center 5" xfId="139"/>
    <cellStyle name="Header1Center 5 2" xfId="139"/>
    <cellStyle name="Header1Center 5 2 2" xfId="139"/>
    <cellStyle name="Header1Center 5 2 3" xfId="139"/>
    <cellStyle name="Header1Center 5 2 4" xfId="139"/>
    <cellStyle name="Header1Center 5 2 5" xfId="139"/>
    <cellStyle name="Header1Center 5 3" xfId="139"/>
    <cellStyle name="Header1Center 5 3 2" xfId="139"/>
    <cellStyle name="Header1Center 5 3 3" xfId="139"/>
    <cellStyle name="Header1Center 5 3 4" xfId="139"/>
    <cellStyle name="Header1Center 5 4" xfId="139"/>
    <cellStyle name="Header1Center 5 5" xfId="139"/>
    <cellStyle name="Header1Center 5 6" xfId="139"/>
    <cellStyle name="Header1Center 5 7" xfId="139"/>
    <cellStyle name="Header1Center 5 8" xfId="139"/>
    <cellStyle name="Header1Center 6" xfId="139"/>
    <cellStyle name="Header1Center 6 2" xfId="139"/>
    <cellStyle name="Header1Center 6 3" xfId="139"/>
    <cellStyle name="Header1Center 6 4" xfId="139"/>
    <cellStyle name="Header1Center 6 5" xfId="139"/>
    <cellStyle name="Header1Center 7" xfId="139"/>
    <cellStyle name="Header1Center 8" xfId="139"/>
    <cellStyle name="Header2" xfId="140"/>
    <cellStyle name="Header2 10" xfId="140"/>
    <cellStyle name="Header2 10 2" xfId="140"/>
    <cellStyle name="Header2 11" xfId="140"/>
    <cellStyle name="Header2 11 2" xfId="140"/>
    <cellStyle name="Header2 12" xfId="140"/>
    <cellStyle name="Header2 12 2" xfId="140"/>
    <cellStyle name="Header2 13" xfId="140"/>
    <cellStyle name="Header2 14" xfId="140"/>
    <cellStyle name="Header2 15" xfId="140"/>
    <cellStyle name="Header2 16" xfId="140"/>
    <cellStyle name="Header2 17" xfId="140"/>
    <cellStyle name="Header2 18" xfId="140"/>
    <cellStyle name="Header2 2" xfId="140"/>
    <cellStyle name="Header2 2 2" xfId="140"/>
    <cellStyle name="Header2 2 2 2" xfId="140"/>
    <cellStyle name="Header2 2 2 2 2" xfId="140"/>
    <cellStyle name="Header2 2 2 3" xfId="140"/>
    <cellStyle name="Header2 2 2 3 2" xfId="140"/>
    <cellStyle name="Header2 2 2 4" xfId="140"/>
    <cellStyle name="Header2 2 2 4 2" xfId="140"/>
    <cellStyle name="Header2 2 2 5" xfId="140"/>
    <cellStyle name="Header2 2 2 5 2" xfId="140"/>
    <cellStyle name="Header2 2 2 6" xfId="140"/>
    <cellStyle name="Header2 2 2 7" xfId="140"/>
    <cellStyle name="Header2 2 3" xfId="140"/>
    <cellStyle name="Header2 2 3 2" xfId="140"/>
    <cellStyle name="Header2 2 3 3" xfId="140"/>
    <cellStyle name="Header2 2 4" xfId="140"/>
    <cellStyle name="Header2 2 4 2" xfId="140"/>
    <cellStyle name="Header2 2 5" xfId="140"/>
    <cellStyle name="Header2 2 5 2" xfId="140"/>
    <cellStyle name="Header2 2 6" xfId="140"/>
    <cellStyle name="Header2 3" xfId="140"/>
    <cellStyle name="Header2 3 2" xfId="140"/>
    <cellStyle name="Header2 3 2 2" xfId="140"/>
    <cellStyle name="Header2 3 2 3" xfId="140"/>
    <cellStyle name="Header2 3 3" xfId="140"/>
    <cellStyle name="Header2 3 3 2" xfId="140"/>
    <cellStyle name="Header2 3 3 3" xfId="140"/>
    <cellStyle name="Header2 3 4" xfId="140"/>
    <cellStyle name="Header2 3 4 2" xfId="140"/>
    <cellStyle name="Header2 3 5" xfId="140"/>
    <cellStyle name="Header2 3 5 2" xfId="140"/>
    <cellStyle name="Header2 3 6" xfId="140"/>
    <cellStyle name="Header2 4" xfId="140"/>
    <cellStyle name="Header2 4 2" xfId="140"/>
    <cellStyle name="Header2 4 3" xfId="140"/>
    <cellStyle name="Header2 5" xfId="140"/>
    <cellStyle name="Header2 5 2" xfId="140"/>
    <cellStyle name="Header2 6" xfId="140"/>
    <cellStyle name="Header2 6 2" xfId="140"/>
    <cellStyle name="Header2 7" xfId="140"/>
    <cellStyle name="Header2 8" xfId="140"/>
    <cellStyle name="Header2 9" xfId="140"/>
    <cellStyle name="Header2 9 2" xfId="140"/>
    <cellStyle name="HeaderCenter" xfId="124"/>
    <cellStyle name="HeaderCenter-WB" xfId="141"/>
    <cellStyle name="HeaderCenterWBorder" xfId="142"/>
    <cellStyle name="HeaderSmall" xfId="143"/>
    <cellStyle name="HeaderSmall 2" xfId="143"/>
    <cellStyle name="HeaderSmall 2 10" xfId="143"/>
    <cellStyle name="HeaderSmall 2 11" xfId="143"/>
    <cellStyle name="HeaderSmall 2 12" xfId="143"/>
    <cellStyle name="HeaderSmall 2 13" xfId="143"/>
    <cellStyle name="HeaderSmall 2 14" xfId="143"/>
    <cellStyle name="HeaderSmall 2 2" xfId="143"/>
    <cellStyle name="HeaderSmall 2 2 10" xfId="143"/>
    <cellStyle name="HeaderSmall 2 2 11" xfId="143"/>
    <cellStyle name="HeaderSmall 2 2 12" xfId="143"/>
    <cellStyle name="HeaderSmall 2 2 13" xfId="143"/>
    <cellStyle name="HeaderSmall 2 2 14" xfId="143"/>
    <cellStyle name="HeaderSmall 2 2 2" xfId="143"/>
    <cellStyle name="HeaderSmall 2 2 2 10" xfId="143"/>
    <cellStyle name="HeaderSmall 2 2 2 11" xfId="143"/>
    <cellStyle name="HeaderSmall 2 2 2 12" xfId="143"/>
    <cellStyle name="HeaderSmall 2 2 2 2" xfId="143"/>
    <cellStyle name="HeaderSmall 2 2 2 2 2" xfId="143"/>
    <cellStyle name="HeaderSmall 2 2 2 2 2 2" xfId="143"/>
    <cellStyle name="HeaderSmall 2 2 2 2 2 3" xfId="143"/>
    <cellStyle name="HeaderSmall 2 2 2 2 2 4" xfId="143"/>
    <cellStyle name="HeaderSmall 2 2 2 2 2 5" xfId="143"/>
    <cellStyle name="HeaderSmall 2 2 2 2 3" xfId="143"/>
    <cellStyle name="HeaderSmall 2 2 2 2 3 2" xfId="143"/>
    <cellStyle name="HeaderSmall 2 2 2 2 3 3" xfId="143"/>
    <cellStyle name="HeaderSmall 2 2 2 2 3 4" xfId="143"/>
    <cellStyle name="HeaderSmall 2 2 2 2 4" xfId="143"/>
    <cellStyle name="HeaderSmall 2 2 2 2 5" xfId="143"/>
    <cellStyle name="HeaderSmall 2 2 2 2 6" xfId="143"/>
    <cellStyle name="HeaderSmall 2 2 2 2 7" xfId="143"/>
    <cellStyle name="HeaderSmall 2 2 2 2 8" xfId="143"/>
    <cellStyle name="HeaderSmall 2 2 2 3" xfId="143"/>
    <cellStyle name="HeaderSmall 2 2 2 3 2" xfId="143"/>
    <cellStyle name="HeaderSmall 2 2 2 3 2 2" xfId="143"/>
    <cellStyle name="HeaderSmall 2 2 2 3 2 3" xfId="143"/>
    <cellStyle name="HeaderSmall 2 2 2 3 2 4" xfId="143"/>
    <cellStyle name="HeaderSmall 2 2 2 3 2 5" xfId="143"/>
    <cellStyle name="HeaderSmall 2 2 2 3 3" xfId="143"/>
    <cellStyle name="HeaderSmall 2 2 2 3 3 2" xfId="143"/>
    <cellStyle name="HeaderSmall 2 2 2 3 3 3" xfId="143"/>
    <cellStyle name="HeaderSmall 2 2 2 3 3 4" xfId="143"/>
    <cellStyle name="HeaderSmall 2 2 2 3 4" xfId="143"/>
    <cellStyle name="HeaderSmall 2 2 2 3 5" xfId="143"/>
    <cellStyle name="HeaderSmall 2 2 2 3 6" xfId="143"/>
    <cellStyle name="HeaderSmall 2 2 2 3 7" xfId="143"/>
    <cellStyle name="HeaderSmall 2 2 2 3 8" xfId="143"/>
    <cellStyle name="HeaderSmall 2 2 2 4" xfId="143"/>
    <cellStyle name="HeaderSmall 2 2 2 4 2" xfId="143"/>
    <cellStyle name="HeaderSmall 2 2 2 4 2 2" xfId="143"/>
    <cellStyle name="HeaderSmall 2 2 2 4 2 3" xfId="143"/>
    <cellStyle name="HeaderSmall 2 2 2 4 2 4" xfId="143"/>
    <cellStyle name="HeaderSmall 2 2 2 4 2 5" xfId="143"/>
    <cellStyle name="HeaderSmall 2 2 2 4 3" xfId="143"/>
    <cellStyle name="HeaderSmall 2 2 2 4 3 2" xfId="143"/>
    <cellStyle name="HeaderSmall 2 2 2 4 3 3" xfId="143"/>
    <cellStyle name="HeaderSmall 2 2 2 4 3 4" xfId="143"/>
    <cellStyle name="HeaderSmall 2 2 2 4 4" xfId="143"/>
    <cellStyle name="HeaderSmall 2 2 2 4 5" xfId="143"/>
    <cellStyle name="HeaderSmall 2 2 2 4 6" xfId="143"/>
    <cellStyle name="HeaderSmall 2 2 2 4 7" xfId="143"/>
    <cellStyle name="HeaderSmall 2 2 2 4 8" xfId="143"/>
    <cellStyle name="HeaderSmall 2 2 2 5" xfId="143"/>
    <cellStyle name="HeaderSmall 2 2 2 5 2" xfId="143"/>
    <cellStyle name="HeaderSmall 2 2 2 5 2 2" xfId="143"/>
    <cellStyle name="HeaderSmall 2 2 2 5 2 3" xfId="143"/>
    <cellStyle name="HeaderSmall 2 2 2 5 2 4" xfId="143"/>
    <cellStyle name="HeaderSmall 2 2 2 5 2 5" xfId="143"/>
    <cellStyle name="HeaderSmall 2 2 2 5 3" xfId="143"/>
    <cellStyle name="HeaderSmall 2 2 2 5 3 2" xfId="143"/>
    <cellStyle name="HeaderSmall 2 2 2 5 3 3" xfId="143"/>
    <cellStyle name="HeaderSmall 2 2 2 5 3 4" xfId="143"/>
    <cellStyle name="HeaderSmall 2 2 2 5 4" xfId="143"/>
    <cellStyle name="HeaderSmall 2 2 2 5 5" xfId="143"/>
    <cellStyle name="HeaderSmall 2 2 2 5 6" xfId="143"/>
    <cellStyle name="HeaderSmall 2 2 2 5 7" xfId="143"/>
    <cellStyle name="HeaderSmall 2 2 2 5 8" xfId="143"/>
    <cellStyle name="HeaderSmall 2 2 2 6" xfId="143"/>
    <cellStyle name="HeaderSmall 2 2 2 6 2" xfId="143"/>
    <cellStyle name="HeaderSmall 2 2 2 6 3" xfId="143"/>
    <cellStyle name="HeaderSmall 2 2 2 6 4" xfId="143"/>
    <cellStyle name="HeaderSmall 2 2 2 6 5" xfId="143"/>
    <cellStyle name="HeaderSmall 2 2 2 7" xfId="143"/>
    <cellStyle name="HeaderSmall 2 2 2 7 2" xfId="143"/>
    <cellStyle name="HeaderSmall 2 2 2 7 3" xfId="143"/>
    <cellStyle name="HeaderSmall 2 2 2 7 4" xfId="143"/>
    <cellStyle name="HeaderSmall 2 2 2 8" xfId="143"/>
    <cellStyle name="HeaderSmall 2 2 2 9" xfId="143"/>
    <cellStyle name="HeaderSmall 2 2 3" xfId="143"/>
    <cellStyle name="HeaderSmall 2 2 3 10" xfId="143"/>
    <cellStyle name="HeaderSmall 2 2 3 11" xfId="143"/>
    <cellStyle name="HeaderSmall 2 2 3 12" xfId="143"/>
    <cellStyle name="HeaderSmall 2 2 3 2" xfId="143"/>
    <cellStyle name="HeaderSmall 2 2 3 2 2" xfId="143"/>
    <cellStyle name="HeaderSmall 2 2 3 2 2 2" xfId="143"/>
    <cellStyle name="HeaderSmall 2 2 3 2 2 3" xfId="143"/>
    <cellStyle name="HeaderSmall 2 2 3 2 2 4" xfId="143"/>
    <cellStyle name="HeaderSmall 2 2 3 2 2 5" xfId="143"/>
    <cellStyle name="HeaderSmall 2 2 3 2 3" xfId="143"/>
    <cellStyle name="HeaderSmall 2 2 3 2 3 2" xfId="143"/>
    <cellStyle name="HeaderSmall 2 2 3 2 3 3" xfId="143"/>
    <cellStyle name="HeaderSmall 2 2 3 2 3 4" xfId="143"/>
    <cellStyle name="HeaderSmall 2 2 3 2 4" xfId="143"/>
    <cellStyle name="HeaderSmall 2 2 3 2 5" xfId="143"/>
    <cellStyle name="HeaderSmall 2 2 3 2 6" xfId="143"/>
    <cellStyle name="HeaderSmall 2 2 3 2 7" xfId="143"/>
    <cellStyle name="HeaderSmall 2 2 3 2 8" xfId="143"/>
    <cellStyle name="HeaderSmall 2 2 3 3" xfId="143"/>
    <cellStyle name="HeaderSmall 2 2 3 3 2" xfId="143"/>
    <cellStyle name="HeaderSmall 2 2 3 3 2 2" xfId="143"/>
    <cellStyle name="HeaderSmall 2 2 3 3 2 3" xfId="143"/>
    <cellStyle name="HeaderSmall 2 2 3 3 2 4" xfId="143"/>
    <cellStyle name="HeaderSmall 2 2 3 3 2 5" xfId="143"/>
    <cellStyle name="HeaderSmall 2 2 3 3 3" xfId="143"/>
    <cellStyle name="HeaderSmall 2 2 3 3 3 2" xfId="143"/>
    <cellStyle name="HeaderSmall 2 2 3 3 3 3" xfId="143"/>
    <cellStyle name="HeaderSmall 2 2 3 3 3 4" xfId="143"/>
    <cellStyle name="HeaderSmall 2 2 3 3 4" xfId="143"/>
    <cellStyle name="HeaderSmall 2 2 3 3 5" xfId="143"/>
    <cellStyle name="HeaderSmall 2 2 3 3 6" xfId="143"/>
    <cellStyle name="HeaderSmall 2 2 3 3 7" xfId="143"/>
    <cellStyle name="HeaderSmall 2 2 3 3 8" xfId="143"/>
    <cellStyle name="HeaderSmall 2 2 3 4" xfId="143"/>
    <cellStyle name="HeaderSmall 2 2 3 4 2" xfId="143"/>
    <cellStyle name="HeaderSmall 2 2 3 4 2 2" xfId="143"/>
    <cellStyle name="HeaderSmall 2 2 3 4 2 3" xfId="143"/>
    <cellStyle name="HeaderSmall 2 2 3 4 2 4" xfId="143"/>
    <cellStyle name="HeaderSmall 2 2 3 4 2 5" xfId="143"/>
    <cellStyle name="HeaderSmall 2 2 3 4 3" xfId="143"/>
    <cellStyle name="HeaderSmall 2 2 3 4 3 2" xfId="143"/>
    <cellStyle name="HeaderSmall 2 2 3 4 3 3" xfId="143"/>
    <cellStyle name="HeaderSmall 2 2 3 4 3 4" xfId="143"/>
    <cellStyle name="HeaderSmall 2 2 3 4 4" xfId="143"/>
    <cellStyle name="HeaderSmall 2 2 3 4 5" xfId="143"/>
    <cellStyle name="HeaderSmall 2 2 3 4 6" xfId="143"/>
    <cellStyle name="HeaderSmall 2 2 3 4 7" xfId="143"/>
    <cellStyle name="HeaderSmall 2 2 3 4 8" xfId="143"/>
    <cellStyle name="HeaderSmall 2 2 3 5" xfId="143"/>
    <cellStyle name="HeaderSmall 2 2 3 5 2" xfId="143"/>
    <cellStyle name="HeaderSmall 2 2 3 5 2 2" xfId="143"/>
    <cellStyle name="HeaderSmall 2 2 3 5 2 3" xfId="143"/>
    <cellStyle name="HeaderSmall 2 2 3 5 2 4" xfId="143"/>
    <cellStyle name="HeaderSmall 2 2 3 5 2 5" xfId="143"/>
    <cellStyle name="HeaderSmall 2 2 3 5 3" xfId="143"/>
    <cellStyle name="HeaderSmall 2 2 3 5 3 2" xfId="143"/>
    <cellStyle name="HeaderSmall 2 2 3 5 3 3" xfId="143"/>
    <cellStyle name="HeaderSmall 2 2 3 5 3 4" xfId="143"/>
    <cellStyle name="HeaderSmall 2 2 3 5 4" xfId="143"/>
    <cellStyle name="HeaderSmall 2 2 3 5 5" xfId="143"/>
    <cellStyle name="HeaderSmall 2 2 3 5 6" xfId="143"/>
    <cellStyle name="HeaderSmall 2 2 3 5 7" xfId="143"/>
    <cellStyle name="HeaderSmall 2 2 3 5 8" xfId="143"/>
    <cellStyle name="HeaderSmall 2 2 3 6" xfId="143"/>
    <cellStyle name="HeaderSmall 2 2 3 6 2" xfId="143"/>
    <cellStyle name="HeaderSmall 2 2 3 6 3" xfId="143"/>
    <cellStyle name="HeaderSmall 2 2 3 6 4" xfId="143"/>
    <cellStyle name="HeaderSmall 2 2 3 6 5" xfId="143"/>
    <cellStyle name="HeaderSmall 2 2 3 7" xfId="143"/>
    <cellStyle name="HeaderSmall 2 2 3 7 2" xfId="143"/>
    <cellStyle name="HeaderSmall 2 2 3 7 3" xfId="143"/>
    <cellStyle name="HeaderSmall 2 2 3 7 4" xfId="143"/>
    <cellStyle name="HeaderSmall 2 2 3 8" xfId="143"/>
    <cellStyle name="HeaderSmall 2 2 3 9" xfId="143"/>
    <cellStyle name="HeaderSmall 2 2 4" xfId="143"/>
    <cellStyle name="HeaderSmall 2 2 4 2" xfId="143"/>
    <cellStyle name="HeaderSmall 2 2 4 2 2" xfId="143"/>
    <cellStyle name="HeaderSmall 2 2 4 2 3" xfId="143"/>
    <cellStyle name="HeaderSmall 2 2 4 2 4" xfId="143"/>
    <cellStyle name="HeaderSmall 2 2 4 2 5" xfId="143"/>
    <cellStyle name="HeaderSmall 2 2 4 3" xfId="143"/>
    <cellStyle name="HeaderSmall 2 2 4 3 2" xfId="143"/>
    <cellStyle name="HeaderSmall 2 2 4 3 3" xfId="143"/>
    <cellStyle name="HeaderSmall 2 2 4 3 4" xfId="143"/>
    <cellStyle name="HeaderSmall 2 2 4 4" xfId="143"/>
    <cellStyle name="HeaderSmall 2 2 4 5" xfId="143"/>
    <cellStyle name="HeaderSmall 2 2 4 6" xfId="143"/>
    <cellStyle name="HeaderSmall 2 2 4 7" xfId="143"/>
    <cellStyle name="HeaderSmall 2 2 4 8" xfId="143"/>
    <cellStyle name="HeaderSmall 2 2 5" xfId="143"/>
    <cellStyle name="HeaderSmall 2 2 5 2" xfId="143"/>
    <cellStyle name="HeaderSmall 2 2 5 2 2" xfId="143"/>
    <cellStyle name="HeaderSmall 2 2 5 2 3" xfId="143"/>
    <cellStyle name="HeaderSmall 2 2 5 2 4" xfId="143"/>
    <cellStyle name="HeaderSmall 2 2 5 2 5" xfId="143"/>
    <cellStyle name="HeaderSmall 2 2 5 3" xfId="143"/>
    <cellStyle name="HeaderSmall 2 2 5 3 2" xfId="143"/>
    <cellStyle name="HeaderSmall 2 2 5 3 3" xfId="143"/>
    <cellStyle name="HeaderSmall 2 2 5 3 4" xfId="143"/>
    <cellStyle name="HeaderSmall 2 2 5 4" xfId="143"/>
    <cellStyle name="HeaderSmall 2 2 5 5" xfId="143"/>
    <cellStyle name="HeaderSmall 2 2 5 6" xfId="143"/>
    <cellStyle name="HeaderSmall 2 2 5 7" xfId="143"/>
    <cellStyle name="HeaderSmall 2 2 5 8" xfId="143"/>
    <cellStyle name="HeaderSmall 2 2 6" xfId="143"/>
    <cellStyle name="HeaderSmall 2 2 6 2" xfId="143"/>
    <cellStyle name="HeaderSmall 2 2 6 2 2" xfId="143"/>
    <cellStyle name="HeaderSmall 2 2 6 2 3" xfId="143"/>
    <cellStyle name="HeaderSmall 2 2 6 2 4" xfId="143"/>
    <cellStyle name="HeaderSmall 2 2 6 2 5" xfId="143"/>
    <cellStyle name="HeaderSmall 2 2 6 3" xfId="143"/>
    <cellStyle name="HeaderSmall 2 2 6 3 2" xfId="143"/>
    <cellStyle name="HeaderSmall 2 2 6 3 3" xfId="143"/>
    <cellStyle name="HeaderSmall 2 2 6 3 4" xfId="143"/>
    <cellStyle name="HeaderSmall 2 2 6 4" xfId="143"/>
    <cellStyle name="HeaderSmall 2 2 6 5" xfId="143"/>
    <cellStyle name="HeaderSmall 2 2 6 6" xfId="143"/>
    <cellStyle name="HeaderSmall 2 2 6 7" xfId="143"/>
    <cellStyle name="HeaderSmall 2 2 6 8" xfId="143"/>
    <cellStyle name="HeaderSmall 2 2 7" xfId="143"/>
    <cellStyle name="HeaderSmall 2 2 7 2" xfId="143"/>
    <cellStyle name="HeaderSmall 2 2 7 2 2" xfId="143"/>
    <cellStyle name="HeaderSmall 2 2 7 2 3" xfId="143"/>
    <cellStyle name="HeaderSmall 2 2 7 2 4" xfId="143"/>
    <cellStyle name="HeaderSmall 2 2 7 2 5" xfId="143"/>
    <cellStyle name="HeaderSmall 2 2 7 3" xfId="143"/>
    <cellStyle name="HeaderSmall 2 2 7 3 2" xfId="143"/>
    <cellStyle name="HeaderSmall 2 2 7 3 3" xfId="143"/>
    <cellStyle name="HeaderSmall 2 2 7 3 4" xfId="143"/>
    <cellStyle name="HeaderSmall 2 2 7 4" xfId="143"/>
    <cellStyle name="HeaderSmall 2 2 7 5" xfId="143"/>
    <cellStyle name="HeaderSmall 2 2 7 6" xfId="143"/>
    <cellStyle name="HeaderSmall 2 2 7 7" xfId="143"/>
    <cellStyle name="HeaderSmall 2 2 7 8" xfId="143"/>
    <cellStyle name="HeaderSmall 2 2 8" xfId="143"/>
    <cellStyle name="HeaderSmall 2 2 8 2" xfId="143"/>
    <cellStyle name="HeaderSmall 2 2 8 3" xfId="143"/>
    <cellStyle name="HeaderSmall 2 2 8 4" xfId="143"/>
    <cellStyle name="HeaderSmall 2 2 8 5" xfId="143"/>
    <cellStyle name="HeaderSmall 2 2 9" xfId="143"/>
    <cellStyle name="HeaderSmall 2 2 9 2" xfId="143"/>
    <cellStyle name="HeaderSmall 2 2 9 3" xfId="143"/>
    <cellStyle name="HeaderSmall 2 2 9 4" xfId="143"/>
    <cellStyle name="HeaderSmall 2 3" xfId="143"/>
    <cellStyle name="HeaderSmall 2 3 10" xfId="143"/>
    <cellStyle name="HeaderSmall 2 3 11" xfId="143"/>
    <cellStyle name="HeaderSmall 2 3 12" xfId="143"/>
    <cellStyle name="HeaderSmall 2 3 2" xfId="143"/>
    <cellStyle name="HeaderSmall 2 3 2 2" xfId="143"/>
    <cellStyle name="HeaderSmall 2 3 2 2 2" xfId="143"/>
    <cellStyle name="HeaderSmall 2 3 2 2 3" xfId="143"/>
    <cellStyle name="HeaderSmall 2 3 2 2 4" xfId="143"/>
    <cellStyle name="HeaderSmall 2 3 2 2 5" xfId="143"/>
    <cellStyle name="HeaderSmall 2 3 2 3" xfId="143"/>
    <cellStyle name="HeaderSmall 2 3 2 3 2" xfId="143"/>
    <cellStyle name="HeaderSmall 2 3 2 3 3" xfId="143"/>
    <cellStyle name="HeaderSmall 2 3 2 3 4" xfId="143"/>
    <cellStyle name="HeaderSmall 2 3 2 4" xfId="143"/>
    <cellStyle name="HeaderSmall 2 3 2 5" xfId="143"/>
    <cellStyle name="HeaderSmall 2 3 2 6" xfId="143"/>
    <cellStyle name="HeaderSmall 2 3 2 7" xfId="143"/>
    <cellStyle name="HeaderSmall 2 3 2 8" xfId="143"/>
    <cellStyle name="HeaderSmall 2 3 3" xfId="143"/>
    <cellStyle name="HeaderSmall 2 3 3 2" xfId="143"/>
    <cellStyle name="HeaderSmall 2 3 3 2 2" xfId="143"/>
    <cellStyle name="HeaderSmall 2 3 3 2 3" xfId="143"/>
    <cellStyle name="HeaderSmall 2 3 3 2 4" xfId="143"/>
    <cellStyle name="HeaderSmall 2 3 3 2 5" xfId="143"/>
    <cellStyle name="HeaderSmall 2 3 3 3" xfId="143"/>
    <cellStyle name="HeaderSmall 2 3 3 3 2" xfId="143"/>
    <cellStyle name="HeaderSmall 2 3 3 3 3" xfId="143"/>
    <cellStyle name="HeaderSmall 2 3 3 3 4" xfId="143"/>
    <cellStyle name="HeaderSmall 2 3 3 4" xfId="143"/>
    <cellStyle name="HeaderSmall 2 3 3 5" xfId="143"/>
    <cellStyle name="HeaderSmall 2 3 3 6" xfId="143"/>
    <cellStyle name="HeaderSmall 2 3 3 7" xfId="143"/>
    <cellStyle name="HeaderSmall 2 3 3 8" xfId="143"/>
    <cellStyle name="HeaderSmall 2 3 4" xfId="143"/>
    <cellStyle name="HeaderSmall 2 3 4 2" xfId="143"/>
    <cellStyle name="HeaderSmall 2 3 4 2 2" xfId="143"/>
    <cellStyle name="HeaderSmall 2 3 4 2 3" xfId="143"/>
    <cellStyle name="HeaderSmall 2 3 4 2 4" xfId="143"/>
    <cellStyle name="HeaderSmall 2 3 4 2 5" xfId="143"/>
    <cellStyle name="HeaderSmall 2 3 4 3" xfId="143"/>
    <cellStyle name="HeaderSmall 2 3 4 3 2" xfId="143"/>
    <cellStyle name="HeaderSmall 2 3 4 3 3" xfId="143"/>
    <cellStyle name="HeaderSmall 2 3 4 3 4" xfId="143"/>
    <cellStyle name="HeaderSmall 2 3 4 4" xfId="143"/>
    <cellStyle name="HeaderSmall 2 3 4 5" xfId="143"/>
    <cellStyle name="HeaderSmall 2 3 4 6" xfId="143"/>
    <cellStyle name="HeaderSmall 2 3 4 7" xfId="143"/>
    <cellStyle name="HeaderSmall 2 3 4 8" xfId="143"/>
    <cellStyle name="HeaderSmall 2 3 5" xfId="143"/>
    <cellStyle name="HeaderSmall 2 3 5 2" xfId="143"/>
    <cellStyle name="HeaderSmall 2 3 5 2 2" xfId="143"/>
    <cellStyle name="HeaderSmall 2 3 5 2 3" xfId="143"/>
    <cellStyle name="HeaderSmall 2 3 5 2 4" xfId="143"/>
    <cellStyle name="HeaderSmall 2 3 5 2 5" xfId="143"/>
    <cellStyle name="HeaderSmall 2 3 5 3" xfId="143"/>
    <cellStyle name="HeaderSmall 2 3 5 3 2" xfId="143"/>
    <cellStyle name="HeaderSmall 2 3 5 3 3" xfId="143"/>
    <cellStyle name="HeaderSmall 2 3 5 3 4" xfId="143"/>
    <cellStyle name="HeaderSmall 2 3 5 4" xfId="143"/>
    <cellStyle name="HeaderSmall 2 3 5 5" xfId="143"/>
    <cellStyle name="HeaderSmall 2 3 5 6" xfId="143"/>
    <cellStyle name="HeaderSmall 2 3 5 7" xfId="143"/>
    <cellStyle name="HeaderSmall 2 3 5 8" xfId="143"/>
    <cellStyle name="HeaderSmall 2 3 6" xfId="143"/>
    <cellStyle name="HeaderSmall 2 3 6 2" xfId="143"/>
    <cellStyle name="HeaderSmall 2 3 6 3" xfId="143"/>
    <cellStyle name="HeaderSmall 2 3 6 4" xfId="143"/>
    <cellStyle name="HeaderSmall 2 3 6 5" xfId="143"/>
    <cellStyle name="HeaderSmall 2 3 7" xfId="143"/>
    <cellStyle name="HeaderSmall 2 3 7 2" xfId="143"/>
    <cellStyle name="HeaderSmall 2 3 7 3" xfId="143"/>
    <cellStyle name="HeaderSmall 2 3 7 4" xfId="143"/>
    <cellStyle name="HeaderSmall 2 3 8" xfId="143"/>
    <cellStyle name="HeaderSmall 2 3 9" xfId="143"/>
    <cellStyle name="HeaderSmall 2 4" xfId="143"/>
    <cellStyle name="HeaderSmall 2 4 2" xfId="143"/>
    <cellStyle name="HeaderSmall 2 4 2 2" xfId="143"/>
    <cellStyle name="HeaderSmall 2 4 2 3" xfId="143"/>
    <cellStyle name="HeaderSmall 2 4 2 4" xfId="143"/>
    <cellStyle name="HeaderSmall 2 4 2 5" xfId="143"/>
    <cellStyle name="HeaderSmall 2 4 3" xfId="143"/>
    <cellStyle name="HeaderSmall 2 4 3 2" xfId="143"/>
    <cellStyle name="HeaderSmall 2 4 3 3" xfId="143"/>
    <cellStyle name="HeaderSmall 2 4 3 4" xfId="143"/>
    <cellStyle name="HeaderSmall 2 4 4" xfId="143"/>
    <cellStyle name="HeaderSmall 2 4 5" xfId="143"/>
    <cellStyle name="HeaderSmall 2 4 6" xfId="143"/>
    <cellStyle name="HeaderSmall 2 4 7" xfId="143"/>
    <cellStyle name="HeaderSmall 2 4 8" xfId="143"/>
    <cellStyle name="HeaderSmall 2 5" xfId="143"/>
    <cellStyle name="HeaderSmall 2 5 2" xfId="143"/>
    <cellStyle name="HeaderSmall 2 5 2 2" xfId="143"/>
    <cellStyle name="HeaderSmall 2 5 2 3" xfId="143"/>
    <cellStyle name="HeaderSmall 2 5 2 4" xfId="143"/>
    <cellStyle name="HeaderSmall 2 5 2 5" xfId="143"/>
    <cellStyle name="HeaderSmall 2 5 3" xfId="143"/>
    <cellStyle name="HeaderSmall 2 5 3 2" xfId="143"/>
    <cellStyle name="HeaderSmall 2 5 3 3" xfId="143"/>
    <cellStyle name="HeaderSmall 2 5 3 4" xfId="143"/>
    <cellStyle name="HeaderSmall 2 5 4" xfId="143"/>
    <cellStyle name="HeaderSmall 2 5 5" xfId="143"/>
    <cellStyle name="HeaderSmall 2 5 6" xfId="143"/>
    <cellStyle name="HeaderSmall 2 5 7" xfId="143"/>
    <cellStyle name="HeaderSmall 2 5 8" xfId="143"/>
    <cellStyle name="HeaderSmall 2 6" xfId="143"/>
    <cellStyle name="HeaderSmall 2 6 2" xfId="143"/>
    <cellStyle name="HeaderSmall 2 6 2 2" xfId="143"/>
    <cellStyle name="HeaderSmall 2 6 2 3" xfId="143"/>
    <cellStyle name="HeaderSmall 2 6 2 4" xfId="143"/>
    <cellStyle name="HeaderSmall 2 6 2 5" xfId="143"/>
    <cellStyle name="HeaderSmall 2 6 3" xfId="143"/>
    <cellStyle name="HeaderSmall 2 6 3 2" xfId="143"/>
    <cellStyle name="HeaderSmall 2 6 3 3" xfId="143"/>
    <cellStyle name="HeaderSmall 2 6 3 4" xfId="143"/>
    <cellStyle name="HeaderSmall 2 6 4" xfId="143"/>
    <cellStyle name="HeaderSmall 2 6 5" xfId="143"/>
    <cellStyle name="HeaderSmall 2 6 6" xfId="143"/>
    <cellStyle name="HeaderSmall 2 6 7" xfId="143"/>
    <cellStyle name="HeaderSmall 2 6 8" xfId="143"/>
    <cellStyle name="HeaderSmall 2 7" xfId="143"/>
    <cellStyle name="HeaderSmall 2 7 2" xfId="143"/>
    <cellStyle name="HeaderSmall 2 7 2 2" xfId="143"/>
    <cellStyle name="HeaderSmall 2 7 2 3" xfId="143"/>
    <cellStyle name="HeaderSmall 2 7 2 4" xfId="143"/>
    <cellStyle name="HeaderSmall 2 7 2 5" xfId="143"/>
    <cellStyle name="HeaderSmall 2 7 3" xfId="143"/>
    <cellStyle name="HeaderSmall 2 7 3 2" xfId="143"/>
    <cellStyle name="HeaderSmall 2 7 3 3" xfId="143"/>
    <cellStyle name="HeaderSmall 2 7 3 4" xfId="143"/>
    <cellStyle name="HeaderSmall 2 7 4" xfId="143"/>
    <cellStyle name="HeaderSmall 2 7 5" xfId="143"/>
    <cellStyle name="HeaderSmall 2 7 6" xfId="143"/>
    <cellStyle name="HeaderSmall 2 7 7" xfId="143"/>
    <cellStyle name="HeaderSmall 2 7 8" xfId="143"/>
    <cellStyle name="HeaderSmall 2 8" xfId="143"/>
    <cellStyle name="HeaderSmall 2 8 2" xfId="143"/>
    <cellStyle name="HeaderSmall 2 8 3" xfId="143"/>
    <cellStyle name="HeaderSmall 2 8 4" xfId="143"/>
    <cellStyle name="HeaderSmall 2 8 5" xfId="143"/>
    <cellStyle name="HeaderSmall 2 9" xfId="143"/>
    <cellStyle name="HeaderSmall 2 9 2" xfId="143"/>
    <cellStyle name="HeaderSmall 2 9 3" xfId="143"/>
    <cellStyle name="HeaderSmall 2 9 4" xfId="143"/>
    <cellStyle name="HeaderSmall 3" xfId="143"/>
    <cellStyle name="HeaderSmall 3 10" xfId="143"/>
    <cellStyle name="HeaderSmall 3 10 2" xfId="143"/>
    <cellStyle name="HeaderSmall 3 10 2 2" xfId="143"/>
    <cellStyle name="HeaderSmall 3 10 2 3" xfId="143"/>
    <cellStyle name="HeaderSmall 3 10 2 4" xfId="143"/>
    <cellStyle name="HeaderSmall 3 10 2 5" xfId="143"/>
    <cellStyle name="HeaderSmall 3 10 3" xfId="143"/>
    <cellStyle name="HeaderSmall 3 10 3 2" xfId="143"/>
    <cellStyle name="HeaderSmall 3 10 3 3" xfId="143"/>
    <cellStyle name="HeaderSmall 3 10 3 4" xfId="143"/>
    <cellStyle name="HeaderSmall 3 10 4" xfId="143"/>
    <cellStyle name="HeaderSmall 3 10 5" xfId="143"/>
    <cellStyle name="HeaderSmall 3 10 6" xfId="143"/>
    <cellStyle name="HeaderSmall 3 10 7" xfId="143"/>
    <cellStyle name="HeaderSmall 3 10 8" xfId="143"/>
    <cellStyle name="HeaderSmall 3 11" xfId="143"/>
    <cellStyle name="HeaderSmall 3 11 2" xfId="143"/>
    <cellStyle name="HeaderSmall 3 11 2 2" xfId="143"/>
    <cellStyle name="HeaderSmall 3 11 2 3" xfId="143"/>
    <cellStyle name="HeaderSmall 3 11 2 4" xfId="143"/>
    <cellStyle name="HeaderSmall 3 11 2 5" xfId="143"/>
    <cellStyle name="HeaderSmall 3 11 3" xfId="143"/>
    <cellStyle name="HeaderSmall 3 11 3 2" xfId="143"/>
    <cellStyle name="HeaderSmall 3 11 3 3" xfId="143"/>
    <cellStyle name="HeaderSmall 3 11 3 4" xfId="143"/>
    <cellStyle name="HeaderSmall 3 11 4" xfId="143"/>
    <cellStyle name="HeaderSmall 3 11 5" xfId="143"/>
    <cellStyle name="HeaderSmall 3 11 6" xfId="143"/>
    <cellStyle name="HeaderSmall 3 11 7" xfId="143"/>
    <cellStyle name="HeaderSmall 3 12" xfId="143"/>
    <cellStyle name="HeaderSmall 3 12 2" xfId="143"/>
    <cellStyle name="HeaderSmall 3 12 2 2" xfId="143"/>
    <cellStyle name="HeaderSmall 3 12 2 3" xfId="143"/>
    <cellStyle name="HeaderSmall 3 12 2 4" xfId="143"/>
    <cellStyle name="HeaderSmall 3 12 2 5" xfId="143"/>
    <cellStyle name="HeaderSmall 3 12 3" xfId="143"/>
    <cellStyle name="HeaderSmall 3 12 3 2" xfId="143"/>
    <cellStyle name="HeaderSmall 3 12 3 3" xfId="143"/>
    <cellStyle name="HeaderSmall 3 12 3 4" xfId="143"/>
    <cellStyle name="HeaderSmall 3 12 4" xfId="143"/>
    <cellStyle name="HeaderSmall 3 12 5" xfId="143"/>
    <cellStyle name="HeaderSmall 3 12 6" xfId="143"/>
    <cellStyle name="HeaderSmall 3 12 7" xfId="143"/>
    <cellStyle name="HeaderSmall 3 12 8" xfId="143"/>
    <cellStyle name="HeaderSmall 3 13" xfId="143"/>
    <cellStyle name="HeaderSmall 3 13 2" xfId="143"/>
    <cellStyle name="HeaderSmall 3 13 3" xfId="143"/>
    <cellStyle name="HeaderSmall 3 13 4" xfId="143"/>
    <cellStyle name="HeaderSmall 3 13 5" xfId="143"/>
    <cellStyle name="HeaderSmall 3 14" xfId="143"/>
    <cellStyle name="HeaderSmall 3 14 2" xfId="143"/>
    <cellStyle name="HeaderSmall 3 14 3" xfId="143"/>
    <cellStyle name="HeaderSmall 3 14 4" xfId="143"/>
    <cellStyle name="HeaderSmall 3 15" xfId="143"/>
    <cellStyle name="HeaderSmall 3 16" xfId="143"/>
    <cellStyle name="HeaderSmall 3 17" xfId="143"/>
    <cellStyle name="HeaderSmall 3 18" xfId="143"/>
    <cellStyle name="HeaderSmall 3 2" xfId="143"/>
    <cellStyle name="HeaderSmall 3 2 10" xfId="143"/>
    <cellStyle name="HeaderSmall 3 2 11" xfId="143"/>
    <cellStyle name="HeaderSmall 3 2 12" xfId="143"/>
    <cellStyle name="HeaderSmall 3 2 2" xfId="143"/>
    <cellStyle name="HeaderSmall 3 2 2 2" xfId="143"/>
    <cellStyle name="HeaderSmall 3 2 2 2 2" xfId="143"/>
    <cellStyle name="HeaderSmall 3 2 2 2 3" xfId="143"/>
    <cellStyle name="HeaderSmall 3 2 2 2 4" xfId="143"/>
    <cellStyle name="HeaderSmall 3 2 2 2 5" xfId="143"/>
    <cellStyle name="HeaderSmall 3 2 2 3" xfId="143"/>
    <cellStyle name="HeaderSmall 3 2 2 3 2" xfId="143"/>
    <cellStyle name="HeaderSmall 3 2 2 3 3" xfId="143"/>
    <cellStyle name="HeaderSmall 3 2 2 3 4" xfId="143"/>
    <cellStyle name="HeaderSmall 3 2 2 4" xfId="143"/>
    <cellStyle name="HeaderSmall 3 2 2 5" xfId="143"/>
    <cellStyle name="HeaderSmall 3 2 2 6" xfId="143"/>
    <cellStyle name="HeaderSmall 3 2 2 7" xfId="143"/>
    <cellStyle name="HeaderSmall 3 2 2 8" xfId="143"/>
    <cellStyle name="HeaderSmall 3 2 3" xfId="143"/>
    <cellStyle name="HeaderSmall 3 2 3 2" xfId="143"/>
    <cellStyle name="HeaderSmall 3 2 3 2 2" xfId="143"/>
    <cellStyle name="HeaderSmall 3 2 3 2 3" xfId="143"/>
    <cellStyle name="HeaderSmall 3 2 3 2 4" xfId="143"/>
    <cellStyle name="HeaderSmall 3 2 3 2 5" xfId="143"/>
    <cellStyle name="HeaderSmall 3 2 3 3" xfId="143"/>
    <cellStyle name="HeaderSmall 3 2 3 3 2" xfId="143"/>
    <cellStyle name="HeaderSmall 3 2 3 3 3" xfId="143"/>
    <cellStyle name="HeaderSmall 3 2 3 3 4" xfId="143"/>
    <cellStyle name="HeaderSmall 3 2 3 4" xfId="143"/>
    <cellStyle name="HeaderSmall 3 2 3 5" xfId="143"/>
    <cellStyle name="HeaderSmall 3 2 3 6" xfId="143"/>
    <cellStyle name="HeaderSmall 3 2 3 7" xfId="143"/>
    <cellStyle name="HeaderSmall 3 2 3 8" xfId="143"/>
    <cellStyle name="HeaderSmall 3 2 4" xfId="143"/>
    <cellStyle name="HeaderSmall 3 2 4 2" xfId="143"/>
    <cellStyle name="HeaderSmall 3 2 4 2 2" xfId="143"/>
    <cellStyle name="HeaderSmall 3 2 4 2 3" xfId="143"/>
    <cellStyle name="HeaderSmall 3 2 4 2 4" xfId="143"/>
    <cellStyle name="HeaderSmall 3 2 4 2 5" xfId="143"/>
    <cellStyle name="HeaderSmall 3 2 4 3" xfId="143"/>
    <cellStyle name="HeaderSmall 3 2 4 3 2" xfId="143"/>
    <cellStyle name="HeaderSmall 3 2 4 3 3" xfId="143"/>
    <cellStyle name="HeaderSmall 3 2 4 3 4" xfId="143"/>
    <cellStyle name="HeaderSmall 3 2 4 4" xfId="143"/>
    <cellStyle name="HeaderSmall 3 2 4 5" xfId="143"/>
    <cellStyle name="HeaderSmall 3 2 4 6" xfId="143"/>
    <cellStyle name="HeaderSmall 3 2 4 7" xfId="143"/>
    <cellStyle name="HeaderSmall 3 2 4 8" xfId="143"/>
    <cellStyle name="HeaderSmall 3 2 5" xfId="143"/>
    <cellStyle name="HeaderSmall 3 2 5 2" xfId="143"/>
    <cellStyle name="HeaderSmall 3 2 5 2 2" xfId="143"/>
    <cellStyle name="HeaderSmall 3 2 5 2 3" xfId="143"/>
    <cellStyle name="HeaderSmall 3 2 5 2 4" xfId="143"/>
    <cellStyle name="HeaderSmall 3 2 5 2 5" xfId="143"/>
    <cellStyle name="HeaderSmall 3 2 5 3" xfId="143"/>
    <cellStyle name="HeaderSmall 3 2 5 3 2" xfId="143"/>
    <cellStyle name="HeaderSmall 3 2 5 3 3" xfId="143"/>
    <cellStyle name="HeaderSmall 3 2 5 3 4" xfId="143"/>
    <cellStyle name="HeaderSmall 3 2 5 4" xfId="143"/>
    <cellStyle name="HeaderSmall 3 2 5 5" xfId="143"/>
    <cellStyle name="HeaderSmall 3 2 5 6" xfId="143"/>
    <cellStyle name="HeaderSmall 3 2 5 7" xfId="143"/>
    <cellStyle name="HeaderSmall 3 2 5 8" xfId="143"/>
    <cellStyle name="HeaderSmall 3 2 6" xfId="143"/>
    <cellStyle name="HeaderSmall 3 2 6 2" xfId="143"/>
    <cellStyle name="HeaderSmall 3 2 6 3" xfId="143"/>
    <cellStyle name="HeaderSmall 3 2 6 4" xfId="143"/>
    <cellStyle name="HeaderSmall 3 2 6 5" xfId="143"/>
    <cellStyle name="HeaderSmall 3 2 7" xfId="143"/>
    <cellStyle name="HeaderSmall 3 2 7 2" xfId="143"/>
    <cellStyle name="HeaderSmall 3 2 7 3" xfId="143"/>
    <cellStyle name="HeaderSmall 3 2 7 4" xfId="143"/>
    <cellStyle name="HeaderSmall 3 2 8" xfId="143"/>
    <cellStyle name="HeaderSmall 3 2 9" xfId="143"/>
    <cellStyle name="HeaderSmall 3 3" xfId="143"/>
    <cellStyle name="HeaderSmall 3 3 10" xfId="143"/>
    <cellStyle name="HeaderSmall 3 3 11" xfId="143"/>
    <cellStyle name="HeaderSmall 3 3 12" xfId="143"/>
    <cellStyle name="HeaderSmall 3 3 2" xfId="143"/>
    <cellStyle name="HeaderSmall 3 3 2 2" xfId="143"/>
    <cellStyle name="HeaderSmall 3 3 2 2 2" xfId="143"/>
    <cellStyle name="HeaderSmall 3 3 2 2 3" xfId="143"/>
    <cellStyle name="HeaderSmall 3 3 2 2 4" xfId="143"/>
    <cellStyle name="HeaderSmall 3 3 2 2 5" xfId="143"/>
    <cellStyle name="HeaderSmall 3 3 2 3" xfId="143"/>
    <cellStyle name="HeaderSmall 3 3 2 3 2" xfId="143"/>
    <cellStyle name="HeaderSmall 3 3 2 3 3" xfId="143"/>
    <cellStyle name="HeaderSmall 3 3 2 3 4" xfId="143"/>
    <cellStyle name="HeaderSmall 3 3 2 4" xfId="143"/>
    <cellStyle name="HeaderSmall 3 3 2 5" xfId="143"/>
    <cellStyle name="HeaderSmall 3 3 2 6" xfId="143"/>
    <cellStyle name="HeaderSmall 3 3 2 7" xfId="143"/>
    <cellStyle name="HeaderSmall 3 3 2 8" xfId="143"/>
    <cellStyle name="HeaderSmall 3 3 3" xfId="143"/>
    <cellStyle name="HeaderSmall 3 3 3 2" xfId="143"/>
    <cellStyle name="HeaderSmall 3 3 3 2 2" xfId="143"/>
    <cellStyle name="HeaderSmall 3 3 3 2 3" xfId="143"/>
    <cellStyle name="HeaderSmall 3 3 3 2 4" xfId="143"/>
    <cellStyle name="HeaderSmall 3 3 3 2 5" xfId="143"/>
    <cellStyle name="HeaderSmall 3 3 3 3" xfId="143"/>
    <cellStyle name="HeaderSmall 3 3 3 3 2" xfId="143"/>
    <cellStyle name="HeaderSmall 3 3 3 3 3" xfId="143"/>
    <cellStyle name="HeaderSmall 3 3 3 3 4" xfId="143"/>
    <cellStyle name="HeaderSmall 3 3 3 4" xfId="143"/>
    <cellStyle name="HeaderSmall 3 3 3 5" xfId="143"/>
    <cellStyle name="HeaderSmall 3 3 3 6" xfId="143"/>
    <cellStyle name="HeaderSmall 3 3 3 7" xfId="143"/>
    <cellStyle name="HeaderSmall 3 3 3 8" xfId="143"/>
    <cellStyle name="HeaderSmall 3 3 4" xfId="143"/>
    <cellStyle name="HeaderSmall 3 3 4 2" xfId="143"/>
    <cellStyle name="HeaderSmall 3 3 4 2 2" xfId="143"/>
    <cellStyle name="HeaderSmall 3 3 4 2 3" xfId="143"/>
    <cellStyle name="HeaderSmall 3 3 4 2 4" xfId="143"/>
    <cellStyle name="HeaderSmall 3 3 4 2 5" xfId="143"/>
    <cellStyle name="HeaderSmall 3 3 4 3" xfId="143"/>
    <cellStyle name="HeaderSmall 3 3 4 3 2" xfId="143"/>
    <cellStyle name="HeaderSmall 3 3 4 3 3" xfId="143"/>
    <cellStyle name="HeaderSmall 3 3 4 3 4" xfId="143"/>
    <cellStyle name="HeaderSmall 3 3 4 4" xfId="143"/>
    <cellStyle name="HeaderSmall 3 3 4 5" xfId="143"/>
    <cellStyle name="HeaderSmall 3 3 4 6" xfId="143"/>
    <cellStyle name="HeaderSmall 3 3 4 7" xfId="143"/>
    <cellStyle name="HeaderSmall 3 3 4 8" xfId="143"/>
    <cellStyle name="HeaderSmall 3 3 5" xfId="143"/>
    <cellStyle name="HeaderSmall 3 3 5 2" xfId="143"/>
    <cellStyle name="HeaderSmall 3 3 5 2 2" xfId="143"/>
    <cellStyle name="HeaderSmall 3 3 5 2 3" xfId="143"/>
    <cellStyle name="HeaderSmall 3 3 5 2 4" xfId="143"/>
    <cellStyle name="HeaderSmall 3 3 5 2 5" xfId="143"/>
    <cellStyle name="HeaderSmall 3 3 5 3" xfId="143"/>
    <cellStyle name="HeaderSmall 3 3 5 3 2" xfId="143"/>
    <cellStyle name="HeaderSmall 3 3 5 3 3" xfId="143"/>
    <cellStyle name="HeaderSmall 3 3 5 3 4" xfId="143"/>
    <cellStyle name="HeaderSmall 3 3 5 4" xfId="143"/>
    <cellStyle name="HeaderSmall 3 3 5 5" xfId="143"/>
    <cellStyle name="HeaderSmall 3 3 5 6" xfId="143"/>
    <cellStyle name="HeaderSmall 3 3 5 7" xfId="143"/>
    <cellStyle name="HeaderSmall 3 3 5 8" xfId="143"/>
    <cellStyle name="HeaderSmall 3 3 6" xfId="143"/>
    <cellStyle name="HeaderSmall 3 3 6 2" xfId="143"/>
    <cellStyle name="HeaderSmall 3 3 6 3" xfId="143"/>
    <cellStyle name="HeaderSmall 3 3 6 4" xfId="143"/>
    <cellStyle name="HeaderSmall 3 3 6 5" xfId="143"/>
    <cellStyle name="HeaderSmall 3 3 7" xfId="143"/>
    <cellStyle name="HeaderSmall 3 3 7 2" xfId="143"/>
    <cellStyle name="HeaderSmall 3 3 7 3" xfId="143"/>
    <cellStyle name="HeaderSmall 3 3 7 4" xfId="143"/>
    <cellStyle name="HeaderSmall 3 3 8" xfId="143"/>
    <cellStyle name="HeaderSmall 3 3 9" xfId="143"/>
    <cellStyle name="HeaderSmall 3 4" xfId="143"/>
    <cellStyle name="HeaderSmall 3 4 10" xfId="143"/>
    <cellStyle name="HeaderSmall 3 4 11" xfId="143"/>
    <cellStyle name="HeaderSmall 3 4 12" xfId="143"/>
    <cellStyle name="HeaderSmall 3 4 2" xfId="143"/>
    <cellStyle name="HeaderSmall 3 4 2 2" xfId="143"/>
    <cellStyle name="HeaderSmall 3 4 2 2 2" xfId="143"/>
    <cellStyle name="HeaderSmall 3 4 2 2 3" xfId="143"/>
    <cellStyle name="HeaderSmall 3 4 2 2 4" xfId="143"/>
    <cellStyle name="HeaderSmall 3 4 2 2 5" xfId="143"/>
    <cellStyle name="HeaderSmall 3 4 2 3" xfId="143"/>
    <cellStyle name="HeaderSmall 3 4 2 3 2" xfId="143"/>
    <cellStyle name="HeaderSmall 3 4 2 3 3" xfId="143"/>
    <cellStyle name="HeaderSmall 3 4 2 3 4" xfId="143"/>
    <cellStyle name="HeaderSmall 3 4 2 4" xfId="143"/>
    <cellStyle name="HeaderSmall 3 4 2 5" xfId="143"/>
    <cellStyle name="HeaderSmall 3 4 2 6" xfId="143"/>
    <cellStyle name="HeaderSmall 3 4 2 7" xfId="143"/>
    <cellStyle name="HeaderSmall 3 4 2 8" xfId="143"/>
    <cellStyle name="HeaderSmall 3 4 3" xfId="143"/>
    <cellStyle name="HeaderSmall 3 4 3 2" xfId="143"/>
    <cellStyle name="HeaderSmall 3 4 3 2 2" xfId="143"/>
    <cellStyle name="HeaderSmall 3 4 3 2 3" xfId="143"/>
    <cellStyle name="HeaderSmall 3 4 3 2 4" xfId="143"/>
    <cellStyle name="HeaderSmall 3 4 3 2 5" xfId="143"/>
    <cellStyle name="HeaderSmall 3 4 3 3" xfId="143"/>
    <cellStyle name="HeaderSmall 3 4 3 3 2" xfId="143"/>
    <cellStyle name="HeaderSmall 3 4 3 3 3" xfId="143"/>
    <cellStyle name="HeaderSmall 3 4 3 3 4" xfId="143"/>
    <cellStyle name="HeaderSmall 3 4 3 4" xfId="143"/>
    <cellStyle name="HeaderSmall 3 4 3 5" xfId="143"/>
    <cellStyle name="HeaderSmall 3 4 3 6" xfId="143"/>
    <cellStyle name="HeaderSmall 3 4 3 7" xfId="143"/>
    <cellStyle name="HeaderSmall 3 4 3 8" xfId="143"/>
    <cellStyle name="HeaderSmall 3 4 4" xfId="143"/>
    <cellStyle name="HeaderSmall 3 4 4 2" xfId="143"/>
    <cellStyle name="HeaderSmall 3 4 4 2 2" xfId="143"/>
    <cellStyle name="HeaderSmall 3 4 4 2 3" xfId="143"/>
    <cellStyle name="HeaderSmall 3 4 4 2 4" xfId="143"/>
    <cellStyle name="HeaderSmall 3 4 4 2 5" xfId="143"/>
    <cellStyle name="HeaderSmall 3 4 4 3" xfId="143"/>
    <cellStyle name="HeaderSmall 3 4 4 3 2" xfId="143"/>
    <cellStyle name="HeaderSmall 3 4 4 3 3" xfId="143"/>
    <cellStyle name="HeaderSmall 3 4 4 3 4" xfId="143"/>
    <cellStyle name="HeaderSmall 3 4 4 4" xfId="143"/>
    <cellStyle name="HeaderSmall 3 4 4 5" xfId="143"/>
    <cellStyle name="HeaderSmall 3 4 4 6" xfId="143"/>
    <cellStyle name="HeaderSmall 3 4 4 7" xfId="143"/>
    <cellStyle name="HeaderSmall 3 4 4 8" xfId="143"/>
    <cellStyle name="HeaderSmall 3 4 5" xfId="143"/>
    <cellStyle name="HeaderSmall 3 4 5 2" xfId="143"/>
    <cellStyle name="HeaderSmall 3 4 5 2 2" xfId="143"/>
    <cellStyle name="HeaderSmall 3 4 5 2 3" xfId="143"/>
    <cellStyle name="HeaderSmall 3 4 5 2 4" xfId="143"/>
    <cellStyle name="HeaderSmall 3 4 5 2 5" xfId="143"/>
    <cellStyle name="HeaderSmall 3 4 5 3" xfId="143"/>
    <cellStyle name="HeaderSmall 3 4 5 3 2" xfId="143"/>
    <cellStyle name="HeaderSmall 3 4 5 3 3" xfId="143"/>
    <cellStyle name="HeaderSmall 3 4 5 3 4" xfId="143"/>
    <cellStyle name="HeaderSmall 3 4 5 4" xfId="143"/>
    <cellStyle name="HeaderSmall 3 4 5 5" xfId="143"/>
    <cellStyle name="HeaderSmall 3 4 5 6" xfId="143"/>
    <cellStyle name="HeaderSmall 3 4 5 7" xfId="143"/>
    <cellStyle name="HeaderSmall 3 4 5 8" xfId="143"/>
    <cellStyle name="HeaderSmall 3 4 6" xfId="143"/>
    <cellStyle name="HeaderSmall 3 4 6 2" xfId="143"/>
    <cellStyle name="HeaderSmall 3 4 6 3" xfId="143"/>
    <cellStyle name="HeaderSmall 3 4 6 4" xfId="143"/>
    <cellStyle name="HeaderSmall 3 4 6 5" xfId="143"/>
    <cellStyle name="HeaderSmall 3 4 7" xfId="143"/>
    <cellStyle name="HeaderSmall 3 4 7 2" xfId="143"/>
    <cellStyle name="HeaderSmall 3 4 7 3" xfId="143"/>
    <cellStyle name="HeaderSmall 3 4 7 4" xfId="143"/>
    <cellStyle name="HeaderSmall 3 4 8" xfId="143"/>
    <cellStyle name="HeaderSmall 3 4 9" xfId="143"/>
    <cellStyle name="HeaderSmall 3 5" xfId="143"/>
    <cellStyle name="HeaderSmall 3 5 10" xfId="143"/>
    <cellStyle name="HeaderSmall 3 5 11" xfId="143"/>
    <cellStyle name="HeaderSmall 3 5 12" xfId="143"/>
    <cellStyle name="HeaderSmall 3 5 2" xfId="143"/>
    <cellStyle name="HeaderSmall 3 5 2 2" xfId="143"/>
    <cellStyle name="HeaderSmall 3 5 2 2 2" xfId="143"/>
    <cellStyle name="HeaderSmall 3 5 2 2 3" xfId="143"/>
    <cellStyle name="HeaderSmall 3 5 2 2 4" xfId="143"/>
    <cellStyle name="HeaderSmall 3 5 2 2 5" xfId="143"/>
    <cellStyle name="HeaderSmall 3 5 2 3" xfId="143"/>
    <cellStyle name="HeaderSmall 3 5 2 3 2" xfId="143"/>
    <cellStyle name="HeaderSmall 3 5 2 3 3" xfId="143"/>
    <cellStyle name="HeaderSmall 3 5 2 3 4" xfId="143"/>
    <cellStyle name="HeaderSmall 3 5 2 4" xfId="143"/>
    <cellStyle name="HeaderSmall 3 5 2 5" xfId="143"/>
    <cellStyle name="HeaderSmall 3 5 2 6" xfId="143"/>
    <cellStyle name="HeaderSmall 3 5 2 7" xfId="143"/>
    <cellStyle name="HeaderSmall 3 5 2 8" xfId="143"/>
    <cellStyle name="HeaderSmall 3 5 3" xfId="143"/>
    <cellStyle name="HeaderSmall 3 5 3 2" xfId="143"/>
    <cellStyle name="HeaderSmall 3 5 3 2 2" xfId="143"/>
    <cellStyle name="HeaderSmall 3 5 3 2 3" xfId="143"/>
    <cellStyle name="HeaderSmall 3 5 3 2 4" xfId="143"/>
    <cellStyle name="HeaderSmall 3 5 3 2 5" xfId="143"/>
    <cellStyle name="HeaderSmall 3 5 3 3" xfId="143"/>
    <cellStyle name="HeaderSmall 3 5 3 3 2" xfId="143"/>
    <cellStyle name="HeaderSmall 3 5 3 3 3" xfId="143"/>
    <cellStyle name="HeaderSmall 3 5 3 3 4" xfId="143"/>
    <cellStyle name="HeaderSmall 3 5 3 4" xfId="143"/>
    <cellStyle name="HeaderSmall 3 5 3 5" xfId="143"/>
    <cellStyle name="HeaderSmall 3 5 3 6" xfId="143"/>
    <cellStyle name="HeaderSmall 3 5 3 7" xfId="143"/>
    <cellStyle name="HeaderSmall 3 5 3 8" xfId="143"/>
    <cellStyle name="HeaderSmall 3 5 4" xfId="143"/>
    <cellStyle name="HeaderSmall 3 5 4 2" xfId="143"/>
    <cellStyle name="HeaderSmall 3 5 4 2 2" xfId="143"/>
    <cellStyle name="HeaderSmall 3 5 4 2 3" xfId="143"/>
    <cellStyle name="HeaderSmall 3 5 4 2 4" xfId="143"/>
    <cellStyle name="HeaderSmall 3 5 4 2 5" xfId="143"/>
    <cellStyle name="HeaderSmall 3 5 4 3" xfId="143"/>
    <cellStyle name="HeaderSmall 3 5 4 3 2" xfId="143"/>
    <cellStyle name="HeaderSmall 3 5 4 3 3" xfId="143"/>
    <cellStyle name="HeaderSmall 3 5 4 3 4" xfId="143"/>
    <cellStyle name="HeaderSmall 3 5 4 4" xfId="143"/>
    <cellStyle name="HeaderSmall 3 5 4 5" xfId="143"/>
    <cellStyle name="HeaderSmall 3 5 4 6" xfId="143"/>
    <cellStyle name="HeaderSmall 3 5 4 7" xfId="143"/>
    <cellStyle name="HeaderSmall 3 5 4 8" xfId="143"/>
    <cellStyle name="HeaderSmall 3 5 5" xfId="143"/>
    <cellStyle name="HeaderSmall 3 5 5 2" xfId="143"/>
    <cellStyle name="HeaderSmall 3 5 5 2 2" xfId="143"/>
    <cellStyle name="HeaderSmall 3 5 5 2 3" xfId="143"/>
    <cellStyle name="HeaderSmall 3 5 5 2 4" xfId="143"/>
    <cellStyle name="HeaderSmall 3 5 5 2 5" xfId="143"/>
    <cellStyle name="HeaderSmall 3 5 5 3" xfId="143"/>
    <cellStyle name="HeaderSmall 3 5 5 3 2" xfId="143"/>
    <cellStyle name="HeaderSmall 3 5 5 3 3" xfId="143"/>
    <cellStyle name="HeaderSmall 3 5 5 3 4" xfId="143"/>
    <cellStyle name="HeaderSmall 3 5 5 4" xfId="143"/>
    <cellStyle name="HeaderSmall 3 5 5 5" xfId="143"/>
    <cellStyle name="HeaderSmall 3 5 5 6" xfId="143"/>
    <cellStyle name="HeaderSmall 3 5 5 7" xfId="143"/>
    <cellStyle name="HeaderSmall 3 5 5 8" xfId="143"/>
    <cellStyle name="HeaderSmall 3 5 6" xfId="143"/>
    <cellStyle name="HeaderSmall 3 5 6 2" xfId="143"/>
    <cellStyle name="HeaderSmall 3 5 6 3" xfId="143"/>
    <cellStyle name="HeaderSmall 3 5 6 4" xfId="143"/>
    <cellStyle name="HeaderSmall 3 5 6 5" xfId="143"/>
    <cellStyle name="HeaderSmall 3 5 7" xfId="143"/>
    <cellStyle name="HeaderSmall 3 5 7 2" xfId="143"/>
    <cellStyle name="HeaderSmall 3 5 7 3" xfId="143"/>
    <cellStyle name="HeaderSmall 3 5 7 4" xfId="143"/>
    <cellStyle name="HeaderSmall 3 5 8" xfId="143"/>
    <cellStyle name="HeaderSmall 3 5 9" xfId="143"/>
    <cellStyle name="HeaderSmall 3 6" xfId="143"/>
    <cellStyle name="HeaderSmall 3 6 10" xfId="143"/>
    <cellStyle name="HeaderSmall 3 6 11" xfId="143"/>
    <cellStyle name="HeaderSmall 3 6 2" xfId="143"/>
    <cellStyle name="HeaderSmall 3 6 2 2" xfId="143"/>
    <cellStyle name="HeaderSmall 3 6 2 2 2" xfId="143"/>
    <cellStyle name="HeaderSmall 3 6 2 2 3" xfId="143"/>
    <cellStyle name="HeaderSmall 3 6 2 2 4" xfId="143"/>
    <cellStyle name="HeaderSmall 3 6 2 2 5" xfId="143"/>
    <cellStyle name="HeaderSmall 3 6 2 3" xfId="143"/>
    <cellStyle name="HeaderSmall 3 6 2 3 2" xfId="143"/>
    <cellStyle name="HeaderSmall 3 6 2 3 3" xfId="143"/>
    <cellStyle name="HeaderSmall 3 6 2 3 4" xfId="143"/>
    <cellStyle name="HeaderSmall 3 6 2 4" xfId="143"/>
    <cellStyle name="HeaderSmall 3 6 2 5" xfId="143"/>
    <cellStyle name="HeaderSmall 3 6 2 6" xfId="143"/>
    <cellStyle name="HeaderSmall 3 6 2 7" xfId="143"/>
    <cellStyle name="HeaderSmall 3 6 2 8" xfId="143"/>
    <cellStyle name="HeaderSmall 3 6 3" xfId="143"/>
    <cellStyle name="HeaderSmall 3 6 3 2" xfId="143"/>
    <cellStyle name="HeaderSmall 3 6 3 2 2" xfId="143"/>
    <cellStyle name="HeaderSmall 3 6 3 2 3" xfId="143"/>
    <cellStyle name="HeaderSmall 3 6 3 2 4" xfId="143"/>
    <cellStyle name="HeaderSmall 3 6 3 2 5" xfId="143"/>
    <cellStyle name="HeaderSmall 3 6 3 3" xfId="143"/>
    <cellStyle name="HeaderSmall 3 6 3 3 2" xfId="143"/>
    <cellStyle name="HeaderSmall 3 6 3 3 3" xfId="143"/>
    <cellStyle name="HeaderSmall 3 6 3 3 4" xfId="143"/>
    <cellStyle name="HeaderSmall 3 6 3 4" xfId="143"/>
    <cellStyle name="HeaderSmall 3 6 3 5" xfId="143"/>
    <cellStyle name="HeaderSmall 3 6 3 6" xfId="143"/>
    <cellStyle name="HeaderSmall 3 6 3 7" xfId="143"/>
    <cellStyle name="HeaderSmall 3 6 3 8" xfId="143"/>
    <cellStyle name="HeaderSmall 3 6 4" xfId="143"/>
    <cellStyle name="HeaderSmall 3 6 4 2" xfId="143"/>
    <cellStyle name="HeaderSmall 3 6 4 2 2" xfId="143"/>
    <cellStyle name="HeaderSmall 3 6 4 2 3" xfId="143"/>
    <cellStyle name="HeaderSmall 3 6 4 2 4" xfId="143"/>
    <cellStyle name="HeaderSmall 3 6 4 2 5" xfId="143"/>
    <cellStyle name="HeaderSmall 3 6 4 3" xfId="143"/>
    <cellStyle name="HeaderSmall 3 6 4 3 2" xfId="143"/>
    <cellStyle name="HeaderSmall 3 6 4 3 3" xfId="143"/>
    <cellStyle name="HeaderSmall 3 6 4 3 4" xfId="143"/>
    <cellStyle name="HeaderSmall 3 6 4 4" xfId="143"/>
    <cellStyle name="HeaderSmall 3 6 4 5" xfId="143"/>
    <cellStyle name="HeaderSmall 3 6 4 6" xfId="143"/>
    <cellStyle name="HeaderSmall 3 6 4 7" xfId="143"/>
    <cellStyle name="HeaderSmall 3 6 4 8" xfId="143"/>
    <cellStyle name="HeaderSmall 3 6 5" xfId="143"/>
    <cellStyle name="HeaderSmall 3 6 5 2" xfId="143"/>
    <cellStyle name="HeaderSmall 3 6 5 3" xfId="143"/>
    <cellStyle name="HeaderSmall 3 6 5 4" xfId="143"/>
    <cellStyle name="HeaderSmall 3 6 5 5" xfId="143"/>
    <cellStyle name="HeaderSmall 3 6 6" xfId="143"/>
    <cellStyle name="HeaderSmall 3 6 6 2" xfId="143"/>
    <cellStyle name="HeaderSmall 3 6 6 3" xfId="143"/>
    <cellStyle name="HeaderSmall 3 6 6 4" xfId="143"/>
    <cellStyle name="HeaderSmall 3 6 7" xfId="143"/>
    <cellStyle name="HeaderSmall 3 6 8" xfId="143"/>
    <cellStyle name="HeaderSmall 3 6 9" xfId="143"/>
    <cellStyle name="HeaderSmall 3 7" xfId="143"/>
    <cellStyle name="HeaderSmall 3 7 10" xfId="143"/>
    <cellStyle name="HeaderSmall 3 7 11" xfId="143"/>
    <cellStyle name="HeaderSmall 3 7 2" xfId="143"/>
    <cellStyle name="HeaderSmall 3 7 2 2" xfId="143"/>
    <cellStyle name="HeaderSmall 3 7 2 2 2" xfId="143"/>
    <cellStyle name="HeaderSmall 3 7 2 2 3" xfId="143"/>
    <cellStyle name="HeaderSmall 3 7 2 2 4" xfId="143"/>
    <cellStyle name="HeaderSmall 3 7 2 2 5" xfId="143"/>
    <cellStyle name="HeaderSmall 3 7 2 3" xfId="143"/>
    <cellStyle name="HeaderSmall 3 7 2 3 2" xfId="143"/>
    <cellStyle name="HeaderSmall 3 7 2 3 3" xfId="143"/>
    <cellStyle name="HeaderSmall 3 7 2 3 4" xfId="143"/>
    <cellStyle name="HeaderSmall 3 7 2 4" xfId="143"/>
    <cellStyle name="HeaderSmall 3 7 2 5" xfId="143"/>
    <cellStyle name="HeaderSmall 3 7 2 6" xfId="143"/>
    <cellStyle name="HeaderSmall 3 7 2 7" xfId="143"/>
    <cellStyle name="HeaderSmall 3 7 2 8" xfId="143"/>
    <cellStyle name="HeaderSmall 3 7 3" xfId="143"/>
    <cellStyle name="HeaderSmall 3 7 3 2" xfId="143"/>
    <cellStyle name="HeaderSmall 3 7 3 2 2" xfId="143"/>
    <cellStyle name="HeaderSmall 3 7 3 2 3" xfId="143"/>
    <cellStyle name="HeaderSmall 3 7 3 2 4" xfId="143"/>
    <cellStyle name="HeaderSmall 3 7 3 2 5" xfId="143"/>
    <cellStyle name="HeaderSmall 3 7 3 3" xfId="143"/>
    <cellStyle name="HeaderSmall 3 7 3 3 2" xfId="143"/>
    <cellStyle name="HeaderSmall 3 7 3 3 3" xfId="143"/>
    <cellStyle name="HeaderSmall 3 7 3 3 4" xfId="143"/>
    <cellStyle name="HeaderSmall 3 7 3 4" xfId="143"/>
    <cellStyle name="HeaderSmall 3 7 3 5" xfId="143"/>
    <cellStyle name="HeaderSmall 3 7 3 6" xfId="143"/>
    <cellStyle name="HeaderSmall 3 7 3 7" xfId="143"/>
    <cellStyle name="HeaderSmall 3 7 3 8" xfId="143"/>
    <cellStyle name="HeaderSmall 3 7 4" xfId="143"/>
    <cellStyle name="HeaderSmall 3 7 4 2" xfId="143"/>
    <cellStyle name="HeaderSmall 3 7 4 2 2" xfId="143"/>
    <cellStyle name="HeaderSmall 3 7 4 2 3" xfId="143"/>
    <cellStyle name="HeaderSmall 3 7 4 2 4" xfId="143"/>
    <cellStyle name="HeaderSmall 3 7 4 2 5" xfId="143"/>
    <cellStyle name="HeaderSmall 3 7 4 3" xfId="143"/>
    <cellStyle name="HeaderSmall 3 7 4 3 2" xfId="143"/>
    <cellStyle name="HeaderSmall 3 7 4 3 3" xfId="143"/>
    <cellStyle name="HeaderSmall 3 7 4 3 4" xfId="143"/>
    <cellStyle name="HeaderSmall 3 7 4 4" xfId="143"/>
    <cellStyle name="HeaderSmall 3 7 4 5" xfId="143"/>
    <cellStyle name="HeaderSmall 3 7 4 6" xfId="143"/>
    <cellStyle name="HeaderSmall 3 7 4 7" xfId="143"/>
    <cellStyle name="HeaderSmall 3 7 4 8" xfId="143"/>
    <cellStyle name="HeaderSmall 3 7 5" xfId="143"/>
    <cellStyle name="HeaderSmall 3 7 5 2" xfId="143"/>
    <cellStyle name="HeaderSmall 3 7 5 3" xfId="143"/>
    <cellStyle name="HeaderSmall 3 7 5 4" xfId="143"/>
    <cellStyle name="HeaderSmall 3 7 5 5" xfId="143"/>
    <cellStyle name="HeaderSmall 3 7 6" xfId="143"/>
    <cellStyle name="HeaderSmall 3 7 6 2" xfId="143"/>
    <cellStyle name="HeaderSmall 3 7 6 3" xfId="143"/>
    <cellStyle name="HeaderSmall 3 7 6 4" xfId="143"/>
    <cellStyle name="HeaderSmall 3 7 7" xfId="143"/>
    <cellStyle name="HeaderSmall 3 7 8" xfId="143"/>
    <cellStyle name="HeaderSmall 3 7 9" xfId="143"/>
    <cellStyle name="HeaderSmall 3 8" xfId="143"/>
    <cellStyle name="HeaderSmall 3 8 2" xfId="143"/>
    <cellStyle name="HeaderSmall 3 8 2 2" xfId="143"/>
    <cellStyle name="HeaderSmall 3 8 2 3" xfId="143"/>
    <cellStyle name="HeaderSmall 3 8 2 4" xfId="143"/>
    <cellStyle name="HeaderSmall 3 8 2 5" xfId="143"/>
    <cellStyle name="HeaderSmall 3 8 3" xfId="143"/>
    <cellStyle name="HeaderSmall 3 8 3 2" xfId="143"/>
    <cellStyle name="HeaderSmall 3 8 3 3" xfId="143"/>
    <cellStyle name="HeaderSmall 3 8 3 4" xfId="143"/>
    <cellStyle name="HeaderSmall 3 8 4" xfId="143"/>
    <cellStyle name="HeaderSmall 3 8 5" xfId="143"/>
    <cellStyle name="HeaderSmall 3 8 6" xfId="143"/>
    <cellStyle name="HeaderSmall 3 8 7" xfId="143"/>
    <cellStyle name="HeaderSmall 3 8 8" xfId="143"/>
    <cellStyle name="HeaderSmall 3 9" xfId="143"/>
    <cellStyle name="HeaderSmall 3 9 2" xfId="143"/>
    <cellStyle name="HeaderSmall 3 9 2 2" xfId="143"/>
    <cellStyle name="HeaderSmall 3 9 2 3" xfId="143"/>
    <cellStyle name="HeaderSmall 3 9 2 4" xfId="143"/>
    <cellStyle name="HeaderSmall 3 9 2 5" xfId="143"/>
    <cellStyle name="HeaderSmall 3 9 3" xfId="143"/>
    <cellStyle name="HeaderSmall 3 9 3 2" xfId="143"/>
    <cellStyle name="HeaderSmall 3 9 3 3" xfId="143"/>
    <cellStyle name="HeaderSmall 3 9 3 4" xfId="143"/>
    <cellStyle name="HeaderSmall 3 9 4" xfId="143"/>
    <cellStyle name="HeaderSmall 3 9 5" xfId="143"/>
    <cellStyle name="HeaderSmall 3 9 6" xfId="143"/>
    <cellStyle name="HeaderSmall 3 9 7" xfId="143"/>
    <cellStyle name="HeaderSmall 3 9 8" xfId="143"/>
    <cellStyle name="HeaderSmall 4" xfId="143"/>
    <cellStyle name="HeaderSmall 4 2" xfId="143"/>
    <cellStyle name="HeaderSmall 4 2 2" xfId="143"/>
    <cellStyle name="HeaderSmall 4 2 2 2" xfId="143"/>
    <cellStyle name="HeaderSmall 4 2 2 3" xfId="143"/>
    <cellStyle name="HeaderSmall 4 2 2 4" xfId="143"/>
    <cellStyle name="HeaderSmall 4 2 2 5" xfId="143"/>
    <cellStyle name="HeaderSmall 4 2 3" xfId="143"/>
    <cellStyle name="HeaderSmall 4 2 3 2" xfId="143"/>
    <cellStyle name="HeaderSmall 4 2 3 3" xfId="143"/>
    <cellStyle name="HeaderSmall 4 2 3 4" xfId="143"/>
    <cellStyle name="HeaderSmall 4 2 4" xfId="143"/>
    <cellStyle name="HeaderSmall 4 2 5" xfId="143"/>
    <cellStyle name="HeaderSmall 4 2 6" xfId="143"/>
    <cellStyle name="HeaderSmall 4 2 7" xfId="143"/>
    <cellStyle name="HeaderSmall 4 2 8" xfId="143"/>
    <cellStyle name="HeaderSmall 4 3" xfId="143"/>
    <cellStyle name="HeaderSmall 4 3 2" xfId="143"/>
    <cellStyle name="HeaderSmall 4 3 2 2" xfId="143"/>
    <cellStyle name="HeaderSmall 4 3 2 3" xfId="143"/>
    <cellStyle name="HeaderSmall 4 3 2 4" xfId="143"/>
    <cellStyle name="HeaderSmall 4 3 2 5" xfId="143"/>
    <cellStyle name="HeaderSmall 4 3 3" xfId="143"/>
    <cellStyle name="HeaderSmall 4 3 3 2" xfId="143"/>
    <cellStyle name="HeaderSmall 4 3 3 3" xfId="143"/>
    <cellStyle name="HeaderSmall 4 3 3 4" xfId="143"/>
    <cellStyle name="HeaderSmall 4 3 4" xfId="143"/>
    <cellStyle name="HeaderSmall 4 3 5" xfId="143"/>
    <cellStyle name="HeaderSmall 4 3 6" xfId="143"/>
    <cellStyle name="HeaderSmall 4 3 7" xfId="143"/>
    <cellStyle name="HeaderSmall 4 4" xfId="143"/>
    <cellStyle name="HeaderSmall 4 4 2" xfId="143"/>
    <cellStyle name="HeaderSmall 4 4 3" xfId="143"/>
    <cellStyle name="HeaderSmall 4 4 4" xfId="143"/>
    <cellStyle name="HeaderSmall 4 4 5" xfId="143"/>
    <cellStyle name="HeaderSmall 4 5" xfId="143"/>
    <cellStyle name="HeaderSmall 4 5 2" xfId="143"/>
    <cellStyle name="HeaderSmall 4 5 3" xfId="143"/>
    <cellStyle name="HeaderSmall 4 5 4" xfId="143"/>
    <cellStyle name="HeaderSmall 4 6" xfId="143"/>
    <cellStyle name="HeaderSmall 4 7" xfId="143"/>
    <cellStyle name="HeaderSmall 4 8" xfId="143"/>
    <cellStyle name="HeaderSmall 4 9" xfId="143"/>
    <cellStyle name="HeaderSmall 5" xfId="143"/>
    <cellStyle name="HeaderSmall 5 2" xfId="143"/>
    <cellStyle name="HeaderSmall 5 2 2" xfId="143"/>
    <cellStyle name="HeaderSmall 5 2 3" xfId="143"/>
    <cellStyle name="HeaderSmall 5 2 4" xfId="143"/>
    <cellStyle name="HeaderSmall 5 2 5" xfId="143"/>
    <cellStyle name="HeaderSmall 5 3" xfId="143"/>
    <cellStyle name="HeaderSmall 5 3 2" xfId="143"/>
    <cellStyle name="HeaderSmall 5 3 3" xfId="143"/>
    <cellStyle name="HeaderSmall 5 3 4" xfId="143"/>
    <cellStyle name="HeaderSmall 5 4" xfId="143"/>
    <cellStyle name="HeaderSmall 5 5" xfId="143"/>
    <cellStyle name="HeaderSmall 5 6" xfId="143"/>
    <cellStyle name="HeaderSmall 5 7" xfId="143"/>
    <cellStyle name="HeaderSmall 5 8" xfId="143"/>
    <cellStyle name="HeaderSmall 6" xfId="143"/>
    <cellStyle name="HeaderSmall 6 2" xfId="143"/>
    <cellStyle name="HeaderSmall 6 3" xfId="143"/>
    <cellStyle name="HeaderSmall 6 4" xfId="143"/>
    <cellStyle name="HeaderSmall 6 5" xfId="143"/>
    <cellStyle name="HeaderSmall 7" xfId="143"/>
    <cellStyle name="HeaderSmall 8" xfId="143"/>
    <cellStyle name="Heading 1" xfId="144" builtinId="16"/>
    <cellStyle name="Heading 1 2" xfId="145"/>
    <cellStyle name="Heading 1 2 2" xfId="145"/>
    <cellStyle name="Heading 1 2 3" xfId="145"/>
    <cellStyle name="Heading 1 2 4" xfId="145"/>
    <cellStyle name="Heading 1 2 5" xfId="145"/>
    <cellStyle name="Heading 1 2 6" xfId="145"/>
    <cellStyle name="Heading 1 3" xfId="144"/>
    <cellStyle name="Heading 2" xfId="146" builtinId="17"/>
    <cellStyle name="Heading 2 2" xfId="147"/>
    <cellStyle name="Heading 2 2 2" xfId="147"/>
    <cellStyle name="Heading 2 2 3" xfId="147"/>
    <cellStyle name="Heading 2 2 4" xfId="147"/>
    <cellStyle name="Heading 2 2 5" xfId="147"/>
    <cellStyle name="Heading 2 2 6" xfId="147"/>
    <cellStyle name="Heading 2 3" xfId="146"/>
    <cellStyle name="Heading 3 2" xfId="148"/>
    <cellStyle name="Heading 4 2" xfId="149"/>
    <cellStyle name="Hyperlink" xfId="150"/>
    <cellStyle name="Hyperlink 2" xfId="151"/>
    <cellStyle name="Hyperlink 2 2" xfId="151"/>
    <cellStyle name="Hyperlink 2 3" xfId="152"/>
    <cellStyle name="Hyperlink 2 4" xfId="150"/>
    <cellStyle name="Hyperlink 3" xfId="152"/>
    <cellStyle name="Hyperlink 3 2" xfId="152"/>
    <cellStyle name="Hyperlink 3 3" xfId="151"/>
    <cellStyle name="Hyperlink 3 4" xfId="153"/>
    <cellStyle name="Hyperlink 4" xfId="154"/>
    <cellStyle name="IndentItalics" xfId="155"/>
    <cellStyle name="inplacea" xfId="156"/>
    <cellStyle name="inplaceb&amp;c" xfId="156"/>
    <cellStyle name="Input [yellow]" xfId="157"/>
    <cellStyle name="Input [yellow] 10" xfId="157"/>
    <cellStyle name="Input [yellow] 11" xfId="157"/>
    <cellStyle name="Input [yellow] 12" xfId="157"/>
    <cellStyle name="Input [yellow] 2" xfId="158"/>
    <cellStyle name="Input [yellow] 2 2" xfId="158"/>
    <cellStyle name="Input [yellow] 2 2 2" xfId="158"/>
    <cellStyle name="Input [yellow] 2 2 2 2" xfId="158"/>
    <cellStyle name="Input [yellow] 2 2 2 2 2" xfId="158"/>
    <cellStyle name="Input [yellow] 2 2 2 3" xfId="158"/>
    <cellStyle name="Input [yellow] 2 2 2 3 2" xfId="158"/>
    <cellStyle name="Input [yellow] 2 2 2 4" xfId="158"/>
    <cellStyle name="Input [yellow] 2 2 2 4 2" xfId="158"/>
    <cellStyle name="Input [yellow] 2 2 2 5" xfId="158"/>
    <cellStyle name="Input [yellow] 2 2 2 5 2" xfId="158"/>
    <cellStyle name="Input [yellow] 2 2 2 6" xfId="158"/>
    <cellStyle name="Input [yellow] 2 2 3" xfId="158"/>
    <cellStyle name="Input [yellow] 2 2 3 2" xfId="158"/>
    <cellStyle name="Input [yellow] 2 2 4" xfId="158"/>
    <cellStyle name="Input [yellow] 2 2 4 2" xfId="158"/>
    <cellStyle name="Input [yellow] 2 2 5" xfId="158"/>
    <cellStyle name="Input [yellow] 2 2 5 2" xfId="158"/>
    <cellStyle name="Input [yellow] 2 2 6" xfId="158"/>
    <cellStyle name="Input [yellow] 2 2 6 2" xfId="158"/>
    <cellStyle name="Input [yellow] 2 3" xfId="158"/>
    <cellStyle name="Input [yellow] 2 3 2" xfId="158"/>
    <cellStyle name="Input [yellow] 2 3 2 2" xfId="158"/>
    <cellStyle name="Input [yellow] 2 3 3" xfId="158"/>
    <cellStyle name="Input [yellow] 2 3 3 2" xfId="158"/>
    <cellStyle name="Input [yellow] 2 3 4" xfId="158"/>
    <cellStyle name="Input [yellow] 2 3 4 2" xfId="158"/>
    <cellStyle name="Input [yellow] 2 3 5" xfId="158"/>
    <cellStyle name="Input [yellow] 2 3 5 2" xfId="158"/>
    <cellStyle name="Input [yellow] 2 3 6" xfId="158"/>
    <cellStyle name="Input [yellow] 2 4" xfId="158"/>
    <cellStyle name="Input [yellow] 2 4 2" xfId="158"/>
    <cellStyle name="Input [yellow] 2 5" xfId="158"/>
    <cellStyle name="Input [yellow] 2 5 2" xfId="158"/>
    <cellStyle name="Input [yellow] 2 6" xfId="158"/>
    <cellStyle name="Input [yellow] 3" xfId="157"/>
    <cellStyle name="Input [yellow] 3 2" xfId="157"/>
    <cellStyle name="Input [yellow] 3 2 2" xfId="157"/>
    <cellStyle name="Input [yellow] 3 2 2 2" xfId="157"/>
    <cellStyle name="Input [yellow] 3 2 3" xfId="157"/>
    <cellStyle name="Input [yellow] 3 2 3 2" xfId="157"/>
    <cellStyle name="Input [yellow] 3 2 4" xfId="157"/>
    <cellStyle name="Input [yellow] 3 2 4 2" xfId="157"/>
    <cellStyle name="Input [yellow] 3 2 5" xfId="157"/>
    <cellStyle name="Input [yellow] 3 2 5 2" xfId="157"/>
    <cellStyle name="Input [yellow] 3 2 6" xfId="157"/>
    <cellStyle name="Input [yellow] 3 3" xfId="157"/>
    <cellStyle name="Input [yellow] 3 3 2" xfId="157"/>
    <cellStyle name="Input [yellow] 3 4" xfId="157"/>
    <cellStyle name="Input [yellow] 3 4 2" xfId="157"/>
    <cellStyle name="Input [yellow] 3 5" xfId="157"/>
    <cellStyle name="Input [yellow] 3 5 2" xfId="157"/>
    <cellStyle name="Input [yellow] 3 6" xfId="157"/>
    <cellStyle name="Input [yellow] 3 6 2" xfId="157"/>
    <cellStyle name="Input [yellow] 4" xfId="157"/>
    <cellStyle name="Input [yellow] 4 2" xfId="157"/>
    <cellStyle name="Input [yellow] 4 2 2" xfId="157"/>
    <cellStyle name="Input [yellow] 4 3" xfId="157"/>
    <cellStyle name="Input [yellow] 4 3 2" xfId="157"/>
    <cellStyle name="Input [yellow] 4 4" xfId="157"/>
    <cellStyle name="Input [yellow] 4 4 2" xfId="157"/>
    <cellStyle name="Input [yellow] 4 5" xfId="157"/>
    <cellStyle name="Input [yellow] 4 5 2" xfId="157"/>
    <cellStyle name="Input [yellow] 4 6" xfId="157"/>
    <cellStyle name="Input [yellow] 5" xfId="157"/>
    <cellStyle name="Input [yellow] 5 2" xfId="157"/>
    <cellStyle name="Input [yellow] 6" xfId="157"/>
    <cellStyle name="Input [yellow] 6 2" xfId="157"/>
    <cellStyle name="Input [yellow] 7" xfId="157"/>
    <cellStyle name="Input [yellow] 8" xfId="157"/>
    <cellStyle name="Input [yellow] 9" xfId="157"/>
    <cellStyle name="Input 10" xfId="159"/>
    <cellStyle name="Input 2" xfId="159"/>
    <cellStyle name="Input 2 2" xfId="159"/>
    <cellStyle name="Input 2 2 2" xfId="159"/>
    <cellStyle name="Input 2 3" xfId="159"/>
    <cellStyle name="Input 2 3 2" xfId="159"/>
    <cellStyle name="Input 2 4" xfId="159"/>
    <cellStyle name="Input 2 4 2" xfId="159"/>
    <cellStyle name="Input 2 5" xfId="159"/>
    <cellStyle name="Input 3" xfId="159"/>
    <cellStyle name="Input 3 2" xfId="159"/>
    <cellStyle name="Input 3 2 2" xfId="159"/>
    <cellStyle name="Input 3 3" xfId="159"/>
    <cellStyle name="Input 3 3 2" xfId="159"/>
    <cellStyle name="Input 3 4" xfId="159"/>
    <cellStyle name="Input 3 4 2" xfId="159"/>
    <cellStyle name="Input 3 5" xfId="159"/>
    <cellStyle name="Input 4" xfId="159"/>
    <cellStyle name="Input 4 2" xfId="159"/>
    <cellStyle name="Input 4 2 2" xfId="159"/>
    <cellStyle name="Input 4 3" xfId="159"/>
    <cellStyle name="Input 4 3 2" xfId="159"/>
    <cellStyle name="Input 4 4" xfId="159"/>
    <cellStyle name="Input 4 4 2" xfId="159"/>
    <cellStyle name="Input 4 5" xfId="159"/>
    <cellStyle name="Input 5" xfId="159"/>
    <cellStyle name="Input 6" xfId="159"/>
    <cellStyle name="Input 7" xfId="159"/>
    <cellStyle name="Input 8" xfId="159"/>
    <cellStyle name="Input 9" xfId="159"/>
    <cellStyle name="left" xfId="160"/>
    <cellStyle name="Linked Cell 2" xfId="161"/>
    <cellStyle name="LookupListHeader" xfId="162"/>
    <cellStyle name="LookupListHeader 2" xfId="162"/>
    <cellStyle name="LookupListHeader 2 2" xfId="162"/>
    <cellStyle name="LookupListHeader 2 2 2" xfId="162"/>
    <cellStyle name="LookupListHeader 2 2 2 2" xfId="162"/>
    <cellStyle name="LookupListHeader 2 2 3" xfId="162"/>
    <cellStyle name="LookupListHeader 2 2 3 2" xfId="162"/>
    <cellStyle name="LookupListHeader 2 2 4" xfId="162"/>
    <cellStyle name="LookupListHeader 2 2 4 2" xfId="162"/>
    <cellStyle name="LookupListHeader 2 2 5" xfId="162"/>
    <cellStyle name="LookupListHeader 2 2 5 2" xfId="162"/>
    <cellStyle name="LookupListHeader 2 2 6" xfId="162"/>
    <cellStyle name="LookupListHeader 2 3" xfId="162"/>
    <cellStyle name="LookupListHeader 2 3 2" xfId="162"/>
    <cellStyle name="LookupListHeader 2 4" xfId="162"/>
    <cellStyle name="LookupListHeader 2 4 2" xfId="162"/>
    <cellStyle name="LookupListHeader 2 5" xfId="162"/>
    <cellStyle name="LookupListHeader 2 5 2" xfId="162"/>
    <cellStyle name="LookupListHeader 2 6" xfId="162"/>
    <cellStyle name="LookupListHeader 2 6 2" xfId="162"/>
    <cellStyle name="LookupListHeader 3" xfId="162"/>
    <cellStyle name="LookupListHeader 3 2" xfId="162"/>
    <cellStyle name="LookupListHeader 3 2 2" xfId="162"/>
    <cellStyle name="LookupListHeader 3 3" xfId="162"/>
    <cellStyle name="LookupListHeader 3 3 2" xfId="162"/>
    <cellStyle name="LookupListHeader 3 4" xfId="162"/>
    <cellStyle name="LookupListHeader 3 4 2" xfId="162"/>
    <cellStyle name="LookupListHeader 3 5" xfId="162"/>
    <cellStyle name="LookupListHeader 3 5 2" xfId="162"/>
    <cellStyle name="LookupListHeader 3 6" xfId="162"/>
    <cellStyle name="LookupListHeader 4" xfId="162"/>
    <cellStyle name="LookupListHeader 4 2" xfId="162"/>
    <cellStyle name="LookupListHeader 5" xfId="162"/>
    <cellStyle name="LookupListHeader 5 2" xfId="162"/>
    <cellStyle name="LookupListHeader 6" xfId="162"/>
    <cellStyle name="Milliers [0]_laroux" xfId="163"/>
    <cellStyle name="Milliers_laroux" xfId="164"/>
    <cellStyle name="Monétaire [0]_laroux" xfId="165"/>
    <cellStyle name="Monétaire_laroux" xfId="166"/>
    <cellStyle name="Neutral 2" xfId="167"/>
    <cellStyle name="no dec" xfId="168"/>
    <cellStyle name="Normal - Style1" xfId="169"/>
    <cellStyle name="Normal - Style1 2" xfId="170"/>
    <cellStyle name="Normal 10" xfId="171"/>
    <cellStyle name="Normal 10 2" xfId="172"/>
    <cellStyle name="Normal 10_Sheet3" xfId="172"/>
    <cellStyle name="Normal 100" xfId="172"/>
    <cellStyle name="Normal 101" xfId="172"/>
    <cellStyle name="Normal 101 2" xfId="0"/>
    <cellStyle name="Normal 101 2 2" xfId="0"/>
    <cellStyle name="Normal 102" xfId="172"/>
    <cellStyle name="Normal 103" xfId="172"/>
    <cellStyle name="Normal 104" xfId="172"/>
    <cellStyle name="Normal 105" xfId="172"/>
    <cellStyle name="Normal 106" xfId="172"/>
    <cellStyle name="Normal 107" xfId="172"/>
    <cellStyle name="Normal 108" xfId="172"/>
    <cellStyle name="Normal 109" xfId="172"/>
    <cellStyle name="Normal 11" xfId="171"/>
    <cellStyle name="Normal 11 2" xfId="172"/>
    <cellStyle name="Normal 11_Sheet3" xfId="172"/>
    <cellStyle name="Normal 110" xfId="172"/>
    <cellStyle name="Normal 111" xfId="172"/>
    <cellStyle name="Normal 112" xfId="172"/>
    <cellStyle name="Normal 113" xfId="172"/>
    <cellStyle name="Normal 114" xfId="172"/>
    <cellStyle name="Normal 115" xfId="172"/>
    <cellStyle name="Normal 116" xfId="172"/>
    <cellStyle name="Normal 117" xfId="172"/>
    <cellStyle name="Normal 118" xfId="172"/>
    <cellStyle name="Normal 119" xfId="172"/>
    <cellStyle name="Normal 12" xfId="171"/>
    <cellStyle name="Normal 12 2" xfId="172"/>
    <cellStyle name="Normal 12_Sheet3" xfId="172"/>
    <cellStyle name="Normal 120" xfId="172"/>
    <cellStyle name="Normal 121" xfId="172"/>
    <cellStyle name="Normal 122" xfId="172"/>
    <cellStyle name="Normal 123" xfId="172"/>
    <cellStyle name="Normal 124" xfId="172"/>
    <cellStyle name="Normal 125" xfId="172"/>
    <cellStyle name="Normal 126" xfId="172"/>
    <cellStyle name="Normal 127" xfId="172"/>
    <cellStyle name="Normal 128" xfId="172"/>
    <cellStyle name="Normal 129" xfId="172"/>
    <cellStyle name="Normal 13" xfId="171"/>
    <cellStyle name="Normal 13 2" xfId="172"/>
    <cellStyle name="Normal 13_Sheet3" xfId="172"/>
    <cellStyle name="Normal 130" xfId="172"/>
    <cellStyle name="Normal 131" xfId="172"/>
    <cellStyle name="Normal 132" xfId="172"/>
    <cellStyle name="Normal 133" xfId="172"/>
    <cellStyle name="Normal 134" xfId="172"/>
    <cellStyle name="Normal 135" xfId="172"/>
    <cellStyle name="Normal 136" xfId="172"/>
    <cellStyle name="Normal 137" xfId="172"/>
    <cellStyle name="Normal 138" xfId="172"/>
    <cellStyle name="Normal 139" xfId="172"/>
    <cellStyle name="Normal 14" xfId="171"/>
    <cellStyle name="Normal 14 2" xfId="172"/>
    <cellStyle name="Normal 14_Sheet3" xfId="172"/>
    <cellStyle name="Normal 140" xfId="172"/>
    <cellStyle name="Normal 141" xfId="172"/>
    <cellStyle name="Normal 142" xfId="172"/>
    <cellStyle name="Normal 143" xfId="172"/>
    <cellStyle name="Normal 144" xfId="172"/>
    <cellStyle name="Normal 145" xfId="172"/>
    <cellStyle name="Normal 146" xfId="172"/>
    <cellStyle name="Normal 147" xfId="172"/>
    <cellStyle name="Normal 148" xfId="172"/>
    <cellStyle name="Normal 149" xfId="172"/>
    <cellStyle name="Normal 15" xfId="172"/>
    <cellStyle name="Normal 150" xfId="172"/>
    <cellStyle name="Normal 151" xfId="172"/>
    <cellStyle name="Normal 152" xfId="172"/>
    <cellStyle name="Normal 153" xfId="172"/>
    <cellStyle name="Normal 154" xfId="172"/>
    <cellStyle name="Normal 155" xfId="172"/>
    <cellStyle name="Normal 156" xfId="172"/>
    <cellStyle name="Normal 157" xfId="172"/>
    <cellStyle name="Normal 158" xfId="172"/>
    <cellStyle name="Normal 159" xfId="172"/>
    <cellStyle name="Normal 16" xfId="172"/>
    <cellStyle name="Normal 160" xfId="172"/>
    <cellStyle name="Normal 161" xfId="172"/>
    <cellStyle name="Normal 162" xfId="172"/>
    <cellStyle name="Normal 163" xfId="172"/>
    <cellStyle name="Normal 164" xfId="172"/>
    <cellStyle name="Normal 165" xfId="172"/>
    <cellStyle name="Normal 166" xfId="172"/>
    <cellStyle name="Normal 167" xfId="172"/>
    <cellStyle name="Normal 168" xfId="172"/>
    <cellStyle name="Normal 169" xfId="172"/>
    <cellStyle name="Normal 17" xfId="172"/>
    <cellStyle name="Normal 170" xfId="172"/>
    <cellStyle name="Normal 171" xfId="172"/>
    <cellStyle name="Normal 172" xfId="172"/>
    <cellStyle name="Normal 173" xfId="172"/>
    <cellStyle name="Normal 174" xfId="172"/>
    <cellStyle name="Normal 175" xfId="172"/>
    <cellStyle name="Normal 176" xfId="172"/>
    <cellStyle name="Normal 177" xfId="172"/>
    <cellStyle name="Normal 178" xfId="172"/>
    <cellStyle name="Normal 179" xfId="172"/>
    <cellStyle name="Normal 18" xfId="172"/>
    <cellStyle name="Normal 180" xfId="172"/>
    <cellStyle name="Normal 181" xfId="172"/>
    <cellStyle name="Normal 182" xfId="172"/>
    <cellStyle name="Normal 183" xfId="172"/>
    <cellStyle name="Normal 184" xfId="172"/>
    <cellStyle name="Normal 185" xfId="172"/>
    <cellStyle name="Normal 186" xfId="0"/>
    <cellStyle name="Normal 186 2" xfId="0"/>
    <cellStyle name="Normal 186 2 2" xfId="0"/>
    <cellStyle name="Normal 186 2 2 2" xfId="0"/>
    <cellStyle name="Normal 186 2 2 2 2" xfId="0"/>
    <cellStyle name="Normal 186 2 2 3" xfId="0"/>
    <cellStyle name="Normal 186 2 3" xfId="0"/>
    <cellStyle name="Normal 186 2 3 2" xfId="0"/>
    <cellStyle name="Normal 186 2 3 2 2" xfId="0"/>
    <cellStyle name="Normal 186 2 3 3" xfId="0"/>
    <cellStyle name="Normal 186 2 4" xfId="0"/>
    <cellStyle name="Normal 186 2 4 2" xfId="0"/>
    <cellStyle name="Normal 186 2 5" xfId="0"/>
    <cellStyle name="Normal 186 3" xfId="0"/>
    <cellStyle name="Normal 186 3 2" xfId="0"/>
    <cellStyle name="Normal 186 3 2 2" xfId="0"/>
    <cellStyle name="Normal 186 3 3" xfId="0"/>
    <cellStyle name="Normal 186 4" xfId="0"/>
    <cellStyle name="Normal 186 4 2" xfId="0"/>
    <cellStyle name="Normal 186 4 2 2" xfId="0"/>
    <cellStyle name="Normal 186 4 3" xfId="0"/>
    <cellStyle name="Normal 186 5" xfId="0"/>
    <cellStyle name="Normal 186 5 2" xfId="0"/>
    <cellStyle name="Normal 186 6" xfId="0"/>
    <cellStyle name="Normal 187" xfId="172"/>
    <cellStyle name="Normal 188" xfId="172"/>
    <cellStyle name="Normal 189" xfId="172"/>
    <cellStyle name="Normal 19" xfId="172"/>
    <cellStyle name="Normal 190" xfId="172"/>
    <cellStyle name="Normal 191" xfId="172"/>
    <cellStyle name="Normal 192" xfId="172"/>
    <cellStyle name="Normal 193" xfId="172"/>
    <cellStyle name="Normal 194" xfId="172"/>
    <cellStyle name="Normal 195" xfId="172"/>
    <cellStyle name="Normal 196" xfId="172"/>
    <cellStyle name="Normal 197" xfId="172"/>
    <cellStyle name="Normal 198" xfId="171"/>
    <cellStyle name="Normal 198 2" xfId="171"/>
    <cellStyle name="Normal 199" xfId="173"/>
    <cellStyle name="Normal 2" xfId="172"/>
    <cellStyle name="Normal 2 2" xfId="172"/>
    <cellStyle name="Normal 2 2 2" xfId="0"/>
    <cellStyle name="Normal 2 2 3" xfId="172"/>
    <cellStyle name="Normal 2 2 4" xfId="0"/>
    <cellStyle name="Normal 2 3" xfId="172"/>
    <cellStyle name="Normal 2 3 2" xfId="0"/>
    <cellStyle name="Normal 2 3 3" xfId="0"/>
    <cellStyle name="Normal 2 3 4" xfId="0"/>
    <cellStyle name="Normal 2 3 5" xfId="0"/>
    <cellStyle name="Normal 2 3 6" xfId="174"/>
    <cellStyle name="Normal 2 4" xfId="172"/>
    <cellStyle name="Normal 2 4 2" xfId="0"/>
    <cellStyle name="Normal 2 5" xfId="172"/>
    <cellStyle name="Normal 2 5 2" xfId="175"/>
    <cellStyle name="Normal 2 6" xfId="172"/>
    <cellStyle name="Normal 2 7" xfId="176"/>
    <cellStyle name="Normal 2 8" xfId="177"/>
    <cellStyle name="Normal 2_Expense Analysis" xfId="0"/>
    <cellStyle name="Normal 20" xfId="172"/>
    <cellStyle name="Normal 200" xfId="0"/>
    <cellStyle name="Normal 200 2" xfId="0"/>
    <cellStyle name="Normal 201" xfId="0"/>
    <cellStyle name="Normal 202" xfId="0"/>
    <cellStyle name="Normal 203" xfId="172"/>
    <cellStyle name="Normal 204" xfId="0"/>
    <cellStyle name="Normal 205" xfId="0"/>
    <cellStyle name="Normal 206" xfId="0"/>
    <cellStyle name="Normal 207" xfId="0"/>
    <cellStyle name="Normal 208" xfId="172"/>
    <cellStyle name="Normal 209" xfId="172"/>
    <cellStyle name="Normal 21" xfId="172"/>
    <cellStyle name="Normal 210" xfId="172"/>
    <cellStyle name="Normal 211" xfId="178"/>
    <cellStyle name="Normal 212" xfId="172"/>
    <cellStyle name="Normal 213" xfId="172"/>
    <cellStyle name="Normal 214" xfId="172"/>
    <cellStyle name="Normal 215" xfId="172"/>
    <cellStyle name="Normal 216" xfId="172"/>
    <cellStyle name="Normal 217" xfId="172"/>
    <cellStyle name="Normal 218" xfId="172"/>
    <cellStyle name="Normal 219" xfId="178"/>
    <cellStyle name="Normal 22" xfId="172"/>
    <cellStyle name="Normal 23" xfId="172"/>
    <cellStyle name="Normal 24" xfId="172"/>
    <cellStyle name="Normal 25" xfId="172"/>
    <cellStyle name="Normal 26" xfId="172"/>
    <cellStyle name="Normal 27" xfId="172"/>
    <cellStyle name="Normal 28" xfId="172"/>
    <cellStyle name="Normal 28 2" xfId="179"/>
    <cellStyle name="Normal 28 2 2" xfId="179"/>
    <cellStyle name="Normal 28 2 3" xfId="179"/>
    <cellStyle name="Normal 28 2 4" xfId="179"/>
    <cellStyle name="Normal 28 2 5" xfId="179"/>
    <cellStyle name="Normal 28 3" xfId="179"/>
    <cellStyle name="Normal 28 3 2" xfId="179"/>
    <cellStyle name="Normal 28 4" xfId="179"/>
    <cellStyle name="Normal 28 5" xfId="179"/>
    <cellStyle name="Normal 28 6" xfId="179"/>
    <cellStyle name="Normal 28 7" xfId="179"/>
    <cellStyle name="Normal 28 8" xfId="179"/>
    <cellStyle name="Normal 28 9" xfId="179"/>
    <cellStyle name="Normal 29" xfId="172"/>
    <cellStyle name="Normal 29 2" xfId="0"/>
    <cellStyle name="Normal 29 3" xfId="0"/>
    <cellStyle name="Normal 29 4" xfId="0"/>
    <cellStyle name="Normal 29 5" xfId="0"/>
    <cellStyle name="Normal 3" xfId="178"/>
    <cellStyle name="Normal 3 2" xfId="172"/>
    <cellStyle name="Normal 3 2 2" xfId="180"/>
    <cellStyle name="Normal 3 3" xfId="0"/>
    <cellStyle name="Normal 3 3 2" xfId="0"/>
    <cellStyle name="Normal 3 3 3" xfId="0"/>
    <cellStyle name="Normal 3 3 4" xfId="0"/>
    <cellStyle name="Normal 3 3 5" xfId="172"/>
    <cellStyle name="Normal 3 4" xfId="0"/>
    <cellStyle name="Normal 3 5" xfId="0"/>
    <cellStyle name="Normal 3 6" xfId="172"/>
    <cellStyle name="Normal 3 7" xfId="172"/>
    <cellStyle name="Normal 3_Sheet3" xfId="172"/>
    <cellStyle name="Normal 30" xfId="178"/>
    <cellStyle name="Normal 30 2" xfId="0"/>
    <cellStyle name="Normal 30 3" xfId="0"/>
    <cellStyle name="Normal 30 4" xfId="0"/>
    <cellStyle name="Normal 30 5" xfId="0"/>
    <cellStyle name="Normal 31" xfId="172"/>
    <cellStyle name="Normal 32" xfId="172"/>
    <cellStyle name="Normal 33" xfId="172"/>
    <cellStyle name="Normal 34" xfId="172"/>
    <cellStyle name="Normal 35" xfId="172"/>
    <cellStyle name="Normal 36" xfId="172"/>
    <cellStyle name="Normal 37" xfId="172"/>
    <cellStyle name="Normal 38" xfId="172"/>
    <cellStyle name="Normal 39" xfId="172"/>
    <cellStyle name="Normal 4" xfId="172"/>
    <cellStyle name="Normal 4 2" xfId="178"/>
    <cellStyle name="Normal 40" xfId="172"/>
    <cellStyle name="Normal 41" xfId="172"/>
    <cellStyle name="Normal 42" xfId="172"/>
    <cellStyle name="Normal 43" xfId="172"/>
    <cellStyle name="Normal 44" xfId="172"/>
    <cellStyle name="Normal 45" xfId="172"/>
    <cellStyle name="Normal 46" xfId="172"/>
    <cellStyle name="Normal 47" xfId="172"/>
    <cellStyle name="Normal 48" xfId="172"/>
    <cellStyle name="Normal 49" xfId="172"/>
    <cellStyle name="Normal 5" xfId="172"/>
    <cellStyle name="Normal 5 11" xfId="0"/>
    <cellStyle name="Normal 5 2" xfId="0"/>
    <cellStyle name="Normal 5 2 2" xfId="181"/>
    <cellStyle name="Normal 5 3" xfId="0"/>
    <cellStyle name="Normal 50" xfId="172"/>
    <cellStyle name="Normal 51" xfId="172"/>
    <cellStyle name="Normal 52" xfId="172"/>
    <cellStyle name="Normal 53" xfId="172"/>
    <cellStyle name="Normal 54" xfId="172"/>
    <cellStyle name="Normal 55" xfId="172"/>
    <cellStyle name="Normal 56" xfId="172"/>
    <cellStyle name="Normal 57" xfId="172"/>
    <cellStyle name="Normal 58" xfId="172"/>
    <cellStyle name="Normal 59" xfId="172"/>
    <cellStyle name="Normal 6" xfId="172"/>
    <cellStyle name="Normal 6 2" xfId="172"/>
    <cellStyle name="Normal 6 3" xfId="0"/>
    <cellStyle name="Normal 6 4" xfId="171"/>
    <cellStyle name="Normal 6_Sheet3" xfId="172"/>
    <cellStyle name="Normal 60" xfId="172"/>
    <cellStyle name="Normal 61" xfId="0"/>
    <cellStyle name="Normal 61 10" xfId="0"/>
    <cellStyle name="Normal 61 10 2" xfId="0"/>
    <cellStyle name="Normal 61 10 2 2" xfId="0"/>
    <cellStyle name="Normal 61 10 2 2 2" xfId="0"/>
    <cellStyle name="Normal 61 10 2 2 2 2" xfId="0"/>
    <cellStyle name="Normal 61 10 2 2 2 2 2" xfId="0"/>
    <cellStyle name="Normal 61 10 2 2 2 2 2 2" xfId="0"/>
    <cellStyle name="Normal 61 10 2 2 2 2 2 2 2" xfId="0"/>
    <cellStyle name="Normal 61 10 2 2 2 2 2 3" xfId="0"/>
    <cellStyle name="Normal 61 10 2 2 2 2 3" xfId="0"/>
    <cellStyle name="Normal 61 10 2 2 2 2 3 2" xfId="0"/>
    <cellStyle name="Normal 61 10 2 2 2 2 3 2 2" xfId="0"/>
    <cellStyle name="Normal 61 10 2 2 2 2 3 3" xfId="0"/>
    <cellStyle name="Normal 61 10 2 2 2 2 4" xfId="0"/>
    <cellStyle name="Normal 61 10 2 2 2 2 4 2" xfId="0"/>
    <cellStyle name="Normal 61 10 2 2 2 2 5" xfId="0"/>
    <cellStyle name="Normal 61 10 2 2 2 3" xfId="0"/>
    <cellStyle name="Normal 61 10 2 2 2 3 2" xfId="0"/>
    <cellStyle name="Normal 61 10 2 2 2 3 2 2" xfId="0"/>
    <cellStyle name="Normal 61 10 2 2 2 3 3" xfId="0"/>
    <cellStyle name="Normal 61 10 2 2 2 4" xfId="0"/>
    <cellStyle name="Normal 61 10 2 2 2 4 2" xfId="0"/>
    <cellStyle name="Normal 61 10 2 2 2 4 2 2" xfId="0"/>
    <cellStyle name="Normal 61 10 2 2 2 4 3" xfId="0"/>
    <cellStyle name="Normal 61 10 2 2 2 5" xfId="0"/>
    <cellStyle name="Normal 61 10 2 2 2 5 2" xfId="0"/>
    <cellStyle name="Normal 61 10 2 2 2 6" xfId="0"/>
    <cellStyle name="Normal 61 10 2 2 3" xfId="0"/>
    <cellStyle name="Normal 61 10 2 2 3 2" xfId="0"/>
    <cellStyle name="Normal 61 10 2 2 3 2 2" xfId="0"/>
    <cellStyle name="Normal 61 10 2 2 3 2 2 2" xfId="0"/>
    <cellStyle name="Normal 61 10 2 2 3 2 3" xfId="0"/>
    <cellStyle name="Normal 61 10 2 2 3 3" xfId="0"/>
    <cellStyle name="Normal 61 10 2 2 3 3 2" xfId="0"/>
    <cellStyle name="Normal 61 10 2 2 3 3 2 2" xfId="0"/>
    <cellStyle name="Normal 61 10 2 2 3 3 3" xfId="0"/>
    <cellStyle name="Normal 61 10 2 2 3 4" xfId="0"/>
    <cellStyle name="Normal 61 10 2 2 3 4 2" xfId="0"/>
    <cellStyle name="Normal 61 10 2 2 3 5" xfId="0"/>
    <cellStyle name="Normal 61 10 2 2 4" xfId="0"/>
    <cellStyle name="Normal 61 10 2 2 4 2" xfId="0"/>
    <cellStyle name="Normal 61 10 2 2 4 2 2" xfId="0"/>
    <cellStyle name="Normal 61 10 2 2 4 3" xfId="0"/>
    <cellStyle name="Normal 61 10 2 2 5" xfId="0"/>
    <cellStyle name="Normal 61 10 2 2 5 2" xfId="0"/>
    <cellStyle name="Normal 61 10 2 2 5 2 2" xfId="0"/>
    <cellStyle name="Normal 61 10 2 2 5 3" xfId="0"/>
    <cellStyle name="Normal 61 10 2 2 6" xfId="0"/>
    <cellStyle name="Normal 61 10 2 2 6 2" xfId="0"/>
    <cellStyle name="Normal 61 10 2 2 7" xfId="0"/>
    <cellStyle name="Normal 61 10 2 3" xfId="0"/>
    <cellStyle name="Normal 61 10 2 3 2" xfId="0"/>
    <cellStyle name="Normal 61 10 2 3 2 2" xfId="0"/>
    <cellStyle name="Normal 61 10 2 3 2 2 2" xfId="0"/>
    <cellStyle name="Normal 61 10 2 3 2 2 2 2" xfId="0"/>
    <cellStyle name="Normal 61 10 2 3 2 2 3" xfId="0"/>
    <cellStyle name="Normal 61 10 2 3 2 3" xfId="0"/>
    <cellStyle name="Normal 61 10 2 3 2 3 2" xfId="0"/>
    <cellStyle name="Normal 61 10 2 3 2 3 2 2" xfId="0"/>
    <cellStyle name="Normal 61 10 2 3 2 3 3" xfId="0"/>
    <cellStyle name="Normal 61 10 2 3 2 4" xfId="0"/>
    <cellStyle name="Normal 61 10 2 3 2 4 2" xfId="0"/>
    <cellStyle name="Normal 61 10 2 3 2 5" xfId="0"/>
    <cellStyle name="Normal 61 10 2 3 3" xfId="0"/>
    <cellStyle name="Normal 61 10 2 3 3 2" xfId="0"/>
    <cellStyle name="Normal 61 10 2 3 3 2 2" xfId="0"/>
    <cellStyle name="Normal 61 10 2 3 3 3" xfId="0"/>
    <cellStyle name="Normal 61 10 2 3 4" xfId="0"/>
    <cellStyle name="Normal 61 10 2 3 4 2" xfId="0"/>
    <cellStyle name="Normal 61 10 2 3 4 2 2" xfId="0"/>
    <cellStyle name="Normal 61 10 2 3 4 3" xfId="0"/>
    <cellStyle name="Normal 61 10 2 3 5" xfId="0"/>
    <cellStyle name="Normal 61 10 2 3 5 2" xfId="0"/>
    <cellStyle name="Normal 61 10 2 3 6" xfId="0"/>
    <cellStyle name="Normal 61 10 2 4" xfId="0"/>
    <cellStyle name="Normal 61 10 2 4 2" xfId="0"/>
    <cellStyle name="Normal 61 10 2 4 2 2" xfId="0"/>
    <cellStyle name="Normal 61 10 2 4 2 2 2" xfId="0"/>
    <cellStyle name="Normal 61 10 2 4 2 3" xfId="0"/>
    <cellStyle name="Normal 61 10 2 4 3" xfId="0"/>
    <cellStyle name="Normal 61 10 2 4 3 2" xfId="0"/>
    <cellStyle name="Normal 61 10 2 4 3 2 2" xfId="0"/>
    <cellStyle name="Normal 61 10 2 4 3 3" xfId="0"/>
    <cellStyle name="Normal 61 10 2 4 4" xfId="0"/>
    <cellStyle name="Normal 61 10 2 4 4 2" xfId="0"/>
    <cellStyle name="Normal 61 10 2 4 5" xfId="0"/>
    <cellStyle name="Normal 61 10 2 5" xfId="0"/>
    <cellStyle name="Normal 61 10 2 5 2" xfId="0"/>
    <cellStyle name="Normal 61 10 2 5 2 2" xfId="0"/>
    <cellStyle name="Normal 61 10 2 5 3" xfId="0"/>
    <cellStyle name="Normal 61 10 2 6" xfId="0"/>
    <cellStyle name="Normal 61 10 2 6 2" xfId="0"/>
    <cellStyle name="Normal 61 10 2 6 2 2" xfId="0"/>
    <cellStyle name="Normal 61 10 2 6 3" xfId="0"/>
    <cellStyle name="Normal 61 10 2 7" xfId="0"/>
    <cellStyle name="Normal 61 10 2 7 2" xfId="0"/>
    <cellStyle name="Normal 61 10 2 8" xfId="0"/>
    <cellStyle name="Normal 61 10 3" xfId="0"/>
    <cellStyle name="Normal 61 10 3 2" xfId="0"/>
    <cellStyle name="Normal 61 10 3 2 2" xfId="0"/>
    <cellStyle name="Normal 61 10 3 2 2 2" xfId="0"/>
    <cellStyle name="Normal 61 10 3 2 2 2 2" xfId="0"/>
    <cellStyle name="Normal 61 10 3 2 2 2 2 2" xfId="0"/>
    <cellStyle name="Normal 61 10 3 2 2 2 3" xfId="0"/>
    <cellStyle name="Normal 61 10 3 2 2 3" xfId="0"/>
    <cellStyle name="Normal 61 10 3 2 2 3 2" xfId="0"/>
    <cellStyle name="Normal 61 10 3 2 2 3 2 2" xfId="0"/>
    <cellStyle name="Normal 61 10 3 2 2 3 3" xfId="0"/>
    <cellStyle name="Normal 61 10 3 2 2 4" xfId="0"/>
    <cellStyle name="Normal 61 10 3 2 2 4 2" xfId="0"/>
    <cellStyle name="Normal 61 10 3 2 2 5" xfId="0"/>
    <cellStyle name="Normal 61 10 3 2 3" xfId="0"/>
    <cellStyle name="Normal 61 10 3 2 3 2" xfId="0"/>
    <cellStyle name="Normal 61 10 3 2 3 2 2" xfId="0"/>
    <cellStyle name="Normal 61 10 3 2 3 3" xfId="0"/>
    <cellStyle name="Normal 61 10 3 2 4" xfId="0"/>
    <cellStyle name="Normal 61 10 3 2 4 2" xfId="0"/>
    <cellStyle name="Normal 61 10 3 2 4 2 2" xfId="0"/>
    <cellStyle name="Normal 61 10 3 2 4 3" xfId="0"/>
    <cellStyle name="Normal 61 10 3 2 5" xfId="0"/>
    <cellStyle name="Normal 61 10 3 2 5 2" xfId="0"/>
    <cellStyle name="Normal 61 10 3 2 6" xfId="0"/>
    <cellStyle name="Normal 61 10 3 3" xfId="0"/>
    <cellStyle name="Normal 61 10 3 3 2" xfId="0"/>
    <cellStyle name="Normal 61 10 3 3 2 2" xfId="0"/>
    <cellStyle name="Normal 61 10 3 3 2 2 2" xfId="0"/>
    <cellStyle name="Normal 61 10 3 3 2 3" xfId="0"/>
    <cellStyle name="Normal 61 10 3 3 3" xfId="0"/>
    <cellStyle name="Normal 61 10 3 3 3 2" xfId="0"/>
    <cellStyle name="Normal 61 10 3 3 3 2 2" xfId="0"/>
    <cellStyle name="Normal 61 10 3 3 3 3" xfId="0"/>
    <cellStyle name="Normal 61 10 3 3 4" xfId="0"/>
    <cellStyle name="Normal 61 10 3 3 4 2" xfId="0"/>
    <cellStyle name="Normal 61 10 3 3 5" xfId="0"/>
    <cellStyle name="Normal 61 10 3 4" xfId="0"/>
    <cellStyle name="Normal 61 10 3 4 2" xfId="0"/>
    <cellStyle name="Normal 61 10 3 4 2 2" xfId="0"/>
    <cellStyle name="Normal 61 10 3 4 3" xfId="0"/>
    <cellStyle name="Normal 61 10 3 5" xfId="0"/>
    <cellStyle name="Normal 61 10 3 5 2" xfId="0"/>
    <cellStyle name="Normal 61 10 3 5 2 2" xfId="0"/>
    <cellStyle name="Normal 61 10 3 5 3" xfId="0"/>
    <cellStyle name="Normal 61 10 3 6" xfId="0"/>
    <cellStyle name="Normal 61 10 3 6 2" xfId="0"/>
    <cellStyle name="Normal 61 10 3 7" xfId="0"/>
    <cellStyle name="Normal 61 10 4" xfId="0"/>
    <cellStyle name="Normal 61 10 4 2" xfId="0"/>
    <cellStyle name="Normal 61 10 4 2 2" xfId="0"/>
    <cellStyle name="Normal 61 10 4 2 2 2" xfId="0"/>
    <cellStyle name="Normal 61 10 4 2 2 2 2" xfId="0"/>
    <cellStyle name="Normal 61 10 4 2 2 3" xfId="0"/>
    <cellStyle name="Normal 61 10 4 2 3" xfId="0"/>
    <cellStyle name="Normal 61 10 4 2 3 2" xfId="0"/>
    <cellStyle name="Normal 61 10 4 2 3 2 2" xfId="0"/>
    <cellStyle name="Normal 61 10 4 2 3 3" xfId="0"/>
    <cellStyle name="Normal 61 10 4 2 4" xfId="0"/>
    <cellStyle name="Normal 61 10 4 2 4 2" xfId="0"/>
    <cellStyle name="Normal 61 10 4 2 5" xfId="0"/>
    <cellStyle name="Normal 61 10 4 3" xfId="0"/>
    <cellStyle name="Normal 61 10 4 3 2" xfId="0"/>
    <cellStyle name="Normal 61 10 4 3 2 2" xfId="0"/>
    <cellStyle name="Normal 61 10 4 3 3" xfId="0"/>
    <cellStyle name="Normal 61 10 4 4" xfId="0"/>
    <cellStyle name="Normal 61 10 4 4 2" xfId="0"/>
    <cellStyle name="Normal 61 10 4 4 2 2" xfId="0"/>
    <cellStyle name="Normal 61 10 4 4 3" xfId="0"/>
    <cellStyle name="Normal 61 10 4 5" xfId="0"/>
    <cellStyle name="Normal 61 10 4 5 2" xfId="0"/>
    <cellStyle name="Normal 61 10 4 6" xfId="0"/>
    <cellStyle name="Normal 61 10 5" xfId="0"/>
    <cellStyle name="Normal 61 10 5 2" xfId="0"/>
    <cellStyle name="Normal 61 10 5 2 2" xfId="0"/>
    <cellStyle name="Normal 61 10 5 2 2 2" xfId="0"/>
    <cellStyle name="Normal 61 10 5 2 3" xfId="0"/>
    <cellStyle name="Normal 61 10 5 3" xfId="0"/>
    <cellStyle name="Normal 61 10 5 3 2" xfId="0"/>
    <cellStyle name="Normal 61 10 5 3 2 2" xfId="0"/>
    <cellStyle name="Normal 61 10 5 3 3" xfId="0"/>
    <cellStyle name="Normal 61 10 5 4" xfId="0"/>
    <cellStyle name="Normal 61 10 5 4 2" xfId="0"/>
    <cellStyle name="Normal 61 10 5 5" xfId="0"/>
    <cellStyle name="Normal 61 10 6" xfId="0"/>
    <cellStyle name="Normal 61 10 6 2" xfId="0"/>
    <cellStyle name="Normal 61 10 6 2 2" xfId="0"/>
    <cellStyle name="Normal 61 10 6 3" xfId="0"/>
    <cellStyle name="Normal 61 10 7" xfId="0"/>
    <cellStyle name="Normal 61 10 7 2" xfId="0"/>
    <cellStyle name="Normal 61 10 7 2 2" xfId="0"/>
    <cellStyle name="Normal 61 10 7 3" xfId="0"/>
    <cellStyle name="Normal 61 10 8" xfId="0"/>
    <cellStyle name="Normal 61 10 8 2" xfId="0"/>
    <cellStyle name="Normal 61 10 9" xfId="0"/>
    <cellStyle name="Normal 61 11" xfId="0"/>
    <cellStyle name="Normal 61 11 2" xfId="0"/>
    <cellStyle name="Normal 61 11 2 2" xfId="0"/>
    <cellStyle name="Normal 61 11 2 2 2" xfId="0"/>
    <cellStyle name="Normal 61 11 2 2 2 2" xfId="0"/>
    <cellStyle name="Normal 61 11 2 2 2 2 2" xfId="0"/>
    <cellStyle name="Normal 61 11 2 2 2 2 2 2" xfId="0"/>
    <cellStyle name="Normal 61 11 2 2 2 2 3" xfId="0"/>
    <cellStyle name="Normal 61 11 2 2 2 3" xfId="0"/>
    <cellStyle name="Normal 61 11 2 2 2 3 2" xfId="0"/>
    <cellStyle name="Normal 61 11 2 2 2 3 2 2" xfId="0"/>
    <cellStyle name="Normal 61 11 2 2 2 3 3" xfId="0"/>
    <cellStyle name="Normal 61 11 2 2 2 4" xfId="0"/>
    <cellStyle name="Normal 61 11 2 2 2 4 2" xfId="0"/>
    <cellStyle name="Normal 61 11 2 2 2 5" xfId="0"/>
    <cellStyle name="Normal 61 11 2 2 3" xfId="0"/>
    <cellStyle name="Normal 61 11 2 2 3 2" xfId="0"/>
    <cellStyle name="Normal 61 11 2 2 3 2 2" xfId="0"/>
    <cellStyle name="Normal 61 11 2 2 3 3" xfId="0"/>
    <cellStyle name="Normal 61 11 2 2 4" xfId="0"/>
    <cellStyle name="Normal 61 11 2 2 4 2" xfId="0"/>
    <cellStyle name="Normal 61 11 2 2 4 2 2" xfId="0"/>
    <cellStyle name="Normal 61 11 2 2 4 3" xfId="0"/>
    <cellStyle name="Normal 61 11 2 2 5" xfId="0"/>
    <cellStyle name="Normal 61 11 2 2 5 2" xfId="0"/>
    <cellStyle name="Normal 61 11 2 2 6" xfId="0"/>
    <cellStyle name="Normal 61 11 2 3" xfId="0"/>
    <cellStyle name="Normal 61 11 2 3 2" xfId="0"/>
    <cellStyle name="Normal 61 11 2 3 2 2" xfId="0"/>
    <cellStyle name="Normal 61 11 2 3 2 2 2" xfId="0"/>
    <cellStyle name="Normal 61 11 2 3 2 3" xfId="0"/>
    <cellStyle name="Normal 61 11 2 3 3" xfId="0"/>
    <cellStyle name="Normal 61 11 2 3 3 2" xfId="0"/>
    <cellStyle name="Normal 61 11 2 3 3 2 2" xfId="0"/>
    <cellStyle name="Normal 61 11 2 3 3 3" xfId="0"/>
    <cellStyle name="Normal 61 11 2 3 4" xfId="0"/>
    <cellStyle name="Normal 61 11 2 3 4 2" xfId="0"/>
    <cellStyle name="Normal 61 11 2 3 5" xfId="0"/>
    <cellStyle name="Normal 61 11 2 4" xfId="0"/>
    <cellStyle name="Normal 61 11 2 4 2" xfId="0"/>
    <cellStyle name="Normal 61 11 2 4 2 2" xfId="0"/>
    <cellStyle name="Normal 61 11 2 4 3" xfId="0"/>
    <cellStyle name="Normal 61 11 2 5" xfId="0"/>
    <cellStyle name="Normal 61 11 2 5 2" xfId="0"/>
    <cellStyle name="Normal 61 11 2 5 2 2" xfId="0"/>
    <cellStyle name="Normal 61 11 2 5 3" xfId="0"/>
    <cellStyle name="Normal 61 11 2 6" xfId="0"/>
    <cellStyle name="Normal 61 11 2 6 2" xfId="0"/>
    <cellStyle name="Normal 61 11 2 7" xfId="0"/>
    <cellStyle name="Normal 61 11 3" xfId="0"/>
    <cellStyle name="Normal 61 11 3 2" xfId="0"/>
    <cellStyle name="Normal 61 11 3 2 2" xfId="0"/>
    <cellStyle name="Normal 61 11 3 2 2 2" xfId="0"/>
    <cellStyle name="Normal 61 11 3 2 2 2 2" xfId="0"/>
    <cellStyle name="Normal 61 11 3 2 2 3" xfId="0"/>
    <cellStyle name="Normal 61 11 3 2 3" xfId="0"/>
    <cellStyle name="Normal 61 11 3 2 3 2" xfId="0"/>
    <cellStyle name="Normal 61 11 3 2 3 2 2" xfId="0"/>
    <cellStyle name="Normal 61 11 3 2 3 3" xfId="0"/>
    <cellStyle name="Normal 61 11 3 2 4" xfId="0"/>
    <cellStyle name="Normal 61 11 3 2 4 2" xfId="0"/>
    <cellStyle name="Normal 61 11 3 2 5" xfId="0"/>
    <cellStyle name="Normal 61 11 3 3" xfId="0"/>
    <cellStyle name="Normal 61 11 3 3 2" xfId="0"/>
    <cellStyle name="Normal 61 11 3 3 2 2" xfId="0"/>
    <cellStyle name="Normal 61 11 3 3 3" xfId="0"/>
    <cellStyle name="Normal 61 11 3 4" xfId="0"/>
    <cellStyle name="Normal 61 11 3 4 2" xfId="0"/>
    <cellStyle name="Normal 61 11 3 4 2 2" xfId="0"/>
    <cellStyle name="Normal 61 11 3 4 3" xfId="0"/>
    <cellStyle name="Normal 61 11 3 5" xfId="0"/>
    <cellStyle name="Normal 61 11 3 5 2" xfId="0"/>
    <cellStyle name="Normal 61 11 3 6" xfId="0"/>
    <cellStyle name="Normal 61 11 4" xfId="0"/>
    <cellStyle name="Normal 61 11 4 2" xfId="0"/>
    <cellStyle name="Normal 61 11 4 2 2" xfId="0"/>
    <cellStyle name="Normal 61 11 4 2 2 2" xfId="0"/>
    <cellStyle name="Normal 61 11 4 2 3" xfId="0"/>
    <cellStyle name="Normal 61 11 4 3" xfId="0"/>
    <cellStyle name="Normal 61 11 4 3 2" xfId="0"/>
    <cellStyle name="Normal 61 11 4 3 2 2" xfId="0"/>
    <cellStyle name="Normal 61 11 4 3 3" xfId="0"/>
    <cellStyle name="Normal 61 11 4 4" xfId="0"/>
    <cellStyle name="Normal 61 11 4 4 2" xfId="0"/>
    <cellStyle name="Normal 61 11 4 5" xfId="0"/>
    <cellStyle name="Normal 61 11 5" xfId="0"/>
    <cellStyle name="Normal 61 11 5 2" xfId="0"/>
    <cellStyle name="Normal 61 11 5 2 2" xfId="0"/>
    <cellStyle name="Normal 61 11 5 3" xfId="0"/>
    <cellStyle name="Normal 61 11 6" xfId="0"/>
    <cellStyle name="Normal 61 11 6 2" xfId="0"/>
    <cellStyle name="Normal 61 11 6 2 2" xfId="0"/>
    <cellStyle name="Normal 61 11 6 3" xfId="0"/>
    <cellStyle name="Normal 61 11 7" xfId="0"/>
    <cellStyle name="Normal 61 11 7 2" xfId="0"/>
    <cellStyle name="Normal 61 11 8" xfId="0"/>
    <cellStyle name="Normal 61 12" xfId="0"/>
    <cellStyle name="Normal 61 12 2" xfId="0"/>
    <cellStyle name="Normal 61 12 2 2" xfId="0"/>
    <cellStyle name="Normal 61 12 2 2 2" xfId="0"/>
    <cellStyle name="Normal 61 12 2 2 2 2" xfId="0"/>
    <cellStyle name="Normal 61 12 2 2 2 2 2" xfId="0"/>
    <cellStyle name="Normal 61 12 2 2 2 3" xfId="0"/>
    <cellStyle name="Normal 61 12 2 2 3" xfId="0"/>
    <cellStyle name="Normal 61 12 2 2 3 2" xfId="0"/>
    <cellStyle name="Normal 61 12 2 2 3 2 2" xfId="0"/>
    <cellStyle name="Normal 61 12 2 2 3 3" xfId="0"/>
    <cellStyle name="Normal 61 12 2 2 4" xfId="0"/>
    <cellStyle name="Normal 61 12 2 2 4 2" xfId="0"/>
    <cellStyle name="Normal 61 12 2 2 5" xfId="0"/>
    <cellStyle name="Normal 61 12 2 3" xfId="0"/>
    <cellStyle name="Normal 61 12 2 3 2" xfId="0"/>
    <cellStyle name="Normal 61 12 2 3 2 2" xfId="0"/>
    <cellStyle name="Normal 61 12 2 3 3" xfId="0"/>
    <cellStyle name="Normal 61 12 2 4" xfId="0"/>
    <cellStyle name="Normal 61 12 2 4 2" xfId="0"/>
    <cellStyle name="Normal 61 12 2 4 2 2" xfId="0"/>
    <cellStyle name="Normal 61 12 2 4 3" xfId="0"/>
    <cellStyle name="Normal 61 12 2 5" xfId="0"/>
    <cellStyle name="Normal 61 12 2 5 2" xfId="0"/>
    <cellStyle name="Normal 61 12 2 6" xfId="0"/>
    <cellStyle name="Normal 61 12 3" xfId="0"/>
    <cellStyle name="Normal 61 12 3 2" xfId="0"/>
    <cellStyle name="Normal 61 12 3 2 2" xfId="0"/>
    <cellStyle name="Normal 61 12 3 2 2 2" xfId="0"/>
    <cellStyle name="Normal 61 12 3 2 3" xfId="0"/>
    <cellStyle name="Normal 61 12 3 3" xfId="0"/>
    <cellStyle name="Normal 61 12 3 3 2" xfId="0"/>
    <cellStyle name="Normal 61 12 3 3 2 2" xfId="0"/>
    <cellStyle name="Normal 61 12 3 3 3" xfId="0"/>
    <cellStyle name="Normal 61 12 3 4" xfId="0"/>
    <cellStyle name="Normal 61 12 3 4 2" xfId="0"/>
    <cellStyle name="Normal 61 12 3 5" xfId="0"/>
    <cellStyle name="Normal 61 12 4" xfId="0"/>
    <cellStyle name="Normal 61 12 4 2" xfId="0"/>
    <cellStyle name="Normal 61 12 4 2 2" xfId="0"/>
    <cellStyle name="Normal 61 12 4 3" xfId="0"/>
    <cellStyle name="Normal 61 12 5" xfId="0"/>
    <cellStyle name="Normal 61 12 5 2" xfId="0"/>
    <cellStyle name="Normal 61 12 5 2 2" xfId="0"/>
    <cellStyle name="Normal 61 12 5 3" xfId="0"/>
    <cellStyle name="Normal 61 12 6" xfId="0"/>
    <cellStyle name="Normal 61 12 6 2" xfId="0"/>
    <cellStyle name="Normal 61 12 7" xfId="0"/>
    <cellStyle name="Normal 61 13" xfId="0"/>
    <cellStyle name="Normal 61 13 2" xfId="0"/>
    <cellStyle name="Normal 61 13 2 2" xfId="0"/>
    <cellStyle name="Normal 61 13 2 2 2" xfId="0"/>
    <cellStyle name="Normal 61 13 2 2 2 2" xfId="0"/>
    <cellStyle name="Normal 61 13 2 2 3" xfId="0"/>
    <cellStyle name="Normal 61 13 2 3" xfId="0"/>
    <cellStyle name="Normal 61 13 2 3 2" xfId="0"/>
    <cellStyle name="Normal 61 13 2 3 2 2" xfId="0"/>
    <cellStyle name="Normal 61 13 2 3 3" xfId="0"/>
    <cellStyle name="Normal 61 13 2 4" xfId="0"/>
    <cellStyle name="Normal 61 13 2 4 2" xfId="0"/>
    <cellStyle name="Normal 61 13 2 5" xfId="0"/>
    <cellStyle name="Normal 61 13 3" xfId="0"/>
    <cellStyle name="Normal 61 13 3 2" xfId="0"/>
    <cellStyle name="Normal 61 13 3 2 2" xfId="0"/>
    <cellStyle name="Normal 61 13 3 3" xfId="0"/>
    <cellStyle name="Normal 61 13 4" xfId="0"/>
    <cellStyle name="Normal 61 13 4 2" xfId="0"/>
    <cellStyle name="Normal 61 13 4 2 2" xfId="0"/>
    <cellStyle name="Normal 61 13 4 3" xfId="0"/>
    <cellStyle name="Normal 61 13 5" xfId="0"/>
    <cellStyle name="Normal 61 13 5 2" xfId="0"/>
    <cellStyle name="Normal 61 13 6" xfId="0"/>
    <cellStyle name="Normal 61 14" xfId="0"/>
    <cellStyle name="Normal 61 14 2" xfId="0"/>
    <cellStyle name="Normal 61 14 2 2" xfId="0"/>
    <cellStyle name="Normal 61 14 2 2 2" xfId="0"/>
    <cellStyle name="Normal 61 14 2 3" xfId="0"/>
    <cellStyle name="Normal 61 14 3" xfId="0"/>
    <cellStyle name="Normal 61 14 3 2" xfId="0"/>
    <cellStyle name="Normal 61 14 3 2 2" xfId="0"/>
    <cellStyle name="Normal 61 14 3 3" xfId="0"/>
    <cellStyle name="Normal 61 14 4" xfId="0"/>
    <cellStyle name="Normal 61 14 4 2" xfId="0"/>
    <cellStyle name="Normal 61 14 5" xfId="0"/>
    <cellStyle name="Normal 61 15" xfId="0"/>
    <cellStyle name="Normal 61 15 2" xfId="0"/>
    <cellStyle name="Normal 61 15 2 2" xfId="0"/>
    <cellStyle name="Normal 61 15 3" xfId="0"/>
    <cellStyle name="Normal 61 16" xfId="0"/>
    <cellStyle name="Normal 61 16 2" xfId="0"/>
    <cellStyle name="Normal 61 16 2 2" xfId="0"/>
    <cellStyle name="Normal 61 16 3" xfId="0"/>
    <cellStyle name="Normal 61 17" xfId="0"/>
    <cellStyle name="Normal 61 17 2" xfId="0"/>
    <cellStyle name="Normal 61 18" xfId="0"/>
    <cellStyle name="Normal 61 2" xfId="0"/>
    <cellStyle name="Normal 61 2 10" xfId="0"/>
    <cellStyle name="Normal 61 2 10 2" xfId="0"/>
    <cellStyle name="Normal 61 2 10 2 2" xfId="0"/>
    <cellStyle name="Normal 61 2 10 2 2 2" xfId="0"/>
    <cellStyle name="Normal 61 2 10 2 2 2 2" xfId="0"/>
    <cellStyle name="Normal 61 2 10 2 2 2 2 2" xfId="0"/>
    <cellStyle name="Normal 61 2 10 2 2 2 2 2 2" xfId="0"/>
    <cellStyle name="Normal 61 2 10 2 2 2 2 3" xfId="0"/>
    <cellStyle name="Normal 61 2 10 2 2 2 3" xfId="0"/>
    <cellStyle name="Normal 61 2 10 2 2 2 3 2" xfId="0"/>
    <cellStyle name="Normal 61 2 10 2 2 2 3 2 2" xfId="0"/>
    <cellStyle name="Normal 61 2 10 2 2 2 3 3" xfId="0"/>
    <cellStyle name="Normal 61 2 10 2 2 2 4" xfId="0"/>
    <cellStyle name="Normal 61 2 10 2 2 2 4 2" xfId="0"/>
    <cellStyle name="Normal 61 2 10 2 2 2 5" xfId="0"/>
    <cellStyle name="Normal 61 2 10 2 2 3" xfId="0"/>
    <cellStyle name="Normal 61 2 10 2 2 3 2" xfId="0"/>
    <cellStyle name="Normal 61 2 10 2 2 3 2 2" xfId="0"/>
    <cellStyle name="Normal 61 2 10 2 2 3 3" xfId="0"/>
    <cellStyle name="Normal 61 2 10 2 2 4" xfId="0"/>
    <cellStyle name="Normal 61 2 10 2 2 4 2" xfId="0"/>
    <cellStyle name="Normal 61 2 10 2 2 4 2 2" xfId="0"/>
    <cellStyle name="Normal 61 2 10 2 2 4 3" xfId="0"/>
    <cellStyle name="Normal 61 2 10 2 2 5" xfId="0"/>
    <cellStyle name="Normal 61 2 10 2 2 5 2" xfId="0"/>
    <cellStyle name="Normal 61 2 10 2 2 6" xfId="0"/>
    <cellStyle name="Normal 61 2 10 2 3" xfId="0"/>
    <cellStyle name="Normal 61 2 10 2 3 2" xfId="0"/>
    <cellStyle name="Normal 61 2 10 2 3 2 2" xfId="0"/>
    <cellStyle name="Normal 61 2 10 2 3 2 2 2" xfId="0"/>
    <cellStyle name="Normal 61 2 10 2 3 2 3" xfId="0"/>
    <cellStyle name="Normal 61 2 10 2 3 3" xfId="0"/>
    <cellStyle name="Normal 61 2 10 2 3 3 2" xfId="0"/>
    <cellStyle name="Normal 61 2 10 2 3 3 2 2" xfId="0"/>
    <cellStyle name="Normal 61 2 10 2 3 3 3" xfId="0"/>
    <cellStyle name="Normal 61 2 10 2 3 4" xfId="0"/>
    <cellStyle name="Normal 61 2 10 2 3 4 2" xfId="0"/>
    <cellStyle name="Normal 61 2 10 2 3 5" xfId="0"/>
    <cellStyle name="Normal 61 2 10 2 4" xfId="0"/>
    <cellStyle name="Normal 61 2 10 2 4 2" xfId="0"/>
    <cellStyle name="Normal 61 2 10 2 4 2 2" xfId="0"/>
    <cellStyle name="Normal 61 2 10 2 4 3" xfId="0"/>
    <cellStyle name="Normal 61 2 10 2 5" xfId="0"/>
    <cellStyle name="Normal 61 2 10 2 5 2" xfId="0"/>
    <cellStyle name="Normal 61 2 10 2 5 2 2" xfId="0"/>
    <cellStyle name="Normal 61 2 10 2 5 3" xfId="0"/>
    <cellStyle name="Normal 61 2 10 2 6" xfId="0"/>
    <cellStyle name="Normal 61 2 10 2 6 2" xfId="0"/>
    <cellStyle name="Normal 61 2 10 2 7" xfId="0"/>
    <cellStyle name="Normal 61 2 10 3" xfId="0"/>
    <cellStyle name="Normal 61 2 10 3 2" xfId="0"/>
    <cellStyle name="Normal 61 2 10 3 2 2" xfId="0"/>
    <cellStyle name="Normal 61 2 10 3 2 2 2" xfId="0"/>
    <cellStyle name="Normal 61 2 10 3 2 2 2 2" xfId="0"/>
    <cellStyle name="Normal 61 2 10 3 2 2 3" xfId="0"/>
    <cellStyle name="Normal 61 2 10 3 2 3" xfId="0"/>
    <cellStyle name="Normal 61 2 10 3 2 3 2" xfId="0"/>
    <cellStyle name="Normal 61 2 10 3 2 3 2 2" xfId="0"/>
    <cellStyle name="Normal 61 2 10 3 2 3 3" xfId="0"/>
    <cellStyle name="Normal 61 2 10 3 2 4" xfId="0"/>
    <cellStyle name="Normal 61 2 10 3 2 4 2" xfId="0"/>
    <cellStyle name="Normal 61 2 10 3 2 5" xfId="0"/>
    <cellStyle name="Normal 61 2 10 3 3" xfId="0"/>
    <cellStyle name="Normal 61 2 10 3 3 2" xfId="0"/>
    <cellStyle name="Normal 61 2 10 3 3 2 2" xfId="0"/>
    <cellStyle name="Normal 61 2 10 3 3 3" xfId="0"/>
    <cellStyle name="Normal 61 2 10 3 4" xfId="0"/>
    <cellStyle name="Normal 61 2 10 3 4 2" xfId="0"/>
    <cellStyle name="Normal 61 2 10 3 4 2 2" xfId="0"/>
    <cellStyle name="Normal 61 2 10 3 4 3" xfId="0"/>
    <cellStyle name="Normal 61 2 10 3 5" xfId="0"/>
    <cellStyle name="Normal 61 2 10 3 5 2" xfId="0"/>
    <cellStyle name="Normal 61 2 10 3 6" xfId="0"/>
    <cellStyle name="Normal 61 2 10 4" xfId="0"/>
    <cellStyle name="Normal 61 2 10 4 2" xfId="0"/>
    <cellStyle name="Normal 61 2 10 4 2 2" xfId="0"/>
    <cellStyle name="Normal 61 2 10 4 2 2 2" xfId="0"/>
    <cellStyle name="Normal 61 2 10 4 2 3" xfId="0"/>
    <cellStyle name="Normal 61 2 10 4 3" xfId="0"/>
    <cellStyle name="Normal 61 2 10 4 3 2" xfId="0"/>
    <cellStyle name="Normal 61 2 10 4 3 2 2" xfId="0"/>
    <cellStyle name="Normal 61 2 10 4 3 3" xfId="0"/>
    <cellStyle name="Normal 61 2 10 4 4" xfId="0"/>
    <cellStyle name="Normal 61 2 10 4 4 2" xfId="0"/>
    <cellStyle name="Normal 61 2 10 4 5" xfId="0"/>
    <cellStyle name="Normal 61 2 10 5" xfId="0"/>
    <cellStyle name="Normal 61 2 10 5 2" xfId="0"/>
    <cellStyle name="Normal 61 2 10 5 2 2" xfId="0"/>
    <cellStyle name="Normal 61 2 10 5 3" xfId="0"/>
    <cellStyle name="Normal 61 2 10 6" xfId="0"/>
    <cellStyle name="Normal 61 2 10 6 2" xfId="0"/>
    <cellStyle name="Normal 61 2 10 6 2 2" xfId="0"/>
    <cellStyle name="Normal 61 2 10 6 3" xfId="0"/>
    <cellStyle name="Normal 61 2 10 7" xfId="0"/>
    <cellStyle name="Normal 61 2 10 7 2" xfId="0"/>
    <cellStyle name="Normal 61 2 10 8" xfId="0"/>
    <cellStyle name="Normal 61 2 11" xfId="0"/>
    <cellStyle name="Normal 61 2 11 2" xfId="0"/>
    <cellStyle name="Normal 61 2 11 2 2" xfId="0"/>
    <cellStyle name="Normal 61 2 11 2 2 2" xfId="0"/>
    <cellStyle name="Normal 61 2 11 2 2 2 2" xfId="0"/>
    <cellStyle name="Normal 61 2 11 2 2 2 2 2" xfId="0"/>
    <cellStyle name="Normal 61 2 11 2 2 2 3" xfId="0"/>
    <cellStyle name="Normal 61 2 11 2 2 3" xfId="0"/>
    <cellStyle name="Normal 61 2 11 2 2 3 2" xfId="0"/>
    <cellStyle name="Normal 61 2 11 2 2 3 2 2" xfId="0"/>
    <cellStyle name="Normal 61 2 11 2 2 3 3" xfId="0"/>
    <cellStyle name="Normal 61 2 11 2 2 4" xfId="0"/>
    <cellStyle name="Normal 61 2 11 2 2 4 2" xfId="0"/>
    <cellStyle name="Normal 61 2 11 2 2 5" xfId="0"/>
    <cellStyle name="Normal 61 2 11 2 3" xfId="0"/>
    <cellStyle name="Normal 61 2 11 2 3 2" xfId="0"/>
    <cellStyle name="Normal 61 2 11 2 3 2 2" xfId="0"/>
    <cellStyle name="Normal 61 2 11 2 3 3" xfId="0"/>
    <cellStyle name="Normal 61 2 11 2 4" xfId="0"/>
    <cellStyle name="Normal 61 2 11 2 4 2" xfId="0"/>
    <cellStyle name="Normal 61 2 11 2 4 2 2" xfId="0"/>
    <cellStyle name="Normal 61 2 11 2 4 3" xfId="0"/>
    <cellStyle name="Normal 61 2 11 2 5" xfId="0"/>
    <cellStyle name="Normal 61 2 11 2 5 2" xfId="0"/>
    <cellStyle name="Normal 61 2 11 2 6" xfId="0"/>
    <cellStyle name="Normal 61 2 11 3" xfId="0"/>
    <cellStyle name="Normal 61 2 11 3 2" xfId="0"/>
    <cellStyle name="Normal 61 2 11 3 2 2" xfId="0"/>
    <cellStyle name="Normal 61 2 11 3 2 2 2" xfId="0"/>
    <cellStyle name="Normal 61 2 11 3 2 3" xfId="0"/>
    <cellStyle name="Normal 61 2 11 3 3" xfId="0"/>
    <cellStyle name="Normal 61 2 11 3 3 2" xfId="0"/>
    <cellStyle name="Normal 61 2 11 3 3 2 2" xfId="0"/>
    <cellStyle name="Normal 61 2 11 3 3 3" xfId="0"/>
    <cellStyle name="Normal 61 2 11 3 4" xfId="0"/>
    <cellStyle name="Normal 61 2 11 3 4 2" xfId="0"/>
    <cellStyle name="Normal 61 2 11 3 5" xfId="0"/>
    <cellStyle name="Normal 61 2 11 4" xfId="0"/>
    <cellStyle name="Normal 61 2 11 4 2" xfId="0"/>
    <cellStyle name="Normal 61 2 11 4 2 2" xfId="0"/>
    <cellStyle name="Normal 61 2 11 4 3" xfId="0"/>
    <cellStyle name="Normal 61 2 11 5" xfId="0"/>
    <cellStyle name="Normal 61 2 11 5 2" xfId="0"/>
    <cellStyle name="Normal 61 2 11 5 2 2" xfId="0"/>
    <cellStyle name="Normal 61 2 11 5 3" xfId="0"/>
    <cellStyle name="Normal 61 2 11 6" xfId="0"/>
    <cellStyle name="Normal 61 2 11 6 2" xfId="0"/>
    <cellStyle name="Normal 61 2 11 7" xfId="0"/>
    <cellStyle name="Normal 61 2 12" xfId="0"/>
    <cellStyle name="Normal 61 2 12 2" xfId="0"/>
    <cellStyle name="Normal 61 2 12 2 2" xfId="0"/>
    <cellStyle name="Normal 61 2 12 2 2 2" xfId="0"/>
    <cellStyle name="Normal 61 2 12 2 2 2 2" xfId="0"/>
    <cellStyle name="Normal 61 2 12 2 2 3" xfId="0"/>
    <cellStyle name="Normal 61 2 12 2 3" xfId="0"/>
    <cellStyle name="Normal 61 2 12 2 3 2" xfId="0"/>
    <cellStyle name="Normal 61 2 12 2 3 2 2" xfId="0"/>
    <cellStyle name="Normal 61 2 12 2 3 3" xfId="0"/>
    <cellStyle name="Normal 61 2 12 2 4" xfId="0"/>
    <cellStyle name="Normal 61 2 12 2 4 2" xfId="0"/>
    <cellStyle name="Normal 61 2 12 2 5" xfId="0"/>
    <cellStyle name="Normal 61 2 12 3" xfId="0"/>
    <cellStyle name="Normal 61 2 12 3 2" xfId="0"/>
    <cellStyle name="Normal 61 2 12 3 2 2" xfId="0"/>
    <cellStyle name="Normal 61 2 12 3 3" xfId="0"/>
    <cellStyle name="Normal 61 2 12 4" xfId="0"/>
    <cellStyle name="Normal 61 2 12 4 2" xfId="0"/>
    <cellStyle name="Normal 61 2 12 4 2 2" xfId="0"/>
    <cellStyle name="Normal 61 2 12 4 3" xfId="0"/>
    <cellStyle name="Normal 61 2 12 5" xfId="0"/>
    <cellStyle name="Normal 61 2 12 5 2" xfId="0"/>
    <cellStyle name="Normal 61 2 12 6" xfId="0"/>
    <cellStyle name="Normal 61 2 13" xfId="0"/>
    <cellStyle name="Normal 61 2 13 2" xfId="0"/>
    <cellStyle name="Normal 61 2 13 2 2" xfId="0"/>
    <cellStyle name="Normal 61 2 13 2 2 2" xfId="0"/>
    <cellStyle name="Normal 61 2 13 2 3" xfId="0"/>
    <cellStyle name="Normal 61 2 13 3" xfId="0"/>
    <cellStyle name="Normal 61 2 13 3 2" xfId="0"/>
    <cellStyle name="Normal 61 2 13 3 2 2" xfId="0"/>
    <cellStyle name="Normal 61 2 13 3 3" xfId="0"/>
    <cellStyle name="Normal 61 2 13 4" xfId="0"/>
    <cellStyle name="Normal 61 2 13 4 2" xfId="0"/>
    <cellStyle name="Normal 61 2 13 5" xfId="0"/>
    <cellStyle name="Normal 61 2 14" xfId="0"/>
    <cellStyle name="Normal 61 2 14 2" xfId="0"/>
    <cellStyle name="Normal 61 2 14 2 2" xfId="0"/>
    <cellStyle name="Normal 61 2 14 3" xfId="0"/>
    <cellStyle name="Normal 61 2 15" xfId="0"/>
    <cellStyle name="Normal 61 2 15 2" xfId="0"/>
    <cellStyle name="Normal 61 2 15 2 2" xfId="0"/>
    <cellStyle name="Normal 61 2 15 3" xfId="0"/>
    <cellStyle name="Normal 61 2 16" xfId="0"/>
    <cellStyle name="Normal 61 2 16 2" xfId="0"/>
    <cellStyle name="Normal 61 2 17" xfId="0"/>
    <cellStyle name="Normal 61 2 2" xfId="0"/>
    <cellStyle name="Normal 61 2 2 10" xfId="0"/>
    <cellStyle name="Normal 61 2 2 10 2" xfId="0"/>
    <cellStyle name="Normal 61 2 2 10 2 2" xfId="0"/>
    <cellStyle name="Normal 61 2 2 10 3" xfId="0"/>
    <cellStyle name="Normal 61 2 2 11" xfId="0"/>
    <cellStyle name="Normal 61 2 2 11 2" xfId="0"/>
    <cellStyle name="Normal 61 2 2 11 2 2" xfId="0"/>
    <cellStyle name="Normal 61 2 2 11 3" xfId="0"/>
    <cellStyle name="Normal 61 2 2 12" xfId="0"/>
    <cellStyle name="Normal 61 2 2 12 2" xfId="0"/>
    <cellStyle name="Normal 61 2 2 13" xfId="0"/>
    <cellStyle name="Normal 61 2 2 2" xfId="0"/>
    <cellStyle name="Normal 61 2 2 2 10" xfId="0"/>
    <cellStyle name="Normal 61 2 2 2 10 2" xfId="0"/>
    <cellStyle name="Normal 61 2 2 2 10 2 2" xfId="0"/>
    <cellStyle name="Normal 61 2 2 2 10 3" xfId="0"/>
    <cellStyle name="Normal 61 2 2 2 11" xfId="0"/>
    <cellStyle name="Normal 61 2 2 2 11 2" xfId="0"/>
    <cellStyle name="Normal 61 2 2 2 12" xfId="0"/>
    <cellStyle name="Normal 61 2 2 2 2" xfId="0"/>
    <cellStyle name="Normal 61 2 2 2 2 10" xfId="0"/>
    <cellStyle name="Normal 61 2 2 2 2 2" xfId="0"/>
    <cellStyle name="Normal 61 2 2 2 2 2 2" xfId="0"/>
    <cellStyle name="Normal 61 2 2 2 2 2 2 2" xfId="0"/>
    <cellStyle name="Normal 61 2 2 2 2 2 2 2 2" xfId="0"/>
    <cellStyle name="Normal 61 2 2 2 2 2 2 2 2 2" xfId="0"/>
    <cellStyle name="Normal 61 2 2 2 2 2 2 2 2 2 2" xfId="0"/>
    <cellStyle name="Normal 61 2 2 2 2 2 2 2 2 2 2 2" xfId="0"/>
    <cellStyle name="Normal 61 2 2 2 2 2 2 2 2 2 2 2 2" xfId="0"/>
    <cellStyle name="Normal 61 2 2 2 2 2 2 2 2 2 2 3" xfId="0"/>
    <cellStyle name="Normal 61 2 2 2 2 2 2 2 2 2 3" xfId="0"/>
    <cellStyle name="Normal 61 2 2 2 2 2 2 2 2 2 3 2" xfId="0"/>
    <cellStyle name="Normal 61 2 2 2 2 2 2 2 2 2 3 2 2" xfId="0"/>
    <cellStyle name="Normal 61 2 2 2 2 2 2 2 2 2 3 3" xfId="0"/>
    <cellStyle name="Normal 61 2 2 2 2 2 2 2 2 2 4" xfId="0"/>
    <cellStyle name="Normal 61 2 2 2 2 2 2 2 2 2 4 2" xfId="0"/>
    <cellStyle name="Normal 61 2 2 2 2 2 2 2 2 2 5" xfId="0"/>
    <cellStyle name="Normal 61 2 2 2 2 2 2 2 2 3" xfId="0"/>
    <cellStyle name="Normal 61 2 2 2 2 2 2 2 2 3 2" xfId="0"/>
    <cellStyle name="Normal 61 2 2 2 2 2 2 2 2 3 2 2" xfId="0"/>
    <cellStyle name="Normal 61 2 2 2 2 2 2 2 2 3 3" xfId="0"/>
    <cellStyle name="Normal 61 2 2 2 2 2 2 2 2 4" xfId="0"/>
    <cellStyle name="Normal 61 2 2 2 2 2 2 2 2 4 2" xfId="0"/>
    <cellStyle name="Normal 61 2 2 2 2 2 2 2 2 4 2 2" xfId="0"/>
    <cellStyle name="Normal 61 2 2 2 2 2 2 2 2 4 3" xfId="0"/>
    <cellStyle name="Normal 61 2 2 2 2 2 2 2 2 5" xfId="0"/>
    <cellStyle name="Normal 61 2 2 2 2 2 2 2 2 5 2" xfId="0"/>
    <cellStyle name="Normal 61 2 2 2 2 2 2 2 2 6" xfId="0"/>
    <cellStyle name="Normal 61 2 2 2 2 2 2 2 3" xfId="0"/>
    <cellStyle name="Normal 61 2 2 2 2 2 2 2 3 2" xfId="0"/>
    <cellStyle name="Normal 61 2 2 2 2 2 2 2 3 2 2" xfId="0"/>
    <cellStyle name="Normal 61 2 2 2 2 2 2 2 3 2 2 2" xfId="0"/>
    <cellStyle name="Normal 61 2 2 2 2 2 2 2 3 2 3" xfId="0"/>
    <cellStyle name="Normal 61 2 2 2 2 2 2 2 3 3" xfId="0"/>
    <cellStyle name="Normal 61 2 2 2 2 2 2 2 3 3 2" xfId="0"/>
    <cellStyle name="Normal 61 2 2 2 2 2 2 2 3 3 2 2" xfId="0"/>
    <cellStyle name="Normal 61 2 2 2 2 2 2 2 3 3 3" xfId="0"/>
    <cellStyle name="Normal 61 2 2 2 2 2 2 2 3 4" xfId="0"/>
    <cellStyle name="Normal 61 2 2 2 2 2 2 2 3 4 2" xfId="0"/>
    <cellStyle name="Normal 61 2 2 2 2 2 2 2 3 5" xfId="0"/>
    <cellStyle name="Normal 61 2 2 2 2 2 2 2 4" xfId="0"/>
    <cellStyle name="Normal 61 2 2 2 2 2 2 2 4 2" xfId="0"/>
    <cellStyle name="Normal 61 2 2 2 2 2 2 2 4 2 2" xfId="0"/>
    <cellStyle name="Normal 61 2 2 2 2 2 2 2 4 3" xfId="0"/>
    <cellStyle name="Normal 61 2 2 2 2 2 2 2 5" xfId="0"/>
    <cellStyle name="Normal 61 2 2 2 2 2 2 2 5 2" xfId="0"/>
    <cellStyle name="Normal 61 2 2 2 2 2 2 2 5 2 2" xfId="0"/>
    <cellStyle name="Normal 61 2 2 2 2 2 2 2 5 3" xfId="0"/>
    <cellStyle name="Normal 61 2 2 2 2 2 2 2 6" xfId="0"/>
    <cellStyle name="Normal 61 2 2 2 2 2 2 2 6 2" xfId="0"/>
    <cellStyle name="Normal 61 2 2 2 2 2 2 2 7" xfId="0"/>
    <cellStyle name="Normal 61 2 2 2 2 2 2 3" xfId="0"/>
    <cellStyle name="Normal 61 2 2 2 2 2 2 3 2" xfId="0"/>
    <cellStyle name="Normal 61 2 2 2 2 2 2 3 2 2" xfId="0"/>
    <cellStyle name="Normal 61 2 2 2 2 2 2 3 2 2 2" xfId="0"/>
    <cellStyle name="Normal 61 2 2 2 2 2 2 3 2 2 2 2" xfId="0"/>
    <cellStyle name="Normal 61 2 2 2 2 2 2 3 2 2 3" xfId="0"/>
    <cellStyle name="Normal 61 2 2 2 2 2 2 3 2 3" xfId="0"/>
    <cellStyle name="Normal 61 2 2 2 2 2 2 3 2 3 2" xfId="0"/>
    <cellStyle name="Normal 61 2 2 2 2 2 2 3 2 3 2 2" xfId="0"/>
    <cellStyle name="Normal 61 2 2 2 2 2 2 3 2 3 3" xfId="0"/>
    <cellStyle name="Normal 61 2 2 2 2 2 2 3 2 4" xfId="0"/>
    <cellStyle name="Normal 61 2 2 2 2 2 2 3 2 4 2" xfId="0"/>
    <cellStyle name="Normal 61 2 2 2 2 2 2 3 2 5" xfId="0"/>
    <cellStyle name="Normal 61 2 2 2 2 2 2 3 3" xfId="0"/>
    <cellStyle name="Normal 61 2 2 2 2 2 2 3 3 2" xfId="0"/>
    <cellStyle name="Normal 61 2 2 2 2 2 2 3 3 2 2" xfId="0"/>
    <cellStyle name="Normal 61 2 2 2 2 2 2 3 3 3" xfId="0"/>
    <cellStyle name="Normal 61 2 2 2 2 2 2 3 4" xfId="0"/>
    <cellStyle name="Normal 61 2 2 2 2 2 2 3 4 2" xfId="0"/>
    <cellStyle name="Normal 61 2 2 2 2 2 2 3 4 2 2" xfId="0"/>
    <cellStyle name="Normal 61 2 2 2 2 2 2 3 4 3" xfId="0"/>
    <cellStyle name="Normal 61 2 2 2 2 2 2 3 5" xfId="0"/>
    <cellStyle name="Normal 61 2 2 2 2 2 2 3 5 2" xfId="0"/>
    <cellStyle name="Normal 61 2 2 2 2 2 2 3 6" xfId="0"/>
    <cellStyle name="Normal 61 2 2 2 2 2 2 4" xfId="0"/>
    <cellStyle name="Normal 61 2 2 2 2 2 2 4 2" xfId="0"/>
    <cellStyle name="Normal 61 2 2 2 2 2 2 4 2 2" xfId="0"/>
    <cellStyle name="Normal 61 2 2 2 2 2 2 4 2 2 2" xfId="0"/>
    <cellStyle name="Normal 61 2 2 2 2 2 2 4 2 3" xfId="0"/>
    <cellStyle name="Normal 61 2 2 2 2 2 2 4 3" xfId="0"/>
    <cellStyle name="Normal 61 2 2 2 2 2 2 4 3 2" xfId="0"/>
    <cellStyle name="Normal 61 2 2 2 2 2 2 4 3 2 2" xfId="0"/>
    <cellStyle name="Normal 61 2 2 2 2 2 2 4 3 3" xfId="0"/>
    <cellStyle name="Normal 61 2 2 2 2 2 2 4 4" xfId="0"/>
    <cellStyle name="Normal 61 2 2 2 2 2 2 4 4 2" xfId="0"/>
    <cellStyle name="Normal 61 2 2 2 2 2 2 4 5" xfId="0"/>
    <cellStyle name="Normal 61 2 2 2 2 2 2 5" xfId="0"/>
    <cellStyle name="Normal 61 2 2 2 2 2 2 5 2" xfId="0"/>
    <cellStyle name="Normal 61 2 2 2 2 2 2 5 2 2" xfId="0"/>
    <cellStyle name="Normal 61 2 2 2 2 2 2 5 3" xfId="0"/>
    <cellStyle name="Normal 61 2 2 2 2 2 2 6" xfId="0"/>
    <cellStyle name="Normal 61 2 2 2 2 2 2 6 2" xfId="0"/>
    <cellStyle name="Normal 61 2 2 2 2 2 2 6 2 2" xfId="0"/>
    <cellStyle name="Normal 61 2 2 2 2 2 2 6 3" xfId="0"/>
    <cellStyle name="Normal 61 2 2 2 2 2 2 7" xfId="0"/>
    <cellStyle name="Normal 61 2 2 2 2 2 2 7 2" xfId="0"/>
    <cellStyle name="Normal 61 2 2 2 2 2 2 8" xfId="0"/>
    <cellStyle name="Normal 61 2 2 2 2 2 3" xfId="0"/>
    <cellStyle name="Normal 61 2 2 2 2 2 3 2" xfId="0"/>
    <cellStyle name="Normal 61 2 2 2 2 2 3 2 2" xfId="0"/>
    <cellStyle name="Normal 61 2 2 2 2 2 3 2 2 2" xfId="0"/>
    <cellStyle name="Normal 61 2 2 2 2 2 3 2 2 2 2" xfId="0"/>
    <cellStyle name="Normal 61 2 2 2 2 2 3 2 2 2 2 2" xfId="0"/>
    <cellStyle name="Normal 61 2 2 2 2 2 3 2 2 2 3" xfId="0"/>
    <cellStyle name="Normal 61 2 2 2 2 2 3 2 2 3" xfId="0"/>
    <cellStyle name="Normal 61 2 2 2 2 2 3 2 2 3 2" xfId="0"/>
    <cellStyle name="Normal 61 2 2 2 2 2 3 2 2 3 2 2" xfId="0"/>
    <cellStyle name="Normal 61 2 2 2 2 2 3 2 2 3 3" xfId="0"/>
    <cellStyle name="Normal 61 2 2 2 2 2 3 2 2 4" xfId="0"/>
    <cellStyle name="Normal 61 2 2 2 2 2 3 2 2 4 2" xfId="0"/>
    <cellStyle name="Normal 61 2 2 2 2 2 3 2 2 5" xfId="0"/>
    <cellStyle name="Normal 61 2 2 2 2 2 3 2 3" xfId="0"/>
    <cellStyle name="Normal 61 2 2 2 2 2 3 2 3 2" xfId="0"/>
    <cellStyle name="Normal 61 2 2 2 2 2 3 2 3 2 2" xfId="0"/>
    <cellStyle name="Normal 61 2 2 2 2 2 3 2 3 3" xfId="0"/>
    <cellStyle name="Normal 61 2 2 2 2 2 3 2 4" xfId="0"/>
    <cellStyle name="Normal 61 2 2 2 2 2 3 2 4 2" xfId="0"/>
    <cellStyle name="Normal 61 2 2 2 2 2 3 2 4 2 2" xfId="0"/>
    <cellStyle name="Normal 61 2 2 2 2 2 3 2 4 3" xfId="0"/>
    <cellStyle name="Normal 61 2 2 2 2 2 3 2 5" xfId="0"/>
    <cellStyle name="Normal 61 2 2 2 2 2 3 2 5 2" xfId="0"/>
    <cellStyle name="Normal 61 2 2 2 2 2 3 2 6" xfId="0"/>
    <cellStyle name="Normal 61 2 2 2 2 2 3 3" xfId="0"/>
    <cellStyle name="Normal 61 2 2 2 2 2 3 3 2" xfId="0"/>
    <cellStyle name="Normal 61 2 2 2 2 2 3 3 2 2" xfId="0"/>
    <cellStyle name="Normal 61 2 2 2 2 2 3 3 2 2 2" xfId="0"/>
    <cellStyle name="Normal 61 2 2 2 2 2 3 3 2 3" xfId="0"/>
    <cellStyle name="Normal 61 2 2 2 2 2 3 3 3" xfId="0"/>
    <cellStyle name="Normal 61 2 2 2 2 2 3 3 3 2" xfId="0"/>
    <cellStyle name="Normal 61 2 2 2 2 2 3 3 3 2 2" xfId="0"/>
    <cellStyle name="Normal 61 2 2 2 2 2 3 3 3 3" xfId="0"/>
    <cellStyle name="Normal 61 2 2 2 2 2 3 3 4" xfId="0"/>
    <cellStyle name="Normal 61 2 2 2 2 2 3 3 4 2" xfId="0"/>
    <cellStyle name="Normal 61 2 2 2 2 2 3 3 5" xfId="0"/>
    <cellStyle name="Normal 61 2 2 2 2 2 3 4" xfId="0"/>
    <cellStyle name="Normal 61 2 2 2 2 2 3 4 2" xfId="0"/>
    <cellStyle name="Normal 61 2 2 2 2 2 3 4 2 2" xfId="0"/>
    <cellStyle name="Normal 61 2 2 2 2 2 3 4 3" xfId="0"/>
    <cellStyle name="Normal 61 2 2 2 2 2 3 5" xfId="0"/>
    <cellStyle name="Normal 61 2 2 2 2 2 3 5 2" xfId="0"/>
    <cellStyle name="Normal 61 2 2 2 2 2 3 5 2 2" xfId="0"/>
    <cellStyle name="Normal 61 2 2 2 2 2 3 5 3" xfId="0"/>
    <cellStyle name="Normal 61 2 2 2 2 2 3 6" xfId="0"/>
    <cellStyle name="Normal 61 2 2 2 2 2 3 6 2" xfId="0"/>
    <cellStyle name="Normal 61 2 2 2 2 2 3 7" xfId="0"/>
    <cellStyle name="Normal 61 2 2 2 2 2 4" xfId="0"/>
    <cellStyle name="Normal 61 2 2 2 2 2 4 2" xfId="0"/>
    <cellStyle name="Normal 61 2 2 2 2 2 4 2 2" xfId="0"/>
    <cellStyle name="Normal 61 2 2 2 2 2 4 2 2 2" xfId="0"/>
    <cellStyle name="Normal 61 2 2 2 2 2 4 2 2 2 2" xfId="0"/>
    <cellStyle name="Normal 61 2 2 2 2 2 4 2 2 3" xfId="0"/>
    <cellStyle name="Normal 61 2 2 2 2 2 4 2 3" xfId="0"/>
    <cellStyle name="Normal 61 2 2 2 2 2 4 2 3 2" xfId="0"/>
    <cellStyle name="Normal 61 2 2 2 2 2 4 2 3 2 2" xfId="0"/>
    <cellStyle name="Normal 61 2 2 2 2 2 4 2 3 3" xfId="0"/>
    <cellStyle name="Normal 61 2 2 2 2 2 4 2 4" xfId="0"/>
    <cellStyle name="Normal 61 2 2 2 2 2 4 2 4 2" xfId="0"/>
    <cellStyle name="Normal 61 2 2 2 2 2 4 2 5" xfId="0"/>
    <cellStyle name="Normal 61 2 2 2 2 2 4 3" xfId="0"/>
    <cellStyle name="Normal 61 2 2 2 2 2 4 3 2" xfId="0"/>
    <cellStyle name="Normal 61 2 2 2 2 2 4 3 2 2" xfId="0"/>
    <cellStyle name="Normal 61 2 2 2 2 2 4 3 3" xfId="0"/>
    <cellStyle name="Normal 61 2 2 2 2 2 4 4" xfId="0"/>
    <cellStyle name="Normal 61 2 2 2 2 2 4 4 2" xfId="0"/>
    <cellStyle name="Normal 61 2 2 2 2 2 4 4 2 2" xfId="0"/>
    <cellStyle name="Normal 61 2 2 2 2 2 4 4 3" xfId="0"/>
    <cellStyle name="Normal 61 2 2 2 2 2 4 5" xfId="0"/>
    <cellStyle name="Normal 61 2 2 2 2 2 4 5 2" xfId="0"/>
    <cellStyle name="Normal 61 2 2 2 2 2 4 6" xfId="0"/>
    <cellStyle name="Normal 61 2 2 2 2 2 5" xfId="0"/>
    <cellStyle name="Normal 61 2 2 2 2 2 5 2" xfId="0"/>
    <cellStyle name="Normal 61 2 2 2 2 2 5 2 2" xfId="0"/>
    <cellStyle name="Normal 61 2 2 2 2 2 5 2 2 2" xfId="0"/>
    <cellStyle name="Normal 61 2 2 2 2 2 5 2 3" xfId="0"/>
    <cellStyle name="Normal 61 2 2 2 2 2 5 3" xfId="0"/>
    <cellStyle name="Normal 61 2 2 2 2 2 5 3 2" xfId="0"/>
    <cellStyle name="Normal 61 2 2 2 2 2 5 3 2 2" xfId="0"/>
    <cellStyle name="Normal 61 2 2 2 2 2 5 3 3" xfId="0"/>
    <cellStyle name="Normal 61 2 2 2 2 2 5 4" xfId="0"/>
    <cellStyle name="Normal 61 2 2 2 2 2 5 4 2" xfId="0"/>
    <cellStyle name="Normal 61 2 2 2 2 2 5 5" xfId="0"/>
    <cellStyle name="Normal 61 2 2 2 2 2 6" xfId="0"/>
    <cellStyle name="Normal 61 2 2 2 2 2 6 2" xfId="0"/>
    <cellStyle name="Normal 61 2 2 2 2 2 6 2 2" xfId="0"/>
    <cellStyle name="Normal 61 2 2 2 2 2 6 3" xfId="0"/>
    <cellStyle name="Normal 61 2 2 2 2 2 7" xfId="0"/>
    <cellStyle name="Normal 61 2 2 2 2 2 7 2" xfId="0"/>
    <cellStyle name="Normal 61 2 2 2 2 2 7 2 2" xfId="0"/>
    <cellStyle name="Normal 61 2 2 2 2 2 7 3" xfId="0"/>
    <cellStyle name="Normal 61 2 2 2 2 2 8" xfId="0"/>
    <cellStyle name="Normal 61 2 2 2 2 2 8 2" xfId="0"/>
    <cellStyle name="Normal 61 2 2 2 2 2 9" xfId="0"/>
    <cellStyle name="Normal 61 2 2 2 2 3" xfId="0"/>
    <cellStyle name="Normal 61 2 2 2 2 3 2" xfId="0"/>
    <cellStyle name="Normal 61 2 2 2 2 3 2 2" xfId="0"/>
    <cellStyle name="Normal 61 2 2 2 2 3 2 2 2" xfId="0"/>
    <cellStyle name="Normal 61 2 2 2 2 3 2 2 2 2" xfId="0"/>
    <cellStyle name="Normal 61 2 2 2 2 3 2 2 2 2 2" xfId="0"/>
    <cellStyle name="Normal 61 2 2 2 2 3 2 2 2 2 2 2" xfId="0"/>
    <cellStyle name="Normal 61 2 2 2 2 3 2 2 2 2 3" xfId="0"/>
    <cellStyle name="Normal 61 2 2 2 2 3 2 2 2 3" xfId="0"/>
    <cellStyle name="Normal 61 2 2 2 2 3 2 2 2 3 2" xfId="0"/>
    <cellStyle name="Normal 61 2 2 2 2 3 2 2 2 3 2 2" xfId="0"/>
    <cellStyle name="Normal 61 2 2 2 2 3 2 2 2 3 3" xfId="0"/>
    <cellStyle name="Normal 61 2 2 2 2 3 2 2 2 4" xfId="0"/>
    <cellStyle name="Normal 61 2 2 2 2 3 2 2 2 4 2" xfId="0"/>
    <cellStyle name="Normal 61 2 2 2 2 3 2 2 2 5" xfId="0"/>
    <cellStyle name="Normal 61 2 2 2 2 3 2 2 3" xfId="0"/>
    <cellStyle name="Normal 61 2 2 2 2 3 2 2 3 2" xfId="0"/>
    <cellStyle name="Normal 61 2 2 2 2 3 2 2 3 2 2" xfId="0"/>
    <cellStyle name="Normal 61 2 2 2 2 3 2 2 3 3" xfId="0"/>
    <cellStyle name="Normal 61 2 2 2 2 3 2 2 4" xfId="0"/>
    <cellStyle name="Normal 61 2 2 2 2 3 2 2 4 2" xfId="0"/>
    <cellStyle name="Normal 61 2 2 2 2 3 2 2 4 2 2" xfId="0"/>
    <cellStyle name="Normal 61 2 2 2 2 3 2 2 4 3" xfId="0"/>
    <cellStyle name="Normal 61 2 2 2 2 3 2 2 5" xfId="0"/>
    <cellStyle name="Normal 61 2 2 2 2 3 2 2 5 2" xfId="0"/>
    <cellStyle name="Normal 61 2 2 2 2 3 2 2 6" xfId="0"/>
    <cellStyle name="Normal 61 2 2 2 2 3 2 3" xfId="0"/>
    <cellStyle name="Normal 61 2 2 2 2 3 2 3 2" xfId="0"/>
    <cellStyle name="Normal 61 2 2 2 2 3 2 3 2 2" xfId="0"/>
    <cellStyle name="Normal 61 2 2 2 2 3 2 3 2 2 2" xfId="0"/>
    <cellStyle name="Normal 61 2 2 2 2 3 2 3 2 3" xfId="0"/>
    <cellStyle name="Normal 61 2 2 2 2 3 2 3 3" xfId="0"/>
    <cellStyle name="Normal 61 2 2 2 2 3 2 3 3 2" xfId="0"/>
    <cellStyle name="Normal 61 2 2 2 2 3 2 3 3 2 2" xfId="0"/>
    <cellStyle name="Normal 61 2 2 2 2 3 2 3 3 3" xfId="0"/>
    <cellStyle name="Normal 61 2 2 2 2 3 2 3 4" xfId="0"/>
    <cellStyle name="Normal 61 2 2 2 2 3 2 3 4 2" xfId="0"/>
    <cellStyle name="Normal 61 2 2 2 2 3 2 3 5" xfId="0"/>
    <cellStyle name="Normal 61 2 2 2 2 3 2 4" xfId="0"/>
    <cellStyle name="Normal 61 2 2 2 2 3 2 4 2" xfId="0"/>
    <cellStyle name="Normal 61 2 2 2 2 3 2 4 2 2" xfId="0"/>
    <cellStyle name="Normal 61 2 2 2 2 3 2 4 3" xfId="0"/>
    <cellStyle name="Normal 61 2 2 2 2 3 2 5" xfId="0"/>
    <cellStyle name="Normal 61 2 2 2 2 3 2 5 2" xfId="0"/>
    <cellStyle name="Normal 61 2 2 2 2 3 2 5 2 2" xfId="0"/>
    <cellStyle name="Normal 61 2 2 2 2 3 2 5 3" xfId="0"/>
    <cellStyle name="Normal 61 2 2 2 2 3 2 6" xfId="0"/>
    <cellStyle name="Normal 61 2 2 2 2 3 2 6 2" xfId="0"/>
    <cellStyle name="Normal 61 2 2 2 2 3 2 7" xfId="0"/>
    <cellStyle name="Normal 61 2 2 2 2 3 3" xfId="0"/>
    <cellStyle name="Normal 61 2 2 2 2 3 3 2" xfId="0"/>
    <cellStyle name="Normal 61 2 2 2 2 3 3 2 2" xfId="0"/>
    <cellStyle name="Normal 61 2 2 2 2 3 3 2 2 2" xfId="0"/>
    <cellStyle name="Normal 61 2 2 2 2 3 3 2 2 2 2" xfId="0"/>
    <cellStyle name="Normal 61 2 2 2 2 3 3 2 2 3" xfId="0"/>
    <cellStyle name="Normal 61 2 2 2 2 3 3 2 3" xfId="0"/>
    <cellStyle name="Normal 61 2 2 2 2 3 3 2 3 2" xfId="0"/>
    <cellStyle name="Normal 61 2 2 2 2 3 3 2 3 2 2" xfId="0"/>
    <cellStyle name="Normal 61 2 2 2 2 3 3 2 3 3" xfId="0"/>
    <cellStyle name="Normal 61 2 2 2 2 3 3 2 4" xfId="0"/>
    <cellStyle name="Normal 61 2 2 2 2 3 3 2 4 2" xfId="0"/>
    <cellStyle name="Normal 61 2 2 2 2 3 3 2 5" xfId="0"/>
    <cellStyle name="Normal 61 2 2 2 2 3 3 3" xfId="0"/>
    <cellStyle name="Normal 61 2 2 2 2 3 3 3 2" xfId="0"/>
    <cellStyle name="Normal 61 2 2 2 2 3 3 3 2 2" xfId="0"/>
    <cellStyle name="Normal 61 2 2 2 2 3 3 3 3" xfId="0"/>
    <cellStyle name="Normal 61 2 2 2 2 3 3 4" xfId="0"/>
    <cellStyle name="Normal 61 2 2 2 2 3 3 4 2" xfId="0"/>
    <cellStyle name="Normal 61 2 2 2 2 3 3 4 2 2" xfId="0"/>
    <cellStyle name="Normal 61 2 2 2 2 3 3 4 3" xfId="0"/>
    <cellStyle name="Normal 61 2 2 2 2 3 3 5" xfId="0"/>
    <cellStyle name="Normal 61 2 2 2 2 3 3 5 2" xfId="0"/>
    <cellStyle name="Normal 61 2 2 2 2 3 3 6" xfId="0"/>
    <cellStyle name="Normal 61 2 2 2 2 3 4" xfId="0"/>
    <cellStyle name="Normal 61 2 2 2 2 3 4 2" xfId="0"/>
    <cellStyle name="Normal 61 2 2 2 2 3 4 2 2" xfId="0"/>
    <cellStyle name="Normal 61 2 2 2 2 3 4 2 2 2" xfId="0"/>
    <cellStyle name="Normal 61 2 2 2 2 3 4 2 3" xfId="0"/>
    <cellStyle name="Normal 61 2 2 2 2 3 4 3" xfId="0"/>
    <cellStyle name="Normal 61 2 2 2 2 3 4 3 2" xfId="0"/>
    <cellStyle name="Normal 61 2 2 2 2 3 4 3 2 2" xfId="0"/>
    <cellStyle name="Normal 61 2 2 2 2 3 4 3 3" xfId="0"/>
    <cellStyle name="Normal 61 2 2 2 2 3 4 4" xfId="0"/>
    <cellStyle name="Normal 61 2 2 2 2 3 4 4 2" xfId="0"/>
    <cellStyle name="Normal 61 2 2 2 2 3 4 5" xfId="0"/>
    <cellStyle name="Normal 61 2 2 2 2 3 5" xfId="0"/>
    <cellStyle name="Normal 61 2 2 2 2 3 5 2" xfId="0"/>
    <cellStyle name="Normal 61 2 2 2 2 3 5 2 2" xfId="0"/>
    <cellStyle name="Normal 61 2 2 2 2 3 5 3" xfId="0"/>
    <cellStyle name="Normal 61 2 2 2 2 3 6" xfId="0"/>
    <cellStyle name="Normal 61 2 2 2 2 3 6 2" xfId="0"/>
    <cellStyle name="Normal 61 2 2 2 2 3 6 2 2" xfId="0"/>
    <cellStyle name="Normal 61 2 2 2 2 3 6 3" xfId="0"/>
    <cellStyle name="Normal 61 2 2 2 2 3 7" xfId="0"/>
    <cellStyle name="Normal 61 2 2 2 2 3 7 2" xfId="0"/>
    <cellStyle name="Normal 61 2 2 2 2 3 8" xfId="0"/>
    <cellStyle name="Normal 61 2 2 2 2 4" xfId="0"/>
    <cellStyle name="Normal 61 2 2 2 2 4 2" xfId="0"/>
    <cellStyle name="Normal 61 2 2 2 2 4 2 2" xfId="0"/>
    <cellStyle name="Normal 61 2 2 2 2 4 2 2 2" xfId="0"/>
    <cellStyle name="Normal 61 2 2 2 2 4 2 2 2 2" xfId="0"/>
    <cellStyle name="Normal 61 2 2 2 2 4 2 2 2 2 2" xfId="0"/>
    <cellStyle name="Normal 61 2 2 2 2 4 2 2 2 3" xfId="0"/>
    <cellStyle name="Normal 61 2 2 2 2 4 2 2 3" xfId="0"/>
    <cellStyle name="Normal 61 2 2 2 2 4 2 2 3 2" xfId="0"/>
    <cellStyle name="Normal 61 2 2 2 2 4 2 2 3 2 2" xfId="0"/>
    <cellStyle name="Normal 61 2 2 2 2 4 2 2 3 3" xfId="0"/>
    <cellStyle name="Normal 61 2 2 2 2 4 2 2 4" xfId="0"/>
    <cellStyle name="Normal 61 2 2 2 2 4 2 2 4 2" xfId="0"/>
    <cellStyle name="Normal 61 2 2 2 2 4 2 2 5" xfId="0"/>
    <cellStyle name="Normal 61 2 2 2 2 4 2 3" xfId="0"/>
    <cellStyle name="Normal 61 2 2 2 2 4 2 3 2" xfId="0"/>
    <cellStyle name="Normal 61 2 2 2 2 4 2 3 2 2" xfId="0"/>
    <cellStyle name="Normal 61 2 2 2 2 4 2 3 3" xfId="0"/>
    <cellStyle name="Normal 61 2 2 2 2 4 2 4" xfId="0"/>
    <cellStyle name="Normal 61 2 2 2 2 4 2 4 2" xfId="0"/>
    <cellStyle name="Normal 61 2 2 2 2 4 2 4 2 2" xfId="0"/>
    <cellStyle name="Normal 61 2 2 2 2 4 2 4 3" xfId="0"/>
    <cellStyle name="Normal 61 2 2 2 2 4 2 5" xfId="0"/>
    <cellStyle name="Normal 61 2 2 2 2 4 2 5 2" xfId="0"/>
    <cellStyle name="Normal 61 2 2 2 2 4 2 6" xfId="0"/>
    <cellStyle name="Normal 61 2 2 2 2 4 3" xfId="0"/>
    <cellStyle name="Normal 61 2 2 2 2 4 3 2" xfId="0"/>
    <cellStyle name="Normal 61 2 2 2 2 4 3 2 2" xfId="0"/>
    <cellStyle name="Normal 61 2 2 2 2 4 3 2 2 2" xfId="0"/>
    <cellStyle name="Normal 61 2 2 2 2 4 3 2 3" xfId="0"/>
    <cellStyle name="Normal 61 2 2 2 2 4 3 3" xfId="0"/>
    <cellStyle name="Normal 61 2 2 2 2 4 3 3 2" xfId="0"/>
    <cellStyle name="Normal 61 2 2 2 2 4 3 3 2 2" xfId="0"/>
    <cellStyle name="Normal 61 2 2 2 2 4 3 3 3" xfId="0"/>
    <cellStyle name="Normal 61 2 2 2 2 4 3 4" xfId="0"/>
    <cellStyle name="Normal 61 2 2 2 2 4 3 4 2" xfId="0"/>
    <cellStyle name="Normal 61 2 2 2 2 4 3 5" xfId="0"/>
    <cellStyle name="Normal 61 2 2 2 2 4 4" xfId="0"/>
    <cellStyle name="Normal 61 2 2 2 2 4 4 2" xfId="0"/>
    <cellStyle name="Normal 61 2 2 2 2 4 4 2 2" xfId="0"/>
    <cellStyle name="Normal 61 2 2 2 2 4 4 3" xfId="0"/>
    <cellStyle name="Normal 61 2 2 2 2 4 5" xfId="0"/>
    <cellStyle name="Normal 61 2 2 2 2 4 5 2" xfId="0"/>
    <cellStyle name="Normal 61 2 2 2 2 4 5 2 2" xfId="0"/>
    <cellStyle name="Normal 61 2 2 2 2 4 5 3" xfId="0"/>
    <cellStyle name="Normal 61 2 2 2 2 4 6" xfId="0"/>
    <cellStyle name="Normal 61 2 2 2 2 4 6 2" xfId="0"/>
    <cellStyle name="Normal 61 2 2 2 2 4 7" xfId="0"/>
    <cellStyle name="Normal 61 2 2 2 2 5" xfId="0"/>
    <cellStyle name="Normal 61 2 2 2 2 5 2" xfId="0"/>
    <cellStyle name="Normal 61 2 2 2 2 5 2 2" xfId="0"/>
    <cellStyle name="Normal 61 2 2 2 2 5 2 2 2" xfId="0"/>
    <cellStyle name="Normal 61 2 2 2 2 5 2 2 2 2" xfId="0"/>
    <cellStyle name="Normal 61 2 2 2 2 5 2 2 3" xfId="0"/>
    <cellStyle name="Normal 61 2 2 2 2 5 2 3" xfId="0"/>
    <cellStyle name="Normal 61 2 2 2 2 5 2 3 2" xfId="0"/>
    <cellStyle name="Normal 61 2 2 2 2 5 2 3 2 2" xfId="0"/>
    <cellStyle name="Normal 61 2 2 2 2 5 2 3 3" xfId="0"/>
    <cellStyle name="Normal 61 2 2 2 2 5 2 4" xfId="0"/>
    <cellStyle name="Normal 61 2 2 2 2 5 2 4 2" xfId="0"/>
    <cellStyle name="Normal 61 2 2 2 2 5 2 5" xfId="0"/>
    <cellStyle name="Normal 61 2 2 2 2 5 3" xfId="0"/>
    <cellStyle name="Normal 61 2 2 2 2 5 3 2" xfId="0"/>
    <cellStyle name="Normal 61 2 2 2 2 5 3 2 2" xfId="0"/>
    <cellStyle name="Normal 61 2 2 2 2 5 3 3" xfId="0"/>
    <cellStyle name="Normal 61 2 2 2 2 5 4" xfId="0"/>
    <cellStyle name="Normal 61 2 2 2 2 5 4 2" xfId="0"/>
    <cellStyle name="Normal 61 2 2 2 2 5 4 2 2" xfId="0"/>
    <cellStyle name="Normal 61 2 2 2 2 5 4 3" xfId="0"/>
    <cellStyle name="Normal 61 2 2 2 2 5 5" xfId="0"/>
    <cellStyle name="Normal 61 2 2 2 2 5 5 2" xfId="0"/>
    <cellStyle name="Normal 61 2 2 2 2 5 6" xfId="0"/>
    <cellStyle name="Normal 61 2 2 2 2 6" xfId="0"/>
    <cellStyle name="Normal 61 2 2 2 2 6 2" xfId="0"/>
    <cellStyle name="Normal 61 2 2 2 2 6 2 2" xfId="0"/>
    <cellStyle name="Normal 61 2 2 2 2 6 2 2 2" xfId="0"/>
    <cellStyle name="Normal 61 2 2 2 2 6 2 3" xfId="0"/>
    <cellStyle name="Normal 61 2 2 2 2 6 3" xfId="0"/>
    <cellStyle name="Normal 61 2 2 2 2 6 3 2" xfId="0"/>
    <cellStyle name="Normal 61 2 2 2 2 6 3 2 2" xfId="0"/>
    <cellStyle name="Normal 61 2 2 2 2 6 3 3" xfId="0"/>
    <cellStyle name="Normal 61 2 2 2 2 6 4" xfId="0"/>
    <cellStyle name="Normal 61 2 2 2 2 6 4 2" xfId="0"/>
    <cellStyle name="Normal 61 2 2 2 2 6 5" xfId="0"/>
    <cellStyle name="Normal 61 2 2 2 2 7" xfId="0"/>
    <cellStyle name="Normal 61 2 2 2 2 7 2" xfId="0"/>
    <cellStyle name="Normal 61 2 2 2 2 7 2 2" xfId="0"/>
    <cellStyle name="Normal 61 2 2 2 2 7 3" xfId="0"/>
    <cellStyle name="Normal 61 2 2 2 2 8" xfId="0"/>
    <cellStyle name="Normal 61 2 2 2 2 8 2" xfId="0"/>
    <cellStyle name="Normal 61 2 2 2 2 8 2 2" xfId="0"/>
    <cellStyle name="Normal 61 2 2 2 2 8 3" xfId="0"/>
    <cellStyle name="Normal 61 2 2 2 2 9" xfId="0"/>
    <cellStyle name="Normal 61 2 2 2 2 9 2" xfId="0"/>
    <cellStyle name="Normal 61 2 2 2 3" xfId="0"/>
    <cellStyle name="Normal 61 2 2 2 3 10" xfId="0"/>
    <cellStyle name="Normal 61 2 2 2 3 2" xfId="0"/>
    <cellStyle name="Normal 61 2 2 2 3 2 2" xfId="0"/>
    <cellStyle name="Normal 61 2 2 2 3 2 2 2" xfId="0"/>
    <cellStyle name="Normal 61 2 2 2 3 2 2 2 2" xfId="0"/>
    <cellStyle name="Normal 61 2 2 2 3 2 2 2 2 2" xfId="0"/>
    <cellStyle name="Normal 61 2 2 2 3 2 2 2 2 2 2" xfId="0"/>
    <cellStyle name="Normal 61 2 2 2 3 2 2 2 2 2 2 2" xfId="0"/>
    <cellStyle name="Normal 61 2 2 2 3 2 2 2 2 2 2 2 2" xfId="0"/>
    <cellStyle name="Normal 61 2 2 2 3 2 2 2 2 2 2 3" xfId="0"/>
    <cellStyle name="Normal 61 2 2 2 3 2 2 2 2 2 3" xfId="0"/>
    <cellStyle name="Normal 61 2 2 2 3 2 2 2 2 2 3 2" xfId="0"/>
    <cellStyle name="Normal 61 2 2 2 3 2 2 2 2 2 3 2 2" xfId="0"/>
    <cellStyle name="Normal 61 2 2 2 3 2 2 2 2 2 3 3" xfId="0"/>
    <cellStyle name="Normal 61 2 2 2 3 2 2 2 2 2 4" xfId="0"/>
    <cellStyle name="Normal 61 2 2 2 3 2 2 2 2 2 4 2" xfId="0"/>
    <cellStyle name="Normal 61 2 2 2 3 2 2 2 2 2 5" xfId="0"/>
    <cellStyle name="Normal 61 2 2 2 3 2 2 2 2 3" xfId="0"/>
    <cellStyle name="Normal 61 2 2 2 3 2 2 2 2 3 2" xfId="0"/>
    <cellStyle name="Normal 61 2 2 2 3 2 2 2 2 3 2 2" xfId="0"/>
    <cellStyle name="Normal 61 2 2 2 3 2 2 2 2 3 3" xfId="0"/>
    <cellStyle name="Normal 61 2 2 2 3 2 2 2 2 4" xfId="0"/>
    <cellStyle name="Normal 61 2 2 2 3 2 2 2 2 4 2" xfId="0"/>
    <cellStyle name="Normal 61 2 2 2 3 2 2 2 2 4 2 2" xfId="0"/>
    <cellStyle name="Normal 61 2 2 2 3 2 2 2 2 4 3" xfId="0"/>
    <cellStyle name="Normal 61 2 2 2 3 2 2 2 2 5" xfId="0"/>
    <cellStyle name="Normal 61 2 2 2 3 2 2 2 2 5 2" xfId="0"/>
    <cellStyle name="Normal 61 2 2 2 3 2 2 2 2 6" xfId="0"/>
    <cellStyle name="Normal 61 2 2 2 3 2 2 2 3" xfId="0"/>
    <cellStyle name="Normal 61 2 2 2 3 2 2 2 3 2" xfId="0"/>
    <cellStyle name="Normal 61 2 2 2 3 2 2 2 3 2 2" xfId="0"/>
    <cellStyle name="Normal 61 2 2 2 3 2 2 2 3 2 2 2" xfId="0"/>
    <cellStyle name="Normal 61 2 2 2 3 2 2 2 3 2 3" xfId="0"/>
    <cellStyle name="Normal 61 2 2 2 3 2 2 2 3 3" xfId="0"/>
    <cellStyle name="Normal 61 2 2 2 3 2 2 2 3 3 2" xfId="0"/>
    <cellStyle name="Normal 61 2 2 2 3 2 2 2 3 3 2 2" xfId="0"/>
    <cellStyle name="Normal 61 2 2 2 3 2 2 2 3 3 3" xfId="0"/>
    <cellStyle name="Normal 61 2 2 2 3 2 2 2 3 4" xfId="0"/>
    <cellStyle name="Normal 61 2 2 2 3 2 2 2 3 4 2" xfId="0"/>
    <cellStyle name="Normal 61 2 2 2 3 2 2 2 3 5" xfId="0"/>
    <cellStyle name="Normal 61 2 2 2 3 2 2 2 4" xfId="0"/>
    <cellStyle name="Normal 61 2 2 2 3 2 2 2 4 2" xfId="0"/>
    <cellStyle name="Normal 61 2 2 2 3 2 2 2 4 2 2" xfId="0"/>
    <cellStyle name="Normal 61 2 2 2 3 2 2 2 4 3" xfId="0"/>
    <cellStyle name="Normal 61 2 2 2 3 2 2 2 5" xfId="0"/>
    <cellStyle name="Normal 61 2 2 2 3 2 2 2 5 2" xfId="0"/>
    <cellStyle name="Normal 61 2 2 2 3 2 2 2 5 2 2" xfId="0"/>
    <cellStyle name="Normal 61 2 2 2 3 2 2 2 5 3" xfId="0"/>
    <cellStyle name="Normal 61 2 2 2 3 2 2 2 6" xfId="0"/>
    <cellStyle name="Normal 61 2 2 2 3 2 2 2 6 2" xfId="0"/>
    <cellStyle name="Normal 61 2 2 2 3 2 2 2 7" xfId="0"/>
    <cellStyle name="Normal 61 2 2 2 3 2 2 3" xfId="0"/>
    <cellStyle name="Normal 61 2 2 2 3 2 2 3 2" xfId="0"/>
    <cellStyle name="Normal 61 2 2 2 3 2 2 3 2 2" xfId="0"/>
    <cellStyle name="Normal 61 2 2 2 3 2 2 3 2 2 2" xfId="0"/>
    <cellStyle name="Normal 61 2 2 2 3 2 2 3 2 2 2 2" xfId="0"/>
    <cellStyle name="Normal 61 2 2 2 3 2 2 3 2 2 3" xfId="0"/>
    <cellStyle name="Normal 61 2 2 2 3 2 2 3 2 3" xfId="0"/>
    <cellStyle name="Normal 61 2 2 2 3 2 2 3 2 3 2" xfId="0"/>
    <cellStyle name="Normal 61 2 2 2 3 2 2 3 2 3 2 2" xfId="0"/>
    <cellStyle name="Normal 61 2 2 2 3 2 2 3 2 3 3" xfId="0"/>
    <cellStyle name="Normal 61 2 2 2 3 2 2 3 2 4" xfId="0"/>
    <cellStyle name="Normal 61 2 2 2 3 2 2 3 2 4 2" xfId="0"/>
    <cellStyle name="Normal 61 2 2 2 3 2 2 3 2 5" xfId="0"/>
    <cellStyle name="Normal 61 2 2 2 3 2 2 3 3" xfId="0"/>
    <cellStyle name="Normal 61 2 2 2 3 2 2 3 3 2" xfId="0"/>
    <cellStyle name="Normal 61 2 2 2 3 2 2 3 3 2 2" xfId="0"/>
    <cellStyle name="Normal 61 2 2 2 3 2 2 3 3 3" xfId="0"/>
    <cellStyle name="Normal 61 2 2 2 3 2 2 3 4" xfId="0"/>
    <cellStyle name="Normal 61 2 2 2 3 2 2 3 4 2" xfId="0"/>
    <cellStyle name="Normal 61 2 2 2 3 2 2 3 4 2 2" xfId="0"/>
    <cellStyle name="Normal 61 2 2 2 3 2 2 3 4 3" xfId="0"/>
    <cellStyle name="Normal 61 2 2 2 3 2 2 3 5" xfId="0"/>
    <cellStyle name="Normal 61 2 2 2 3 2 2 3 5 2" xfId="0"/>
    <cellStyle name="Normal 61 2 2 2 3 2 2 3 6" xfId="0"/>
    <cellStyle name="Normal 61 2 2 2 3 2 2 4" xfId="0"/>
    <cellStyle name="Normal 61 2 2 2 3 2 2 4 2" xfId="0"/>
    <cellStyle name="Normal 61 2 2 2 3 2 2 4 2 2" xfId="0"/>
    <cellStyle name="Normal 61 2 2 2 3 2 2 4 2 2 2" xfId="0"/>
    <cellStyle name="Normal 61 2 2 2 3 2 2 4 2 3" xfId="0"/>
    <cellStyle name="Normal 61 2 2 2 3 2 2 4 3" xfId="0"/>
    <cellStyle name="Normal 61 2 2 2 3 2 2 4 3 2" xfId="0"/>
    <cellStyle name="Normal 61 2 2 2 3 2 2 4 3 2 2" xfId="0"/>
    <cellStyle name="Normal 61 2 2 2 3 2 2 4 3 3" xfId="0"/>
    <cellStyle name="Normal 61 2 2 2 3 2 2 4 4" xfId="0"/>
    <cellStyle name="Normal 61 2 2 2 3 2 2 4 4 2" xfId="0"/>
    <cellStyle name="Normal 61 2 2 2 3 2 2 4 5" xfId="0"/>
    <cellStyle name="Normal 61 2 2 2 3 2 2 5" xfId="0"/>
    <cellStyle name="Normal 61 2 2 2 3 2 2 5 2" xfId="0"/>
    <cellStyle name="Normal 61 2 2 2 3 2 2 5 2 2" xfId="0"/>
    <cellStyle name="Normal 61 2 2 2 3 2 2 5 3" xfId="0"/>
    <cellStyle name="Normal 61 2 2 2 3 2 2 6" xfId="0"/>
    <cellStyle name="Normal 61 2 2 2 3 2 2 6 2" xfId="0"/>
    <cellStyle name="Normal 61 2 2 2 3 2 2 6 2 2" xfId="0"/>
    <cellStyle name="Normal 61 2 2 2 3 2 2 6 3" xfId="0"/>
    <cellStyle name="Normal 61 2 2 2 3 2 2 7" xfId="0"/>
    <cellStyle name="Normal 61 2 2 2 3 2 2 7 2" xfId="0"/>
    <cellStyle name="Normal 61 2 2 2 3 2 2 8" xfId="0"/>
    <cellStyle name="Normal 61 2 2 2 3 2 3" xfId="0"/>
    <cellStyle name="Normal 61 2 2 2 3 2 3 2" xfId="0"/>
    <cellStyle name="Normal 61 2 2 2 3 2 3 2 2" xfId="0"/>
    <cellStyle name="Normal 61 2 2 2 3 2 3 2 2 2" xfId="0"/>
    <cellStyle name="Normal 61 2 2 2 3 2 3 2 2 2 2" xfId="0"/>
    <cellStyle name="Normal 61 2 2 2 3 2 3 2 2 2 2 2" xfId="0"/>
    <cellStyle name="Normal 61 2 2 2 3 2 3 2 2 2 3" xfId="0"/>
    <cellStyle name="Normal 61 2 2 2 3 2 3 2 2 3" xfId="0"/>
    <cellStyle name="Normal 61 2 2 2 3 2 3 2 2 3 2" xfId="0"/>
    <cellStyle name="Normal 61 2 2 2 3 2 3 2 2 3 2 2" xfId="0"/>
    <cellStyle name="Normal 61 2 2 2 3 2 3 2 2 3 3" xfId="0"/>
    <cellStyle name="Normal 61 2 2 2 3 2 3 2 2 4" xfId="0"/>
    <cellStyle name="Normal 61 2 2 2 3 2 3 2 2 4 2" xfId="0"/>
    <cellStyle name="Normal 61 2 2 2 3 2 3 2 2 5" xfId="0"/>
    <cellStyle name="Normal 61 2 2 2 3 2 3 2 3" xfId="0"/>
    <cellStyle name="Normal 61 2 2 2 3 2 3 2 3 2" xfId="0"/>
    <cellStyle name="Normal 61 2 2 2 3 2 3 2 3 2 2" xfId="0"/>
    <cellStyle name="Normal 61 2 2 2 3 2 3 2 3 3" xfId="0"/>
    <cellStyle name="Normal 61 2 2 2 3 2 3 2 4" xfId="0"/>
    <cellStyle name="Normal 61 2 2 2 3 2 3 2 4 2" xfId="0"/>
    <cellStyle name="Normal 61 2 2 2 3 2 3 2 4 2 2" xfId="0"/>
    <cellStyle name="Normal 61 2 2 2 3 2 3 2 4 3" xfId="0"/>
    <cellStyle name="Normal 61 2 2 2 3 2 3 2 5" xfId="0"/>
    <cellStyle name="Normal 61 2 2 2 3 2 3 2 5 2" xfId="0"/>
    <cellStyle name="Normal 61 2 2 2 3 2 3 2 6" xfId="0"/>
    <cellStyle name="Normal 61 2 2 2 3 2 3 3" xfId="0"/>
    <cellStyle name="Normal 61 2 2 2 3 2 3 3 2" xfId="0"/>
    <cellStyle name="Normal 61 2 2 2 3 2 3 3 2 2" xfId="0"/>
    <cellStyle name="Normal 61 2 2 2 3 2 3 3 2 2 2" xfId="0"/>
    <cellStyle name="Normal 61 2 2 2 3 2 3 3 2 3" xfId="0"/>
    <cellStyle name="Normal 61 2 2 2 3 2 3 3 3" xfId="0"/>
    <cellStyle name="Normal 61 2 2 2 3 2 3 3 3 2" xfId="0"/>
    <cellStyle name="Normal 61 2 2 2 3 2 3 3 3 2 2" xfId="0"/>
    <cellStyle name="Normal 61 2 2 2 3 2 3 3 3 3" xfId="0"/>
    <cellStyle name="Normal 61 2 2 2 3 2 3 3 4" xfId="0"/>
    <cellStyle name="Normal 61 2 2 2 3 2 3 3 4 2" xfId="0"/>
    <cellStyle name="Normal 61 2 2 2 3 2 3 3 5" xfId="0"/>
    <cellStyle name="Normal 61 2 2 2 3 2 3 4" xfId="0"/>
    <cellStyle name="Normal 61 2 2 2 3 2 3 4 2" xfId="0"/>
    <cellStyle name="Normal 61 2 2 2 3 2 3 4 2 2" xfId="0"/>
    <cellStyle name="Normal 61 2 2 2 3 2 3 4 3" xfId="0"/>
    <cellStyle name="Normal 61 2 2 2 3 2 3 5" xfId="0"/>
    <cellStyle name="Normal 61 2 2 2 3 2 3 5 2" xfId="0"/>
    <cellStyle name="Normal 61 2 2 2 3 2 3 5 2 2" xfId="0"/>
    <cellStyle name="Normal 61 2 2 2 3 2 3 5 3" xfId="0"/>
    <cellStyle name="Normal 61 2 2 2 3 2 3 6" xfId="0"/>
    <cellStyle name="Normal 61 2 2 2 3 2 3 6 2" xfId="0"/>
    <cellStyle name="Normal 61 2 2 2 3 2 3 7" xfId="0"/>
    <cellStyle name="Normal 61 2 2 2 3 2 4" xfId="0"/>
    <cellStyle name="Normal 61 2 2 2 3 2 4 2" xfId="0"/>
    <cellStyle name="Normal 61 2 2 2 3 2 4 2 2" xfId="0"/>
    <cellStyle name="Normal 61 2 2 2 3 2 4 2 2 2" xfId="0"/>
    <cellStyle name="Normal 61 2 2 2 3 2 4 2 2 2 2" xfId="0"/>
    <cellStyle name="Normal 61 2 2 2 3 2 4 2 2 3" xfId="0"/>
    <cellStyle name="Normal 61 2 2 2 3 2 4 2 3" xfId="0"/>
    <cellStyle name="Normal 61 2 2 2 3 2 4 2 3 2" xfId="0"/>
    <cellStyle name="Normal 61 2 2 2 3 2 4 2 3 2 2" xfId="0"/>
    <cellStyle name="Normal 61 2 2 2 3 2 4 2 3 3" xfId="0"/>
    <cellStyle name="Normal 61 2 2 2 3 2 4 2 4" xfId="0"/>
    <cellStyle name="Normal 61 2 2 2 3 2 4 2 4 2" xfId="0"/>
    <cellStyle name="Normal 61 2 2 2 3 2 4 2 5" xfId="0"/>
    <cellStyle name="Normal 61 2 2 2 3 2 4 3" xfId="0"/>
    <cellStyle name="Normal 61 2 2 2 3 2 4 3 2" xfId="0"/>
    <cellStyle name="Normal 61 2 2 2 3 2 4 3 2 2" xfId="0"/>
    <cellStyle name="Normal 61 2 2 2 3 2 4 3 3" xfId="0"/>
    <cellStyle name="Normal 61 2 2 2 3 2 4 4" xfId="0"/>
    <cellStyle name="Normal 61 2 2 2 3 2 4 4 2" xfId="0"/>
    <cellStyle name="Normal 61 2 2 2 3 2 4 4 2 2" xfId="0"/>
    <cellStyle name="Normal 61 2 2 2 3 2 4 4 3" xfId="0"/>
    <cellStyle name="Normal 61 2 2 2 3 2 4 5" xfId="0"/>
    <cellStyle name="Normal 61 2 2 2 3 2 4 5 2" xfId="0"/>
    <cellStyle name="Normal 61 2 2 2 3 2 4 6" xfId="0"/>
    <cellStyle name="Normal 61 2 2 2 3 2 5" xfId="0"/>
    <cellStyle name="Normal 61 2 2 2 3 2 5 2" xfId="0"/>
    <cellStyle name="Normal 61 2 2 2 3 2 5 2 2" xfId="0"/>
    <cellStyle name="Normal 61 2 2 2 3 2 5 2 2 2" xfId="0"/>
    <cellStyle name="Normal 61 2 2 2 3 2 5 2 3" xfId="0"/>
    <cellStyle name="Normal 61 2 2 2 3 2 5 3" xfId="0"/>
    <cellStyle name="Normal 61 2 2 2 3 2 5 3 2" xfId="0"/>
    <cellStyle name="Normal 61 2 2 2 3 2 5 3 2 2" xfId="0"/>
    <cellStyle name="Normal 61 2 2 2 3 2 5 3 3" xfId="0"/>
    <cellStyle name="Normal 61 2 2 2 3 2 5 4" xfId="0"/>
    <cellStyle name="Normal 61 2 2 2 3 2 5 4 2" xfId="0"/>
    <cellStyle name="Normal 61 2 2 2 3 2 5 5" xfId="0"/>
    <cellStyle name="Normal 61 2 2 2 3 2 6" xfId="0"/>
    <cellStyle name="Normal 61 2 2 2 3 2 6 2" xfId="0"/>
    <cellStyle name="Normal 61 2 2 2 3 2 6 2 2" xfId="0"/>
    <cellStyle name="Normal 61 2 2 2 3 2 6 3" xfId="0"/>
    <cellStyle name="Normal 61 2 2 2 3 2 7" xfId="0"/>
    <cellStyle name="Normal 61 2 2 2 3 2 7 2" xfId="0"/>
    <cellStyle name="Normal 61 2 2 2 3 2 7 2 2" xfId="0"/>
    <cellStyle name="Normal 61 2 2 2 3 2 7 3" xfId="0"/>
    <cellStyle name="Normal 61 2 2 2 3 2 8" xfId="0"/>
    <cellStyle name="Normal 61 2 2 2 3 2 8 2" xfId="0"/>
    <cellStyle name="Normal 61 2 2 2 3 2 9" xfId="0"/>
    <cellStyle name="Normal 61 2 2 2 3 3" xfId="0"/>
    <cellStyle name="Normal 61 2 2 2 3 3 2" xfId="0"/>
    <cellStyle name="Normal 61 2 2 2 3 3 2 2" xfId="0"/>
    <cellStyle name="Normal 61 2 2 2 3 3 2 2 2" xfId="0"/>
    <cellStyle name="Normal 61 2 2 2 3 3 2 2 2 2" xfId="0"/>
    <cellStyle name="Normal 61 2 2 2 3 3 2 2 2 2 2" xfId="0"/>
    <cellStyle name="Normal 61 2 2 2 3 3 2 2 2 2 2 2" xfId="0"/>
    <cellStyle name="Normal 61 2 2 2 3 3 2 2 2 2 3" xfId="0"/>
    <cellStyle name="Normal 61 2 2 2 3 3 2 2 2 3" xfId="0"/>
    <cellStyle name="Normal 61 2 2 2 3 3 2 2 2 3 2" xfId="0"/>
    <cellStyle name="Normal 61 2 2 2 3 3 2 2 2 3 2 2" xfId="0"/>
    <cellStyle name="Normal 61 2 2 2 3 3 2 2 2 3 3" xfId="0"/>
    <cellStyle name="Normal 61 2 2 2 3 3 2 2 2 4" xfId="0"/>
    <cellStyle name="Normal 61 2 2 2 3 3 2 2 2 4 2" xfId="0"/>
    <cellStyle name="Normal 61 2 2 2 3 3 2 2 2 5" xfId="0"/>
    <cellStyle name="Normal 61 2 2 2 3 3 2 2 3" xfId="0"/>
    <cellStyle name="Normal 61 2 2 2 3 3 2 2 3 2" xfId="0"/>
    <cellStyle name="Normal 61 2 2 2 3 3 2 2 3 2 2" xfId="0"/>
    <cellStyle name="Normal 61 2 2 2 3 3 2 2 3 3" xfId="0"/>
    <cellStyle name="Normal 61 2 2 2 3 3 2 2 4" xfId="0"/>
    <cellStyle name="Normal 61 2 2 2 3 3 2 2 4 2" xfId="0"/>
    <cellStyle name="Normal 61 2 2 2 3 3 2 2 4 2 2" xfId="0"/>
    <cellStyle name="Normal 61 2 2 2 3 3 2 2 4 3" xfId="0"/>
    <cellStyle name="Normal 61 2 2 2 3 3 2 2 5" xfId="0"/>
    <cellStyle name="Normal 61 2 2 2 3 3 2 2 5 2" xfId="0"/>
    <cellStyle name="Normal 61 2 2 2 3 3 2 2 6" xfId="0"/>
    <cellStyle name="Normal 61 2 2 2 3 3 2 3" xfId="0"/>
    <cellStyle name="Normal 61 2 2 2 3 3 2 3 2" xfId="0"/>
    <cellStyle name="Normal 61 2 2 2 3 3 2 3 2 2" xfId="0"/>
    <cellStyle name="Normal 61 2 2 2 3 3 2 3 2 2 2" xfId="0"/>
    <cellStyle name="Normal 61 2 2 2 3 3 2 3 2 3" xfId="0"/>
    <cellStyle name="Normal 61 2 2 2 3 3 2 3 3" xfId="0"/>
    <cellStyle name="Normal 61 2 2 2 3 3 2 3 3 2" xfId="0"/>
    <cellStyle name="Normal 61 2 2 2 3 3 2 3 3 2 2" xfId="0"/>
    <cellStyle name="Normal 61 2 2 2 3 3 2 3 3 3" xfId="0"/>
    <cellStyle name="Normal 61 2 2 2 3 3 2 3 4" xfId="0"/>
    <cellStyle name="Normal 61 2 2 2 3 3 2 3 4 2" xfId="0"/>
    <cellStyle name="Normal 61 2 2 2 3 3 2 3 5" xfId="0"/>
    <cellStyle name="Normal 61 2 2 2 3 3 2 4" xfId="0"/>
    <cellStyle name="Normal 61 2 2 2 3 3 2 4 2" xfId="0"/>
    <cellStyle name="Normal 61 2 2 2 3 3 2 4 2 2" xfId="0"/>
    <cellStyle name="Normal 61 2 2 2 3 3 2 4 3" xfId="0"/>
    <cellStyle name="Normal 61 2 2 2 3 3 2 5" xfId="0"/>
    <cellStyle name="Normal 61 2 2 2 3 3 2 5 2" xfId="0"/>
    <cellStyle name="Normal 61 2 2 2 3 3 2 5 2 2" xfId="0"/>
    <cellStyle name="Normal 61 2 2 2 3 3 2 5 3" xfId="0"/>
    <cellStyle name="Normal 61 2 2 2 3 3 2 6" xfId="0"/>
    <cellStyle name="Normal 61 2 2 2 3 3 2 6 2" xfId="0"/>
    <cellStyle name="Normal 61 2 2 2 3 3 2 7" xfId="0"/>
    <cellStyle name="Normal 61 2 2 2 3 3 3" xfId="0"/>
    <cellStyle name="Normal 61 2 2 2 3 3 3 2" xfId="0"/>
    <cellStyle name="Normal 61 2 2 2 3 3 3 2 2" xfId="0"/>
    <cellStyle name="Normal 61 2 2 2 3 3 3 2 2 2" xfId="0"/>
    <cellStyle name="Normal 61 2 2 2 3 3 3 2 2 2 2" xfId="0"/>
    <cellStyle name="Normal 61 2 2 2 3 3 3 2 2 3" xfId="0"/>
    <cellStyle name="Normal 61 2 2 2 3 3 3 2 3" xfId="0"/>
    <cellStyle name="Normal 61 2 2 2 3 3 3 2 3 2" xfId="0"/>
    <cellStyle name="Normal 61 2 2 2 3 3 3 2 3 2 2" xfId="0"/>
    <cellStyle name="Normal 61 2 2 2 3 3 3 2 3 3" xfId="0"/>
    <cellStyle name="Normal 61 2 2 2 3 3 3 2 4" xfId="0"/>
    <cellStyle name="Normal 61 2 2 2 3 3 3 2 4 2" xfId="0"/>
    <cellStyle name="Normal 61 2 2 2 3 3 3 2 5" xfId="0"/>
    <cellStyle name="Normal 61 2 2 2 3 3 3 3" xfId="0"/>
    <cellStyle name="Normal 61 2 2 2 3 3 3 3 2" xfId="0"/>
    <cellStyle name="Normal 61 2 2 2 3 3 3 3 2 2" xfId="0"/>
    <cellStyle name="Normal 61 2 2 2 3 3 3 3 3" xfId="0"/>
    <cellStyle name="Normal 61 2 2 2 3 3 3 4" xfId="0"/>
    <cellStyle name="Normal 61 2 2 2 3 3 3 4 2" xfId="0"/>
    <cellStyle name="Normal 61 2 2 2 3 3 3 4 2 2" xfId="0"/>
    <cellStyle name="Normal 61 2 2 2 3 3 3 4 3" xfId="0"/>
    <cellStyle name="Normal 61 2 2 2 3 3 3 5" xfId="0"/>
    <cellStyle name="Normal 61 2 2 2 3 3 3 5 2" xfId="0"/>
    <cellStyle name="Normal 61 2 2 2 3 3 3 6" xfId="0"/>
    <cellStyle name="Normal 61 2 2 2 3 3 4" xfId="0"/>
    <cellStyle name="Normal 61 2 2 2 3 3 4 2" xfId="0"/>
    <cellStyle name="Normal 61 2 2 2 3 3 4 2 2" xfId="0"/>
    <cellStyle name="Normal 61 2 2 2 3 3 4 2 2 2" xfId="0"/>
    <cellStyle name="Normal 61 2 2 2 3 3 4 2 3" xfId="0"/>
    <cellStyle name="Normal 61 2 2 2 3 3 4 3" xfId="0"/>
    <cellStyle name="Normal 61 2 2 2 3 3 4 3 2" xfId="0"/>
    <cellStyle name="Normal 61 2 2 2 3 3 4 3 2 2" xfId="0"/>
    <cellStyle name="Normal 61 2 2 2 3 3 4 3 3" xfId="0"/>
    <cellStyle name="Normal 61 2 2 2 3 3 4 4" xfId="0"/>
    <cellStyle name="Normal 61 2 2 2 3 3 4 4 2" xfId="0"/>
    <cellStyle name="Normal 61 2 2 2 3 3 4 5" xfId="0"/>
    <cellStyle name="Normal 61 2 2 2 3 3 5" xfId="0"/>
    <cellStyle name="Normal 61 2 2 2 3 3 5 2" xfId="0"/>
    <cellStyle name="Normal 61 2 2 2 3 3 5 2 2" xfId="0"/>
    <cellStyle name="Normal 61 2 2 2 3 3 5 3" xfId="0"/>
    <cellStyle name="Normal 61 2 2 2 3 3 6" xfId="0"/>
    <cellStyle name="Normal 61 2 2 2 3 3 6 2" xfId="0"/>
    <cellStyle name="Normal 61 2 2 2 3 3 6 2 2" xfId="0"/>
    <cellStyle name="Normal 61 2 2 2 3 3 6 3" xfId="0"/>
    <cellStyle name="Normal 61 2 2 2 3 3 7" xfId="0"/>
    <cellStyle name="Normal 61 2 2 2 3 3 7 2" xfId="0"/>
    <cellStyle name="Normal 61 2 2 2 3 3 8" xfId="0"/>
    <cellStyle name="Normal 61 2 2 2 3 4" xfId="0"/>
    <cellStyle name="Normal 61 2 2 2 3 4 2" xfId="0"/>
    <cellStyle name="Normal 61 2 2 2 3 4 2 2" xfId="0"/>
    <cellStyle name="Normal 61 2 2 2 3 4 2 2 2" xfId="0"/>
    <cellStyle name="Normal 61 2 2 2 3 4 2 2 2 2" xfId="0"/>
    <cellStyle name="Normal 61 2 2 2 3 4 2 2 2 2 2" xfId="0"/>
    <cellStyle name="Normal 61 2 2 2 3 4 2 2 2 3" xfId="0"/>
    <cellStyle name="Normal 61 2 2 2 3 4 2 2 3" xfId="0"/>
    <cellStyle name="Normal 61 2 2 2 3 4 2 2 3 2" xfId="0"/>
    <cellStyle name="Normal 61 2 2 2 3 4 2 2 3 2 2" xfId="0"/>
    <cellStyle name="Normal 61 2 2 2 3 4 2 2 3 3" xfId="0"/>
    <cellStyle name="Normal 61 2 2 2 3 4 2 2 4" xfId="0"/>
    <cellStyle name="Normal 61 2 2 2 3 4 2 2 4 2" xfId="0"/>
    <cellStyle name="Normal 61 2 2 2 3 4 2 2 5" xfId="0"/>
    <cellStyle name="Normal 61 2 2 2 3 4 2 3" xfId="0"/>
    <cellStyle name="Normal 61 2 2 2 3 4 2 3 2" xfId="0"/>
    <cellStyle name="Normal 61 2 2 2 3 4 2 3 2 2" xfId="0"/>
    <cellStyle name="Normal 61 2 2 2 3 4 2 3 3" xfId="0"/>
    <cellStyle name="Normal 61 2 2 2 3 4 2 4" xfId="0"/>
    <cellStyle name="Normal 61 2 2 2 3 4 2 4 2" xfId="0"/>
    <cellStyle name="Normal 61 2 2 2 3 4 2 4 2 2" xfId="0"/>
    <cellStyle name="Normal 61 2 2 2 3 4 2 4 3" xfId="0"/>
    <cellStyle name="Normal 61 2 2 2 3 4 2 5" xfId="0"/>
    <cellStyle name="Normal 61 2 2 2 3 4 2 5 2" xfId="0"/>
    <cellStyle name="Normal 61 2 2 2 3 4 2 6" xfId="0"/>
    <cellStyle name="Normal 61 2 2 2 3 4 3" xfId="0"/>
    <cellStyle name="Normal 61 2 2 2 3 4 3 2" xfId="0"/>
    <cellStyle name="Normal 61 2 2 2 3 4 3 2 2" xfId="0"/>
    <cellStyle name="Normal 61 2 2 2 3 4 3 2 2 2" xfId="0"/>
    <cellStyle name="Normal 61 2 2 2 3 4 3 2 3" xfId="0"/>
    <cellStyle name="Normal 61 2 2 2 3 4 3 3" xfId="0"/>
    <cellStyle name="Normal 61 2 2 2 3 4 3 3 2" xfId="0"/>
    <cellStyle name="Normal 61 2 2 2 3 4 3 3 2 2" xfId="0"/>
    <cellStyle name="Normal 61 2 2 2 3 4 3 3 3" xfId="0"/>
    <cellStyle name="Normal 61 2 2 2 3 4 3 4" xfId="0"/>
    <cellStyle name="Normal 61 2 2 2 3 4 3 4 2" xfId="0"/>
    <cellStyle name="Normal 61 2 2 2 3 4 3 5" xfId="0"/>
    <cellStyle name="Normal 61 2 2 2 3 4 4" xfId="0"/>
    <cellStyle name="Normal 61 2 2 2 3 4 4 2" xfId="0"/>
    <cellStyle name="Normal 61 2 2 2 3 4 4 2 2" xfId="0"/>
    <cellStyle name="Normal 61 2 2 2 3 4 4 3" xfId="0"/>
    <cellStyle name="Normal 61 2 2 2 3 4 5" xfId="0"/>
    <cellStyle name="Normal 61 2 2 2 3 4 5 2" xfId="0"/>
    <cellStyle name="Normal 61 2 2 2 3 4 5 2 2" xfId="0"/>
    <cellStyle name="Normal 61 2 2 2 3 4 5 3" xfId="0"/>
    <cellStyle name="Normal 61 2 2 2 3 4 6" xfId="0"/>
    <cellStyle name="Normal 61 2 2 2 3 4 6 2" xfId="0"/>
    <cellStyle name="Normal 61 2 2 2 3 4 7" xfId="0"/>
    <cellStyle name="Normal 61 2 2 2 3 5" xfId="0"/>
    <cellStyle name="Normal 61 2 2 2 3 5 2" xfId="0"/>
    <cellStyle name="Normal 61 2 2 2 3 5 2 2" xfId="0"/>
    <cellStyle name="Normal 61 2 2 2 3 5 2 2 2" xfId="0"/>
    <cellStyle name="Normal 61 2 2 2 3 5 2 2 2 2" xfId="0"/>
    <cellStyle name="Normal 61 2 2 2 3 5 2 2 3" xfId="0"/>
    <cellStyle name="Normal 61 2 2 2 3 5 2 3" xfId="0"/>
    <cellStyle name="Normal 61 2 2 2 3 5 2 3 2" xfId="0"/>
    <cellStyle name="Normal 61 2 2 2 3 5 2 3 2 2" xfId="0"/>
    <cellStyle name="Normal 61 2 2 2 3 5 2 3 3" xfId="0"/>
    <cellStyle name="Normal 61 2 2 2 3 5 2 4" xfId="0"/>
    <cellStyle name="Normal 61 2 2 2 3 5 2 4 2" xfId="0"/>
    <cellStyle name="Normal 61 2 2 2 3 5 2 5" xfId="0"/>
    <cellStyle name="Normal 61 2 2 2 3 5 3" xfId="0"/>
    <cellStyle name="Normal 61 2 2 2 3 5 3 2" xfId="0"/>
    <cellStyle name="Normal 61 2 2 2 3 5 3 2 2" xfId="0"/>
    <cellStyle name="Normal 61 2 2 2 3 5 3 3" xfId="0"/>
    <cellStyle name="Normal 61 2 2 2 3 5 4" xfId="0"/>
    <cellStyle name="Normal 61 2 2 2 3 5 4 2" xfId="0"/>
    <cellStyle name="Normal 61 2 2 2 3 5 4 2 2" xfId="0"/>
    <cellStyle name="Normal 61 2 2 2 3 5 4 3" xfId="0"/>
    <cellStyle name="Normal 61 2 2 2 3 5 5" xfId="0"/>
    <cellStyle name="Normal 61 2 2 2 3 5 5 2" xfId="0"/>
    <cellStyle name="Normal 61 2 2 2 3 5 6" xfId="0"/>
    <cellStyle name="Normal 61 2 2 2 3 6" xfId="0"/>
    <cellStyle name="Normal 61 2 2 2 3 6 2" xfId="0"/>
    <cellStyle name="Normal 61 2 2 2 3 6 2 2" xfId="0"/>
    <cellStyle name="Normal 61 2 2 2 3 6 2 2 2" xfId="0"/>
    <cellStyle name="Normal 61 2 2 2 3 6 2 3" xfId="0"/>
    <cellStyle name="Normal 61 2 2 2 3 6 3" xfId="0"/>
    <cellStyle name="Normal 61 2 2 2 3 6 3 2" xfId="0"/>
    <cellStyle name="Normal 61 2 2 2 3 6 3 2 2" xfId="0"/>
    <cellStyle name="Normal 61 2 2 2 3 6 3 3" xfId="0"/>
    <cellStyle name="Normal 61 2 2 2 3 6 4" xfId="0"/>
    <cellStyle name="Normal 61 2 2 2 3 6 4 2" xfId="0"/>
    <cellStyle name="Normal 61 2 2 2 3 6 5" xfId="0"/>
    <cellStyle name="Normal 61 2 2 2 3 7" xfId="0"/>
    <cellStyle name="Normal 61 2 2 2 3 7 2" xfId="0"/>
    <cellStyle name="Normal 61 2 2 2 3 7 2 2" xfId="0"/>
    <cellStyle name="Normal 61 2 2 2 3 7 3" xfId="0"/>
    <cellStyle name="Normal 61 2 2 2 3 8" xfId="0"/>
    <cellStyle name="Normal 61 2 2 2 3 8 2" xfId="0"/>
    <cellStyle name="Normal 61 2 2 2 3 8 2 2" xfId="0"/>
    <cellStyle name="Normal 61 2 2 2 3 8 3" xfId="0"/>
    <cellStyle name="Normal 61 2 2 2 3 9" xfId="0"/>
    <cellStyle name="Normal 61 2 2 2 3 9 2" xfId="0"/>
    <cellStyle name="Normal 61 2 2 2 4" xfId="0"/>
    <cellStyle name="Normal 61 2 2 2 4 2" xfId="0"/>
    <cellStyle name="Normal 61 2 2 2 4 2 2" xfId="0"/>
    <cellStyle name="Normal 61 2 2 2 4 2 2 2" xfId="0"/>
    <cellStyle name="Normal 61 2 2 2 4 2 2 2 2" xfId="0"/>
    <cellStyle name="Normal 61 2 2 2 4 2 2 2 2 2" xfId="0"/>
    <cellStyle name="Normal 61 2 2 2 4 2 2 2 2 2 2" xfId="0"/>
    <cellStyle name="Normal 61 2 2 2 4 2 2 2 2 2 2 2" xfId="0"/>
    <cellStyle name="Normal 61 2 2 2 4 2 2 2 2 2 3" xfId="0"/>
    <cellStyle name="Normal 61 2 2 2 4 2 2 2 2 3" xfId="0"/>
    <cellStyle name="Normal 61 2 2 2 4 2 2 2 2 3 2" xfId="0"/>
    <cellStyle name="Normal 61 2 2 2 4 2 2 2 2 3 2 2" xfId="0"/>
    <cellStyle name="Normal 61 2 2 2 4 2 2 2 2 3 3" xfId="0"/>
    <cellStyle name="Normal 61 2 2 2 4 2 2 2 2 4" xfId="0"/>
    <cellStyle name="Normal 61 2 2 2 4 2 2 2 2 4 2" xfId="0"/>
    <cellStyle name="Normal 61 2 2 2 4 2 2 2 2 5" xfId="0"/>
    <cellStyle name="Normal 61 2 2 2 4 2 2 2 3" xfId="0"/>
    <cellStyle name="Normal 61 2 2 2 4 2 2 2 3 2" xfId="0"/>
    <cellStyle name="Normal 61 2 2 2 4 2 2 2 3 2 2" xfId="0"/>
    <cellStyle name="Normal 61 2 2 2 4 2 2 2 3 3" xfId="0"/>
    <cellStyle name="Normal 61 2 2 2 4 2 2 2 4" xfId="0"/>
    <cellStyle name="Normal 61 2 2 2 4 2 2 2 4 2" xfId="0"/>
    <cellStyle name="Normal 61 2 2 2 4 2 2 2 4 2 2" xfId="0"/>
    <cellStyle name="Normal 61 2 2 2 4 2 2 2 4 3" xfId="0"/>
    <cellStyle name="Normal 61 2 2 2 4 2 2 2 5" xfId="0"/>
    <cellStyle name="Normal 61 2 2 2 4 2 2 2 5 2" xfId="0"/>
    <cellStyle name="Normal 61 2 2 2 4 2 2 2 6" xfId="0"/>
    <cellStyle name="Normal 61 2 2 2 4 2 2 3" xfId="0"/>
    <cellStyle name="Normal 61 2 2 2 4 2 2 3 2" xfId="0"/>
    <cellStyle name="Normal 61 2 2 2 4 2 2 3 2 2" xfId="0"/>
    <cellStyle name="Normal 61 2 2 2 4 2 2 3 2 2 2" xfId="0"/>
    <cellStyle name="Normal 61 2 2 2 4 2 2 3 2 3" xfId="0"/>
    <cellStyle name="Normal 61 2 2 2 4 2 2 3 3" xfId="0"/>
    <cellStyle name="Normal 61 2 2 2 4 2 2 3 3 2" xfId="0"/>
    <cellStyle name="Normal 61 2 2 2 4 2 2 3 3 2 2" xfId="0"/>
    <cellStyle name="Normal 61 2 2 2 4 2 2 3 3 3" xfId="0"/>
    <cellStyle name="Normal 61 2 2 2 4 2 2 3 4" xfId="0"/>
    <cellStyle name="Normal 61 2 2 2 4 2 2 3 4 2" xfId="0"/>
    <cellStyle name="Normal 61 2 2 2 4 2 2 3 5" xfId="0"/>
    <cellStyle name="Normal 61 2 2 2 4 2 2 4" xfId="0"/>
    <cellStyle name="Normal 61 2 2 2 4 2 2 4 2" xfId="0"/>
    <cellStyle name="Normal 61 2 2 2 4 2 2 4 2 2" xfId="0"/>
    <cellStyle name="Normal 61 2 2 2 4 2 2 4 3" xfId="0"/>
    <cellStyle name="Normal 61 2 2 2 4 2 2 5" xfId="0"/>
    <cellStyle name="Normal 61 2 2 2 4 2 2 5 2" xfId="0"/>
    <cellStyle name="Normal 61 2 2 2 4 2 2 5 2 2" xfId="0"/>
    <cellStyle name="Normal 61 2 2 2 4 2 2 5 3" xfId="0"/>
    <cellStyle name="Normal 61 2 2 2 4 2 2 6" xfId="0"/>
    <cellStyle name="Normal 61 2 2 2 4 2 2 6 2" xfId="0"/>
    <cellStyle name="Normal 61 2 2 2 4 2 2 7" xfId="0"/>
    <cellStyle name="Normal 61 2 2 2 4 2 3" xfId="0"/>
    <cellStyle name="Normal 61 2 2 2 4 2 3 2" xfId="0"/>
    <cellStyle name="Normal 61 2 2 2 4 2 3 2 2" xfId="0"/>
    <cellStyle name="Normal 61 2 2 2 4 2 3 2 2 2" xfId="0"/>
    <cellStyle name="Normal 61 2 2 2 4 2 3 2 2 2 2" xfId="0"/>
    <cellStyle name="Normal 61 2 2 2 4 2 3 2 2 3" xfId="0"/>
    <cellStyle name="Normal 61 2 2 2 4 2 3 2 3" xfId="0"/>
    <cellStyle name="Normal 61 2 2 2 4 2 3 2 3 2" xfId="0"/>
    <cellStyle name="Normal 61 2 2 2 4 2 3 2 3 2 2" xfId="0"/>
    <cellStyle name="Normal 61 2 2 2 4 2 3 2 3 3" xfId="0"/>
    <cellStyle name="Normal 61 2 2 2 4 2 3 2 4" xfId="0"/>
    <cellStyle name="Normal 61 2 2 2 4 2 3 2 4 2" xfId="0"/>
    <cellStyle name="Normal 61 2 2 2 4 2 3 2 5" xfId="0"/>
    <cellStyle name="Normal 61 2 2 2 4 2 3 3" xfId="0"/>
    <cellStyle name="Normal 61 2 2 2 4 2 3 3 2" xfId="0"/>
    <cellStyle name="Normal 61 2 2 2 4 2 3 3 2 2" xfId="0"/>
    <cellStyle name="Normal 61 2 2 2 4 2 3 3 3" xfId="0"/>
    <cellStyle name="Normal 61 2 2 2 4 2 3 4" xfId="0"/>
    <cellStyle name="Normal 61 2 2 2 4 2 3 4 2" xfId="0"/>
    <cellStyle name="Normal 61 2 2 2 4 2 3 4 2 2" xfId="0"/>
    <cellStyle name="Normal 61 2 2 2 4 2 3 4 3" xfId="0"/>
    <cellStyle name="Normal 61 2 2 2 4 2 3 5" xfId="0"/>
    <cellStyle name="Normal 61 2 2 2 4 2 3 5 2" xfId="0"/>
    <cellStyle name="Normal 61 2 2 2 4 2 3 6" xfId="0"/>
    <cellStyle name="Normal 61 2 2 2 4 2 4" xfId="0"/>
    <cellStyle name="Normal 61 2 2 2 4 2 4 2" xfId="0"/>
    <cellStyle name="Normal 61 2 2 2 4 2 4 2 2" xfId="0"/>
    <cellStyle name="Normal 61 2 2 2 4 2 4 2 2 2" xfId="0"/>
    <cellStyle name="Normal 61 2 2 2 4 2 4 2 3" xfId="0"/>
    <cellStyle name="Normal 61 2 2 2 4 2 4 3" xfId="0"/>
    <cellStyle name="Normal 61 2 2 2 4 2 4 3 2" xfId="0"/>
    <cellStyle name="Normal 61 2 2 2 4 2 4 3 2 2" xfId="0"/>
    <cellStyle name="Normal 61 2 2 2 4 2 4 3 3" xfId="0"/>
    <cellStyle name="Normal 61 2 2 2 4 2 4 4" xfId="0"/>
    <cellStyle name="Normal 61 2 2 2 4 2 4 4 2" xfId="0"/>
    <cellStyle name="Normal 61 2 2 2 4 2 4 5" xfId="0"/>
    <cellStyle name="Normal 61 2 2 2 4 2 5" xfId="0"/>
    <cellStyle name="Normal 61 2 2 2 4 2 5 2" xfId="0"/>
    <cellStyle name="Normal 61 2 2 2 4 2 5 2 2" xfId="0"/>
    <cellStyle name="Normal 61 2 2 2 4 2 5 3" xfId="0"/>
    <cellStyle name="Normal 61 2 2 2 4 2 6" xfId="0"/>
    <cellStyle name="Normal 61 2 2 2 4 2 6 2" xfId="0"/>
    <cellStyle name="Normal 61 2 2 2 4 2 6 2 2" xfId="0"/>
    <cellStyle name="Normal 61 2 2 2 4 2 6 3" xfId="0"/>
    <cellStyle name="Normal 61 2 2 2 4 2 7" xfId="0"/>
    <cellStyle name="Normal 61 2 2 2 4 2 7 2" xfId="0"/>
    <cellStyle name="Normal 61 2 2 2 4 2 8" xfId="0"/>
    <cellStyle name="Normal 61 2 2 2 4 3" xfId="0"/>
    <cellStyle name="Normal 61 2 2 2 4 3 2" xfId="0"/>
    <cellStyle name="Normal 61 2 2 2 4 3 2 2" xfId="0"/>
    <cellStyle name="Normal 61 2 2 2 4 3 2 2 2" xfId="0"/>
    <cellStyle name="Normal 61 2 2 2 4 3 2 2 2 2" xfId="0"/>
    <cellStyle name="Normal 61 2 2 2 4 3 2 2 2 2 2" xfId="0"/>
    <cellStyle name="Normal 61 2 2 2 4 3 2 2 2 3" xfId="0"/>
    <cellStyle name="Normal 61 2 2 2 4 3 2 2 3" xfId="0"/>
    <cellStyle name="Normal 61 2 2 2 4 3 2 2 3 2" xfId="0"/>
    <cellStyle name="Normal 61 2 2 2 4 3 2 2 3 2 2" xfId="0"/>
    <cellStyle name="Normal 61 2 2 2 4 3 2 2 3 3" xfId="0"/>
    <cellStyle name="Normal 61 2 2 2 4 3 2 2 4" xfId="0"/>
    <cellStyle name="Normal 61 2 2 2 4 3 2 2 4 2" xfId="0"/>
    <cellStyle name="Normal 61 2 2 2 4 3 2 2 5" xfId="0"/>
    <cellStyle name="Normal 61 2 2 2 4 3 2 3" xfId="0"/>
    <cellStyle name="Normal 61 2 2 2 4 3 2 3 2" xfId="0"/>
    <cellStyle name="Normal 61 2 2 2 4 3 2 3 2 2" xfId="0"/>
    <cellStyle name="Normal 61 2 2 2 4 3 2 3 3" xfId="0"/>
    <cellStyle name="Normal 61 2 2 2 4 3 2 4" xfId="0"/>
    <cellStyle name="Normal 61 2 2 2 4 3 2 4 2" xfId="0"/>
    <cellStyle name="Normal 61 2 2 2 4 3 2 4 2 2" xfId="0"/>
    <cellStyle name="Normal 61 2 2 2 4 3 2 4 3" xfId="0"/>
    <cellStyle name="Normal 61 2 2 2 4 3 2 5" xfId="0"/>
    <cellStyle name="Normal 61 2 2 2 4 3 2 5 2" xfId="0"/>
    <cellStyle name="Normal 61 2 2 2 4 3 2 6" xfId="0"/>
    <cellStyle name="Normal 61 2 2 2 4 3 3" xfId="0"/>
    <cellStyle name="Normal 61 2 2 2 4 3 3 2" xfId="0"/>
    <cellStyle name="Normal 61 2 2 2 4 3 3 2 2" xfId="0"/>
    <cellStyle name="Normal 61 2 2 2 4 3 3 2 2 2" xfId="0"/>
    <cellStyle name="Normal 61 2 2 2 4 3 3 2 3" xfId="0"/>
    <cellStyle name="Normal 61 2 2 2 4 3 3 3" xfId="0"/>
    <cellStyle name="Normal 61 2 2 2 4 3 3 3 2" xfId="0"/>
    <cellStyle name="Normal 61 2 2 2 4 3 3 3 2 2" xfId="0"/>
    <cellStyle name="Normal 61 2 2 2 4 3 3 3 3" xfId="0"/>
    <cellStyle name="Normal 61 2 2 2 4 3 3 4" xfId="0"/>
    <cellStyle name="Normal 61 2 2 2 4 3 3 4 2" xfId="0"/>
    <cellStyle name="Normal 61 2 2 2 4 3 3 5" xfId="0"/>
    <cellStyle name="Normal 61 2 2 2 4 3 4" xfId="0"/>
    <cellStyle name="Normal 61 2 2 2 4 3 4 2" xfId="0"/>
    <cellStyle name="Normal 61 2 2 2 4 3 4 2 2" xfId="0"/>
    <cellStyle name="Normal 61 2 2 2 4 3 4 3" xfId="0"/>
    <cellStyle name="Normal 61 2 2 2 4 3 5" xfId="0"/>
    <cellStyle name="Normal 61 2 2 2 4 3 5 2" xfId="0"/>
    <cellStyle name="Normal 61 2 2 2 4 3 5 2 2" xfId="0"/>
    <cellStyle name="Normal 61 2 2 2 4 3 5 3" xfId="0"/>
    <cellStyle name="Normal 61 2 2 2 4 3 6" xfId="0"/>
    <cellStyle name="Normal 61 2 2 2 4 3 6 2" xfId="0"/>
    <cellStyle name="Normal 61 2 2 2 4 3 7" xfId="0"/>
    <cellStyle name="Normal 61 2 2 2 4 4" xfId="0"/>
    <cellStyle name="Normal 61 2 2 2 4 4 2" xfId="0"/>
    <cellStyle name="Normal 61 2 2 2 4 4 2 2" xfId="0"/>
    <cellStyle name="Normal 61 2 2 2 4 4 2 2 2" xfId="0"/>
    <cellStyle name="Normal 61 2 2 2 4 4 2 2 2 2" xfId="0"/>
    <cellStyle name="Normal 61 2 2 2 4 4 2 2 3" xfId="0"/>
    <cellStyle name="Normal 61 2 2 2 4 4 2 3" xfId="0"/>
    <cellStyle name="Normal 61 2 2 2 4 4 2 3 2" xfId="0"/>
    <cellStyle name="Normal 61 2 2 2 4 4 2 3 2 2" xfId="0"/>
    <cellStyle name="Normal 61 2 2 2 4 4 2 3 3" xfId="0"/>
    <cellStyle name="Normal 61 2 2 2 4 4 2 4" xfId="0"/>
    <cellStyle name="Normal 61 2 2 2 4 4 2 4 2" xfId="0"/>
    <cellStyle name="Normal 61 2 2 2 4 4 2 5" xfId="0"/>
    <cellStyle name="Normal 61 2 2 2 4 4 3" xfId="0"/>
    <cellStyle name="Normal 61 2 2 2 4 4 3 2" xfId="0"/>
    <cellStyle name="Normal 61 2 2 2 4 4 3 2 2" xfId="0"/>
    <cellStyle name="Normal 61 2 2 2 4 4 3 3" xfId="0"/>
    <cellStyle name="Normal 61 2 2 2 4 4 4" xfId="0"/>
    <cellStyle name="Normal 61 2 2 2 4 4 4 2" xfId="0"/>
    <cellStyle name="Normal 61 2 2 2 4 4 4 2 2" xfId="0"/>
    <cellStyle name="Normal 61 2 2 2 4 4 4 3" xfId="0"/>
    <cellStyle name="Normal 61 2 2 2 4 4 5" xfId="0"/>
    <cellStyle name="Normal 61 2 2 2 4 4 5 2" xfId="0"/>
    <cellStyle name="Normal 61 2 2 2 4 4 6" xfId="0"/>
    <cellStyle name="Normal 61 2 2 2 4 5" xfId="0"/>
    <cellStyle name="Normal 61 2 2 2 4 5 2" xfId="0"/>
    <cellStyle name="Normal 61 2 2 2 4 5 2 2" xfId="0"/>
    <cellStyle name="Normal 61 2 2 2 4 5 2 2 2" xfId="0"/>
    <cellStyle name="Normal 61 2 2 2 4 5 2 3" xfId="0"/>
    <cellStyle name="Normal 61 2 2 2 4 5 3" xfId="0"/>
    <cellStyle name="Normal 61 2 2 2 4 5 3 2" xfId="0"/>
    <cellStyle name="Normal 61 2 2 2 4 5 3 2 2" xfId="0"/>
    <cellStyle name="Normal 61 2 2 2 4 5 3 3" xfId="0"/>
    <cellStyle name="Normal 61 2 2 2 4 5 4" xfId="0"/>
    <cellStyle name="Normal 61 2 2 2 4 5 4 2" xfId="0"/>
    <cellStyle name="Normal 61 2 2 2 4 5 5" xfId="0"/>
    <cellStyle name="Normal 61 2 2 2 4 6" xfId="0"/>
    <cellStyle name="Normal 61 2 2 2 4 6 2" xfId="0"/>
    <cellStyle name="Normal 61 2 2 2 4 6 2 2" xfId="0"/>
    <cellStyle name="Normal 61 2 2 2 4 6 3" xfId="0"/>
    <cellStyle name="Normal 61 2 2 2 4 7" xfId="0"/>
    <cellStyle name="Normal 61 2 2 2 4 7 2" xfId="0"/>
    <cellStyle name="Normal 61 2 2 2 4 7 2 2" xfId="0"/>
    <cellStyle name="Normal 61 2 2 2 4 7 3" xfId="0"/>
    <cellStyle name="Normal 61 2 2 2 4 8" xfId="0"/>
    <cellStyle name="Normal 61 2 2 2 4 8 2" xfId="0"/>
    <cellStyle name="Normal 61 2 2 2 4 9" xfId="0"/>
    <cellStyle name="Normal 61 2 2 2 5" xfId="0"/>
    <cellStyle name="Normal 61 2 2 2 5 2" xfId="0"/>
    <cellStyle name="Normal 61 2 2 2 5 2 2" xfId="0"/>
    <cellStyle name="Normal 61 2 2 2 5 2 2 2" xfId="0"/>
    <cellStyle name="Normal 61 2 2 2 5 2 2 2 2" xfId="0"/>
    <cellStyle name="Normal 61 2 2 2 5 2 2 2 2 2" xfId="0"/>
    <cellStyle name="Normal 61 2 2 2 5 2 2 2 2 2 2" xfId="0"/>
    <cellStyle name="Normal 61 2 2 2 5 2 2 2 2 3" xfId="0"/>
    <cellStyle name="Normal 61 2 2 2 5 2 2 2 3" xfId="0"/>
    <cellStyle name="Normal 61 2 2 2 5 2 2 2 3 2" xfId="0"/>
    <cellStyle name="Normal 61 2 2 2 5 2 2 2 3 2 2" xfId="0"/>
    <cellStyle name="Normal 61 2 2 2 5 2 2 2 3 3" xfId="0"/>
    <cellStyle name="Normal 61 2 2 2 5 2 2 2 4" xfId="0"/>
    <cellStyle name="Normal 61 2 2 2 5 2 2 2 4 2" xfId="0"/>
    <cellStyle name="Normal 61 2 2 2 5 2 2 2 5" xfId="0"/>
    <cellStyle name="Normal 61 2 2 2 5 2 2 3" xfId="0"/>
    <cellStyle name="Normal 61 2 2 2 5 2 2 3 2" xfId="0"/>
    <cellStyle name="Normal 61 2 2 2 5 2 2 3 2 2" xfId="0"/>
    <cellStyle name="Normal 61 2 2 2 5 2 2 3 3" xfId="0"/>
    <cellStyle name="Normal 61 2 2 2 5 2 2 4" xfId="0"/>
    <cellStyle name="Normal 61 2 2 2 5 2 2 4 2" xfId="0"/>
    <cellStyle name="Normal 61 2 2 2 5 2 2 4 2 2" xfId="0"/>
    <cellStyle name="Normal 61 2 2 2 5 2 2 4 3" xfId="0"/>
    <cellStyle name="Normal 61 2 2 2 5 2 2 5" xfId="0"/>
    <cellStyle name="Normal 61 2 2 2 5 2 2 5 2" xfId="0"/>
    <cellStyle name="Normal 61 2 2 2 5 2 2 6" xfId="0"/>
    <cellStyle name="Normal 61 2 2 2 5 2 3" xfId="0"/>
    <cellStyle name="Normal 61 2 2 2 5 2 3 2" xfId="0"/>
    <cellStyle name="Normal 61 2 2 2 5 2 3 2 2" xfId="0"/>
    <cellStyle name="Normal 61 2 2 2 5 2 3 2 2 2" xfId="0"/>
    <cellStyle name="Normal 61 2 2 2 5 2 3 2 3" xfId="0"/>
    <cellStyle name="Normal 61 2 2 2 5 2 3 3" xfId="0"/>
    <cellStyle name="Normal 61 2 2 2 5 2 3 3 2" xfId="0"/>
    <cellStyle name="Normal 61 2 2 2 5 2 3 3 2 2" xfId="0"/>
    <cellStyle name="Normal 61 2 2 2 5 2 3 3 3" xfId="0"/>
    <cellStyle name="Normal 61 2 2 2 5 2 3 4" xfId="0"/>
    <cellStyle name="Normal 61 2 2 2 5 2 3 4 2" xfId="0"/>
    <cellStyle name="Normal 61 2 2 2 5 2 3 5" xfId="0"/>
    <cellStyle name="Normal 61 2 2 2 5 2 4" xfId="0"/>
    <cellStyle name="Normal 61 2 2 2 5 2 4 2" xfId="0"/>
    <cellStyle name="Normal 61 2 2 2 5 2 4 2 2" xfId="0"/>
    <cellStyle name="Normal 61 2 2 2 5 2 4 3" xfId="0"/>
    <cellStyle name="Normal 61 2 2 2 5 2 5" xfId="0"/>
    <cellStyle name="Normal 61 2 2 2 5 2 5 2" xfId="0"/>
    <cellStyle name="Normal 61 2 2 2 5 2 5 2 2" xfId="0"/>
    <cellStyle name="Normal 61 2 2 2 5 2 5 3" xfId="0"/>
    <cellStyle name="Normal 61 2 2 2 5 2 6" xfId="0"/>
    <cellStyle name="Normal 61 2 2 2 5 2 6 2" xfId="0"/>
    <cellStyle name="Normal 61 2 2 2 5 2 7" xfId="0"/>
    <cellStyle name="Normal 61 2 2 2 5 3" xfId="0"/>
    <cellStyle name="Normal 61 2 2 2 5 3 2" xfId="0"/>
    <cellStyle name="Normal 61 2 2 2 5 3 2 2" xfId="0"/>
    <cellStyle name="Normal 61 2 2 2 5 3 2 2 2" xfId="0"/>
    <cellStyle name="Normal 61 2 2 2 5 3 2 2 2 2" xfId="0"/>
    <cellStyle name="Normal 61 2 2 2 5 3 2 2 3" xfId="0"/>
    <cellStyle name="Normal 61 2 2 2 5 3 2 3" xfId="0"/>
    <cellStyle name="Normal 61 2 2 2 5 3 2 3 2" xfId="0"/>
    <cellStyle name="Normal 61 2 2 2 5 3 2 3 2 2" xfId="0"/>
    <cellStyle name="Normal 61 2 2 2 5 3 2 3 3" xfId="0"/>
    <cellStyle name="Normal 61 2 2 2 5 3 2 4" xfId="0"/>
    <cellStyle name="Normal 61 2 2 2 5 3 2 4 2" xfId="0"/>
    <cellStyle name="Normal 61 2 2 2 5 3 2 5" xfId="0"/>
    <cellStyle name="Normal 61 2 2 2 5 3 3" xfId="0"/>
    <cellStyle name="Normal 61 2 2 2 5 3 3 2" xfId="0"/>
    <cellStyle name="Normal 61 2 2 2 5 3 3 2 2" xfId="0"/>
    <cellStyle name="Normal 61 2 2 2 5 3 3 3" xfId="0"/>
    <cellStyle name="Normal 61 2 2 2 5 3 4" xfId="0"/>
    <cellStyle name="Normal 61 2 2 2 5 3 4 2" xfId="0"/>
    <cellStyle name="Normal 61 2 2 2 5 3 4 2 2" xfId="0"/>
    <cellStyle name="Normal 61 2 2 2 5 3 4 3" xfId="0"/>
    <cellStyle name="Normal 61 2 2 2 5 3 5" xfId="0"/>
    <cellStyle name="Normal 61 2 2 2 5 3 5 2" xfId="0"/>
    <cellStyle name="Normal 61 2 2 2 5 3 6" xfId="0"/>
    <cellStyle name="Normal 61 2 2 2 5 4" xfId="0"/>
    <cellStyle name="Normal 61 2 2 2 5 4 2" xfId="0"/>
    <cellStyle name="Normal 61 2 2 2 5 4 2 2" xfId="0"/>
    <cellStyle name="Normal 61 2 2 2 5 4 2 2 2" xfId="0"/>
    <cellStyle name="Normal 61 2 2 2 5 4 2 3" xfId="0"/>
    <cellStyle name="Normal 61 2 2 2 5 4 3" xfId="0"/>
    <cellStyle name="Normal 61 2 2 2 5 4 3 2" xfId="0"/>
    <cellStyle name="Normal 61 2 2 2 5 4 3 2 2" xfId="0"/>
    <cellStyle name="Normal 61 2 2 2 5 4 3 3" xfId="0"/>
    <cellStyle name="Normal 61 2 2 2 5 4 4" xfId="0"/>
    <cellStyle name="Normal 61 2 2 2 5 4 4 2" xfId="0"/>
    <cellStyle name="Normal 61 2 2 2 5 4 5" xfId="0"/>
    <cellStyle name="Normal 61 2 2 2 5 5" xfId="0"/>
    <cellStyle name="Normal 61 2 2 2 5 5 2" xfId="0"/>
    <cellStyle name="Normal 61 2 2 2 5 5 2 2" xfId="0"/>
    <cellStyle name="Normal 61 2 2 2 5 5 3" xfId="0"/>
    <cellStyle name="Normal 61 2 2 2 5 6" xfId="0"/>
    <cellStyle name="Normal 61 2 2 2 5 6 2" xfId="0"/>
    <cellStyle name="Normal 61 2 2 2 5 6 2 2" xfId="0"/>
    <cellStyle name="Normal 61 2 2 2 5 6 3" xfId="0"/>
    <cellStyle name="Normal 61 2 2 2 5 7" xfId="0"/>
    <cellStyle name="Normal 61 2 2 2 5 7 2" xfId="0"/>
    <cellStyle name="Normal 61 2 2 2 5 8" xfId="0"/>
    <cellStyle name="Normal 61 2 2 2 6" xfId="0"/>
    <cellStyle name="Normal 61 2 2 2 6 2" xfId="0"/>
    <cellStyle name="Normal 61 2 2 2 6 2 2" xfId="0"/>
    <cellStyle name="Normal 61 2 2 2 6 2 2 2" xfId="0"/>
    <cellStyle name="Normal 61 2 2 2 6 2 2 2 2" xfId="0"/>
    <cellStyle name="Normal 61 2 2 2 6 2 2 2 2 2" xfId="0"/>
    <cellStyle name="Normal 61 2 2 2 6 2 2 2 3" xfId="0"/>
    <cellStyle name="Normal 61 2 2 2 6 2 2 3" xfId="0"/>
    <cellStyle name="Normal 61 2 2 2 6 2 2 3 2" xfId="0"/>
    <cellStyle name="Normal 61 2 2 2 6 2 2 3 2 2" xfId="0"/>
    <cellStyle name="Normal 61 2 2 2 6 2 2 3 3" xfId="0"/>
    <cellStyle name="Normal 61 2 2 2 6 2 2 4" xfId="0"/>
    <cellStyle name="Normal 61 2 2 2 6 2 2 4 2" xfId="0"/>
    <cellStyle name="Normal 61 2 2 2 6 2 2 5" xfId="0"/>
    <cellStyle name="Normal 61 2 2 2 6 2 3" xfId="0"/>
    <cellStyle name="Normal 61 2 2 2 6 2 3 2" xfId="0"/>
    <cellStyle name="Normal 61 2 2 2 6 2 3 2 2" xfId="0"/>
    <cellStyle name="Normal 61 2 2 2 6 2 3 3" xfId="0"/>
    <cellStyle name="Normal 61 2 2 2 6 2 4" xfId="0"/>
    <cellStyle name="Normal 61 2 2 2 6 2 4 2" xfId="0"/>
    <cellStyle name="Normal 61 2 2 2 6 2 4 2 2" xfId="0"/>
    <cellStyle name="Normal 61 2 2 2 6 2 4 3" xfId="0"/>
    <cellStyle name="Normal 61 2 2 2 6 2 5" xfId="0"/>
    <cellStyle name="Normal 61 2 2 2 6 2 5 2" xfId="0"/>
    <cellStyle name="Normal 61 2 2 2 6 2 6" xfId="0"/>
    <cellStyle name="Normal 61 2 2 2 6 3" xfId="0"/>
    <cellStyle name="Normal 61 2 2 2 6 3 2" xfId="0"/>
    <cellStyle name="Normal 61 2 2 2 6 3 2 2" xfId="0"/>
    <cellStyle name="Normal 61 2 2 2 6 3 2 2 2" xfId="0"/>
    <cellStyle name="Normal 61 2 2 2 6 3 2 3" xfId="0"/>
    <cellStyle name="Normal 61 2 2 2 6 3 3" xfId="0"/>
    <cellStyle name="Normal 61 2 2 2 6 3 3 2" xfId="0"/>
    <cellStyle name="Normal 61 2 2 2 6 3 3 2 2" xfId="0"/>
    <cellStyle name="Normal 61 2 2 2 6 3 3 3" xfId="0"/>
    <cellStyle name="Normal 61 2 2 2 6 3 4" xfId="0"/>
    <cellStyle name="Normal 61 2 2 2 6 3 4 2" xfId="0"/>
    <cellStyle name="Normal 61 2 2 2 6 3 5" xfId="0"/>
    <cellStyle name="Normal 61 2 2 2 6 4" xfId="0"/>
    <cellStyle name="Normal 61 2 2 2 6 4 2" xfId="0"/>
    <cellStyle name="Normal 61 2 2 2 6 4 2 2" xfId="0"/>
    <cellStyle name="Normal 61 2 2 2 6 4 3" xfId="0"/>
    <cellStyle name="Normal 61 2 2 2 6 5" xfId="0"/>
    <cellStyle name="Normal 61 2 2 2 6 5 2" xfId="0"/>
    <cellStyle name="Normal 61 2 2 2 6 5 2 2" xfId="0"/>
    <cellStyle name="Normal 61 2 2 2 6 5 3" xfId="0"/>
    <cellStyle name="Normal 61 2 2 2 6 6" xfId="0"/>
    <cellStyle name="Normal 61 2 2 2 6 6 2" xfId="0"/>
    <cellStyle name="Normal 61 2 2 2 6 7" xfId="0"/>
    <cellStyle name="Normal 61 2 2 2 7" xfId="0"/>
    <cellStyle name="Normal 61 2 2 2 7 2" xfId="0"/>
    <cellStyle name="Normal 61 2 2 2 7 2 2" xfId="0"/>
    <cellStyle name="Normal 61 2 2 2 7 2 2 2" xfId="0"/>
    <cellStyle name="Normal 61 2 2 2 7 2 2 2 2" xfId="0"/>
    <cellStyle name="Normal 61 2 2 2 7 2 2 3" xfId="0"/>
    <cellStyle name="Normal 61 2 2 2 7 2 3" xfId="0"/>
    <cellStyle name="Normal 61 2 2 2 7 2 3 2" xfId="0"/>
    <cellStyle name="Normal 61 2 2 2 7 2 3 2 2" xfId="0"/>
    <cellStyle name="Normal 61 2 2 2 7 2 3 3" xfId="0"/>
    <cellStyle name="Normal 61 2 2 2 7 2 4" xfId="0"/>
    <cellStyle name="Normal 61 2 2 2 7 2 4 2" xfId="0"/>
    <cellStyle name="Normal 61 2 2 2 7 2 5" xfId="0"/>
    <cellStyle name="Normal 61 2 2 2 7 3" xfId="0"/>
    <cellStyle name="Normal 61 2 2 2 7 3 2" xfId="0"/>
    <cellStyle name="Normal 61 2 2 2 7 3 2 2" xfId="0"/>
    <cellStyle name="Normal 61 2 2 2 7 3 3" xfId="0"/>
    <cellStyle name="Normal 61 2 2 2 7 4" xfId="0"/>
    <cellStyle name="Normal 61 2 2 2 7 4 2" xfId="0"/>
    <cellStyle name="Normal 61 2 2 2 7 4 2 2" xfId="0"/>
    <cellStyle name="Normal 61 2 2 2 7 4 3" xfId="0"/>
    <cellStyle name="Normal 61 2 2 2 7 5" xfId="0"/>
    <cellStyle name="Normal 61 2 2 2 7 5 2" xfId="0"/>
    <cellStyle name="Normal 61 2 2 2 7 6" xfId="0"/>
    <cellStyle name="Normal 61 2 2 2 8" xfId="0"/>
    <cellStyle name="Normal 61 2 2 2 8 2" xfId="0"/>
    <cellStyle name="Normal 61 2 2 2 8 2 2" xfId="0"/>
    <cellStyle name="Normal 61 2 2 2 8 2 2 2" xfId="0"/>
    <cellStyle name="Normal 61 2 2 2 8 2 3" xfId="0"/>
    <cellStyle name="Normal 61 2 2 2 8 3" xfId="0"/>
    <cellStyle name="Normal 61 2 2 2 8 3 2" xfId="0"/>
    <cellStyle name="Normal 61 2 2 2 8 3 2 2" xfId="0"/>
    <cellStyle name="Normal 61 2 2 2 8 3 3" xfId="0"/>
    <cellStyle name="Normal 61 2 2 2 8 4" xfId="0"/>
    <cellStyle name="Normal 61 2 2 2 8 4 2" xfId="0"/>
    <cellStyle name="Normal 61 2 2 2 8 5" xfId="0"/>
    <cellStyle name="Normal 61 2 2 2 9" xfId="0"/>
    <cellStyle name="Normal 61 2 2 2 9 2" xfId="0"/>
    <cellStyle name="Normal 61 2 2 2 9 2 2" xfId="0"/>
    <cellStyle name="Normal 61 2 2 2 9 3" xfId="0"/>
    <cellStyle name="Normal 61 2 2 3" xfId="0"/>
    <cellStyle name="Normal 61 2 2 3 10" xfId="0"/>
    <cellStyle name="Normal 61 2 2 3 2" xfId="0"/>
    <cellStyle name="Normal 61 2 2 3 2 2" xfId="0"/>
    <cellStyle name="Normal 61 2 2 3 2 2 2" xfId="0"/>
    <cellStyle name="Normal 61 2 2 3 2 2 2 2" xfId="0"/>
    <cellStyle name="Normal 61 2 2 3 2 2 2 2 2" xfId="0"/>
    <cellStyle name="Normal 61 2 2 3 2 2 2 2 2 2" xfId="0"/>
    <cellStyle name="Normal 61 2 2 3 2 2 2 2 2 2 2" xfId="0"/>
    <cellStyle name="Normal 61 2 2 3 2 2 2 2 2 2 2 2" xfId="0"/>
    <cellStyle name="Normal 61 2 2 3 2 2 2 2 2 2 3" xfId="0"/>
    <cellStyle name="Normal 61 2 2 3 2 2 2 2 2 3" xfId="0"/>
    <cellStyle name="Normal 61 2 2 3 2 2 2 2 2 3 2" xfId="0"/>
    <cellStyle name="Normal 61 2 2 3 2 2 2 2 2 3 2 2" xfId="0"/>
    <cellStyle name="Normal 61 2 2 3 2 2 2 2 2 3 3" xfId="0"/>
    <cellStyle name="Normal 61 2 2 3 2 2 2 2 2 4" xfId="0"/>
    <cellStyle name="Normal 61 2 2 3 2 2 2 2 2 4 2" xfId="0"/>
    <cellStyle name="Normal 61 2 2 3 2 2 2 2 2 5" xfId="0"/>
    <cellStyle name="Normal 61 2 2 3 2 2 2 2 3" xfId="0"/>
    <cellStyle name="Normal 61 2 2 3 2 2 2 2 3 2" xfId="0"/>
    <cellStyle name="Normal 61 2 2 3 2 2 2 2 3 2 2" xfId="0"/>
    <cellStyle name="Normal 61 2 2 3 2 2 2 2 3 3" xfId="0"/>
    <cellStyle name="Normal 61 2 2 3 2 2 2 2 4" xfId="0"/>
    <cellStyle name="Normal 61 2 2 3 2 2 2 2 4 2" xfId="0"/>
    <cellStyle name="Normal 61 2 2 3 2 2 2 2 4 2 2" xfId="0"/>
    <cellStyle name="Normal 61 2 2 3 2 2 2 2 4 3" xfId="0"/>
    <cellStyle name="Normal 61 2 2 3 2 2 2 2 5" xfId="0"/>
    <cellStyle name="Normal 61 2 2 3 2 2 2 2 5 2" xfId="0"/>
    <cellStyle name="Normal 61 2 2 3 2 2 2 2 6" xfId="0"/>
    <cellStyle name="Normal 61 2 2 3 2 2 2 3" xfId="0"/>
    <cellStyle name="Normal 61 2 2 3 2 2 2 3 2" xfId="0"/>
    <cellStyle name="Normal 61 2 2 3 2 2 2 3 2 2" xfId="0"/>
    <cellStyle name="Normal 61 2 2 3 2 2 2 3 2 2 2" xfId="0"/>
    <cellStyle name="Normal 61 2 2 3 2 2 2 3 2 3" xfId="0"/>
    <cellStyle name="Normal 61 2 2 3 2 2 2 3 3" xfId="0"/>
    <cellStyle name="Normal 61 2 2 3 2 2 2 3 3 2" xfId="0"/>
    <cellStyle name="Normal 61 2 2 3 2 2 2 3 3 2 2" xfId="0"/>
    <cellStyle name="Normal 61 2 2 3 2 2 2 3 3 3" xfId="0"/>
    <cellStyle name="Normal 61 2 2 3 2 2 2 3 4" xfId="0"/>
    <cellStyle name="Normal 61 2 2 3 2 2 2 3 4 2" xfId="0"/>
    <cellStyle name="Normal 61 2 2 3 2 2 2 3 5" xfId="0"/>
    <cellStyle name="Normal 61 2 2 3 2 2 2 4" xfId="0"/>
    <cellStyle name="Normal 61 2 2 3 2 2 2 4 2" xfId="0"/>
    <cellStyle name="Normal 61 2 2 3 2 2 2 4 2 2" xfId="0"/>
    <cellStyle name="Normal 61 2 2 3 2 2 2 4 3" xfId="0"/>
    <cellStyle name="Normal 61 2 2 3 2 2 2 5" xfId="0"/>
    <cellStyle name="Normal 61 2 2 3 2 2 2 5 2" xfId="0"/>
    <cellStyle name="Normal 61 2 2 3 2 2 2 5 2 2" xfId="0"/>
    <cellStyle name="Normal 61 2 2 3 2 2 2 5 3" xfId="0"/>
    <cellStyle name="Normal 61 2 2 3 2 2 2 6" xfId="0"/>
    <cellStyle name="Normal 61 2 2 3 2 2 2 6 2" xfId="0"/>
    <cellStyle name="Normal 61 2 2 3 2 2 2 7" xfId="0"/>
    <cellStyle name="Normal 61 2 2 3 2 2 3" xfId="0"/>
    <cellStyle name="Normal 61 2 2 3 2 2 3 2" xfId="0"/>
    <cellStyle name="Normal 61 2 2 3 2 2 3 2 2" xfId="0"/>
    <cellStyle name="Normal 61 2 2 3 2 2 3 2 2 2" xfId="0"/>
    <cellStyle name="Normal 61 2 2 3 2 2 3 2 2 2 2" xfId="0"/>
    <cellStyle name="Normal 61 2 2 3 2 2 3 2 2 3" xfId="0"/>
    <cellStyle name="Normal 61 2 2 3 2 2 3 2 3" xfId="0"/>
    <cellStyle name="Normal 61 2 2 3 2 2 3 2 3 2" xfId="0"/>
    <cellStyle name="Normal 61 2 2 3 2 2 3 2 3 2 2" xfId="0"/>
    <cellStyle name="Normal 61 2 2 3 2 2 3 2 3 3" xfId="0"/>
    <cellStyle name="Normal 61 2 2 3 2 2 3 2 4" xfId="0"/>
    <cellStyle name="Normal 61 2 2 3 2 2 3 2 4 2" xfId="0"/>
    <cellStyle name="Normal 61 2 2 3 2 2 3 2 5" xfId="0"/>
    <cellStyle name="Normal 61 2 2 3 2 2 3 3" xfId="0"/>
    <cellStyle name="Normal 61 2 2 3 2 2 3 3 2" xfId="0"/>
    <cellStyle name="Normal 61 2 2 3 2 2 3 3 2 2" xfId="0"/>
    <cellStyle name="Normal 61 2 2 3 2 2 3 3 3" xfId="0"/>
    <cellStyle name="Normal 61 2 2 3 2 2 3 4" xfId="0"/>
    <cellStyle name="Normal 61 2 2 3 2 2 3 4 2" xfId="0"/>
    <cellStyle name="Normal 61 2 2 3 2 2 3 4 2 2" xfId="0"/>
    <cellStyle name="Normal 61 2 2 3 2 2 3 4 3" xfId="0"/>
    <cellStyle name="Normal 61 2 2 3 2 2 3 5" xfId="0"/>
    <cellStyle name="Normal 61 2 2 3 2 2 3 5 2" xfId="0"/>
    <cellStyle name="Normal 61 2 2 3 2 2 3 6" xfId="0"/>
    <cellStyle name="Normal 61 2 2 3 2 2 4" xfId="0"/>
    <cellStyle name="Normal 61 2 2 3 2 2 4 2" xfId="0"/>
    <cellStyle name="Normal 61 2 2 3 2 2 4 2 2" xfId="0"/>
    <cellStyle name="Normal 61 2 2 3 2 2 4 2 2 2" xfId="0"/>
    <cellStyle name="Normal 61 2 2 3 2 2 4 2 3" xfId="0"/>
    <cellStyle name="Normal 61 2 2 3 2 2 4 3" xfId="0"/>
    <cellStyle name="Normal 61 2 2 3 2 2 4 3 2" xfId="0"/>
    <cellStyle name="Normal 61 2 2 3 2 2 4 3 2 2" xfId="0"/>
    <cellStyle name="Normal 61 2 2 3 2 2 4 3 3" xfId="0"/>
    <cellStyle name="Normal 61 2 2 3 2 2 4 4" xfId="0"/>
    <cellStyle name="Normal 61 2 2 3 2 2 4 4 2" xfId="0"/>
    <cellStyle name="Normal 61 2 2 3 2 2 4 5" xfId="0"/>
    <cellStyle name="Normal 61 2 2 3 2 2 5" xfId="0"/>
    <cellStyle name="Normal 61 2 2 3 2 2 5 2" xfId="0"/>
    <cellStyle name="Normal 61 2 2 3 2 2 5 2 2" xfId="0"/>
    <cellStyle name="Normal 61 2 2 3 2 2 5 3" xfId="0"/>
    <cellStyle name="Normal 61 2 2 3 2 2 6" xfId="0"/>
    <cellStyle name="Normal 61 2 2 3 2 2 6 2" xfId="0"/>
    <cellStyle name="Normal 61 2 2 3 2 2 6 2 2" xfId="0"/>
    <cellStyle name="Normal 61 2 2 3 2 2 6 3" xfId="0"/>
    <cellStyle name="Normal 61 2 2 3 2 2 7" xfId="0"/>
    <cellStyle name="Normal 61 2 2 3 2 2 7 2" xfId="0"/>
    <cellStyle name="Normal 61 2 2 3 2 2 8" xfId="0"/>
    <cellStyle name="Normal 61 2 2 3 2 3" xfId="0"/>
    <cellStyle name="Normal 61 2 2 3 2 3 2" xfId="0"/>
    <cellStyle name="Normal 61 2 2 3 2 3 2 2" xfId="0"/>
    <cellStyle name="Normal 61 2 2 3 2 3 2 2 2" xfId="0"/>
    <cellStyle name="Normal 61 2 2 3 2 3 2 2 2 2" xfId="0"/>
    <cellStyle name="Normal 61 2 2 3 2 3 2 2 2 2 2" xfId="0"/>
    <cellStyle name="Normal 61 2 2 3 2 3 2 2 2 3" xfId="0"/>
    <cellStyle name="Normal 61 2 2 3 2 3 2 2 3" xfId="0"/>
    <cellStyle name="Normal 61 2 2 3 2 3 2 2 3 2" xfId="0"/>
    <cellStyle name="Normal 61 2 2 3 2 3 2 2 3 2 2" xfId="0"/>
    <cellStyle name="Normal 61 2 2 3 2 3 2 2 3 3" xfId="0"/>
    <cellStyle name="Normal 61 2 2 3 2 3 2 2 4" xfId="0"/>
    <cellStyle name="Normal 61 2 2 3 2 3 2 2 4 2" xfId="0"/>
    <cellStyle name="Normal 61 2 2 3 2 3 2 2 5" xfId="0"/>
    <cellStyle name="Normal 61 2 2 3 2 3 2 3" xfId="0"/>
    <cellStyle name="Normal 61 2 2 3 2 3 2 3 2" xfId="0"/>
    <cellStyle name="Normal 61 2 2 3 2 3 2 3 2 2" xfId="0"/>
    <cellStyle name="Normal 61 2 2 3 2 3 2 3 3" xfId="0"/>
    <cellStyle name="Normal 61 2 2 3 2 3 2 4" xfId="0"/>
    <cellStyle name="Normal 61 2 2 3 2 3 2 4 2" xfId="0"/>
    <cellStyle name="Normal 61 2 2 3 2 3 2 4 2 2" xfId="0"/>
    <cellStyle name="Normal 61 2 2 3 2 3 2 4 3" xfId="0"/>
    <cellStyle name="Normal 61 2 2 3 2 3 2 5" xfId="0"/>
    <cellStyle name="Normal 61 2 2 3 2 3 2 5 2" xfId="0"/>
    <cellStyle name="Normal 61 2 2 3 2 3 2 6" xfId="0"/>
    <cellStyle name="Normal 61 2 2 3 2 3 3" xfId="0"/>
    <cellStyle name="Normal 61 2 2 3 2 3 3 2" xfId="0"/>
    <cellStyle name="Normal 61 2 2 3 2 3 3 2 2" xfId="0"/>
    <cellStyle name="Normal 61 2 2 3 2 3 3 2 2 2" xfId="0"/>
    <cellStyle name="Normal 61 2 2 3 2 3 3 2 3" xfId="0"/>
    <cellStyle name="Normal 61 2 2 3 2 3 3 3" xfId="0"/>
    <cellStyle name="Normal 61 2 2 3 2 3 3 3 2" xfId="0"/>
    <cellStyle name="Normal 61 2 2 3 2 3 3 3 2 2" xfId="0"/>
    <cellStyle name="Normal 61 2 2 3 2 3 3 3 3" xfId="0"/>
    <cellStyle name="Normal 61 2 2 3 2 3 3 4" xfId="0"/>
    <cellStyle name="Normal 61 2 2 3 2 3 3 4 2" xfId="0"/>
    <cellStyle name="Normal 61 2 2 3 2 3 3 5" xfId="0"/>
    <cellStyle name="Normal 61 2 2 3 2 3 4" xfId="0"/>
    <cellStyle name="Normal 61 2 2 3 2 3 4 2" xfId="0"/>
    <cellStyle name="Normal 61 2 2 3 2 3 4 2 2" xfId="0"/>
    <cellStyle name="Normal 61 2 2 3 2 3 4 3" xfId="0"/>
    <cellStyle name="Normal 61 2 2 3 2 3 5" xfId="0"/>
    <cellStyle name="Normal 61 2 2 3 2 3 5 2" xfId="0"/>
    <cellStyle name="Normal 61 2 2 3 2 3 5 2 2" xfId="0"/>
    <cellStyle name="Normal 61 2 2 3 2 3 5 3" xfId="0"/>
    <cellStyle name="Normal 61 2 2 3 2 3 6" xfId="0"/>
    <cellStyle name="Normal 61 2 2 3 2 3 6 2" xfId="0"/>
    <cellStyle name="Normal 61 2 2 3 2 3 7" xfId="0"/>
    <cellStyle name="Normal 61 2 2 3 2 4" xfId="0"/>
    <cellStyle name="Normal 61 2 2 3 2 4 2" xfId="0"/>
    <cellStyle name="Normal 61 2 2 3 2 4 2 2" xfId="0"/>
    <cellStyle name="Normal 61 2 2 3 2 4 2 2 2" xfId="0"/>
    <cellStyle name="Normal 61 2 2 3 2 4 2 2 2 2" xfId="0"/>
    <cellStyle name="Normal 61 2 2 3 2 4 2 2 3" xfId="0"/>
    <cellStyle name="Normal 61 2 2 3 2 4 2 3" xfId="0"/>
    <cellStyle name="Normal 61 2 2 3 2 4 2 3 2" xfId="0"/>
    <cellStyle name="Normal 61 2 2 3 2 4 2 3 2 2" xfId="0"/>
    <cellStyle name="Normal 61 2 2 3 2 4 2 3 3" xfId="0"/>
    <cellStyle name="Normal 61 2 2 3 2 4 2 4" xfId="0"/>
    <cellStyle name="Normal 61 2 2 3 2 4 2 4 2" xfId="0"/>
    <cellStyle name="Normal 61 2 2 3 2 4 2 5" xfId="0"/>
    <cellStyle name="Normal 61 2 2 3 2 4 3" xfId="0"/>
    <cellStyle name="Normal 61 2 2 3 2 4 3 2" xfId="0"/>
    <cellStyle name="Normal 61 2 2 3 2 4 3 2 2" xfId="0"/>
    <cellStyle name="Normal 61 2 2 3 2 4 3 3" xfId="0"/>
    <cellStyle name="Normal 61 2 2 3 2 4 4" xfId="0"/>
    <cellStyle name="Normal 61 2 2 3 2 4 4 2" xfId="0"/>
    <cellStyle name="Normal 61 2 2 3 2 4 4 2 2" xfId="0"/>
    <cellStyle name="Normal 61 2 2 3 2 4 4 3" xfId="0"/>
    <cellStyle name="Normal 61 2 2 3 2 4 5" xfId="0"/>
    <cellStyle name="Normal 61 2 2 3 2 4 5 2" xfId="0"/>
    <cellStyle name="Normal 61 2 2 3 2 4 6" xfId="0"/>
    <cellStyle name="Normal 61 2 2 3 2 5" xfId="0"/>
    <cellStyle name="Normal 61 2 2 3 2 5 2" xfId="0"/>
    <cellStyle name="Normal 61 2 2 3 2 5 2 2" xfId="0"/>
    <cellStyle name="Normal 61 2 2 3 2 5 2 2 2" xfId="0"/>
    <cellStyle name="Normal 61 2 2 3 2 5 2 3" xfId="0"/>
    <cellStyle name="Normal 61 2 2 3 2 5 3" xfId="0"/>
    <cellStyle name="Normal 61 2 2 3 2 5 3 2" xfId="0"/>
    <cellStyle name="Normal 61 2 2 3 2 5 3 2 2" xfId="0"/>
    <cellStyle name="Normal 61 2 2 3 2 5 3 3" xfId="0"/>
    <cellStyle name="Normal 61 2 2 3 2 5 4" xfId="0"/>
    <cellStyle name="Normal 61 2 2 3 2 5 4 2" xfId="0"/>
    <cellStyle name="Normal 61 2 2 3 2 5 5" xfId="0"/>
    <cellStyle name="Normal 61 2 2 3 2 6" xfId="0"/>
    <cellStyle name="Normal 61 2 2 3 2 6 2" xfId="0"/>
    <cellStyle name="Normal 61 2 2 3 2 6 2 2" xfId="0"/>
    <cellStyle name="Normal 61 2 2 3 2 6 3" xfId="0"/>
    <cellStyle name="Normal 61 2 2 3 2 7" xfId="0"/>
    <cellStyle name="Normal 61 2 2 3 2 7 2" xfId="0"/>
    <cellStyle name="Normal 61 2 2 3 2 7 2 2" xfId="0"/>
    <cellStyle name="Normal 61 2 2 3 2 7 3" xfId="0"/>
    <cellStyle name="Normal 61 2 2 3 2 8" xfId="0"/>
    <cellStyle name="Normal 61 2 2 3 2 8 2" xfId="0"/>
    <cellStyle name="Normal 61 2 2 3 2 9" xfId="0"/>
    <cellStyle name="Normal 61 2 2 3 3" xfId="0"/>
    <cellStyle name="Normal 61 2 2 3 3 2" xfId="0"/>
    <cellStyle name="Normal 61 2 2 3 3 2 2" xfId="0"/>
    <cellStyle name="Normal 61 2 2 3 3 2 2 2" xfId="0"/>
    <cellStyle name="Normal 61 2 2 3 3 2 2 2 2" xfId="0"/>
    <cellStyle name="Normal 61 2 2 3 3 2 2 2 2 2" xfId="0"/>
    <cellStyle name="Normal 61 2 2 3 3 2 2 2 2 2 2" xfId="0"/>
    <cellStyle name="Normal 61 2 2 3 3 2 2 2 2 3" xfId="0"/>
    <cellStyle name="Normal 61 2 2 3 3 2 2 2 3" xfId="0"/>
    <cellStyle name="Normal 61 2 2 3 3 2 2 2 3 2" xfId="0"/>
    <cellStyle name="Normal 61 2 2 3 3 2 2 2 3 2 2" xfId="0"/>
    <cellStyle name="Normal 61 2 2 3 3 2 2 2 3 3" xfId="0"/>
    <cellStyle name="Normal 61 2 2 3 3 2 2 2 4" xfId="0"/>
    <cellStyle name="Normal 61 2 2 3 3 2 2 2 4 2" xfId="0"/>
    <cellStyle name="Normal 61 2 2 3 3 2 2 2 5" xfId="0"/>
    <cellStyle name="Normal 61 2 2 3 3 2 2 3" xfId="0"/>
    <cellStyle name="Normal 61 2 2 3 3 2 2 3 2" xfId="0"/>
    <cellStyle name="Normal 61 2 2 3 3 2 2 3 2 2" xfId="0"/>
    <cellStyle name="Normal 61 2 2 3 3 2 2 3 3" xfId="0"/>
    <cellStyle name="Normal 61 2 2 3 3 2 2 4" xfId="0"/>
    <cellStyle name="Normal 61 2 2 3 3 2 2 4 2" xfId="0"/>
    <cellStyle name="Normal 61 2 2 3 3 2 2 4 2 2" xfId="0"/>
    <cellStyle name="Normal 61 2 2 3 3 2 2 4 3" xfId="0"/>
    <cellStyle name="Normal 61 2 2 3 3 2 2 5" xfId="0"/>
    <cellStyle name="Normal 61 2 2 3 3 2 2 5 2" xfId="0"/>
    <cellStyle name="Normal 61 2 2 3 3 2 2 6" xfId="0"/>
    <cellStyle name="Normal 61 2 2 3 3 2 3" xfId="0"/>
    <cellStyle name="Normal 61 2 2 3 3 2 3 2" xfId="0"/>
    <cellStyle name="Normal 61 2 2 3 3 2 3 2 2" xfId="0"/>
    <cellStyle name="Normal 61 2 2 3 3 2 3 2 2 2" xfId="0"/>
    <cellStyle name="Normal 61 2 2 3 3 2 3 2 3" xfId="0"/>
    <cellStyle name="Normal 61 2 2 3 3 2 3 3" xfId="0"/>
    <cellStyle name="Normal 61 2 2 3 3 2 3 3 2" xfId="0"/>
    <cellStyle name="Normal 61 2 2 3 3 2 3 3 2 2" xfId="0"/>
    <cellStyle name="Normal 61 2 2 3 3 2 3 3 3" xfId="0"/>
    <cellStyle name="Normal 61 2 2 3 3 2 3 4" xfId="0"/>
    <cellStyle name="Normal 61 2 2 3 3 2 3 4 2" xfId="0"/>
    <cellStyle name="Normal 61 2 2 3 3 2 3 5" xfId="0"/>
    <cellStyle name="Normal 61 2 2 3 3 2 4" xfId="0"/>
    <cellStyle name="Normal 61 2 2 3 3 2 4 2" xfId="0"/>
    <cellStyle name="Normal 61 2 2 3 3 2 4 2 2" xfId="0"/>
    <cellStyle name="Normal 61 2 2 3 3 2 4 3" xfId="0"/>
    <cellStyle name="Normal 61 2 2 3 3 2 5" xfId="0"/>
    <cellStyle name="Normal 61 2 2 3 3 2 5 2" xfId="0"/>
    <cellStyle name="Normal 61 2 2 3 3 2 5 2 2" xfId="0"/>
    <cellStyle name="Normal 61 2 2 3 3 2 5 3" xfId="0"/>
    <cellStyle name="Normal 61 2 2 3 3 2 6" xfId="0"/>
    <cellStyle name="Normal 61 2 2 3 3 2 6 2" xfId="0"/>
    <cellStyle name="Normal 61 2 2 3 3 2 7" xfId="0"/>
    <cellStyle name="Normal 61 2 2 3 3 3" xfId="0"/>
    <cellStyle name="Normal 61 2 2 3 3 3 2" xfId="0"/>
    <cellStyle name="Normal 61 2 2 3 3 3 2 2" xfId="0"/>
    <cellStyle name="Normal 61 2 2 3 3 3 2 2 2" xfId="0"/>
    <cellStyle name="Normal 61 2 2 3 3 3 2 2 2 2" xfId="0"/>
    <cellStyle name="Normal 61 2 2 3 3 3 2 2 3" xfId="0"/>
    <cellStyle name="Normal 61 2 2 3 3 3 2 3" xfId="0"/>
    <cellStyle name="Normal 61 2 2 3 3 3 2 3 2" xfId="0"/>
    <cellStyle name="Normal 61 2 2 3 3 3 2 3 2 2" xfId="0"/>
    <cellStyle name="Normal 61 2 2 3 3 3 2 3 3" xfId="0"/>
    <cellStyle name="Normal 61 2 2 3 3 3 2 4" xfId="0"/>
    <cellStyle name="Normal 61 2 2 3 3 3 2 4 2" xfId="0"/>
    <cellStyle name="Normal 61 2 2 3 3 3 2 5" xfId="0"/>
    <cellStyle name="Normal 61 2 2 3 3 3 3" xfId="0"/>
    <cellStyle name="Normal 61 2 2 3 3 3 3 2" xfId="0"/>
    <cellStyle name="Normal 61 2 2 3 3 3 3 2 2" xfId="0"/>
    <cellStyle name="Normal 61 2 2 3 3 3 3 3" xfId="0"/>
    <cellStyle name="Normal 61 2 2 3 3 3 4" xfId="0"/>
    <cellStyle name="Normal 61 2 2 3 3 3 4 2" xfId="0"/>
    <cellStyle name="Normal 61 2 2 3 3 3 4 2 2" xfId="0"/>
    <cellStyle name="Normal 61 2 2 3 3 3 4 3" xfId="0"/>
    <cellStyle name="Normal 61 2 2 3 3 3 5" xfId="0"/>
    <cellStyle name="Normal 61 2 2 3 3 3 5 2" xfId="0"/>
    <cellStyle name="Normal 61 2 2 3 3 3 6" xfId="0"/>
    <cellStyle name="Normal 61 2 2 3 3 4" xfId="0"/>
    <cellStyle name="Normal 61 2 2 3 3 4 2" xfId="0"/>
    <cellStyle name="Normal 61 2 2 3 3 4 2 2" xfId="0"/>
    <cellStyle name="Normal 61 2 2 3 3 4 2 2 2" xfId="0"/>
    <cellStyle name="Normal 61 2 2 3 3 4 2 3" xfId="0"/>
    <cellStyle name="Normal 61 2 2 3 3 4 3" xfId="0"/>
    <cellStyle name="Normal 61 2 2 3 3 4 3 2" xfId="0"/>
    <cellStyle name="Normal 61 2 2 3 3 4 3 2 2" xfId="0"/>
    <cellStyle name="Normal 61 2 2 3 3 4 3 3" xfId="0"/>
    <cellStyle name="Normal 61 2 2 3 3 4 4" xfId="0"/>
    <cellStyle name="Normal 61 2 2 3 3 4 4 2" xfId="0"/>
    <cellStyle name="Normal 61 2 2 3 3 4 5" xfId="0"/>
    <cellStyle name="Normal 61 2 2 3 3 5" xfId="0"/>
    <cellStyle name="Normal 61 2 2 3 3 5 2" xfId="0"/>
    <cellStyle name="Normal 61 2 2 3 3 5 2 2" xfId="0"/>
    <cellStyle name="Normal 61 2 2 3 3 5 3" xfId="0"/>
    <cellStyle name="Normal 61 2 2 3 3 6" xfId="0"/>
    <cellStyle name="Normal 61 2 2 3 3 6 2" xfId="0"/>
    <cellStyle name="Normal 61 2 2 3 3 6 2 2" xfId="0"/>
    <cellStyle name="Normal 61 2 2 3 3 6 3" xfId="0"/>
    <cellStyle name="Normal 61 2 2 3 3 7" xfId="0"/>
    <cellStyle name="Normal 61 2 2 3 3 7 2" xfId="0"/>
    <cellStyle name="Normal 61 2 2 3 3 8" xfId="0"/>
    <cellStyle name="Normal 61 2 2 3 4" xfId="0"/>
    <cellStyle name="Normal 61 2 2 3 4 2" xfId="0"/>
    <cellStyle name="Normal 61 2 2 3 4 2 2" xfId="0"/>
    <cellStyle name="Normal 61 2 2 3 4 2 2 2" xfId="0"/>
    <cellStyle name="Normal 61 2 2 3 4 2 2 2 2" xfId="0"/>
    <cellStyle name="Normal 61 2 2 3 4 2 2 2 2 2" xfId="0"/>
    <cellStyle name="Normal 61 2 2 3 4 2 2 2 3" xfId="0"/>
    <cellStyle name="Normal 61 2 2 3 4 2 2 3" xfId="0"/>
    <cellStyle name="Normal 61 2 2 3 4 2 2 3 2" xfId="0"/>
    <cellStyle name="Normal 61 2 2 3 4 2 2 3 2 2" xfId="0"/>
    <cellStyle name="Normal 61 2 2 3 4 2 2 3 3" xfId="0"/>
    <cellStyle name="Normal 61 2 2 3 4 2 2 4" xfId="0"/>
    <cellStyle name="Normal 61 2 2 3 4 2 2 4 2" xfId="0"/>
    <cellStyle name="Normal 61 2 2 3 4 2 2 5" xfId="0"/>
    <cellStyle name="Normal 61 2 2 3 4 2 3" xfId="0"/>
    <cellStyle name="Normal 61 2 2 3 4 2 3 2" xfId="0"/>
    <cellStyle name="Normal 61 2 2 3 4 2 3 2 2" xfId="0"/>
    <cellStyle name="Normal 61 2 2 3 4 2 3 3" xfId="0"/>
    <cellStyle name="Normal 61 2 2 3 4 2 4" xfId="0"/>
    <cellStyle name="Normal 61 2 2 3 4 2 4 2" xfId="0"/>
    <cellStyle name="Normal 61 2 2 3 4 2 4 2 2" xfId="0"/>
    <cellStyle name="Normal 61 2 2 3 4 2 4 3" xfId="0"/>
    <cellStyle name="Normal 61 2 2 3 4 2 5" xfId="0"/>
    <cellStyle name="Normal 61 2 2 3 4 2 5 2" xfId="0"/>
    <cellStyle name="Normal 61 2 2 3 4 2 6" xfId="0"/>
    <cellStyle name="Normal 61 2 2 3 4 3" xfId="0"/>
    <cellStyle name="Normal 61 2 2 3 4 3 2" xfId="0"/>
    <cellStyle name="Normal 61 2 2 3 4 3 2 2" xfId="0"/>
    <cellStyle name="Normal 61 2 2 3 4 3 2 2 2" xfId="0"/>
    <cellStyle name="Normal 61 2 2 3 4 3 2 3" xfId="0"/>
    <cellStyle name="Normal 61 2 2 3 4 3 3" xfId="0"/>
    <cellStyle name="Normal 61 2 2 3 4 3 3 2" xfId="0"/>
    <cellStyle name="Normal 61 2 2 3 4 3 3 2 2" xfId="0"/>
    <cellStyle name="Normal 61 2 2 3 4 3 3 3" xfId="0"/>
    <cellStyle name="Normal 61 2 2 3 4 3 4" xfId="0"/>
    <cellStyle name="Normal 61 2 2 3 4 3 4 2" xfId="0"/>
    <cellStyle name="Normal 61 2 2 3 4 3 5" xfId="0"/>
    <cellStyle name="Normal 61 2 2 3 4 4" xfId="0"/>
    <cellStyle name="Normal 61 2 2 3 4 4 2" xfId="0"/>
    <cellStyle name="Normal 61 2 2 3 4 4 2 2" xfId="0"/>
    <cellStyle name="Normal 61 2 2 3 4 4 3" xfId="0"/>
    <cellStyle name="Normal 61 2 2 3 4 5" xfId="0"/>
    <cellStyle name="Normal 61 2 2 3 4 5 2" xfId="0"/>
    <cellStyle name="Normal 61 2 2 3 4 5 2 2" xfId="0"/>
    <cellStyle name="Normal 61 2 2 3 4 5 3" xfId="0"/>
    <cellStyle name="Normal 61 2 2 3 4 6" xfId="0"/>
    <cellStyle name="Normal 61 2 2 3 4 6 2" xfId="0"/>
    <cellStyle name="Normal 61 2 2 3 4 7" xfId="0"/>
    <cellStyle name="Normal 61 2 2 3 5" xfId="0"/>
    <cellStyle name="Normal 61 2 2 3 5 2" xfId="0"/>
    <cellStyle name="Normal 61 2 2 3 5 2 2" xfId="0"/>
    <cellStyle name="Normal 61 2 2 3 5 2 2 2" xfId="0"/>
    <cellStyle name="Normal 61 2 2 3 5 2 2 2 2" xfId="0"/>
    <cellStyle name="Normal 61 2 2 3 5 2 2 3" xfId="0"/>
    <cellStyle name="Normal 61 2 2 3 5 2 3" xfId="0"/>
    <cellStyle name="Normal 61 2 2 3 5 2 3 2" xfId="0"/>
    <cellStyle name="Normal 61 2 2 3 5 2 3 2 2" xfId="0"/>
    <cellStyle name="Normal 61 2 2 3 5 2 3 3" xfId="0"/>
    <cellStyle name="Normal 61 2 2 3 5 2 4" xfId="0"/>
    <cellStyle name="Normal 61 2 2 3 5 2 4 2" xfId="0"/>
    <cellStyle name="Normal 61 2 2 3 5 2 5" xfId="0"/>
    <cellStyle name="Normal 61 2 2 3 5 3" xfId="0"/>
    <cellStyle name="Normal 61 2 2 3 5 3 2" xfId="0"/>
    <cellStyle name="Normal 61 2 2 3 5 3 2 2" xfId="0"/>
    <cellStyle name="Normal 61 2 2 3 5 3 3" xfId="0"/>
    <cellStyle name="Normal 61 2 2 3 5 4" xfId="0"/>
    <cellStyle name="Normal 61 2 2 3 5 4 2" xfId="0"/>
    <cellStyle name="Normal 61 2 2 3 5 4 2 2" xfId="0"/>
    <cellStyle name="Normal 61 2 2 3 5 4 3" xfId="0"/>
    <cellStyle name="Normal 61 2 2 3 5 5" xfId="0"/>
    <cellStyle name="Normal 61 2 2 3 5 5 2" xfId="0"/>
    <cellStyle name="Normal 61 2 2 3 5 6" xfId="0"/>
    <cellStyle name="Normal 61 2 2 3 6" xfId="0"/>
    <cellStyle name="Normal 61 2 2 3 6 2" xfId="0"/>
    <cellStyle name="Normal 61 2 2 3 6 2 2" xfId="0"/>
    <cellStyle name="Normal 61 2 2 3 6 2 2 2" xfId="0"/>
    <cellStyle name="Normal 61 2 2 3 6 2 3" xfId="0"/>
    <cellStyle name="Normal 61 2 2 3 6 3" xfId="0"/>
    <cellStyle name="Normal 61 2 2 3 6 3 2" xfId="0"/>
    <cellStyle name="Normal 61 2 2 3 6 3 2 2" xfId="0"/>
    <cellStyle name="Normal 61 2 2 3 6 3 3" xfId="0"/>
    <cellStyle name="Normal 61 2 2 3 6 4" xfId="0"/>
    <cellStyle name="Normal 61 2 2 3 6 4 2" xfId="0"/>
    <cellStyle name="Normal 61 2 2 3 6 5" xfId="0"/>
    <cellStyle name="Normal 61 2 2 3 7" xfId="0"/>
    <cellStyle name="Normal 61 2 2 3 7 2" xfId="0"/>
    <cellStyle name="Normal 61 2 2 3 7 2 2" xfId="0"/>
    <cellStyle name="Normal 61 2 2 3 7 3" xfId="0"/>
    <cellStyle name="Normal 61 2 2 3 8" xfId="0"/>
    <cellStyle name="Normal 61 2 2 3 8 2" xfId="0"/>
    <cellStyle name="Normal 61 2 2 3 8 2 2" xfId="0"/>
    <cellStyle name="Normal 61 2 2 3 8 3" xfId="0"/>
    <cellStyle name="Normal 61 2 2 3 9" xfId="0"/>
    <cellStyle name="Normal 61 2 2 3 9 2" xfId="0"/>
    <cellStyle name="Normal 61 2 2 4" xfId="0"/>
    <cellStyle name="Normal 61 2 2 4 10" xfId="0"/>
    <cellStyle name="Normal 61 2 2 4 2" xfId="0"/>
    <cellStyle name="Normal 61 2 2 4 2 2" xfId="0"/>
    <cellStyle name="Normal 61 2 2 4 2 2 2" xfId="0"/>
    <cellStyle name="Normal 61 2 2 4 2 2 2 2" xfId="0"/>
    <cellStyle name="Normal 61 2 2 4 2 2 2 2 2" xfId="0"/>
    <cellStyle name="Normal 61 2 2 4 2 2 2 2 2 2" xfId="0"/>
    <cellStyle name="Normal 61 2 2 4 2 2 2 2 2 2 2" xfId="0"/>
    <cellStyle name="Normal 61 2 2 4 2 2 2 2 2 2 2 2" xfId="0"/>
    <cellStyle name="Normal 61 2 2 4 2 2 2 2 2 2 3" xfId="0"/>
    <cellStyle name="Normal 61 2 2 4 2 2 2 2 2 3" xfId="0"/>
    <cellStyle name="Normal 61 2 2 4 2 2 2 2 2 3 2" xfId="0"/>
    <cellStyle name="Normal 61 2 2 4 2 2 2 2 2 3 2 2" xfId="0"/>
    <cellStyle name="Normal 61 2 2 4 2 2 2 2 2 3 3" xfId="0"/>
    <cellStyle name="Normal 61 2 2 4 2 2 2 2 2 4" xfId="0"/>
    <cellStyle name="Normal 61 2 2 4 2 2 2 2 2 4 2" xfId="0"/>
    <cellStyle name="Normal 61 2 2 4 2 2 2 2 2 5" xfId="0"/>
    <cellStyle name="Normal 61 2 2 4 2 2 2 2 3" xfId="0"/>
    <cellStyle name="Normal 61 2 2 4 2 2 2 2 3 2" xfId="0"/>
    <cellStyle name="Normal 61 2 2 4 2 2 2 2 3 2 2" xfId="0"/>
    <cellStyle name="Normal 61 2 2 4 2 2 2 2 3 3" xfId="0"/>
    <cellStyle name="Normal 61 2 2 4 2 2 2 2 4" xfId="0"/>
    <cellStyle name="Normal 61 2 2 4 2 2 2 2 4 2" xfId="0"/>
    <cellStyle name="Normal 61 2 2 4 2 2 2 2 4 2 2" xfId="0"/>
    <cellStyle name="Normal 61 2 2 4 2 2 2 2 4 3" xfId="0"/>
    <cellStyle name="Normal 61 2 2 4 2 2 2 2 5" xfId="0"/>
    <cellStyle name="Normal 61 2 2 4 2 2 2 2 5 2" xfId="0"/>
    <cellStyle name="Normal 61 2 2 4 2 2 2 2 6" xfId="0"/>
    <cellStyle name="Normal 61 2 2 4 2 2 2 3" xfId="0"/>
    <cellStyle name="Normal 61 2 2 4 2 2 2 3 2" xfId="0"/>
    <cellStyle name="Normal 61 2 2 4 2 2 2 3 2 2" xfId="0"/>
    <cellStyle name="Normal 61 2 2 4 2 2 2 3 2 2 2" xfId="0"/>
    <cellStyle name="Normal 61 2 2 4 2 2 2 3 2 3" xfId="0"/>
    <cellStyle name="Normal 61 2 2 4 2 2 2 3 3" xfId="0"/>
    <cellStyle name="Normal 61 2 2 4 2 2 2 3 3 2" xfId="0"/>
    <cellStyle name="Normal 61 2 2 4 2 2 2 3 3 2 2" xfId="0"/>
    <cellStyle name="Normal 61 2 2 4 2 2 2 3 3 3" xfId="0"/>
    <cellStyle name="Normal 61 2 2 4 2 2 2 3 4" xfId="0"/>
    <cellStyle name="Normal 61 2 2 4 2 2 2 3 4 2" xfId="0"/>
    <cellStyle name="Normal 61 2 2 4 2 2 2 3 5" xfId="0"/>
    <cellStyle name="Normal 61 2 2 4 2 2 2 4" xfId="0"/>
    <cellStyle name="Normal 61 2 2 4 2 2 2 4 2" xfId="0"/>
    <cellStyle name="Normal 61 2 2 4 2 2 2 4 2 2" xfId="0"/>
    <cellStyle name="Normal 61 2 2 4 2 2 2 4 3" xfId="0"/>
    <cellStyle name="Normal 61 2 2 4 2 2 2 5" xfId="0"/>
    <cellStyle name="Normal 61 2 2 4 2 2 2 5 2" xfId="0"/>
    <cellStyle name="Normal 61 2 2 4 2 2 2 5 2 2" xfId="0"/>
    <cellStyle name="Normal 61 2 2 4 2 2 2 5 3" xfId="0"/>
    <cellStyle name="Normal 61 2 2 4 2 2 2 6" xfId="0"/>
    <cellStyle name="Normal 61 2 2 4 2 2 2 6 2" xfId="0"/>
    <cellStyle name="Normal 61 2 2 4 2 2 2 7" xfId="0"/>
    <cellStyle name="Normal 61 2 2 4 2 2 3" xfId="0"/>
    <cellStyle name="Normal 61 2 2 4 2 2 3 2" xfId="0"/>
    <cellStyle name="Normal 61 2 2 4 2 2 3 2 2" xfId="0"/>
    <cellStyle name="Normal 61 2 2 4 2 2 3 2 2 2" xfId="0"/>
    <cellStyle name="Normal 61 2 2 4 2 2 3 2 2 2 2" xfId="0"/>
    <cellStyle name="Normal 61 2 2 4 2 2 3 2 2 3" xfId="0"/>
    <cellStyle name="Normal 61 2 2 4 2 2 3 2 3" xfId="0"/>
    <cellStyle name="Normal 61 2 2 4 2 2 3 2 3 2" xfId="0"/>
    <cellStyle name="Normal 61 2 2 4 2 2 3 2 3 2 2" xfId="0"/>
    <cellStyle name="Normal 61 2 2 4 2 2 3 2 3 3" xfId="0"/>
    <cellStyle name="Normal 61 2 2 4 2 2 3 2 4" xfId="0"/>
    <cellStyle name="Normal 61 2 2 4 2 2 3 2 4 2" xfId="0"/>
    <cellStyle name="Normal 61 2 2 4 2 2 3 2 5" xfId="0"/>
    <cellStyle name="Normal 61 2 2 4 2 2 3 3" xfId="0"/>
    <cellStyle name="Normal 61 2 2 4 2 2 3 3 2" xfId="0"/>
    <cellStyle name="Normal 61 2 2 4 2 2 3 3 2 2" xfId="0"/>
    <cellStyle name="Normal 61 2 2 4 2 2 3 3 3" xfId="0"/>
    <cellStyle name="Normal 61 2 2 4 2 2 3 4" xfId="0"/>
    <cellStyle name="Normal 61 2 2 4 2 2 3 4 2" xfId="0"/>
    <cellStyle name="Normal 61 2 2 4 2 2 3 4 2 2" xfId="0"/>
    <cellStyle name="Normal 61 2 2 4 2 2 3 4 3" xfId="0"/>
    <cellStyle name="Normal 61 2 2 4 2 2 3 5" xfId="0"/>
    <cellStyle name="Normal 61 2 2 4 2 2 3 5 2" xfId="0"/>
    <cellStyle name="Normal 61 2 2 4 2 2 3 6" xfId="0"/>
    <cellStyle name="Normal 61 2 2 4 2 2 4" xfId="0"/>
    <cellStyle name="Normal 61 2 2 4 2 2 4 2" xfId="0"/>
    <cellStyle name="Normal 61 2 2 4 2 2 4 2 2" xfId="0"/>
    <cellStyle name="Normal 61 2 2 4 2 2 4 2 2 2" xfId="0"/>
    <cellStyle name="Normal 61 2 2 4 2 2 4 2 3" xfId="0"/>
    <cellStyle name="Normal 61 2 2 4 2 2 4 3" xfId="0"/>
    <cellStyle name="Normal 61 2 2 4 2 2 4 3 2" xfId="0"/>
    <cellStyle name="Normal 61 2 2 4 2 2 4 3 2 2" xfId="0"/>
    <cellStyle name="Normal 61 2 2 4 2 2 4 3 3" xfId="0"/>
    <cellStyle name="Normal 61 2 2 4 2 2 4 4" xfId="0"/>
    <cellStyle name="Normal 61 2 2 4 2 2 4 4 2" xfId="0"/>
    <cellStyle name="Normal 61 2 2 4 2 2 4 5" xfId="0"/>
    <cellStyle name="Normal 61 2 2 4 2 2 5" xfId="0"/>
    <cellStyle name="Normal 61 2 2 4 2 2 5 2" xfId="0"/>
    <cellStyle name="Normal 61 2 2 4 2 2 5 2 2" xfId="0"/>
    <cellStyle name="Normal 61 2 2 4 2 2 5 3" xfId="0"/>
    <cellStyle name="Normal 61 2 2 4 2 2 6" xfId="0"/>
    <cellStyle name="Normal 61 2 2 4 2 2 6 2" xfId="0"/>
    <cellStyle name="Normal 61 2 2 4 2 2 6 2 2" xfId="0"/>
    <cellStyle name="Normal 61 2 2 4 2 2 6 3" xfId="0"/>
    <cellStyle name="Normal 61 2 2 4 2 2 7" xfId="0"/>
    <cellStyle name="Normal 61 2 2 4 2 2 7 2" xfId="0"/>
    <cellStyle name="Normal 61 2 2 4 2 2 8" xfId="0"/>
    <cellStyle name="Normal 61 2 2 4 2 3" xfId="0"/>
    <cellStyle name="Normal 61 2 2 4 2 3 2" xfId="0"/>
    <cellStyle name="Normal 61 2 2 4 2 3 2 2" xfId="0"/>
    <cellStyle name="Normal 61 2 2 4 2 3 2 2 2" xfId="0"/>
    <cellStyle name="Normal 61 2 2 4 2 3 2 2 2 2" xfId="0"/>
    <cellStyle name="Normal 61 2 2 4 2 3 2 2 2 2 2" xfId="0"/>
    <cellStyle name="Normal 61 2 2 4 2 3 2 2 2 3" xfId="0"/>
    <cellStyle name="Normal 61 2 2 4 2 3 2 2 3" xfId="0"/>
    <cellStyle name="Normal 61 2 2 4 2 3 2 2 3 2" xfId="0"/>
    <cellStyle name="Normal 61 2 2 4 2 3 2 2 3 2 2" xfId="0"/>
    <cellStyle name="Normal 61 2 2 4 2 3 2 2 3 3" xfId="0"/>
    <cellStyle name="Normal 61 2 2 4 2 3 2 2 4" xfId="0"/>
    <cellStyle name="Normal 61 2 2 4 2 3 2 2 4 2" xfId="0"/>
    <cellStyle name="Normal 61 2 2 4 2 3 2 2 5" xfId="0"/>
    <cellStyle name="Normal 61 2 2 4 2 3 2 3" xfId="0"/>
    <cellStyle name="Normal 61 2 2 4 2 3 2 3 2" xfId="0"/>
    <cellStyle name="Normal 61 2 2 4 2 3 2 3 2 2" xfId="0"/>
    <cellStyle name="Normal 61 2 2 4 2 3 2 3 3" xfId="0"/>
    <cellStyle name="Normal 61 2 2 4 2 3 2 4" xfId="0"/>
    <cellStyle name="Normal 61 2 2 4 2 3 2 4 2" xfId="0"/>
    <cellStyle name="Normal 61 2 2 4 2 3 2 4 2 2" xfId="0"/>
    <cellStyle name="Normal 61 2 2 4 2 3 2 4 3" xfId="0"/>
    <cellStyle name="Normal 61 2 2 4 2 3 2 5" xfId="0"/>
    <cellStyle name="Normal 61 2 2 4 2 3 2 5 2" xfId="0"/>
    <cellStyle name="Normal 61 2 2 4 2 3 2 6" xfId="0"/>
    <cellStyle name="Normal 61 2 2 4 2 3 3" xfId="0"/>
    <cellStyle name="Normal 61 2 2 4 2 3 3 2" xfId="0"/>
    <cellStyle name="Normal 61 2 2 4 2 3 3 2 2" xfId="0"/>
    <cellStyle name="Normal 61 2 2 4 2 3 3 2 2 2" xfId="0"/>
    <cellStyle name="Normal 61 2 2 4 2 3 3 2 3" xfId="0"/>
    <cellStyle name="Normal 61 2 2 4 2 3 3 3" xfId="0"/>
    <cellStyle name="Normal 61 2 2 4 2 3 3 3 2" xfId="0"/>
    <cellStyle name="Normal 61 2 2 4 2 3 3 3 2 2" xfId="0"/>
    <cellStyle name="Normal 61 2 2 4 2 3 3 3 3" xfId="0"/>
    <cellStyle name="Normal 61 2 2 4 2 3 3 4" xfId="0"/>
    <cellStyle name="Normal 61 2 2 4 2 3 3 4 2" xfId="0"/>
    <cellStyle name="Normal 61 2 2 4 2 3 3 5" xfId="0"/>
    <cellStyle name="Normal 61 2 2 4 2 3 4" xfId="0"/>
    <cellStyle name="Normal 61 2 2 4 2 3 4 2" xfId="0"/>
    <cellStyle name="Normal 61 2 2 4 2 3 4 2 2" xfId="0"/>
    <cellStyle name="Normal 61 2 2 4 2 3 4 3" xfId="0"/>
    <cellStyle name="Normal 61 2 2 4 2 3 5" xfId="0"/>
    <cellStyle name="Normal 61 2 2 4 2 3 5 2" xfId="0"/>
    <cellStyle name="Normal 61 2 2 4 2 3 5 2 2" xfId="0"/>
    <cellStyle name="Normal 61 2 2 4 2 3 5 3" xfId="0"/>
    <cellStyle name="Normal 61 2 2 4 2 3 6" xfId="0"/>
    <cellStyle name="Normal 61 2 2 4 2 3 6 2" xfId="0"/>
    <cellStyle name="Normal 61 2 2 4 2 3 7" xfId="0"/>
    <cellStyle name="Normal 61 2 2 4 2 4" xfId="0"/>
    <cellStyle name="Normal 61 2 2 4 2 4 2" xfId="0"/>
    <cellStyle name="Normal 61 2 2 4 2 4 2 2" xfId="0"/>
    <cellStyle name="Normal 61 2 2 4 2 4 2 2 2" xfId="0"/>
    <cellStyle name="Normal 61 2 2 4 2 4 2 2 2 2" xfId="0"/>
    <cellStyle name="Normal 61 2 2 4 2 4 2 2 3" xfId="0"/>
    <cellStyle name="Normal 61 2 2 4 2 4 2 3" xfId="0"/>
    <cellStyle name="Normal 61 2 2 4 2 4 2 3 2" xfId="0"/>
    <cellStyle name="Normal 61 2 2 4 2 4 2 3 2 2" xfId="0"/>
    <cellStyle name="Normal 61 2 2 4 2 4 2 3 3" xfId="0"/>
    <cellStyle name="Normal 61 2 2 4 2 4 2 4" xfId="0"/>
    <cellStyle name="Normal 61 2 2 4 2 4 2 4 2" xfId="0"/>
    <cellStyle name="Normal 61 2 2 4 2 4 2 5" xfId="0"/>
    <cellStyle name="Normal 61 2 2 4 2 4 3" xfId="0"/>
    <cellStyle name="Normal 61 2 2 4 2 4 3 2" xfId="0"/>
    <cellStyle name="Normal 61 2 2 4 2 4 3 2 2" xfId="0"/>
    <cellStyle name="Normal 61 2 2 4 2 4 3 3" xfId="0"/>
    <cellStyle name="Normal 61 2 2 4 2 4 4" xfId="0"/>
    <cellStyle name="Normal 61 2 2 4 2 4 4 2" xfId="0"/>
    <cellStyle name="Normal 61 2 2 4 2 4 4 2 2" xfId="0"/>
    <cellStyle name="Normal 61 2 2 4 2 4 4 3" xfId="0"/>
    <cellStyle name="Normal 61 2 2 4 2 4 5" xfId="0"/>
    <cellStyle name="Normal 61 2 2 4 2 4 5 2" xfId="0"/>
    <cellStyle name="Normal 61 2 2 4 2 4 6" xfId="0"/>
    <cellStyle name="Normal 61 2 2 4 2 5" xfId="0"/>
    <cellStyle name="Normal 61 2 2 4 2 5 2" xfId="0"/>
    <cellStyle name="Normal 61 2 2 4 2 5 2 2" xfId="0"/>
    <cellStyle name="Normal 61 2 2 4 2 5 2 2 2" xfId="0"/>
    <cellStyle name="Normal 61 2 2 4 2 5 2 3" xfId="0"/>
    <cellStyle name="Normal 61 2 2 4 2 5 3" xfId="0"/>
    <cellStyle name="Normal 61 2 2 4 2 5 3 2" xfId="0"/>
    <cellStyle name="Normal 61 2 2 4 2 5 3 2 2" xfId="0"/>
    <cellStyle name="Normal 61 2 2 4 2 5 3 3" xfId="0"/>
    <cellStyle name="Normal 61 2 2 4 2 5 4" xfId="0"/>
    <cellStyle name="Normal 61 2 2 4 2 5 4 2" xfId="0"/>
    <cellStyle name="Normal 61 2 2 4 2 5 5" xfId="0"/>
    <cellStyle name="Normal 61 2 2 4 2 6" xfId="0"/>
    <cellStyle name="Normal 61 2 2 4 2 6 2" xfId="0"/>
    <cellStyle name="Normal 61 2 2 4 2 6 2 2" xfId="0"/>
    <cellStyle name="Normal 61 2 2 4 2 6 3" xfId="0"/>
    <cellStyle name="Normal 61 2 2 4 2 7" xfId="0"/>
    <cellStyle name="Normal 61 2 2 4 2 7 2" xfId="0"/>
    <cellStyle name="Normal 61 2 2 4 2 7 2 2" xfId="0"/>
    <cellStyle name="Normal 61 2 2 4 2 7 3" xfId="0"/>
    <cellStyle name="Normal 61 2 2 4 2 8" xfId="0"/>
    <cellStyle name="Normal 61 2 2 4 2 8 2" xfId="0"/>
    <cellStyle name="Normal 61 2 2 4 2 9" xfId="0"/>
    <cellStyle name="Normal 61 2 2 4 3" xfId="0"/>
    <cellStyle name="Normal 61 2 2 4 3 2" xfId="0"/>
    <cellStyle name="Normal 61 2 2 4 3 2 2" xfId="0"/>
    <cellStyle name="Normal 61 2 2 4 3 2 2 2" xfId="0"/>
    <cellStyle name="Normal 61 2 2 4 3 2 2 2 2" xfId="0"/>
    <cellStyle name="Normal 61 2 2 4 3 2 2 2 2 2" xfId="0"/>
    <cellStyle name="Normal 61 2 2 4 3 2 2 2 2 2 2" xfId="0"/>
    <cellStyle name="Normal 61 2 2 4 3 2 2 2 2 3" xfId="0"/>
    <cellStyle name="Normal 61 2 2 4 3 2 2 2 3" xfId="0"/>
    <cellStyle name="Normal 61 2 2 4 3 2 2 2 3 2" xfId="0"/>
    <cellStyle name="Normal 61 2 2 4 3 2 2 2 3 2 2" xfId="0"/>
    <cellStyle name="Normal 61 2 2 4 3 2 2 2 3 3" xfId="0"/>
    <cellStyle name="Normal 61 2 2 4 3 2 2 2 4" xfId="0"/>
    <cellStyle name="Normal 61 2 2 4 3 2 2 2 4 2" xfId="0"/>
    <cellStyle name="Normal 61 2 2 4 3 2 2 2 5" xfId="0"/>
    <cellStyle name="Normal 61 2 2 4 3 2 2 3" xfId="0"/>
    <cellStyle name="Normal 61 2 2 4 3 2 2 3 2" xfId="0"/>
    <cellStyle name="Normal 61 2 2 4 3 2 2 3 2 2" xfId="0"/>
    <cellStyle name="Normal 61 2 2 4 3 2 2 3 3" xfId="0"/>
    <cellStyle name="Normal 61 2 2 4 3 2 2 4" xfId="0"/>
    <cellStyle name="Normal 61 2 2 4 3 2 2 4 2" xfId="0"/>
    <cellStyle name="Normal 61 2 2 4 3 2 2 4 2 2" xfId="0"/>
    <cellStyle name="Normal 61 2 2 4 3 2 2 4 3" xfId="0"/>
    <cellStyle name="Normal 61 2 2 4 3 2 2 5" xfId="0"/>
    <cellStyle name="Normal 61 2 2 4 3 2 2 5 2" xfId="0"/>
    <cellStyle name="Normal 61 2 2 4 3 2 2 6" xfId="0"/>
    <cellStyle name="Normal 61 2 2 4 3 2 3" xfId="0"/>
    <cellStyle name="Normal 61 2 2 4 3 2 3 2" xfId="0"/>
    <cellStyle name="Normal 61 2 2 4 3 2 3 2 2" xfId="0"/>
    <cellStyle name="Normal 61 2 2 4 3 2 3 2 2 2" xfId="0"/>
    <cellStyle name="Normal 61 2 2 4 3 2 3 2 3" xfId="0"/>
    <cellStyle name="Normal 61 2 2 4 3 2 3 3" xfId="0"/>
    <cellStyle name="Normal 61 2 2 4 3 2 3 3 2" xfId="0"/>
    <cellStyle name="Normal 61 2 2 4 3 2 3 3 2 2" xfId="0"/>
    <cellStyle name="Normal 61 2 2 4 3 2 3 3 3" xfId="0"/>
    <cellStyle name="Normal 61 2 2 4 3 2 3 4" xfId="0"/>
    <cellStyle name="Normal 61 2 2 4 3 2 3 4 2" xfId="0"/>
    <cellStyle name="Normal 61 2 2 4 3 2 3 5" xfId="0"/>
    <cellStyle name="Normal 61 2 2 4 3 2 4" xfId="0"/>
    <cellStyle name="Normal 61 2 2 4 3 2 4 2" xfId="0"/>
    <cellStyle name="Normal 61 2 2 4 3 2 4 2 2" xfId="0"/>
    <cellStyle name="Normal 61 2 2 4 3 2 4 3" xfId="0"/>
    <cellStyle name="Normal 61 2 2 4 3 2 5" xfId="0"/>
    <cellStyle name="Normal 61 2 2 4 3 2 5 2" xfId="0"/>
    <cellStyle name="Normal 61 2 2 4 3 2 5 2 2" xfId="0"/>
    <cellStyle name="Normal 61 2 2 4 3 2 5 3" xfId="0"/>
    <cellStyle name="Normal 61 2 2 4 3 2 6" xfId="0"/>
    <cellStyle name="Normal 61 2 2 4 3 2 6 2" xfId="0"/>
    <cellStyle name="Normal 61 2 2 4 3 2 7" xfId="0"/>
    <cellStyle name="Normal 61 2 2 4 3 3" xfId="0"/>
    <cellStyle name="Normal 61 2 2 4 3 3 2" xfId="0"/>
    <cellStyle name="Normal 61 2 2 4 3 3 2 2" xfId="0"/>
    <cellStyle name="Normal 61 2 2 4 3 3 2 2 2" xfId="0"/>
    <cellStyle name="Normal 61 2 2 4 3 3 2 2 2 2" xfId="0"/>
    <cellStyle name="Normal 61 2 2 4 3 3 2 2 3" xfId="0"/>
    <cellStyle name="Normal 61 2 2 4 3 3 2 3" xfId="0"/>
    <cellStyle name="Normal 61 2 2 4 3 3 2 3 2" xfId="0"/>
    <cellStyle name="Normal 61 2 2 4 3 3 2 3 2 2" xfId="0"/>
    <cellStyle name="Normal 61 2 2 4 3 3 2 3 3" xfId="0"/>
    <cellStyle name="Normal 61 2 2 4 3 3 2 4" xfId="0"/>
    <cellStyle name="Normal 61 2 2 4 3 3 2 4 2" xfId="0"/>
    <cellStyle name="Normal 61 2 2 4 3 3 2 5" xfId="0"/>
    <cellStyle name="Normal 61 2 2 4 3 3 3" xfId="0"/>
    <cellStyle name="Normal 61 2 2 4 3 3 3 2" xfId="0"/>
    <cellStyle name="Normal 61 2 2 4 3 3 3 2 2" xfId="0"/>
    <cellStyle name="Normal 61 2 2 4 3 3 3 3" xfId="0"/>
    <cellStyle name="Normal 61 2 2 4 3 3 4" xfId="0"/>
    <cellStyle name="Normal 61 2 2 4 3 3 4 2" xfId="0"/>
    <cellStyle name="Normal 61 2 2 4 3 3 4 2 2" xfId="0"/>
    <cellStyle name="Normal 61 2 2 4 3 3 4 3" xfId="0"/>
    <cellStyle name="Normal 61 2 2 4 3 3 5" xfId="0"/>
    <cellStyle name="Normal 61 2 2 4 3 3 5 2" xfId="0"/>
    <cellStyle name="Normal 61 2 2 4 3 3 6" xfId="0"/>
    <cellStyle name="Normal 61 2 2 4 3 4" xfId="0"/>
    <cellStyle name="Normal 61 2 2 4 3 4 2" xfId="0"/>
    <cellStyle name="Normal 61 2 2 4 3 4 2 2" xfId="0"/>
    <cellStyle name="Normal 61 2 2 4 3 4 2 2 2" xfId="0"/>
    <cellStyle name="Normal 61 2 2 4 3 4 2 3" xfId="0"/>
    <cellStyle name="Normal 61 2 2 4 3 4 3" xfId="0"/>
    <cellStyle name="Normal 61 2 2 4 3 4 3 2" xfId="0"/>
    <cellStyle name="Normal 61 2 2 4 3 4 3 2 2" xfId="0"/>
    <cellStyle name="Normal 61 2 2 4 3 4 3 3" xfId="0"/>
    <cellStyle name="Normal 61 2 2 4 3 4 4" xfId="0"/>
    <cellStyle name="Normal 61 2 2 4 3 4 4 2" xfId="0"/>
    <cellStyle name="Normal 61 2 2 4 3 4 5" xfId="0"/>
    <cellStyle name="Normal 61 2 2 4 3 5" xfId="0"/>
    <cellStyle name="Normal 61 2 2 4 3 5 2" xfId="0"/>
    <cellStyle name="Normal 61 2 2 4 3 5 2 2" xfId="0"/>
    <cellStyle name="Normal 61 2 2 4 3 5 3" xfId="0"/>
    <cellStyle name="Normal 61 2 2 4 3 6" xfId="0"/>
    <cellStyle name="Normal 61 2 2 4 3 6 2" xfId="0"/>
    <cellStyle name="Normal 61 2 2 4 3 6 2 2" xfId="0"/>
    <cellStyle name="Normal 61 2 2 4 3 6 3" xfId="0"/>
    <cellStyle name="Normal 61 2 2 4 3 7" xfId="0"/>
    <cellStyle name="Normal 61 2 2 4 3 7 2" xfId="0"/>
    <cellStyle name="Normal 61 2 2 4 3 8" xfId="0"/>
    <cellStyle name="Normal 61 2 2 4 4" xfId="0"/>
    <cellStyle name="Normal 61 2 2 4 4 2" xfId="0"/>
    <cellStyle name="Normal 61 2 2 4 4 2 2" xfId="0"/>
    <cellStyle name="Normal 61 2 2 4 4 2 2 2" xfId="0"/>
    <cellStyle name="Normal 61 2 2 4 4 2 2 2 2" xfId="0"/>
    <cellStyle name="Normal 61 2 2 4 4 2 2 2 2 2" xfId="0"/>
    <cellStyle name="Normal 61 2 2 4 4 2 2 2 3" xfId="0"/>
    <cellStyle name="Normal 61 2 2 4 4 2 2 3" xfId="0"/>
    <cellStyle name="Normal 61 2 2 4 4 2 2 3 2" xfId="0"/>
    <cellStyle name="Normal 61 2 2 4 4 2 2 3 2 2" xfId="0"/>
    <cellStyle name="Normal 61 2 2 4 4 2 2 3 3" xfId="0"/>
    <cellStyle name="Normal 61 2 2 4 4 2 2 4" xfId="0"/>
    <cellStyle name="Normal 61 2 2 4 4 2 2 4 2" xfId="0"/>
    <cellStyle name="Normal 61 2 2 4 4 2 2 5" xfId="0"/>
    <cellStyle name="Normal 61 2 2 4 4 2 3" xfId="0"/>
    <cellStyle name="Normal 61 2 2 4 4 2 3 2" xfId="0"/>
    <cellStyle name="Normal 61 2 2 4 4 2 3 2 2" xfId="0"/>
    <cellStyle name="Normal 61 2 2 4 4 2 3 3" xfId="0"/>
    <cellStyle name="Normal 61 2 2 4 4 2 4" xfId="0"/>
    <cellStyle name="Normal 61 2 2 4 4 2 4 2" xfId="0"/>
    <cellStyle name="Normal 61 2 2 4 4 2 4 2 2" xfId="0"/>
    <cellStyle name="Normal 61 2 2 4 4 2 4 3" xfId="0"/>
    <cellStyle name="Normal 61 2 2 4 4 2 5" xfId="0"/>
    <cellStyle name="Normal 61 2 2 4 4 2 5 2" xfId="0"/>
    <cellStyle name="Normal 61 2 2 4 4 2 6" xfId="0"/>
    <cellStyle name="Normal 61 2 2 4 4 3" xfId="0"/>
    <cellStyle name="Normal 61 2 2 4 4 3 2" xfId="0"/>
    <cellStyle name="Normal 61 2 2 4 4 3 2 2" xfId="0"/>
    <cellStyle name="Normal 61 2 2 4 4 3 2 2 2" xfId="0"/>
    <cellStyle name="Normal 61 2 2 4 4 3 2 3" xfId="0"/>
    <cellStyle name="Normal 61 2 2 4 4 3 3" xfId="0"/>
    <cellStyle name="Normal 61 2 2 4 4 3 3 2" xfId="0"/>
    <cellStyle name="Normal 61 2 2 4 4 3 3 2 2" xfId="0"/>
    <cellStyle name="Normal 61 2 2 4 4 3 3 3" xfId="0"/>
    <cellStyle name="Normal 61 2 2 4 4 3 4" xfId="0"/>
    <cellStyle name="Normal 61 2 2 4 4 3 4 2" xfId="0"/>
    <cellStyle name="Normal 61 2 2 4 4 3 5" xfId="0"/>
    <cellStyle name="Normal 61 2 2 4 4 4" xfId="0"/>
    <cellStyle name="Normal 61 2 2 4 4 4 2" xfId="0"/>
    <cellStyle name="Normal 61 2 2 4 4 4 2 2" xfId="0"/>
    <cellStyle name="Normal 61 2 2 4 4 4 3" xfId="0"/>
    <cellStyle name="Normal 61 2 2 4 4 5" xfId="0"/>
    <cellStyle name="Normal 61 2 2 4 4 5 2" xfId="0"/>
    <cellStyle name="Normal 61 2 2 4 4 5 2 2" xfId="0"/>
    <cellStyle name="Normal 61 2 2 4 4 5 3" xfId="0"/>
    <cellStyle name="Normal 61 2 2 4 4 6" xfId="0"/>
    <cellStyle name="Normal 61 2 2 4 4 6 2" xfId="0"/>
    <cellStyle name="Normal 61 2 2 4 4 7" xfId="0"/>
    <cellStyle name="Normal 61 2 2 4 5" xfId="0"/>
    <cellStyle name="Normal 61 2 2 4 5 2" xfId="0"/>
    <cellStyle name="Normal 61 2 2 4 5 2 2" xfId="0"/>
    <cellStyle name="Normal 61 2 2 4 5 2 2 2" xfId="0"/>
    <cellStyle name="Normal 61 2 2 4 5 2 2 2 2" xfId="0"/>
    <cellStyle name="Normal 61 2 2 4 5 2 2 3" xfId="0"/>
    <cellStyle name="Normal 61 2 2 4 5 2 3" xfId="0"/>
    <cellStyle name="Normal 61 2 2 4 5 2 3 2" xfId="0"/>
    <cellStyle name="Normal 61 2 2 4 5 2 3 2 2" xfId="0"/>
    <cellStyle name="Normal 61 2 2 4 5 2 3 3" xfId="0"/>
    <cellStyle name="Normal 61 2 2 4 5 2 4" xfId="0"/>
    <cellStyle name="Normal 61 2 2 4 5 2 4 2" xfId="0"/>
    <cellStyle name="Normal 61 2 2 4 5 2 5" xfId="0"/>
    <cellStyle name="Normal 61 2 2 4 5 3" xfId="0"/>
    <cellStyle name="Normal 61 2 2 4 5 3 2" xfId="0"/>
    <cellStyle name="Normal 61 2 2 4 5 3 2 2" xfId="0"/>
    <cellStyle name="Normal 61 2 2 4 5 3 3" xfId="0"/>
    <cellStyle name="Normal 61 2 2 4 5 4" xfId="0"/>
    <cellStyle name="Normal 61 2 2 4 5 4 2" xfId="0"/>
    <cellStyle name="Normal 61 2 2 4 5 4 2 2" xfId="0"/>
    <cellStyle name="Normal 61 2 2 4 5 4 3" xfId="0"/>
    <cellStyle name="Normal 61 2 2 4 5 5" xfId="0"/>
    <cellStyle name="Normal 61 2 2 4 5 5 2" xfId="0"/>
    <cellStyle name="Normal 61 2 2 4 5 6" xfId="0"/>
    <cellStyle name="Normal 61 2 2 4 6" xfId="0"/>
    <cellStyle name="Normal 61 2 2 4 6 2" xfId="0"/>
    <cellStyle name="Normal 61 2 2 4 6 2 2" xfId="0"/>
    <cellStyle name="Normal 61 2 2 4 6 2 2 2" xfId="0"/>
    <cellStyle name="Normal 61 2 2 4 6 2 3" xfId="0"/>
    <cellStyle name="Normal 61 2 2 4 6 3" xfId="0"/>
    <cellStyle name="Normal 61 2 2 4 6 3 2" xfId="0"/>
    <cellStyle name="Normal 61 2 2 4 6 3 2 2" xfId="0"/>
    <cellStyle name="Normal 61 2 2 4 6 3 3" xfId="0"/>
    <cellStyle name="Normal 61 2 2 4 6 4" xfId="0"/>
    <cellStyle name="Normal 61 2 2 4 6 4 2" xfId="0"/>
    <cellStyle name="Normal 61 2 2 4 6 5" xfId="0"/>
    <cellStyle name="Normal 61 2 2 4 7" xfId="0"/>
    <cellStyle name="Normal 61 2 2 4 7 2" xfId="0"/>
    <cellStyle name="Normal 61 2 2 4 7 2 2" xfId="0"/>
    <cellStyle name="Normal 61 2 2 4 7 3" xfId="0"/>
    <cellStyle name="Normal 61 2 2 4 8" xfId="0"/>
    <cellStyle name="Normal 61 2 2 4 8 2" xfId="0"/>
    <cellStyle name="Normal 61 2 2 4 8 2 2" xfId="0"/>
    <cellStyle name="Normal 61 2 2 4 8 3" xfId="0"/>
    <cellStyle name="Normal 61 2 2 4 9" xfId="0"/>
    <cellStyle name="Normal 61 2 2 4 9 2" xfId="0"/>
    <cellStyle name="Normal 61 2 2 5" xfId="0"/>
    <cellStyle name="Normal 61 2 2 5 2" xfId="0"/>
    <cellStyle name="Normal 61 2 2 5 2 2" xfId="0"/>
    <cellStyle name="Normal 61 2 2 5 2 2 2" xfId="0"/>
    <cellStyle name="Normal 61 2 2 5 2 2 2 2" xfId="0"/>
    <cellStyle name="Normal 61 2 2 5 2 2 2 2 2" xfId="0"/>
    <cellStyle name="Normal 61 2 2 5 2 2 2 2 2 2" xfId="0"/>
    <cellStyle name="Normal 61 2 2 5 2 2 2 2 2 2 2" xfId="0"/>
    <cellStyle name="Normal 61 2 2 5 2 2 2 2 2 3" xfId="0"/>
    <cellStyle name="Normal 61 2 2 5 2 2 2 2 3" xfId="0"/>
    <cellStyle name="Normal 61 2 2 5 2 2 2 2 3 2" xfId="0"/>
    <cellStyle name="Normal 61 2 2 5 2 2 2 2 3 2 2" xfId="0"/>
    <cellStyle name="Normal 61 2 2 5 2 2 2 2 3 3" xfId="0"/>
    <cellStyle name="Normal 61 2 2 5 2 2 2 2 4" xfId="0"/>
    <cellStyle name="Normal 61 2 2 5 2 2 2 2 4 2" xfId="0"/>
    <cellStyle name="Normal 61 2 2 5 2 2 2 2 5" xfId="0"/>
    <cellStyle name="Normal 61 2 2 5 2 2 2 3" xfId="0"/>
    <cellStyle name="Normal 61 2 2 5 2 2 2 3 2" xfId="0"/>
    <cellStyle name="Normal 61 2 2 5 2 2 2 3 2 2" xfId="0"/>
    <cellStyle name="Normal 61 2 2 5 2 2 2 3 3" xfId="0"/>
    <cellStyle name="Normal 61 2 2 5 2 2 2 4" xfId="0"/>
    <cellStyle name="Normal 61 2 2 5 2 2 2 4 2" xfId="0"/>
    <cellStyle name="Normal 61 2 2 5 2 2 2 4 2 2" xfId="0"/>
    <cellStyle name="Normal 61 2 2 5 2 2 2 4 3" xfId="0"/>
    <cellStyle name="Normal 61 2 2 5 2 2 2 5" xfId="0"/>
    <cellStyle name="Normal 61 2 2 5 2 2 2 5 2" xfId="0"/>
    <cellStyle name="Normal 61 2 2 5 2 2 2 6" xfId="0"/>
    <cellStyle name="Normal 61 2 2 5 2 2 3" xfId="0"/>
    <cellStyle name="Normal 61 2 2 5 2 2 3 2" xfId="0"/>
    <cellStyle name="Normal 61 2 2 5 2 2 3 2 2" xfId="0"/>
    <cellStyle name="Normal 61 2 2 5 2 2 3 2 2 2" xfId="0"/>
    <cellStyle name="Normal 61 2 2 5 2 2 3 2 3" xfId="0"/>
    <cellStyle name="Normal 61 2 2 5 2 2 3 3" xfId="0"/>
    <cellStyle name="Normal 61 2 2 5 2 2 3 3 2" xfId="0"/>
    <cellStyle name="Normal 61 2 2 5 2 2 3 3 2 2" xfId="0"/>
    <cellStyle name="Normal 61 2 2 5 2 2 3 3 3" xfId="0"/>
    <cellStyle name="Normal 61 2 2 5 2 2 3 4" xfId="0"/>
    <cellStyle name="Normal 61 2 2 5 2 2 3 4 2" xfId="0"/>
    <cellStyle name="Normal 61 2 2 5 2 2 3 5" xfId="0"/>
    <cellStyle name="Normal 61 2 2 5 2 2 4" xfId="0"/>
    <cellStyle name="Normal 61 2 2 5 2 2 4 2" xfId="0"/>
    <cellStyle name="Normal 61 2 2 5 2 2 4 2 2" xfId="0"/>
    <cellStyle name="Normal 61 2 2 5 2 2 4 3" xfId="0"/>
    <cellStyle name="Normal 61 2 2 5 2 2 5" xfId="0"/>
    <cellStyle name="Normal 61 2 2 5 2 2 5 2" xfId="0"/>
    <cellStyle name="Normal 61 2 2 5 2 2 5 2 2" xfId="0"/>
    <cellStyle name="Normal 61 2 2 5 2 2 5 3" xfId="0"/>
    <cellStyle name="Normal 61 2 2 5 2 2 6" xfId="0"/>
    <cellStyle name="Normal 61 2 2 5 2 2 6 2" xfId="0"/>
    <cellStyle name="Normal 61 2 2 5 2 2 7" xfId="0"/>
    <cellStyle name="Normal 61 2 2 5 2 3" xfId="0"/>
    <cellStyle name="Normal 61 2 2 5 2 3 2" xfId="0"/>
    <cellStyle name="Normal 61 2 2 5 2 3 2 2" xfId="0"/>
    <cellStyle name="Normal 61 2 2 5 2 3 2 2 2" xfId="0"/>
    <cellStyle name="Normal 61 2 2 5 2 3 2 2 2 2" xfId="0"/>
    <cellStyle name="Normal 61 2 2 5 2 3 2 2 3" xfId="0"/>
    <cellStyle name="Normal 61 2 2 5 2 3 2 3" xfId="0"/>
    <cellStyle name="Normal 61 2 2 5 2 3 2 3 2" xfId="0"/>
    <cellStyle name="Normal 61 2 2 5 2 3 2 3 2 2" xfId="0"/>
    <cellStyle name="Normal 61 2 2 5 2 3 2 3 3" xfId="0"/>
    <cellStyle name="Normal 61 2 2 5 2 3 2 4" xfId="0"/>
    <cellStyle name="Normal 61 2 2 5 2 3 2 4 2" xfId="0"/>
    <cellStyle name="Normal 61 2 2 5 2 3 2 5" xfId="0"/>
    <cellStyle name="Normal 61 2 2 5 2 3 3" xfId="0"/>
    <cellStyle name="Normal 61 2 2 5 2 3 3 2" xfId="0"/>
    <cellStyle name="Normal 61 2 2 5 2 3 3 2 2" xfId="0"/>
    <cellStyle name="Normal 61 2 2 5 2 3 3 3" xfId="0"/>
    <cellStyle name="Normal 61 2 2 5 2 3 4" xfId="0"/>
    <cellStyle name="Normal 61 2 2 5 2 3 4 2" xfId="0"/>
    <cellStyle name="Normal 61 2 2 5 2 3 4 2 2" xfId="0"/>
    <cellStyle name="Normal 61 2 2 5 2 3 4 3" xfId="0"/>
    <cellStyle name="Normal 61 2 2 5 2 3 5" xfId="0"/>
    <cellStyle name="Normal 61 2 2 5 2 3 5 2" xfId="0"/>
    <cellStyle name="Normal 61 2 2 5 2 3 6" xfId="0"/>
    <cellStyle name="Normal 61 2 2 5 2 4" xfId="0"/>
    <cellStyle name="Normal 61 2 2 5 2 4 2" xfId="0"/>
    <cellStyle name="Normal 61 2 2 5 2 4 2 2" xfId="0"/>
    <cellStyle name="Normal 61 2 2 5 2 4 2 2 2" xfId="0"/>
    <cellStyle name="Normal 61 2 2 5 2 4 2 3" xfId="0"/>
    <cellStyle name="Normal 61 2 2 5 2 4 3" xfId="0"/>
    <cellStyle name="Normal 61 2 2 5 2 4 3 2" xfId="0"/>
    <cellStyle name="Normal 61 2 2 5 2 4 3 2 2" xfId="0"/>
    <cellStyle name="Normal 61 2 2 5 2 4 3 3" xfId="0"/>
    <cellStyle name="Normal 61 2 2 5 2 4 4" xfId="0"/>
    <cellStyle name="Normal 61 2 2 5 2 4 4 2" xfId="0"/>
    <cellStyle name="Normal 61 2 2 5 2 4 5" xfId="0"/>
    <cellStyle name="Normal 61 2 2 5 2 5" xfId="0"/>
    <cellStyle name="Normal 61 2 2 5 2 5 2" xfId="0"/>
    <cellStyle name="Normal 61 2 2 5 2 5 2 2" xfId="0"/>
    <cellStyle name="Normal 61 2 2 5 2 5 3" xfId="0"/>
    <cellStyle name="Normal 61 2 2 5 2 6" xfId="0"/>
    <cellStyle name="Normal 61 2 2 5 2 6 2" xfId="0"/>
    <cellStyle name="Normal 61 2 2 5 2 6 2 2" xfId="0"/>
    <cellStyle name="Normal 61 2 2 5 2 6 3" xfId="0"/>
    <cellStyle name="Normal 61 2 2 5 2 7" xfId="0"/>
    <cellStyle name="Normal 61 2 2 5 2 7 2" xfId="0"/>
    <cellStyle name="Normal 61 2 2 5 2 8" xfId="0"/>
    <cellStyle name="Normal 61 2 2 5 3" xfId="0"/>
    <cellStyle name="Normal 61 2 2 5 3 2" xfId="0"/>
    <cellStyle name="Normal 61 2 2 5 3 2 2" xfId="0"/>
    <cellStyle name="Normal 61 2 2 5 3 2 2 2" xfId="0"/>
    <cellStyle name="Normal 61 2 2 5 3 2 2 2 2" xfId="0"/>
    <cellStyle name="Normal 61 2 2 5 3 2 2 2 2 2" xfId="0"/>
    <cellStyle name="Normal 61 2 2 5 3 2 2 2 3" xfId="0"/>
    <cellStyle name="Normal 61 2 2 5 3 2 2 3" xfId="0"/>
    <cellStyle name="Normal 61 2 2 5 3 2 2 3 2" xfId="0"/>
    <cellStyle name="Normal 61 2 2 5 3 2 2 3 2 2" xfId="0"/>
    <cellStyle name="Normal 61 2 2 5 3 2 2 3 3" xfId="0"/>
    <cellStyle name="Normal 61 2 2 5 3 2 2 4" xfId="0"/>
    <cellStyle name="Normal 61 2 2 5 3 2 2 4 2" xfId="0"/>
    <cellStyle name="Normal 61 2 2 5 3 2 2 5" xfId="0"/>
    <cellStyle name="Normal 61 2 2 5 3 2 3" xfId="0"/>
    <cellStyle name="Normal 61 2 2 5 3 2 3 2" xfId="0"/>
    <cellStyle name="Normal 61 2 2 5 3 2 3 2 2" xfId="0"/>
    <cellStyle name="Normal 61 2 2 5 3 2 3 3" xfId="0"/>
    <cellStyle name="Normal 61 2 2 5 3 2 4" xfId="0"/>
    <cellStyle name="Normal 61 2 2 5 3 2 4 2" xfId="0"/>
    <cellStyle name="Normal 61 2 2 5 3 2 4 2 2" xfId="0"/>
    <cellStyle name="Normal 61 2 2 5 3 2 4 3" xfId="0"/>
    <cellStyle name="Normal 61 2 2 5 3 2 5" xfId="0"/>
    <cellStyle name="Normal 61 2 2 5 3 2 5 2" xfId="0"/>
    <cellStyle name="Normal 61 2 2 5 3 2 6" xfId="0"/>
    <cellStyle name="Normal 61 2 2 5 3 3" xfId="0"/>
    <cellStyle name="Normal 61 2 2 5 3 3 2" xfId="0"/>
    <cellStyle name="Normal 61 2 2 5 3 3 2 2" xfId="0"/>
    <cellStyle name="Normal 61 2 2 5 3 3 2 2 2" xfId="0"/>
    <cellStyle name="Normal 61 2 2 5 3 3 2 3" xfId="0"/>
    <cellStyle name="Normal 61 2 2 5 3 3 3" xfId="0"/>
    <cellStyle name="Normal 61 2 2 5 3 3 3 2" xfId="0"/>
    <cellStyle name="Normal 61 2 2 5 3 3 3 2 2" xfId="0"/>
    <cellStyle name="Normal 61 2 2 5 3 3 3 3" xfId="0"/>
    <cellStyle name="Normal 61 2 2 5 3 3 4" xfId="0"/>
    <cellStyle name="Normal 61 2 2 5 3 3 4 2" xfId="0"/>
    <cellStyle name="Normal 61 2 2 5 3 3 5" xfId="0"/>
    <cellStyle name="Normal 61 2 2 5 3 4" xfId="0"/>
    <cellStyle name="Normal 61 2 2 5 3 4 2" xfId="0"/>
    <cellStyle name="Normal 61 2 2 5 3 4 2 2" xfId="0"/>
    <cellStyle name="Normal 61 2 2 5 3 4 3" xfId="0"/>
    <cellStyle name="Normal 61 2 2 5 3 5" xfId="0"/>
    <cellStyle name="Normal 61 2 2 5 3 5 2" xfId="0"/>
    <cellStyle name="Normal 61 2 2 5 3 5 2 2" xfId="0"/>
    <cellStyle name="Normal 61 2 2 5 3 5 3" xfId="0"/>
    <cellStyle name="Normal 61 2 2 5 3 6" xfId="0"/>
    <cellStyle name="Normal 61 2 2 5 3 6 2" xfId="0"/>
    <cellStyle name="Normal 61 2 2 5 3 7" xfId="0"/>
    <cellStyle name="Normal 61 2 2 5 4" xfId="0"/>
    <cellStyle name="Normal 61 2 2 5 4 2" xfId="0"/>
    <cellStyle name="Normal 61 2 2 5 4 2 2" xfId="0"/>
    <cellStyle name="Normal 61 2 2 5 4 2 2 2" xfId="0"/>
    <cellStyle name="Normal 61 2 2 5 4 2 2 2 2" xfId="0"/>
    <cellStyle name="Normal 61 2 2 5 4 2 2 3" xfId="0"/>
    <cellStyle name="Normal 61 2 2 5 4 2 3" xfId="0"/>
    <cellStyle name="Normal 61 2 2 5 4 2 3 2" xfId="0"/>
    <cellStyle name="Normal 61 2 2 5 4 2 3 2 2" xfId="0"/>
    <cellStyle name="Normal 61 2 2 5 4 2 3 3" xfId="0"/>
    <cellStyle name="Normal 61 2 2 5 4 2 4" xfId="0"/>
    <cellStyle name="Normal 61 2 2 5 4 2 4 2" xfId="0"/>
    <cellStyle name="Normal 61 2 2 5 4 2 5" xfId="0"/>
    <cellStyle name="Normal 61 2 2 5 4 3" xfId="0"/>
    <cellStyle name="Normal 61 2 2 5 4 3 2" xfId="0"/>
    <cellStyle name="Normal 61 2 2 5 4 3 2 2" xfId="0"/>
    <cellStyle name="Normal 61 2 2 5 4 3 3" xfId="0"/>
    <cellStyle name="Normal 61 2 2 5 4 4" xfId="0"/>
    <cellStyle name="Normal 61 2 2 5 4 4 2" xfId="0"/>
    <cellStyle name="Normal 61 2 2 5 4 4 2 2" xfId="0"/>
    <cellStyle name="Normal 61 2 2 5 4 4 3" xfId="0"/>
    <cellStyle name="Normal 61 2 2 5 4 5" xfId="0"/>
    <cellStyle name="Normal 61 2 2 5 4 5 2" xfId="0"/>
    <cellStyle name="Normal 61 2 2 5 4 6" xfId="0"/>
    <cellStyle name="Normal 61 2 2 5 5" xfId="0"/>
    <cellStyle name="Normal 61 2 2 5 5 2" xfId="0"/>
    <cellStyle name="Normal 61 2 2 5 5 2 2" xfId="0"/>
    <cellStyle name="Normal 61 2 2 5 5 2 2 2" xfId="0"/>
    <cellStyle name="Normal 61 2 2 5 5 2 3" xfId="0"/>
    <cellStyle name="Normal 61 2 2 5 5 3" xfId="0"/>
    <cellStyle name="Normal 61 2 2 5 5 3 2" xfId="0"/>
    <cellStyle name="Normal 61 2 2 5 5 3 2 2" xfId="0"/>
    <cellStyle name="Normal 61 2 2 5 5 3 3" xfId="0"/>
    <cellStyle name="Normal 61 2 2 5 5 4" xfId="0"/>
    <cellStyle name="Normal 61 2 2 5 5 4 2" xfId="0"/>
    <cellStyle name="Normal 61 2 2 5 5 5" xfId="0"/>
    <cellStyle name="Normal 61 2 2 5 6" xfId="0"/>
    <cellStyle name="Normal 61 2 2 5 6 2" xfId="0"/>
    <cellStyle name="Normal 61 2 2 5 6 2 2" xfId="0"/>
    <cellStyle name="Normal 61 2 2 5 6 3" xfId="0"/>
    <cellStyle name="Normal 61 2 2 5 7" xfId="0"/>
    <cellStyle name="Normal 61 2 2 5 7 2" xfId="0"/>
    <cellStyle name="Normal 61 2 2 5 7 2 2" xfId="0"/>
    <cellStyle name="Normal 61 2 2 5 7 3" xfId="0"/>
    <cellStyle name="Normal 61 2 2 5 8" xfId="0"/>
    <cellStyle name="Normal 61 2 2 5 8 2" xfId="0"/>
    <cellStyle name="Normal 61 2 2 5 9" xfId="0"/>
    <cellStyle name="Normal 61 2 2 6" xfId="0"/>
    <cellStyle name="Normal 61 2 2 6 2" xfId="0"/>
    <cellStyle name="Normal 61 2 2 6 2 2" xfId="0"/>
    <cellStyle name="Normal 61 2 2 6 2 2 2" xfId="0"/>
    <cellStyle name="Normal 61 2 2 6 2 2 2 2" xfId="0"/>
    <cellStyle name="Normal 61 2 2 6 2 2 2 2 2" xfId="0"/>
    <cellStyle name="Normal 61 2 2 6 2 2 2 2 2 2" xfId="0"/>
    <cellStyle name="Normal 61 2 2 6 2 2 2 2 3" xfId="0"/>
    <cellStyle name="Normal 61 2 2 6 2 2 2 3" xfId="0"/>
    <cellStyle name="Normal 61 2 2 6 2 2 2 3 2" xfId="0"/>
    <cellStyle name="Normal 61 2 2 6 2 2 2 3 2 2" xfId="0"/>
    <cellStyle name="Normal 61 2 2 6 2 2 2 3 3" xfId="0"/>
    <cellStyle name="Normal 61 2 2 6 2 2 2 4" xfId="0"/>
    <cellStyle name="Normal 61 2 2 6 2 2 2 4 2" xfId="0"/>
    <cellStyle name="Normal 61 2 2 6 2 2 2 5" xfId="0"/>
    <cellStyle name="Normal 61 2 2 6 2 2 3" xfId="0"/>
    <cellStyle name="Normal 61 2 2 6 2 2 3 2" xfId="0"/>
    <cellStyle name="Normal 61 2 2 6 2 2 3 2 2" xfId="0"/>
    <cellStyle name="Normal 61 2 2 6 2 2 3 3" xfId="0"/>
    <cellStyle name="Normal 61 2 2 6 2 2 4" xfId="0"/>
    <cellStyle name="Normal 61 2 2 6 2 2 4 2" xfId="0"/>
    <cellStyle name="Normal 61 2 2 6 2 2 4 2 2" xfId="0"/>
    <cellStyle name="Normal 61 2 2 6 2 2 4 3" xfId="0"/>
    <cellStyle name="Normal 61 2 2 6 2 2 5" xfId="0"/>
    <cellStyle name="Normal 61 2 2 6 2 2 5 2" xfId="0"/>
    <cellStyle name="Normal 61 2 2 6 2 2 6" xfId="0"/>
    <cellStyle name="Normal 61 2 2 6 2 3" xfId="0"/>
    <cellStyle name="Normal 61 2 2 6 2 3 2" xfId="0"/>
    <cellStyle name="Normal 61 2 2 6 2 3 2 2" xfId="0"/>
    <cellStyle name="Normal 61 2 2 6 2 3 2 2 2" xfId="0"/>
    <cellStyle name="Normal 61 2 2 6 2 3 2 3" xfId="0"/>
    <cellStyle name="Normal 61 2 2 6 2 3 3" xfId="0"/>
    <cellStyle name="Normal 61 2 2 6 2 3 3 2" xfId="0"/>
    <cellStyle name="Normal 61 2 2 6 2 3 3 2 2" xfId="0"/>
    <cellStyle name="Normal 61 2 2 6 2 3 3 3" xfId="0"/>
    <cellStyle name="Normal 61 2 2 6 2 3 4" xfId="0"/>
    <cellStyle name="Normal 61 2 2 6 2 3 4 2" xfId="0"/>
    <cellStyle name="Normal 61 2 2 6 2 3 5" xfId="0"/>
    <cellStyle name="Normal 61 2 2 6 2 4" xfId="0"/>
    <cellStyle name="Normal 61 2 2 6 2 4 2" xfId="0"/>
    <cellStyle name="Normal 61 2 2 6 2 4 2 2" xfId="0"/>
    <cellStyle name="Normal 61 2 2 6 2 4 3" xfId="0"/>
    <cellStyle name="Normal 61 2 2 6 2 5" xfId="0"/>
    <cellStyle name="Normal 61 2 2 6 2 5 2" xfId="0"/>
    <cellStyle name="Normal 61 2 2 6 2 5 2 2" xfId="0"/>
    <cellStyle name="Normal 61 2 2 6 2 5 3" xfId="0"/>
    <cellStyle name="Normal 61 2 2 6 2 6" xfId="0"/>
    <cellStyle name="Normal 61 2 2 6 2 6 2" xfId="0"/>
    <cellStyle name="Normal 61 2 2 6 2 7" xfId="0"/>
    <cellStyle name="Normal 61 2 2 6 3" xfId="0"/>
    <cellStyle name="Normal 61 2 2 6 3 2" xfId="0"/>
    <cellStyle name="Normal 61 2 2 6 3 2 2" xfId="0"/>
    <cellStyle name="Normal 61 2 2 6 3 2 2 2" xfId="0"/>
    <cellStyle name="Normal 61 2 2 6 3 2 2 2 2" xfId="0"/>
    <cellStyle name="Normal 61 2 2 6 3 2 2 3" xfId="0"/>
    <cellStyle name="Normal 61 2 2 6 3 2 3" xfId="0"/>
    <cellStyle name="Normal 61 2 2 6 3 2 3 2" xfId="0"/>
    <cellStyle name="Normal 61 2 2 6 3 2 3 2 2" xfId="0"/>
    <cellStyle name="Normal 61 2 2 6 3 2 3 3" xfId="0"/>
    <cellStyle name="Normal 61 2 2 6 3 2 4" xfId="0"/>
    <cellStyle name="Normal 61 2 2 6 3 2 4 2" xfId="0"/>
    <cellStyle name="Normal 61 2 2 6 3 2 5" xfId="0"/>
    <cellStyle name="Normal 61 2 2 6 3 3" xfId="0"/>
    <cellStyle name="Normal 61 2 2 6 3 3 2" xfId="0"/>
    <cellStyle name="Normal 61 2 2 6 3 3 2 2" xfId="0"/>
    <cellStyle name="Normal 61 2 2 6 3 3 3" xfId="0"/>
    <cellStyle name="Normal 61 2 2 6 3 4" xfId="0"/>
    <cellStyle name="Normal 61 2 2 6 3 4 2" xfId="0"/>
    <cellStyle name="Normal 61 2 2 6 3 4 2 2" xfId="0"/>
    <cellStyle name="Normal 61 2 2 6 3 4 3" xfId="0"/>
    <cellStyle name="Normal 61 2 2 6 3 5" xfId="0"/>
    <cellStyle name="Normal 61 2 2 6 3 5 2" xfId="0"/>
    <cellStyle name="Normal 61 2 2 6 3 6" xfId="0"/>
    <cellStyle name="Normal 61 2 2 6 4" xfId="0"/>
    <cellStyle name="Normal 61 2 2 6 4 2" xfId="0"/>
    <cellStyle name="Normal 61 2 2 6 4 2 2" xfId="0"/>
    <cellStyle name="Normal 61 2 2 6 4 2 2 2" xfId="0"/>
    <cellStyle name="Normal 61 2 2 6 4 2 3" xfId="0"/>
    <cellStyle name="Normal 61 2 2 6 4 3" xfId="0"/>
    <cellStyle name="Normal 61 2 2 6 4 3 2" xfId="0"/>
    <cellStyle name="Normal 61 2 2 6 4 3 2 2" xfId="0"/>
    <cellStyle name="Normal 61 2 2 6 4 3 3" xfId="0"/>
    <cellStyle name="Normal 61 2 2 6 4 4" xfId="0"/>
    <cellStyle name="Normal 61 2 2 6 4 4 2" xfId="0"/>
    <cellStyle name="Normal 61 2 2 6 4 5" xfId="0"/>
    <cellStyle name="Normal 61 2 2 6 5" xfId="0"/>
    <cellStyle name="Normal 61 2 2 6 5 2" xfId="0"/>
    <cellStyle name="Normal 61 2 2 6 5 2 2" xfId="0"/>
    <cellStyle name="Normal 61 2 2 6 5 3" xfId="0"/>
    <cellStyle name="Normal 61 2 2 6 6" xfId="0"/>
    <cellStyle name="Normal 61 2 2 6 6 2" xfId="0"/>
    <cellStyle name="Normal 61 2 2 6 6 2 2" xfId="0"/>
    <cellStyle name="Normal 61 2 2 6 6 3" xfId="0"/>
    <cellStyle name="Normal 61 2 2 6 7" xfId="0"/>
    <cellStyle name="Normal 61 2 2 6 7 2" xfId="0"/>
    <cellStyle name="Normal 61 2 2 6 8" xfId="0"/>
    <cellStyle name="Normal 61 2 2 7" xfId="0"/>
    <cellStyle name="Normal 61 2 2 7 2" xfId="0"/>
    <cellStyle name="Normal 61 2 2 7 2 2" xfId="0"/>
    <cellStyle name="Normal 61 2 2 7 2 2 2" xfId="0"/>
    <cellStyle name="Normal 61 2 2 7 2 2 2 2" xfId="0"/>
    <cellStyle name="Normal 61 2 2 7 2 2 2 2 2" xfId="0"/>
    <cellStyle name="Normal 61 2 2 7 2 2 2 3" xfId="0"/>
    <cellStyle name="Normal 61 2 2 7 2 2 3" xfId="0"/>
    <cellStyle name="Normal 61 2 2 7 2 2 3 2" xfId="0"/>
    <cellStyle name="Normal 61 2 2 7 2 2 3 2 2" xfId="0"/>
    <cellStyle name="Normal 61 2 2 7 2 2 3 3" xfId="0"/>
    <cellStyle name="Normal 61 2 2 7 2 2 4" xfId="0"/>
    <cellStyle name="Normal 61 2 2 7 2 2 4 2" xfId="0"/>
    <cellStyle name="Normal 61 2 2 7 2 2 5" xfId="0"/>
    <cellStyle name="Normal 61 2 2 7 2 3" xfId="0"/>
    <cellStyle name="Normal 61 2 2 7 2 3 2" xfId="0"/>
    <cellStyle name="Normal 61 2 2 7 2 3 2 2" xfId="0"/>
    <cellStyle name="Normal 61 2 2 7 2 3 3" xfId="0"/>
    <cellStyle name="Normal 61 2 2 7 2 4" xfId="0"/>
    <cellStyle name="Normal 61 2 2 7 2 4 2" xfId="0"/>
    <cellStyle name="Normal 61 2 2 7 2 4 2 2" xfId="0"/>
    <cellStyle name="Normal 61 2 2 7 2 4 3" xfId="0"/>
    <cellStyle name="Normal 61 2 2 7 2 5" xfId="0"/>
    <cellStyle name="Normal 61 2 2 7 2 5 2" xfId="0"/>
    <cellStyle name="Normal 61 2 2 7 2 6" xfId="0"/>
    <cellStyle name="Normal 61 2 2 7 3" xfId="0"/>
    <cellStyle name="Normal 61 2 2 7 3 2" xfId="0"/>
    <cellStyle name="Normal 61 2 2 7 3 2 2" xfId="0"/>
    <cellStyle name="Normal 61 2 2 7 3 2 2 2" xfId="0"/>
    <cellStyle name="Normal 61 2 2 7 3 2 3" xfId="0"/>
    <cellStyle name="Normal 61 2 2 7 3 3" xfId="0"/>
    <cellStyle name="Normal 61 2 2 7 3 3 2" xfId="0"/>
    <cellStyle name="Normal 61 2 2 7 3 3 2 2" xfId="0"/>
    <cellStyle name="Normal 61 2 2 7 3 3 3" xfId="0"/>
    <cellStyle name="Normal 61 2 2 7 3 4" xfId="0"/>
    <cellStyle name="Normal 61 2 2 7 3 4 2" xfId="0"/>
    <cellStyle name="Normal 61 2 2 7 3 5" xfId="0"/>
    <cellStyle name="Normal 61 2 2 7 4" xfId="0"/>
    <cellStyle name="Normal 61 2 2 7 4 2" xfId="0"/>
    <cellStyle name="Normal 61 2 2 7 4 2 2" xfId="0"/>
    <cellStyle name="Normal 61 2 2 7 4 3" xfId="0"/>
    <cellStyle name="Normal 61 2 2 7 5" xfId="0"/>
    <cellStyle name="Normal 61 2 2 7 5 2" xfId="0"/>
    <cellStyle name="Normal 61 2 2 7 5 2 2" xfId="0"/>
    <cellStyle name="Normal 61 2 2 7 5 3" xfId="0"/>
    <cellStyle name="Normal 61 2 2 7 6" xfId="0"/>
    <cellStyle name="Normal 61 2 2 7 6 2" xfId="0"/>
    <cellStyle name="Normal 61 2 2 7 7" xfId="0"/>
    <cellStyle name="Normal 61 2 2 8" xfId="0"/>
    <cellStyle name="Normal 61 2 2 8 2" xfId="0"/>
    <cellStyle name="Normal 61 2 2 8 2 2" xfId="0"/>
    <cellStyle name="Normal 61 2 2 8 2 2 2" xfId="0"/>
    <cellStyle name="Normal 61 2 2 8 2 2 2 2" xfId="0"/>
    <cellStyle name="Normal 61 2 2 8 2 2 3" xfId="0"/>
    <cellStyle name="Normal 61 2 2 8 2 3" xfId="0"/>
    <cellStyle name="Normal 61 2 2 8 2 3 2" xfId="0"/>
    <cellStyle name="Normal 61 2 2 8 2 3 2 2" xfId="0"/>
    <cellStyle name="Normal 61 2 2 8 2 3 3" xfId="0"/>
    <cellStyle name="Normal 61 2 2 8 2 4" xfId="0"/>
    <cellStyle name="Normal 61 2 2 8 2 4 2" xfId="0"/>
    <cellStyle name="Normal 61 2 2 8 2 5" xfId="0"/>
    <cellStyle name="Normal 61 2 2 8 3" xfId="0"/>
    <cellStyle name="Normal 61 2 2 8 3 2" xfId="0"/>
    <cellStyle name="Normal 61 2 2 8 3 2 2" xfId="0"/>
    <cellStyle name="Normal 61 2 2 8 3 3" xfId="0"/>
    <cellStyle name="Normal 61 2 2 8 4" xfId="0"/>
    <cellStyle name="Normal 61 2 2 8 4 2" xfId="0"/>
    <cellStyle name="Normal 61 2 2 8 4 2 2" xfId="0"/>
    <cellStyle name="Normal 61 2 2 8 4 3" xfId="0"/>
    <cellStyle name="Normal 61 2 2 8 5" xfId="0"/>
    <cellStyle name="Normal 61 2 2 8 5 2" xfId="0"/>
    <cellStyle name="Normal 61 2 2 8 6" xfId="0"/>
    <cellStyle name="Normal 61 2 2 9" xfId="0"/>
    <cellStyle name="Normal 61 2 2 9 2" xfId="0"/>
    <cellStyle name="Normal 61 2 2 9 2 2" xfId="0"/>
    <cellStyle name="Normal 61 2 2 9 2 2 2" xfId="0"/>
    <cellStyle name="Normal 61 2 2 9 2 3" xfId="0"/>
    <cellStyle name="Normal 61 2 2 9 3" xfId="0"/>
    <cellStyle name="Normal 61 2 2 9 3 2" xfId="0"/>
    <cellStyle name="Normal 61 2 2 9 3 2 2" xfId="0"/>
    <cellStyle name="Normal 61 2 2 9 3 3" xfId="0"/>
    <cellStyle name="Normal 61 2 2 9 4" xfId="0"/>
    <cellStyle name="Normal 61 2 2 9 4 2" xfId="0"/>
    <cellStyle name="Normal 61 2 2 9 5" xfId="0"/>
    <cellStyle name="Normal 61 2 3" xfId="0"/>
    <cellStyle name="Normal 61 2 3 10" xfId="0"/>
    <cellStyle name="Normal 61 2 3 10 2" xfId="0"/>
    <cellStyle name="Normal 61 2 3 10 2 2" xfId="0"/>
    <cellStyle name="Normal 61 2 3 10 3" xfId="0"/>
    <cellStyle name="Normal 61 2 3 11" xfId="0"/>
    <cellStyle name="Normal 61 2 3 11 2" xfId="0"/>
    <cellStyle name="Normal 61 2 3 11 2 2" xfId="0"/>
    <cellStyle name="Normal 61 2 3 11 3" xfId="0"/>
    <cellStyle name="Normal 61 2 3 12" xfId="0"/>
    <cellStyle name="Normal 61 2 3 12 2" xfId="0"/>
    <cellStyle name="Normal 61 2 3 13" xfId="0"/>
    <cellStyle name="Normal 61 2 3 2" xfId="0"/>
    <cellStyle name="Normal 61 2 3 2 10" xfId="0"/>
    <cellStyle name="Normal 61 2 3 2 10 2" xfId="0"/>
    <cellStyle name="Normal 61 2 3 2 10 2 2" xfId="0"/>
    <cellStyle name="Normal 61 2 3 2 10 3" xfId="0"/>
    <cellStyle name="Normal 61 2 3 2 11" xfId="0"/>
    <cellStyle name="Normal 61 2 3 2 11 2" xfId="0"/>
    <cellStyle name="Normal 61 2 3 2 12" xfId="0"/>
    <cellStyle name="Normal 61 2 3 2 2" xfId="0"/>
    <cellStyle name="Normal 61 2 3 2 2 10" xfId="0"/>
    <cellStyle name="Normal 61 2 3 2 2 2" xfId="0"/>
    <cellStyle name="Normal 61 2 3 2 2 2 2" xfId="0"/>
    <cellStyle name="Normal 61 2 3 2 2 2 2 2" xfId="0"/>
    <cellStyle name="Normal 61 2 3 2 2 2 2 2 2" xfId="0"/>
    <cellStyle name="Normal 61 2 3 2 2 2 2 2 2 2" xfId="0"/>
    <cellStyle name="Normal 61 2 3 2 2 2 2 2 2 2 2" xfId="0"/>
    <cellStyle name="Normal 61 2 3 2 2 2 2 2 2 2 2 2" xfId="0"/>
    <cellStyle name="Normal 61 2 3 2 2 2 2 2 2 2 2 2 2" xfId="0"/>
    <cellStyle name="Normal 61 2 3 2 2 2 2 2 2 2 2 3" xfId="0"/>
    <cellStyle name="Normal 61 2 3 2 2 2 2 2 2 2 3" xfId="0"/>
    <cellStyle name="Normal 61 2 3 2 2 2 2 2 2 2 3 2" xfId="0"/>
    <cellStyle name="Normal 61 2 3 2 2 2 2 2 2 2 3 2 2" xfId="0"/>
    <cellStyle name="Normal 61 2 3 2 2 2 2 2 2 2 3 3" xfId="0"/>
    <cellStyle name="Normal 61 2 3 2 2 2 2 2 2 2 4" xfId="0"/>
    <cellStyle name="Normal 61 2 3 2 2 2 2 2 2 2 4 2" xfId="0"/>
    <cellStyle name="Normal 61 2 3 2 2 2 2 2 2 2 5" xfId="0"/>
    <cellStyle name="Normal 61 2 3 2 2 2 2 2 2 3" xfId="0"/>
    <cellStyle name="Normal 61 2 3 2 2 2 2 2 2 3 2" xfId="0"/>
    <cellStyle name="Normal 61 2 3 2 2 2 2 2 2 3 2 2" xfId="0"/>
    <cellStyle name="Normal 61 2 3 2 2 2 2 2 2 3 3" xfId="0"/>
    <cellStyle name="Normal 61 2 3 2 2 2 2 2 2 4" xfId="0"/>
    <cellStyle name="Normal 61 2 3 2 2 2 2 2 2 4 2" xfId="0"/>
    <cellStyle name="Normal 61 2 3 2 2 2 2 2 2 4 2 2" xfId="0"/>
    <cellStyle name="Normal 61 2 3 2 2 2 2 2 2 4 3" xfId="0"/>
    <cellStyle name="Normal 61 2 3 2 2 2 2 2 2 5" xfId="0"/>
    <cellStyle name="Normal 61 2 3 2 2 2 2 2 2 5 2" xfId="0"/>
    <cellStyle name="Normal 61 2 3 2 2 2 2 2 2 6" xfId="0"/>
    <cellStyle name="Normal 61 2 3 2 2 2 2 2 3" xfId="0"/>
    <cellStyle name="Normal 61 2 3 2 2 2 2 2 3 2" xfId="0"/>
    <cellStyle name="Normal 61 2 3 2 2 2 2 2 3 2 2" xfId="0"/>
    <cellStyle name="Normal 61 2 3 2 2 2 2 2 3 2 2 2" xfId="0"/>
    <cellStyle name="Normal 61 2 3 2 2 2 2 2 3 2 3" xfId="0"/>
    <cellStyle name="Normal 61 2 3 2 2 2 2 2 3 3" xfId="0"/>
    <cellStyle name="Normal 61 2 3 2 2 2 2 2 3 3 2" xfId="0"/>
    <cellStyle name="Normal 61 2 3 2 2 2 2 2 3 3 2 2" xfId="0"/>
    <cellStyle name="Normal 61 2 3 2 2 2 2 2 3 3 3" xfId="0"/>
    <cellStyle name="Normal 61 2 3 2 2 2 2 2 3 4" xfId="0"/>
    <cellStyle name="Normal 61 2 3 2 2 2 2 2 3 4 2" xfId="0"/>
    <cellStyle name="Normal 61 2 3 2 2 2 2 2 3 5" xfId="0"/>
    <cellStyle name="Normal 61 2 3 2 2 2 2 2 4" xfId="0"/>
    <cellStyle name="Normal 61 2 3 2 2 2 2 2 4 2" xfId="0"/>
    <cellStyle name="Normal 61 2 3 2 2 2 2 2 4 2 2" xfId="0"/>
    <cellStyle name="Normal 61 2 3 2 2 2 2 2 4 3" xfId="0"/>
    <cellStyle name="Normal 61 2 3 2 2 2 2 2 5" xfId="0"/>
    <cellStyle name="Normal 61 2 3 2 2 2 2 2 5 2" xfId="0"/>
    <cellStyle name="Normal 61 2 3 2 2 2 2 2 5 2 2" xfId="0"/>
    <cellStyle name="Normal 61 2 3 2 2 2 2 2 5 3" xfId="0"/>
    <cellStyle name="Normal 61 2 3 2 2 2 2 2 6" xfId="0"/>
    <cellStyle name="Normal 61 2 3 2 2 2 2 2 6 2" xfId="0"/>
    <cellStyle name="Normal 61 2 3 2 2 2 2 2 7" xfId="0"/>
    <cellStyle name="Normal 61 2 3 2 2 2 2 3" xfId="0"/>
    <cellStyle name="Normal 61 2 3 2 2 2 2 3 2" xfId="0"/>
    <cellStyle name="Normal 61 2 3 2 2 2 2 3 2 2" xfId="0"/>
    <cellStyle name="Normal 61 2 3 2 2 2 2 3 2 2 2" xfId="0"/>
    <cellStyle name="Normal 61 2 3 2 2 2 2 3 2 2 2 2" xfId="0"/>
    <cellStyle name="Normal 61 2 3 2 2 2 2 3 2 2 3" xfId="0"/>
    <cellStyle name="Normal 61 2 3 2 2 2 2 3 2 3" xfId="0"/>
    <cellStyle name="Normal 61 2 3 2 2 2 2 3 2 3 2" xfId="0"/>
    <cellStyle name="Normal 61 2 3 2 2 2 2 3 2 3 2 2" xfId="0"/>
    <cellStyle name="Normal 61 2 3 2 2 2 2 3 2 3 3" xfId="0"/>
    <cellStyle name="Normal 61 2 3 2 2 2 2 3 2 4" xfId="0"/>
    <cellStyle name="Normal 61 2 3 2 2 2 2 3 2 4 2" xfId="0"/>
    <cellStyle name="Normal 61 2 3 2 2 2 2 3 2 5" xfId="0"/>
    <cellStyle name="Normal 61 2 3 2 2 2 2 3 3" xfId="0"/>
    <cellStyle name="Normal 61 2 3 2 2 2 2 3 3 2" xfId="0"/>
    <cellStyle name="Normal 61 2 3 2 2 2 2 3 3 2 2" xfId="0"/>
    <cellStyle name="Normal 61 2 3 2 2 2 2 3 3 3" xfId="0"/>
    <cellStyle name="Normal 61 2 3 2 2 2 2 3 4" xfId="0"/>
    <cellStyle name="Normal 61 2 3 2 2 2 2 3 4 2" xfId="0"/>
    <cellStyle name="Normal 61 2 3 2 2 2 2 3 4 2 2" xfId="0"/>
    <cellStyle name="Normal 61 2 3 2 2 2 2 3 4 3" xfId="0"/>
    <cellStyle name="Normal 61 2 3 2 2 2 2 3 5" xfId="0"/>
    <cellStyle name="Normal 61 2 3 2 2 2 2 3 5 2" xfId="0"/>
    <cellStyle name="Normal 61 2 3 2 2 2 2 3 6" xfId="0"/>
    <cellStyle name="Normal 61 2 3 2 2 2 2 4" xfId="0"/>
    <cellStyle name="Normal 61 2 3 2 2 2 2 4 2" xfId="0"/>
    <cellStyle name="Normal 61 2 3 2 2 2 2 4 2 2" xfId="0"/>
    <cellStyle name="Normal 61 2 3 2 2 2 2 4 2 2 2" xfId="0"/>
    <cellStyle name="Normal 61 2 3 2 2 2 2 4 2 3" xfId="0"/>
    <cellStyle name="Normal 61 2 3 2 2 2 2 4 3" xfId="0"/>
    <cellStyle name="Normal 61 2 3 2 2 2 2 4 3 2" xfId="0"/>
    <cellStyle name="Normal 61 2 3 2 2 2 2 4 3 2 2" xfId="0"/>
    <cellStyle name="Normal 61 2 3 2 2 2 2 4 3 3" xfId="0"/>
    <cellStyle name="Normal 61 2 3 2 2 2 2 4 4" xfId="0"/>
    <cellStyle name="Normal 61 2 3 2 2 2 2 4 4 2" xfId="0"/>
    <cellStyle name="Normal 61 2 3 2 2 2 2 4 5" xfId="0"/>
    <cellStyle name="Normal 61 2 3 2 2 2 2 5" xfId="0"/>
    <cellStyle name="Normal 61 2 3 2 2 2 2 5 2" xfId="0"/>
    <cellStyle name="Normal 61 2 3 2 2 2 2 5 2 2" xfId="0"/>
    <cellStyle name="Normal 61 2 3 2 2 2 2 5 3" xfId="0"/>
    <cellStyle name="Normal 61 2 3 2 2 2 2 6" xfId="0"/>
    <cellStyle name="Normal 61 2 3 2 2 2 2 6 2" xfId="0"/>
    <cellStyle name="Normal 61 2 3 2 2 2 2 6 2 2" xfId="0"/>
    <cellStyle name="Normal 61 2 3 2 2 2 2 6 3" xfId="0"/>
    <cellStyle name="Normal 61 2 3 2 2 2 2 7" xfId="0"/>
    <cellStyle name="Normal 61 2 3 2 2 2 2 7 2" xfId="0"/>
    <cellStyle name="Normal 61 2 3 2 2 2 2 8" xfId="0"/>
    <cellStyle name="Normal 61 2 3 2 2 2 3" xfId="0"/>
    <cellStyle name="Normal 61 2 3 2 2 2 3 2" xfId="0"/>
    <cellStyle name="Normal 61 2 3 2 2 2 3 2 2" xfId="0"/>
    <cellStyle name="Normal 61 2 3 2 2 2 3 2 2 2" xfId="0"/>
    <cellStyle name="Normal 61 2 3 2 2 2 3 2 2 2 2" xfId="0"/>
    <cellStyle name="Normal 61 2 3 2 2 2 3 2 2 2 2 2" xfId="0"/>
    <cellStyle name="Normal 61 2 3 2 2 2 3 2 2 2 3" xfId="0"/>
    <cellStyle name="Normal 61 2 3 2 2 2 3 2 2 3" xfId="0"/>
    <cellStyle name="Normal 61 2 3 2 2 2 3 2 2 3 2" xfId="0"/>
    <cellStyle name="Normal 61 2 3 2 2 2 3 2 2 3 2 2" xfId="0"/>
    <cellStyle name="Normal 61 2 3 2 2 2 3 2 2 3 3" xfId="0"/>
    <cellStyle name="Normal 61 2 3 2 2 2 3 2 2 4" xfId="0"/>
    <cellStyle name="Normal 61 2 3 2 2 2 3 2 2 4 2" xfId="0"/>
    <cellStyle name="Normal 61 2 3 2 2 2 3 2 2 5" xfId="0"/>
    <cellStyle name="Normal 61 2 3 2 2 2 3 2 3" xfId="0"/>
    <cellStyle name="Normal 61 2 3 2 2 2 3 2 3 2" xfId="0"/>
    <cellStyle name="Normal 61 2 3 2 2 2 3 2 3 2 2" xfId="0"/>
    <cellStyle name="Normal 61 2 3 2 2 2 3 2 3 3" xfId="0"/>
    <cellStyle name="Normal 61 2 3 2 2 2 3 2 4" xfId="0"/>
    <cellStyle name="Normal 61 2 3 2 2 2 3 2 4 2" xfId="0"/>
    <cellStyle name="Normal 61 2 3 2 2 2 3 2 4 2 2" xfId="0"/>
    <cellStyle name="Normal 61 2 3 2 2 2 3 2 4 3" xfId="0"/>
    <cellStyle name="Normal 61 2 3 2 2 2 3 2 5" xfId="0"/>
    <cellStyle name="Normal 61 2 3 2 2 2 3 2 5 2" xfId="0"/>
    <cellStyle name="Normal 61 2 3 2 2 2 3 2 6" xfId="0"/>
    <cellStyle name="Normal 61 2 3 2 2 2 3 3" xfId="0"/>
    <cellStyle name="Normal 61 2 3 2 2 2 3 3 2" xfId="0"/>
    <cellStyle name="Normal 61 2 3 2 2 2 3 3 2 2" xfId="0"/>
    <cellStyle name="Normal 61 2 3 2 2 2 3 3 2 2 2" xfId="0"/>
    <cellStyle name="Normal 61 2 3 2 2 2 3 3 2 3" xfId="0"/>
    <cellStyle name="Normal 61 2 3 2 2 2 3 3 3" xfId="0"/>
    <cellStyle name="Normal 61 2 3 2 2 2 3 3 3 2" xfId="0"/>
    <cellStyle name="Normal 61 2 3 2 2 2 3 3 3 2 2" xfId="0"/>
    <cellStyle name="Normal 61 2 3 2 2 2 3 3 3 3" xfId="0"/>
    <cellStyle name="Normal 61 2 3 2 2 2 3 3 4" xfId="0"/>
    <cellStyle name="Normal 61 2 3 2 2 2 3 3 4 2" xfId="0"/>
    <cellStyle name="Normal 61 2 3 2 2 2 3 3 5" xfId="0"/>
    <cellStyle name="Normal 61 2 3 2 2 2 3 4" xfId="0"/>
    <cellStyle name="Normal 61 2 3 2 2 2 3 4 2" xfId="0"/>
    <cellStyle name="Normal 61 2 3 2 2 2 3 4 2 2" xfId="0"/>
    <cellStyle name="Normal 61 2 3 2 2 2 3 4 3" xfId="0"/>
    <cellStyle name="Normal 61 2 3 2 2 2 3 5" xfId="0"/>
    <cellStyle name="Normal 61 2 3 2 2 2 3 5 2" xfId="0"/>
    <cellStyle name="Normal 61 2 3 2 2 2 3 5 2 2" xfId="0"/>
    <cellStyle name="Normal 61 2 3 2 2 2 3 5 3" xfId="0"/>
    <cellStyle name="Normal 61 2 3 2 2 2 3 6" xfId="0"/>
    <cellStyle name="Normal 61 2 3 2 2 2 3 6 2" xfId="0"/>
    <cellStyle name="Normal 61 2 3 2 2 2 3 7" xfId="0"/>
    <cellStyle name="Normal 61 2 3 2 2 2 4" xfId="0"/>
    <cellStyle name="Normal 61 2 3 2 2 2 4 2" xfId="0"/>
    <cellStyle name="Normal 61 2 3 2 2 2 4 2 2" xfId="0"/>
    <cellStyle name="Normal 61 2 3 2 2 2 4 2 2 2" xfId="0"/>
    <cellStyle name="Normal 61 2 3 2 2 2 4 2 2 2 2" xfId="0"/>
    <cellStyle name="Normal 61 2 3 2 2 2 4 2 2 3" xfId="0"/>
    <cellStyle name="Normal 61 2 3 2 2 2 4 2 3" xfId="0"/>
    <cellStyle name="Normal 61 2 3 2 2 2 4 2 3 2" xfId="0"/>
    <cellStyle name="Normal 61 2 3 2 2 2 4 2 3 2 2" xfId="0"/>
    <cellStyle name="Normal 61 2 3 2 2 2 4 2 3 3" xfId="0"/>
    <cellStyle name="Normal 61 2 3 2 2 2 4 2 4" xfId="0"/>
    <cellStyle name="Normal 61 2 3 2 2 2 4 2 4 2" xfId="0"/>
    <cellStyle name="Normal 61 2 3 2 2 2 4 2 5" xfId="0"/>
    <cellStyle name="Normal 61 2 3 2 2 2 4 3" xfId="0"/>
    <cellStyle name="Normal 61 2 3 2 2 2 4 3 2" xfId="0"/>
    <cellStyle name="Normal 61 2 3 2 2 2 4 3 2 2" xfId="0"/>
    <cellStyle name="Normal 61 2 3 2 2 2 4 3 3" xfId="0"/>
    <cellStyle name="Normal 61 2 3 2 2 2 4 4" xfId="0"/>
    <cellStyle name="Normal 61 2 3 2 2 2 4 4 2" xfId="0"/>
    <cellStyle name="Normal 61 2 3 2 2 2 4 4 2 2" xfId="0"/>
    <cellStyle name="Normal 61 2 3 2 2 2 4 4 3" xfId="0"/>
    <cellStyle name="Normal 61 2 3 2 2 2 4 5" xfId="0"/>
    <cellStyle name="Normal 61 2 3 2 2 2 4 5 2" xfId="0"/>
    <cellStyle name="Normal 61 2 3 2 2 2 4 6" xfId="0"/>
    <cellStyle name="Normal 61 2 3 2 2 2 5" xfId="0"/>
    <cellStyle name="Normal 61 2 3 2 2 2 5 2" xfId="0"/>
    <cellStyle name="Normal 61 2 3 2 2 2 5 2 2" xfId="0"/>
    <cellStyle name="Normal 61 2 3 2 2 2 5 2 2 2" xfId="0"/>
    <cellStyle name="Normal 61 2 3 2 2 2 5 2 3" xfId="0"/>
    <cellStyle name="Normal 61 2 3 2 2 2 5 3" xfId="0"/>
    <cellStyle name="Normal 61 2 3 2 2 2 5 3 2" xfId="0"/>
    <cellStyle name="Normal 61 2 3 2 2 2 5 3 2 2" xfId="0"/>
    <cellStyle name="Normal 61 2 3 2 2 2 5 3 3" xfId="0"/>
    <cellStyle name="Normal 61 2 3 2 2 2 5 4" xfId="0"/>
    <cellStyle name="Normal 61 2 3 2 2 2 5 4 2" xfId="0"/>
    <cellStyle name="Normal 61 2 3 2 2 2 5 5" xfId="0"/>
    <cellStyle name="Normal 61 2 3 2 2 2 6" xfId="0"/>
    <cellStyle name="Normal 61 2 3 2 2 2 6 2" xfId="0"/>
    <cellStyle name="Normal 61 2 3 2 2 2 6 2 2" xfId="0"/>
    <cellStyle name="Normal 61 2 3 2 2 2 6 3" xfId="0"/>
    <cellStyle name="Normal 61 2 3 2 2 2 7" xfId="0"/>
    <cellStyle name="Normal 61 2 3 2 2 2 7 2" xfId="0"/>
    <cellStyle name="Normal 61 2 3 2 2 2 7 2 2" xfId="0"/>
    <cellStyle name="Normal 61 2 3 2 2 2 7 3" xfId="0"/>
    <cellStyle name="Normal 61 2 3 2 2 2 8" xfId="0"/>
    <cellStyle name="Normal 61 2 3 2 2 2 8 2" xfId="0"/>
    <cellStyle name="Normal 61 2 3 2 2 2 9" xfId="0"/>
    <cellStyle name="Normal 61 2 3 2 2 3" xfId="0"/>
    <cellStyle name="Normal 61 2 3 2 2 3 2" xfId="0"/>
    <cellStyle name="Normal 61 2 3 2 2 3 2 2" xfId="0"/>
    <cellStyle name="Normal 61 2 3 2 2 3 2 2 2" xfId="0"/>
    <cellStyle name="Normal 61 2 3 2 2 3 2 2 2 2" xfId="0"/>
    <cellStyle name="Normal 61 2 3 2 2 3 2 2 2 2 2" xfId="0"/>
    <cellStyle name="Normal 61 2 3 2 2 3 2 2 2 2 2 2" xfId="0"/>
    <cellStyle name="Normal 61 2 3 2 2 3 2 2 2 2 3" xfId="0"/>
    <cellStyle name="Normal 61 2 3 2 2 3 2 2 2 3" xfId="0"/>
    <cellStyle name="Normal 61 2 3 2 2 3 2 2 2 3 2" xfId="0"/>
    <cellStyle name="Normal 61 2 3 2 2 3 2 2 2 3 2 2" xfId="0"/>
    <cellStyle name="Normal 61 2 3 2 2 3 2 2 2 3 3" xfId="0"/>
    <cellStyle name="Normal 61 2 3 2 2 3 2 2 2 4" xfId="0"/>
    <cellStyle name="Normal 61 2 3 2 2 3 2 2 2 4 2" xfId="0"/>
    <cellStyle name="Normal 61 2 3 2 2 3 2 2 2 5" xfId="0"/>
    <cellStyle name="Normal 61 2 3 2 2 3 2 2 3" xfId="0"/>
    <cellStyle name="Normal 61 2 3 2 2 3 2 2 3 2" xfId="0"/>
    <cellStyle name="Normal 61 2 3 2 2 3 2 2 3 2 2" xfId="0"/>
    <cellStyle name="Normal 61 2 3 2 2 3 2 2 3 3" xfId="0"/>
    <cellStyle name="Normal 61 2 3 2 2 3 2 2 4" xfId="0"/>
    <cellStyle name="Normal 61 2 3 2 2 3 2 2 4 2" xfId="0"/>
    <cellStyle name="Normal 61 2 3 2 2 3 2 2 4 2 2" xfId="0"/>
    <cellStyle name="Normal 61 2 3 2 2 3 2 2 4 3" xfId="0"/>
    <cellStyle name="Normal 61 2 3 2 2 3 2 2 5" xfId="0"/>
    <cellStyle name="Normal 61 2 3 2 2 3 2 2 5 2" xfId="0"/>
    <cellStyle name="Normal 61 2 3 2 2 3 2 2 6" xfId="0"/>
    <cellStyle name="Normal 61 2 3 2 2 3 2 3" xfId="0"/>
    <cellStyle name="Normal 61 2 3 2 2 3 2 3 2" xfId="0"/>
    <cellStyle name="Normal 61 2 3 2 2 3 2 3 2 2" xfId="0"/>
    <cellStyle name="Normal 61 2 3 2 2 3 2 3 2 2 2" xfId="0"/>
    <cellStyle name="Normal 61 2 3 2 2 3 2 3 2 3" xfId="0"/>
    <cellStyle name="Normal 61 2 3 2 2 3 2 3 3" xfId="0"/>
    <cellStyle name="Normal 61 2 3 2 2 3 2 3 3 2" xfId="0"/>
    <cellStyle name="Normal 61 2 3 2 2 3 2 3 3 2 2" xfId="0"/>
    <cellStyle name="Normal 61 2 3 2 2 3 2 3 3 3" xfId="0"/>
    <cellStyle name="Normal 61 2 3 2 2 3 2 3 4" xfId="0"/>
    <cellStyle name="Normal 61 2 3 2 2 3 2 3 4 2" xfId="0"/>
    <cellStyle name="Normal 61 2 3 2 2 3 2 3 5" xfId="0"/>
    <cellStyle name="Normal 61 2 3 2 2 3 2 4" xfId="0"/>
    <cellStyle name="Normal 61 2 3 2 2 3 2 4 2" xfId="0"/>
    <cellStyle name="Normal 61 2 3 2 2 3 2 4 2 2" xfId="0"/>
    <cellStyle name="Normal 61 2 3 2 2 3 2 4 3" xfId="0"/>
    <cellStyle name="Normal 61 2 3 2 2 3 2 5" xfId="0"/>
    <cellStyle name="Normal 61 2 3 2 2 3 2 5 2" xfId="0"/>
    <cellStyle name="Normal 61 2 3 2 2 3 2 5 2 2" xfId="0"/>
    <cellStyle name="Normal 61 2 3 2 2 3 2 5 3" xfId="0"/>
    <cellStyle name="Normal 61 2 3 2 2 3 2 6" xfId="0"/>
    <cellStyle name="Normal 61 2 3 2 2 3 2 6 2" xfId="0"/>
    <cellStyle name="Normal 61 2 3 2 2 3 2 7" xfId="0"/>
    <cellStyle name="Normal 61 2 3 2 2 3 3" xfId="0"/>
    <cellStyle name="Normal 61 2 3 2 2 3 3 2" xfId="0"/>
    <cellStyle name="Normal 61 2 3 2 2 3 3 2 2" xfId="0"/>
    <cellStyle name="Normal 61 2 3 2 2 3 3 2 2 2" xfId="0"/>
    <cellStyle name="Normal 61 2 3 2 2 3 3 2 2 2 2" xfId="0"/>
    <cellStyle name="Normal 61 2 3 2 2 3 3 2 2 3" xfId="0"/>
    <cellStyle name="Normal 61 2 3 2 2 3 3 2 3" xfId="0"/>
    <cellStyle name="Normal 61 2 3 2 2 3 3 2 3 2" xfId="0"/>
    <cellStyle name="Normal 61 2 3 2 2 3 3 2 3 2 2" xfId="0"/>
    <cellStyle name="Normal 61 2 3 2 2 3 3 2 3 3" xfId="0"/>
    <cellStyle name="Normal 61 2 3 2 2 3 3 2 4" xfId="0"/>
    <cellStyle name="Normal 61 2 3 2 2 3 3 2 4 2" xfId="0"/>
    <cellStyle name="Normal 61 2 3 2 2 3 3 2 5" xfId="0"/>
    <cellStyle name="Normal 61 2 3 2 2 3 3 3" xfId="0"/>
    <cellStyle name="Normal 61 2 3 2 2 3 3 3 2" xfId="0"/>
    <cellStyle name="Normal 61 2 3 2 2 3 3 3 2 2" xfId="0"/>
    <cellStyle name="Normal 61 2 3 2 2 3 3 3 3" xfId="0"/>
    <cellStyle name="Normal 61 2 3 2 2 3 3 4" xfId="0"/>
    <cellStyle name="Normal 61 2 3 2 2 3 3 4 2" xfId="0"/>
    <cellStyle name="Normal 61 2 3 2 2 3 3 4 2 2" xfId="0"/>
    <cellStyle name="Normal 61 2 3 2 2 3 3 4 3" xfId="0"/>
    <cellStyle name="Normal 61 2 3 2 2 3 3 5" xfId="0"/>
    <cellStyle name="Normal 61 2 3 2 2 3 3 5 2" xfId="0"/>
    <cellStyle name="Normal 61 2 3 2 2 3 3 6" xfId="0"/>
    <cellStyle name="Normal 61 2 3 2 2 3 4" xfId="0"/>
    <cellStyle name="Normal 61 2 3 2 2 3 4 2" xfId="0"/>
    <cellStyle name="Normal 61 2 3 2 2 3 4 2 2" xfId="0"/>
    <cellStyle name="Normal 61 2 3 2 2 3 4 2 2 2" xfId="0"/>
    <cellStyle name="Normal 61 2 3 2 2 3 4 2 3" xfId="0"/>
    <cellStyle name="Normal 61 2 3 2 2 3 4 3" xfId="0"/>
    <cellStyle name="Normal 61 2 3 2 2 3 4 3 2" xfId="0"/>
    <cellStyle name="Normal 61 2 3 2 2 3 4 3 2 2" xfId="0"/>
    <cellStyle name="Normal 61 2 3 2 2 3 4 3 3" xfId="0"/>
    <cellStyle name="Normal 61 2 3 2 2 3 4 4" xfId="0"/>
    <cellStyle name="Normal 61 2 3 2 2 3 4 4 2" xfId="0"/>
    <cellStyle name="Normal 61 2 3 2 2 3 4 5" xfId="0"/>
    <cellStyle name="Normal 61 2 3 2 2 3 5" xfId="0"/>
    <cellStyle name="Normal 61 2 3 2 2 3 5 2" xfId="0"/>
    <cellStyle name="Normal 61 2 3 2 2 3 5 2 2" xfId="0"/>
    <cellStyle name="Normal 61 2 3 2 2 3 5 3" xfId="0"/>
    <cellStyle name="Normal 61 2 3 2 2 3 6" xfId="0"/>
    <cellStyle name="Normal 61 2 3 2 2 3 6 2" xfId="0"/>
    <cellStyle name="Normal 61 2 3 2 2 3 6 2 2" xfId="0"/>
    <cellStyle name="Normal 61 2 3 2 2 3 6 3" xfId="0"/>
    <cellStyle name="Normal 61 2 3 2 2 3 7" xfId="0"/>
    <cellStyle name="Normal 61 2 3 2 2 3 7 2" xfId="0"/>
    <cellStyle name="Normal 61 2 3 2 2 3 8" xfId="0"/>
    <cellStyle name="Normal 61 2 3 2 2 4" xfId="0"/>
    <cellStyle name="Normal 61 2 3 2 2 4 2" xfId="0"/>
    <cellStyle name="Normal 61 2 3 2 2 4 2 2" xfId="0"/>
    <cellStyle name="Normal 61 2 3 2 2 4 2 2 2" xfId="0"/>
    <cellStyle name="Normal 61 2 3 2 2 4 2 2 2 2" xfId="0"/>
    <cellStyle name="Normal 61 2 3 2 2 4 2 2 2 2 2" xfId="0"/>
    <cellStyle name="Normal 61 2 3 2 2 4 2 2 2 3" xfId="0"/>
    <cellStyle name="Normal 61 2 3 2 2 4 2 2 3" xfId="0"/>
    <cellStyle name="Normal 61 2 3 2 2 4 2 2 3 2" xfId="0"/>
    <cellStyle name="Normal 61 2 3 2 2 4 2 2 3 2 2" xfId="0"/>
    <cellStyle name="Normal 61 2 3 2 2 4 2 2 3 3" xfId="0"/>
    <cellStyle name="Normal 61 2 3 2 2 4 2 2 4" xfId="0"/>
    <cellStyle name="Normal 61 2 3 2 2 4 2 2 4 2" xfId="0"/>
    <cellStyle name="Normal 61 2 3 2 2 4 2 2 5" xfId="0"/>
    <cellStyle name="Normal 61 2 3 2 2 4 2 3" xfId="0"/>
    <cellStyle name="Normal 61 2 3 2 2 4 2 3 2" xfId="0"/>
    <cellStyle name="Normal 61 2 3 2 2 4 2 3 2 2" xfId="0"/>
    <cellStyle name="Normal 61 2 3 2 2 4 2 3 3" xfId="0"/>
    <cellStyle name="Normal 61 2 3 2 2 4 2 4" xfId="0"/>
    <cellStyle name="Normal 61 2 3 2 2 4 2 4 2" xfId="0"/>
    <cellStyle name="Normal 61 2 3 2 2 4 2 4 2 2" xfId="0"/>
    <cellStyle name="Normal 61 2 3 2 2 4 2 4 3" xfId="0"/>
    <cellStyle name="Normal 61 2 3 2 2 4 2 5" xfId="0"/>
    <cellStyle name="Normal 61 2 3 2 2 4 2 5 2" xfId="0"/>
    <cellStyle name="Normal 61 2 3 2 2 4 2 6" xfId="0"/>
    <cellStyle name="Normal 61 2 3 2 2 4 3" xfId="0"/>
    <cellStyle name="Normal 61 2 3 2 2 4 3 2" xfId="0"/>
    <cellStyle name="Normal 61 2 3 2 2 4 3 2 2" xfId="0"/>
    <cellStyle name="Normal 61 2 3 2 2 4 3 2 2 2" xfId="0"/>
    <cellStyle name="Normal 61 2 3 2 2 4 3 2 3" xfId="0"/>
    <cellStyle name="Normal 61 2 3 2 2 4 3 3" xfId="0"/>
    <cellStyle name="Normal 61 2 3 2 2 4 3 3 2" xfId="0"/>
    <cellStyle name="Normal 61 2 3 2 2 4 3 3 2 2" xfId="0"/>
    <cellStyle name="Normal 61 2 3 2 2 4 3 3 3" xfId="0"/>
    <cellStyle name="Normal 61 2 3 2 2 4 3 4" xfId="0"/>
    <cellStyle name="Normal 61 2 3 2 2 4 3 4 2" xfId="0"/>
    <cellStyle name="Normal 61 2 3 2 2 4 3 5" xfId="0"/>
    <cellStyle name="Normal 61 2 3 2 2 4 4" xfId="0"/>
    <cellStyle name="Normal 61 2 3 2 2 4 4 2" xfId="0"/>
    <cellStyle name="Normal 61 2 3 2 2 4 4 2 2" xfId="0"/>
    <cellStyle name="Normal 61 2 3 2 2 4 4 3" xfId="0"/>
    <cellStyle name="Normal 61 2 3 2 2 4 5" xfId="0"/>
    <cellStyle name="Normal 61 2 3 2 2 4 5 2" xfId="0"/>
    <cellStyle name="Normal 61 2 3 2 2 4 5 2 2" xfId="0"/>
    <cellStyle name="Normal 61 2 3 2 2 4 5 3" xfId="0"/>
    <cellStyle name="Normal 61 2 3 2 2 4 6" xfId="0"/>
    <cellStyle name="Normal 61 2 3 2 2 4 6 2" xfId="0"/>
    <cellStyle name="Normal 61 2 3 2 2 4 7" xfId="0"/>
    <cellStyle name="Normal 61 2 3 2 2 5" xfId="0"/>
    <cellStyle name="Normal 61 2 3 2 2 5 2" xfId="0"/>
    <cellStyle name="Normal 61 2 3 2 2 5 2 2" xfId="0"/>
    <cellStyle name="Normal 61 2 3 2 2 5 2 2 2" xfId="0"/>
    <cellStyle name="Normal 61 2 3 2 2 5 2 2 2 2" xfId="0"/>
    <cellStyle name="Normal 61 2 3 2 2 5 2 2 3" xfId="0"/>
    <cellStyle name="Normal 61 2 3 2 2 5 2 3" xfId="0"/>
    <cellStyle name="Normal 61 2 3 2 2 5 2 3 2" xfId="0"/>
    <cellStyle name="Normal 61 2 3 2 2 5 2 3 2 2" xfId="0"/>
    <cellStyle name="Normal 61 2 3 2 2 5 2 3 3" xfId="0"/>
    <cellStyle name="Normal 61 2 3 2 2 5 2 4" xfId="0"/>
    <cellStyle name="Normal 61 2 3 2 2 5 2 4 2" xfId="0"/>
    <cellStyle name="Normal 61 2 3 2 2 5 2 5" xfId="0"/>
    <cellStyle name="Normal 61 2 3 2 2 5 3" xfId="0"/>
    <cellStyle name="Normal 61 2 3 2 2 5 3 2" xfId="0"/>
    <cellStyle name="Normal 61 2 3 2 2 5 3 2 2" xfId="0"/>
    <cellStyle name="Normal 61 2 3 2 2 5 3 3" xfId="0"/>
    <cellStyle name="Normal 61 2 3 2 2 5 4" xfId="0"/>
    <cellStyle name="Normal 61 2 3 2 2 5 4 2" xfId="0"/>
    <cellStyle name="Normal 61 2 3 2 2 5 4 2 2" xfId="0"/>
    <cellStyle name="Normal 61 2 3 2 2 5 4 3" xfId="0"/>
    <cellStyle name="Normal 61 2 3 2 2 5 5" xfId="0"/>
    <cellStyle name="Normal 61 2 3 2 2 5 5 2" xfId="0"/>
    <cellStyle name="Normal 61 2 3 2 2 5 6" xfId="0"/>
    <cellStyle name="Normal 61 2 3 2 2 6" xfId="0"/>
    <cellStyle name="Normal 61 2 3 2 2 6 2" xfId="0"/>
    <cellStyle name="Normal 61 2 3 2 2 6 2 2" xfId="0"/>
    <cellStyle name="Normal 61 2 3 2 2 6 2 2 2" xfId="0"/>
    <cellStyle name="Normal 61 2 3 2 2 6 2 3" xfId="0"/>
    <cellStyle name="Normal 61 2 3 2 2 6 3" xfId="0"/>
    <cellStyle name="Normal 61 2 3 2 2 6 3 2" xfId="0"/>
    <cellStyle name="Normal 61 2 3 2 2 6 3 2 2" xfId="0"/>
    <cellStyle name="Normal 61 2 3 2 2 6 3 3" xfId="0"/>
    <cellStyle name="Normal 61 2 3 2 2 6 4" xfId="0"/>
    <cellStyle name="Normal 61 2 3 2 2 6 4 2" xfId="0"/>
    <cellStyle name="Normal 61 2 3 2 2 6 5" xfId="0"/>
    <cellStyle name="Normal 61 2 3 2 2 7" xfId="0"/>
    <cellStyle name="Normal 61 2 3 2 2 7 2" xfId="0"/>
    <cellStyle name="Normal 61 2 3 2 2 7 2 2" xfId="0"/>
    <cellStyle name="Normal 61 2 3 2 2 7 3" xfId="0"/>
    <cellStyle name="Normal 61 2 3 2 2 8" xfId="0"/>
    <cellStyle name="Normal 61 2 3 2 2 8 2" xfId="0"/>
    <cellStyle name="Normal 61 2 3 2 2 8 2 2" xfId="0"/>
    <cellStyle name="Normal 61 2 3 2 2 8 3" xfId="0"/>
    <cellStyle name="Normal 61 2 3 2 2 9" xfId="0"/>
    <cellStyle name="Normal 61 2 3 2 2 9 2" xfId="0"/>
    <cellStyle name="Normal 61 2 3 2 3" xfId="0"/>
    <cellStyle name="Normal 61 2 3 2 3 10" xfId="0"/>
    <cellStyle name="Normal 61 2 3 2 3 2" xfId="0"/>
    <cellStyle name="Normal 61 2 3 2 3 2 2" xfId="0"/>
    <cellStyle name="Normal 61 2 3 2 3 2 2 2" xfId="0"/>
    <cellStyle name="Normal 61 2 3 2 3 2 2 2 2" xfId="0"/>
    <cellStyle name="Normal 61 2 3 2 3 2 2 2 2 2" xfId="0"/>
    <cellStyle name="Normal 61 2 3 2 3 2 2 2 2 2 2" xfId="0"/>
    <cellStyle name="Normal 61 2 3 2 3 2 2 2 2 2 2 2" xfId="0"/>
    <cellStyle name="Normal 61 2 3 2 3 2 2 2 2 2 2 2 2" xfId="0"/>
    <cellStyle name="Normal 61 2 3 2 3 2 2 2 2 2 2 3" xfId="0"/>
    <cellStyle name="Normal 61 2 3 2 3 2 2 2 2 2 3" xfId="0"/>
    <cellStyle name="Normal 61 2 3 2 3 2 2 2 2 2 3 2" xfId="0"/>
    <cellStyle name="Normal 61 2 3 2 3 2 2 2 2 2 3 2 2" xfId="0"/>
    <cellStyle name="Normal 61 2 3 2 3 2 2 2 2 2 3 3" xfId="0"/>
    <cellStyle name="Normal 61 2 3 2 3 2 2 2 2 2 4" xfId="0"/>
    <cellStyle name="Normal 61 2 3 2 3 2 2 2 2 2 4 2" xfId="0"/>
    <cellStyle name="Normal 61 2 3 2 3 2 2 2 2 2 5" xfId="0"/>
    <cellStyle name="Normal 61 2 3 2 3 2 2 2 2 3" xfId="0"/>
    <cellStyle name="Normal 61 2 3 2 3 2 2 2 2 3 2" xfId="0"/>
    <cellStyle name="Normal 61 2 3 2 3 2 2 2 2 3 2 2" xfId="0"/>
    <cellStyle name="Normal 61 2 3 2 3 2 2 2 2 3 3" xfId="0"/>
    <cellStyle name="Normal 61 2 3 2 3 2 2 2 2 4" xfId="0"/>
    <cellStyle name="Normal 61 2 3 2 3 2 2 2 2 4 2" xfId="0"/>
    <cellStyle name="Normal 61 2 3 2 3 2 2 2 2 4 2 2" xfId="0"/>
    <cellStyle name="Normal 61 2 3 2 3 2 2 2 2 4 3" xfId="0"/>
    <cellStyle name="Normal 61 2 3 2 3 2 2 2 2 5" xfId="0"/>
    <cellStyle name="Normal 61 2 3 2 3 2 2 2 2 5 2" xfId="0"/>
    <cellStyle name="Normal 61 2 3 2 3 2 2 2 2 6" xfId="0"/>
    <cellStyle name="Normal 61 2 3 2 3 2 2 2 3" xfId="0"/>
    <cellStyle name="Normal 61 2 3 2 3 2 2 2 3 2" xfId="0"/>
    <cellStyle name="Normal 61 2 3 2 3 2 2 2 3 2 2" xfId="0"/>
    <cellStyle name="Normal 61 2 3 2 3 2 2 2 3 2 2 2" xfId="0"/>
    <cellStyle name="Normal 61 2 3 2 3 2 2 2 3 2 3" xfId="0"/>
    <cellStyle name="Normal 61 2 3 2 3 2 2 2 3 3" xfId="0"/>
    <cellStyle name="Normal 61 2 3 2 3 2 2 2 3 3 2" xfId="0"/>
    <cellStyle name="Normal 61 2 3 2 3 2 2 2 3 3 2 2" xfId="0"/>
    <cellStyle name="Normal 61 2 3 2 3 2 2 2 3 3 3" xfId="0"/>
    <cellStyle name="Normal 61 2 3 2 3 2 2 2 3 4" xfId="0"/>
    <cellStyle name="Normal 61 2 3 2 3 2 2 2 3 4 2" xfId="0"/>
    <cellStyle name="Normal 61 2 3 2 3 2 2 2 3 5" xfId="0"/>
    <cellStyle name="Normal 61 2 3 2 3 2 2 2 4" xfId="0"/>
    <cellStyle name="Normal 61 2 3 2 3 2 2 2 4 2" xfId="0"/>
    <cellStyle name="Normal 61 2 3 2 3 2 2 2 4 2 2" xfId="0"/>
    <cellStyle name="Normal 61 2 3 2 3 2 2 2 4 3" xfId="0"/>
    <cellStyle name="Normal 61 2 3 2 3 2 2 2 5" xfId="0"/>
    <cellStyle name="Normal 61 2 3 2 3 2 2 2 5 2" xfId="0"/>
    <cellStyle name="Normal 61 2 3 2 3 2 2 2 5 2 2" xfId="0"/>
    <cellStyle name="Normal 61 2 3 2 3 2 2 2 5 3" xfId="0"/>
    <cellStyle name="Normal 61 2 3 2 3 2 2 2 6" xfId="0"/>
    <cellStyle name="Normal 61 2 3 2 3 2 2 2 6 2" xfId="0"/>
    <cellStyle name="Normal 61 2 3 2 3 2 2 2 7" xfId="0"/>
    <cellStyle name="Normal 61 2 3 2 3 2 2 3" xfId="0"/>
    <cellStyle name="Normal 61 2 3 2 3 2 2 3 2" xfId="0"/>
    <cellStyle name="Normal 61 2 3 2 3 2 2 3 2 2" xfId="0"/>
    <cellStyle name="Normal 61 2 3 2 3 2 2 3 2 2 2" xfId="0"/>
    <cellStyle name="Normal 61 2 3 2 3 2 2 3 2 2 2 2" xfId="0"/>
    <cellStyle name="Normal 61 2 3 2 3 2 2 3 2 2 3" xfId="0"/>
    <cellStyle name="Normal 61 2 3 2 3 2 2 3 2 3" xfId="0"/>
    <cellStyle name="Normal 61 2 3 2 3 2 2 3 2 3 2" xfId="0"/>
    <cellStyle name="Normal 61 2 3 2 3 2 2 3 2 3 2 2" xfId="0"/>
    <cellStyle name="Normal 61 2 3 2 3 2 2 3 2 3 3" xfId="0"/>
    <cellStyle name="Normal 61 2 3 2 3 2 2 3 2 4" xfId="0"/>
    <cellStyle name="Normal 61 2 3 2 3 2 2 3 2 4 2" xfId="0"/>
    <cellStyle name="Normal 61 2 3 2 3 2 2 3 2 5" xfId="0"/>
    <cellStyle name="Normal 61 2 3 2 3 2 2 3 3" xfId="0"/>
    <cellStyle name="Normal 61 2 3 2 3 2 2 3 3 2" xfId="0"/>
    <cellStyle name="Normal 61 2 3 2 3 2 2 3 3 2 2" xfId="0"/>
    <cellStyle name="Normal 61 2 3 2 3 2 2 3 3 3" xfId="0"/>
    <cellStyle name="Normal 61 2 3 2 3 2 2 3 4" xfId="0"/>
    <cellStyle name="Normal 61 2 3 2 3 2 2 3 4 2" xfId="0"/>
    <cellStyle name="Normal 61 2 3 2 3 2 2 3 4 2 2" xfId="0"/>
    <cellStyle name="Normal 61 2 3 2 3 2 2 3 4 3" xfId="0"/>
    <cellStyle name="Normal 61 2 3 2 3 2 2 3 5" xfId="0"/>
    <cellStyle name="Normal 61 2 3 2 3 2 2 3 5 2" xfId="0"/>
    <cellStyle name="Normal 61 2 3 2 3 2 2 3 6" xfId="0"/>
    <cellStyle name="Normal 61 2 3 2 3 2 2 4" xfId="0"/>
    <cellStyle name="Normal 61 2 3 2 3 2 2 4 2" xfId="0"/>
    <cellStyle name="Normal 61 2 3 2 3 2 2 4 2 2" xfId="0"/>
    <cellStyle name="Normal 61 2 3 2 3 2 2 4 2 2 2" xfId="0"/>
    <cellStyle name="Normal 61 2 3 2 3 2 2 4 2 3" xfId="0"/>
    <cellStyle name="Normal 61 2 3 2 3 2 2 4 3" xfId="0"/>
    <cellStyle name="Normal 61 2 3 2 3 2 2 4 3 2" xfId="0"/>
    <cellStyle name="Normal 61 2 3 2 3 2 2 4 3 2 2" xfId="0"/>
    <cellStyle name="Normal 61 2 3 2 3 2 2 4 3 3" xfId="0"/>
    <cellStyle name="Normal 61 2 3 2 3 2 2 4 4" xfId="0"/>
    <cellStyle name="Normal 61 2 3 2 3 2 2 4 4 2" xfId="0"/>
    <cellStyle name="Normal 61 2 3 2 3 2 2 4 5" xfId="0"/>
    <cellStyle name="Normal 61 2 3 2 3 2 2 5" xfId="0"/>
    <cellStyle name="Normal 61 2 3 2 3 2 2 5 2" xfId="0"/>
    <cellStyle name="Normal 61 2 3 2 3 2 2 5 2 2" xfId="0"/>
    <cellStyle name="Normal 61 2 3 2 3 2 2 5 3" xfId="0"/>
    <cellStyle name="Normal 61 2 3 2 3 2 2 6" xfId="0"/>
    <cellStyle name="Normal 61 2 3 2 3 2 2 6 2" xfId="0"/>
    <cellStyle name="Normal 61 2 3 2 3 2 2 6 2 2" xfId="0"/>
    <cellStyle name="Normal 61 2 3 2 3 2 2 6 3" xfId="0"/>
    <cellStyle name="Normal 61 2 3 2 3 2 2 7" xfId="0"/>
    <cellStyle name="Normal 61 2 3 2 3 2 2 7 2" xfId="0"/>
    <cellStyle name="Normal 61 2 3 2 3 2 2 8" xfId="0"/>
    <cellStyle name="Normal 61 2 3 2 3 2 3" xfId="0"/>
    <cellStyle name="Normal 61 2 3 2 3 2 3 2" xfId="0"/>
    <cellStyle name="Normal 61 2 3 2 3 2 3 2 2" xfId="0"/>
    <cellStyle name="Normal 61 2 3 2 3 2 3 2 2 2" xfId="0"/>
    <cellStyle name="Normal 61 2 3 2 3 2 3 2 2 2 2" xfId="0"/>
    <cellStyle name="Normal 61 2 3 2 3 2 3 2 2 2 2 2" xfId="0"/>
    <cellStyle name="Normal 61 2 3 2 3 2 3 2 2 2 3" xfId="0"/>
    <cellStyle name="Normal 61 2 3 2 3 2 3 2 2 3" xfId="0"/>
    <cellStyle name="Normal 61 2 3 2 3 2 3 2 2 3 2" xfId="0"/>
    <cellStyle name="Normal 61 2 3 2 3 2 3 2 2 3 2 2" xfId="0"/>
    <cellStyle name="Normal 61 2 3 2 3 2 3 2 2 3 3" xfId="0"/>
    <cellStyle name="Normal 61 2 3 2 3 2 3 2 2 4" xfId="0"/>
    <cellStyle name="Normal 61 2 3 2 3 2 3 2 2 4 2" xfId="0"/>
    <cellStyle name="Normal 61 2 3 2 3 2 3 2 2 5" xfId="0"/>
    <cellStyle name="Normal 61 2 3 2 3 2 3 2 3" xfId="0"/>
    <cellStyle name="Normal 61 2 3 2 3 2 3 2 3 2" xfId="0"/>
    <cellStyle name="Normal 61 2 3 2 3 2 3 2 3 2 2" xfId="0"/>
    <cellStyle name="Normal 61 2 3 2 3 2 3 2 3 3" xfId="0"/>
    <cellStyle name="Normal 61 2 3 2 3 2 3 2 4" xfId="0"/>
    <cellStyle name="Normal 61 2 3 2 3 2 3 2 4 2" xfId="0"/>
    <cellStyle name="Normal 61 2 3 2 3 2 3 2 4 2 2" xfId="0"/>
    <cellStyle name="Normal 61 2 3 2 3 2 3 2 4 3" xfId="0"/>
    <cellStyle name="Normal 61 2 3 2 3 2 3 2 5" xfId="0"/>
    <cellStyle name="Normal 61 2 3 2 3 2 3 2 5 2" xfId="0"/>
    <cellStyle name="Normal 61 2 3 2 3 2 3 2 6" xfId="0"/>
    <cellStyle name="Normal 61 2 3 2 3 2 3 3" xfId="0"/>
    <cellStyle name="Normal 61 2 3 2 3 2 3 3 2" xfId="0"/>
    <cellStyle name="Normal 61 2 3 2 3 2 3 3 2 2" xfId="0"/>
    <cellStyle name="Normal 61 2 3 2 3 2 3 3 2 2 2" xfId="0"/>
    <cellStyle name="Normal 61 2 3 2 3 2 3 3 2 3" xfId="0"/>
    <cellStyle name="Normal 61 2 3 2 3 2 3 3 3" xfId="0"/>
    <cellStyle name="Normal 61 2 3 2 3 2 3 3 3 2" xfId="0"/>
    <cellStyle name="Normal 61 2 3 2 3 2 3 3 3 2 2" xfId="0"/>
    <cellStyle name="Normal 61 2 3 2 3 2 3 3 3 3" xfId="0"/>
    <cellStyle name="Normal 61 2 3 2 3 2 3 3 4" xfId="0"/>
    <cellStyle name="Normal 61 2 3 2 3 2 3 3 4 2" xfId="0"/>
    <cellStyle name="Normal 61 2 3 2 3 2 3 3 5" xfId="0"/>
    <cellStyle name="Normal 61 2 3 2 3 2 3 4" xfId="0"/>
    <cellStyle name="Normal 61 2 3 2 3 2 3 4 2" xfId="0"/>
    <cellStyle name="Normal 61 2 3 2 3 2 3 4 2 2" xfId="0"/>
    <cellStyle name="Normal 61 2 3 2 3 2 3 4 3" xfId="0"/>
    <cellStyle name="Normal 61 2 3 2 3 2 3 5" xfId="0"/>
    <cellStyle name="Normal 61 2 3 2 3 2 3 5 2" xfId="0"/>
    <cellStyle name="Normal 61 2 3 2 3 2 3 5 2 2" xfId="0"/>
    <cellStyle name="Normal 61 2 3 2 3 2 3 5 3" xfId="0"/>
    <cellStyle name="Normal 61 2 3 2 3 2 3 6" xfId="0"/>
    <cellStyle name="Normal 61 2 3 2 3 2 3 6 2" xfId="0"/>
    <cellStyle name="Normal 61 2 3 2 3 2 3 7" xfId="0"/>
    <cellStyle name="Normal 61 2 3 2 3 2 4" xfId="0"/>
    <cellStyle name="Normal 61 2 3 2 3 2 4 2" xfId="0"/>
    <cellStyle name="Normal 61 2 3 2 3 2 4 2 2" xfId="0"/>
    <cellStyle name="Normal 61 2 3 2 3 2 4 2 2 2" xfId="0"/>
    <cellStyle name="Normal 61 2 3 2 3 2 4 2 2 2 2" xfId="0"/>
    <cellStyle name="Normal 61 2 3 2 3 2 4 2 2 3" xfId="0"/>
    <cellStyle name="Normal 61 2 3 2 3 2 4 2 3" xfId="0"/>
    <cellStyle name="Normal 61 2 3 2 3 2 4 2 3 2" xfId="0"/>
    <cellStyle name="Normal 61 2 3 2 3 2 4 2 3 2 2" xfId="0"/>
    <cellStyle name="Normal 61 2 3 2 3 2 4 2 3 3" xfId="0"/>
    <cellStyle name="Normal 61 2 3 2 3 2 4 2 4" xfId="0"/>
    <cellStyle name="Normal 61 2 3 2 3 2 4 2 4 2" xfId="0"/>
    <cellStyle name="Normal 61 2 3 2 3 2 4 2 5" xfId="0"/>
    <cellStyle name="Normal 61 2 3 2 3 2 4 3" xfId="0"/>
    <cellStyle name="Normal 61 2 3 2 3 2 4 3 2" xfId="0"/>
    <cellStyle name="Normal 61 2 3 2 3 2 4 3 2 2" xfId="0"/>
    <cellStyle name="Normal 61 2 3 2 3 2 4 3 3" xfId="0"/>
    <cellStyle name="Normal 61 2 3 2 3 2 4 4" xfId="0"/>
    <cellStyle name="Normal 61 2 3 2 3 2 4 4 2" xfId="0"/>
    <cellStyle name="Normal 61 2 3 2 3 2 4 4 2 2" xfId="0"/>
    <cellStyle name="Normal 61 2 3 2 3 2 4 4 3" xfId="0"/>
    <cellStyle name="Normal 61 2 3 2 3 2 4 5" xfId="0"/>
    <cellStyle name="Normal 61 2 3 2 3 2 4 5 2" xfId="0"/>
    <cellStyle name="Normal 61 2 3 2 3 2 4 6" xfId="0"/>
    <cellStyle name="Normal 61 2 3 2 3 2 5" xfId="0"/>
    <cellStyle name="Normal 61 2 3 2 3 2 5 2" xfId="0"/>
    <cellStyle name="Normal 61 2 3 2 3 2 5 2 2" xfId="0"/>
    <cellStyle name="Normal 61 2 3 2 3 2 5 2 2 2" xfId="0"/>
    <cellStyle name="Normal 61 2 3 2 3 2 5 2 3" xfId="0"/>
    <cellStyle name="Normal 61 2 3 2 3 2 5 3" xfId="0"/>
    <cellStyle name="Normal 61 2 3 2 3 2 5 3 2" xfId="0"/>
    <cellStyle name="Normal 61 2 3 2 3 2 5 3 2 2" xfId="0"/>
    <cellStyle name="Normal 61 2 3 2 3 2 5 3 3" xfId="0"/>
    <cellStyle name="Normal 61 2 3 2 3 2 5 4" xfId="0"/>
    <cellStyle name="Normal 61 2 3 2 3 2 5 4 2" xfId="0"/>
    <cellStyle name="Normal 61 2 3 2 3 2 5 5" xfId="0"/>
    <cellStyle name="Normal 61 2 3 2 3 2 6" xfId="0"/>
    <cellStyle name="Normal 61 2 3 2 3 2 6 2" xfId="0"/>
    <cellStyle name="Normal 61 2 3 2 3 2 6 2 2" xfId="0"/>
    <cellStyle name="Normal 61 2 3 2 3 2 6 3" xfId="0"/>
    <cellStyle name="Normal 61 2 3 2 3 2 7" xfId="0"/>
    <cellStyle name="Normal 61 2 3 2 3 2 7 2" xfId="0"/>
    <cellStyle name="Normal 61 2 3 2 3 2 7 2 2" xfId="0"/>
    <cellStyle name="Normal 61 2 3 2 3 2 7 3" xfId="0"/>
    <cellStyle name="Normal 61 2 3 2 3 2 8" xfId="0"/>
    <cellStyle name="Normal 61 2 3 2 3 2 8 2" xfId="0"/>
    <cellStyle name="Normal 61 2 3 2 3 2 9" xfId="0"/>
    <cellStyle name="Normal 61 2 3 2 3 3" xfId="0"/>
    <cellStyle name="Normal 61 2 3 2 3 3 2" xfId="0"/>
    <cellStyle name="Normal 61 2 3 2 3 3 2 2" xfId="0"/>
    <cellStyle name="Normal 61 2 3 2 3 3 2 2 2" xfId="0"/>
    <cellStyle name="Normal 61 2 3 2 3 3 2 2 2 2" xfId="0"/>
    <cellStyle name="Normal 61 2 3 2 3 3 2 2 2 2 2" xfId="0"/>
    <cellStyle name="Normal 61 2 3 2 3 3 2 2 2 2 2 2" xfId="0"/>
    <cellStyle name="Normal 61 2 3 2 3 3 2 2 2 2 3" xfId="0"/>
    <cellStyle name="Normal 61 2 3 2 3 3 2 2 2 3" xfId="0"/>
    <cellStyle name="Normal 61 2 3 2 3 3 2 2 2 3 2" xfId="0"/>
    <cellStyle name="Normal 61 2 3 2 3 3 2 2 2 3 2 2" xfId="0"/>
    <cellStyle name="Normal 61 2 3 2 3 3 2 2 2 3 3" xfId="0"/>
    <cellStyle name="Normal 61 2 3 2 3 3 2 2 2 4" xfId="0"/>
    <cellStyle name="Normal 61 2 3 2 3 3 2 2 2 4 2" xfId="0"/>
    <cellStyle name="Normal 61 2 3 2 3 3 2 2 2 5" xfId="0"/>
    <cellStyle name="Normal 61 2 3 2 3 3 2 2 3" xfId="0"/>
    <cellStyle name="Normal 61 2 3 2 3 3 2 2 3 2" xfId="0"/>
    <cellStyle name="Normal 61 2 3 2 3 3 2 2 3 2 2" xfId="0"/>
    <cellStyle name="Normal 61 2 3 2 3 3 2 2 3 3" xfId="0"/>
    <cellStyle name="Normal 61 2 3 2 3 3 2 2 4" xfId="0"/>
    <cellStyle name="Normal 61 2 3 2 3 3 2 2 4 2" xfId="0"/>
    <cellStyle name="Normal 61 2 3 2 3 3 2 2 4 2 2" xfId="0"/>
    <cellStyle name="Normal 61 2 3 2 3 3 2 2 4 3" xfId="0"/>
    <cellStyle name="Normal 61 2 3 2 3 3 2 2 5" xfId="0"/>
    <cellStyle name="Normal 61 2 3 2 3 3 2 2 5 2" xfId="0"/>
    <cellStyle name="Normal 61 2 3 2 3 3 2 2 6" xfId="0"/>
    <cellStyle name="Normal 61 2 3 2 3 3 2 3" xfId="0"/>
    <cellStyle name="Normal 61 2 3 2 3 3 2 3 2" xfId="0"/>
    <cellStyle name="Normal 61 2 3 2 3 3 2 3 2 2" xfId="0"/>
    <cellStyle name="Normal 61 2 3 2 3 3 2 3 2 2 2" xfId="0"/>
    <cellStyle name="Normal 61 2 3 2 3 3 2 3 2 3" xfId="0"/>
    <cellStyle name="Normal 61 2 3 2 3 3 2 3 3" xfId="0"/>
    <cellStyle name="Normal 61 2 3 2 3 3 2 3 3 2" xfId="0"/>
    <cellStyle name="Normal 61 2 3 2 3 3 2 3 3 2 2" xfId="0"/>
    <cellStyle name="Normal 61 2 3 2 3 3 2 3 3 3" xfId="0"/>
    <cellStyle name="Normal 61 2 3 2 3 3 2 3 4" xfId="0"/>
    <cellStyle name="Normal 61 2 3 2 3 3 2 3 4 2" xfId="0"/>
    <cellStyle name="Normal 61 2 3 2 3 3 2 3 5" xfId="0"/>
    <cellStyle name="Normal 61 2 3 2 3 3 2 4" xfId="0"/>
    <cellStyle name="Normal 61 2 3 2 3 3 2 4 2" xfId="0"/>
    <cellStyle name="Normal 61 2 3 2 3 3 2 4 2 2" xfId="0"/>
    <cellStyle name="Normal 61 2 3 2 3 3 2 4 3" xfId="0"/>
    <cellStyle name="Normal 61 2 3 2 3 3 2 5" xfId="0"/>
    <cellStyle name="Normal 61 2 3 2 3 3 2 5 2" xfId="0"/>
    <cellStyle name="Normal 61 2 3 2 3 3 2 5 2 2" xfId="0"/>
    <cellStyle name="Normal 61 2 3 2 3 3 2 5 3" xfId="0"/>
    <cellStyle name="Normal 61 2 3 2 3 3 2 6" xfId="0"/>
    <cellStyle name="Normal 61 2 3 2 3 3 2 6 2" xfId="0"/>
    <cellStyle name="Normal 61 2 3 2 3 3 2 7" xfId="0"/>
    <cellStyle name="Normal 61 2 3 2 3 3 3" xfId="0"/>
    <cellStyle name="Normal 61 2 3 2 3 3 3 2" xfId="0"/>
    <cellStyle name="Normal 61 2 3 2 3 3 3 2 2" xfId="0"/>
    <cellStyle name="Normal 61 2 3 2 3 3 3 2 2 2" xfId="0"/>
    <cellStyle name="Normal 61 2 3 2 3 3 3 2 2 2 2" xfId="0"/>
    <cellStyle name="Normal 61 2 3 2 3 3 3 2 2 3" xfId="0"/>
    <cellStyle name="Normal 61 2 3 2 3 3 3 2 3" xfId="0"/>
    <cellStyle name="Normal 61 2 3 2 3 3 3 2 3 2" xfId="0"/>
    <cellStyle name="Normal 61 2 3 2 3 3 3 2 3 2 2" xfId="0"/>
    <cellStyle name="Normal 61 2 3 2 3 3 3 2 3 3" xfId="0"/>
    <cellStyle name="Normal 61 2 3 2 3 3 3 2 4" xfId="0"/>
    <cellStyle name="Normal 61 2 3 2 3 3 3 2 4 2" xfId="0"/>
    <cellStyle name="Normal 61 2 3 2 3 3 3 2 5" xfId="0"/>
    <cellStyle name="Normal 61 2 3 2 3 3 3 3" xfId="0"/>
    <cellStyle name="Normal 61 2 3 2 3 3 3 3 2" xfId="0"/>
    <cellStyle name="Normal 61 2 3 2 3 3 3 3 2 2" xfId="0"/>
    <cellStyle name="Normal 61 2 3 2 3 3 3 3 3" xfId="0"/>
    <cellStyle name="Normal 61 2 3 2 3 3 3 4" xfId="0"/>
    <cellStyle name="Normal 61 2 3 2 3 3 3 4 2" xfId="0"/>
    <cellStyle name="Normal 61 2 3 2 3 3 3 4 2 2" xfId="0"/>
    <cellStyle name="Normal 61 2 3 2 3 3 3 4 3" xfId="0"/>
    <cellStyle name="Normal 61 2 3 2 3 3 3 5" xfId="0"/>
    <cellStyle name="Normal 61 2 3 2 3 3 3 5 2" xfId="0"/>
    <cellStyle name="Normal 61 2 3 2 3 3 3 6" xfId="0"/>
    <cellStyle name="Normal 61 2 3 2 3 3 4" xfId="0"/>
    <cellStyle name="Normal 61 2 3 2 3 3 4 2" xfId="0"/>
    <cellStyle name="Normal 61 2 3 2 3 3 4 2 2" xfId="0"/>
    <cellStyle name="Normal 61 2 3 2 3 3 4 2 2 2" xfId="0"/>
    <cellStyle name="Normal 61 2 3 2 3 3 4 2 3" xfId="0"/>
    <cellStyle name="Normal 61 2 3 2 3 3 4 3" xfId="0"/>
    <cellStyle name="Normal 61 2 3 2 3 3 4 3 2" xfId="0"/>
    <cellStyle name="Normal 61 2 3 2 3 3 4 3 2 2" xfId="0"/>
    <cellStyle name="Normal 61 2 3 2 3 3 4 3 3" xfId="0"/>
    <cellStyle name="Normal 61 2 3 2 3 3 4 4" xfId="0"/>
    <cellStyle name="Normal 61 2 3 2 3 3 4 4 2" xfId="0"/>
    <cellStyle name="Normal 61 2 3 2 3 3 4 5" xfId="0"/>
    <cellStyle name="Normal 61 2 3 2 3 3 5" xfId="0"/>
    <cellStyle name="Normal 61 2 3 2 3 3 5 2" xfId="0"/>
    <cellStyle name="Normal 61 2 3 2 3 3 5 2 2" xfId="0"/>
    <cellStyle name="Normal 61 2 3 2 3 3 5 3" xfId="0"/>
    <cellStyle name="Normal 61 2 3 2 3 3 6" xfId="0"/>
    <cellStyle name="Normal 61 2 3 2 3 3 6 2" xfId="0"/>
    <cellStyle name="Normal 61 2 3 2 3 3 6 2 2" xfId="0"/>
    <cellStyle name="Normal 61 2 3 2 3 3 6 3" xfId="0"/>
    <cellStyle name="Normal 61 2 3 2 3 3 7" xfId="0"/>
    <cellStyle name="Normal 61 2 3 2 3 3 7 2" xfId="0"/>
    <cellStyle name="Normal 61 2 3 2 3 3 8" xfId="0"/>
    <cellStyle name="Normal 61 2 3 2 3 4" xfId="0"/>
    <cellStyle name="Normal 61 2 3 2 3 4 2" xfId="0"/>
    <cellStyle name="Normal 61 2 3 2 3 4 2 2" xfId="0"/>
    <cellStyle name="Normal 61 2 3 2 3 4 2 2 2" xfId="0"/>
    <cellStyle name="Normal 61 2 3 2 3 4 2 2 2 2" xfId="0"/>
    <cellStyle name="Normal 61 2 3 2 3 4 2 2 2 2 2" xfId="0"/>
    <cellStyle name="Normal 61 2 3 2 3 4 2 2 2 3" xfId="0"/>
    <cellStyle name="Normal 61 2 3 2 3 4 2 2 3" xfId="0"/>
    <cellStyle name="Normal 61 2 3 2 3 4 2 2 3 2" xfId="0"/>
    <cellStyle name="Normal 61 2 3 2 3 4 2 2 3 2 2" xfId="0"/>
    <cellStyle name="Normal 61 2 3 2 3 4 2 2 3 3" xfId="0"/>
    <cellStyle name="Normal 61 2 3 2 3 4 2 2 4" xfId="0"/>
    <cellStyle name="Normal 61 2 3 2 3 4 2 2 4 2" xfId="0"/>
    <cellStyle name="Normal 61 2 3 2 3 4 2 2 5" xfId="0"/>
    <cellStyle name="Normal 61 2 3 2 3 4 2 3" xfId="0"/>
    <cellStyle name="Normal 61 2 3 2 3 4 2 3 2" xfId="0"/>
    <cellStyle name="Normal 61 2 3 2 3 4 2 3 2 2" xfId="0"/>
    <cellStyle name="Normal 61 2 3 2 3 4 2 3 3" xfId="0"/>
    <cellStyle name="Normal 61 2 3 2 3 4 2 4" xfId="0"/>
    <cellStyle name="Normal 61 2 3 2 3 4 2 4 2" xfId="0"/>
    <cellStyle name="Normal 61 2 3 2 3 4 2 4 2 2" xfId="0"/>
    <cellStyle name="Normal 61 2 3 2 3 4 2 4 3" xfId="0"/>
    <cellStyle name="Normal 61 2 3 2 3 4 2 5" xfId="0"/>
    <cellStyle name="Normal 61 2 3 2 3 4 2 5 2" xfId="0"/>
    <cellStyle name="Normal 61 2 3 2 3 4 2 6" xfId="0"/>
    <cellStyle name="Normal 61 2 3 2 3 4 3" xfId="0"/>
    <cellStyle name="Normal 61 2 3 2 3 4 3 2" xfId="0"/>
    <cellStyle name="Normal 61 2 3 2 3 4 3 2 2" xfId="0"/>
    <cellStyle name="Normal 61 2 3 2 3 4 3 2 2 2" xfId="0"/>
    <cellStyle name="Normal 61 2 3 2 3 4 3 2 3" xfId="0"/>
    <cellStyle name="Normal 61 2 3 2 3 4 3 3" xfId="0"/>
    <cellStyle name="Normal 61 2 3 2 3 4 3 3 2" xfId="0"/>
    <cellStyle name="Normal 61 2 3 2 3 4 3 3 2 2" xfId="0"/>
    <cellStyle name="Normal 61 2 3 2 3 4 3 3 3" xfId="0"/>
    <cellStyle name="Normal 61 2 3 2 3 4 3 4" xfId="0"/>
    <cellStyle name="Normal 61 2 3 2 3 4 3 4 2" xfId="0"/>
    <cellStyle name="Normal 61 2 3 2 3 4 3 5" xfId="0"/>
    <cellStyle name="Normal 61 2 3 2 3 4 4" xfId="0"/>
    <cellStyle name="Normal 61 2 3 2 3 4 4 2" xfId="0"/>
    <cellStyle name="Normal 61 2 3 2 3 4 4 2 2" xfId="0"/>
    <cellStyle name="Normal 61 2 3 2 3 4 4 3" xfId="0"/>
    <cellStyle name="Normal 61 2 3 2 3 4 5" xfId="0"/>
    <cellStyle name="Normal 61 2 3 2 3 4 5 2" xfId="0"/>
    <cellStyle name="Normal 61 2 3 2 3 4 5 2 2" xfId="0"/>
    <cellStyle name="Normal 61 2 3 2 3 4 5 3" xfId="0"/>
    <cellStyle name="Normal 61 2 3 2 3 4 6" xfId="0"/>
    <cellStyle name="Normal 61 2 3 2 3 4 6 2" xfId="0"/>
    <cellStyle name="Normal 61 2 3 2 3 4 7" xfId="0"/>
    <cellStyle name="Normal 61 2 3 2 3 5" xfId="0"/>
    <cellStyle name="Normal 61 2 3 2 3 5 2" xfId="0"/>
    <cellStyle name="Normal 61 2 3 2 3 5 2 2" xfId="0"/>
    <cellStyle name="Normal 61 2 3 2 3 5 2 2 2" xfId="0"/>
    <cellStyle name="Normal 61 2 3 2 3 5 2 2 2 2" xfId="0"/>
    <cellStyle name="Normal 61 2 3 2 3 5 2 2 3" xfId="0"/>
    <cellStyle name="Normal 61 2 3 2 3 5 2 3" xfId="0"/>
    <cellStyle name="Normal 61 2 3 2 3 5 2 3 2" xfId="0"/>
    <cellStyle name="Normal 61 2 3 2 3 5 2 3 2 2" xfId="0"/>
    <cellStyle name="Normal 61 2 3 2 3 5 2 3 3" xfId="0"/>
    <cellStyle name="Normal 61 2 3 2 3 5 2 4" xfId="0"/>
    <cellStyle name="Normal 61 2 3 2 3 5 2 4 2" xfId="0"/>
    <cellStyle name="Normal 61 2 3 2 3 5 2 5" xfId="0"/>
    <cellStyle name="Normal 61 2 3 2 3 5 3" xfId="0"/>
    <cellStyle name="Normal 61 2 3 2 3 5 3 2" xfId="0"/>
    <cellStyle name="Normal 61 2 3 2 3 5 3 2 2" xfId="0"/>
    <cellStyle name="Normal 61 2 3 2 3 5 3 3" xfId="0"/>
    <cellStyle name="Normal 61 2 3 2 3 5 4" xfId="0"/>
    <cellStyle name="Normal 61 2 3 2 3 5 4 2" xfId="0"/>
    <cellStyle name="Normal 61 2 3 2 3 5 4 2 2" xfId="0"/>
    <cellStyle name="Normal 61 2 3 2 3 5 4 3" xfId="0"/>
    <cellStyle name="Normal 61 2 3 2 3 5 5" xfId="0"/>
    <cellStyle name="Normal 61 2 3 2 3 5 5 2" xfId="0"/>
    <cellStyle name="Normal 61 2 3 2 3 5 6" xfId="0"/>
    <cellStyle name="Normal 61 2 3 2 3 6" xfId="0"/>
    <cellStyle name="Normal 61 2 3 2 3 6 2" xfId="0"/>
    <cellStyle name="Normal 61 2 3 2 3 6 2 2" xfId="0"/>
    <cellStyle name="Normal 61 2 3 2 3 6 2 2 2" xfId="0"/>
    <cellStyle name="Normal 61 2 3 2 3 6 2 3" xfId="0"/>
    <cellStyle name="Normal 61 2 3 2 3 6 3" xfId="0"/>
    <cellStyle name="Normal 61 2 3 2 3 6 3 2" xfId="0"/>
    <cellStyle name="Normal 61 2 3 2 3 6 3 2 2" xfId="0"/>
    <cellStyle name="Normal 61 2 3 2 3 6 3 3" xfId="0"/>
    <cellStyle name="Normal 61 2 3 2 3 6 4" xfId="0"/>
    <cellStyle name="Normal 61 2 3 2 3 6 4 2" xfId="0"/>
    <cellStyle name="Normal 61 2 3 2 3 6 5" xfId="0"/>
    <cellStyle name="Normal 61 2 3 2 3 7" xfId="0"/>
    <cellStyle name="Normal 61 2 3 2 3 7 2" xfId="0"/>
    <cellStyle name="Normal 61 2 3 2 3 7 2 2" xfId="0"/>
    <cellStyle name="Normal 61 2 3 2 3 7 3" xfId="0"/>
    <cellStyle name="Normal 61 2 3 2 3 8" xfId="0"/>
    <cellStyle name="Normal 61 2 3 2 3 8 2" xfId="0"/>
    <cellStyle name="Normal 61 2 3 2 3 8 2 2" xfId="0"/>
    <cellStyle name="Normal 61 2 3 2 3 8 3" xfId="0"/>
    <cellStyle name="Normal 61 2 3 2 3 9" xfId="0"/>
    <cellStyle name="Normal 61 2 3 2 3 9 2" xfId="0"/>
    <cellStyle name="Normal 61 2 3 2 4" xfId="0"/>
    <cellStyle name="Normal 61 2 3 2 4 2" xfId="0"/>
    <cellStyle name="Normal 61 2 3 2 4 2 2" xfId="0"/>
    <cellStyle name="Normal 61 2 3 2 4 2 2 2" xfId="0"/>
    <cellStyle name="Normal 61 2 3 2 4 2 2 2 2" xfId="0"/>
    <cellStyle name="Normal 61 2 3 2 4 2 2 2 2 2" xfId="0"/>
    <cellStyle name="Normal 61 2 3 2 4 2 2 2 2 2 2" xfId="0"/>
    <cellStyle name="Normal 61 2 3 2 4 2 2 2 2 2 2 2" xfId="0"/>
    <cellStyle name="Normal 61 2 3 2 4 2 2 2 2 2 3" xfId="0"/>
    <cellStyle name="Normal 61 2 3 2 4 2 2 2 2 3" xfId="0"/>
    <cellStyle name="Normal 61 2 3 2 4 2 2 2 2 3 2" xfId="0"/>
    <cellStyle name="Normal 61 2 3 2 4 2 2 2 2 3 2 2" xfId="0"/>
    <cellStyle name="Normal 61 2 3 2 4 2 2 2 2 3 3" xfId="0"/>
    <cellStyle name="Normal 61 2 3 2 4 2 2 2 2 4" xfId="0"/>
    <cellStyle name="Normal 61 2 3 2 4 2 2 2 2 4 2" xfId="0"/>
    <cellStyle name="Normal 61 2 3 2 4 2 2 2 2 5" xfId="0"/>
    <cellStyle name="Normal 61 2 3 2 4 2 2 2 3" xfId="0"/>
    <cellStyle name="Normal 61 2 3 2 4 2 2 2 3 2" xfId="0"/>
    <cellStyle name="Normal 61 2 3 2 4 2 2 2 3 2 2" xfId="0"/>
    <cellStyle name="Normal 61 2 3 2 4 2 2 2 3 3" xfId="0"/>
    <cellStyle name="Normal 61 2 3 2 4 2 2 2 4" xfId="0"/>
    <cellStyle name="Normal 61 2 3 2 4 2 2 2 4 2" xfId="0"/>
    <cellStyle name="Normal 61 2 3 2 4 2 2 2 4 2 2" xfId="0"/>
    <cellStyle name="Normal 61 2 3 2 4 2 2 2 4 3" xfId="0"/>
    <cellStyle name="Normal 61 2 3 2 4 2 2 2 5" xfId="0"/>
    <cellStyle name="Normal 61 2 3 2 4 2 2 2 5 2" xfId="0"/>
    <cellStyle name="Normal 61 2 3 2 4 2 2 2 6" xfId="0"/>
    <cellStyle name="Normal 61 2 3 2 4 2 2 3" xfId="0"/>
    <cellStyle name="Normal 61 2 3 2 4 2 2 3 2" xfId="0"/>
    <cellStyle name="Normal 61 2 3 2 4 2 2 3 2 2" xfId="0"/>
    <cellStyle name="Normal 61 2 3 2 4 2 2 3 2 2 2" xfId="0"/>
    <cellStyle name="Normal 61 2 3 2 4 2 2 3 2 3" xfId="0"/>
    <cellStyle name="Normal 61 2 3 2 4 2 2 3 3" xfId="0"/>
    <cellStyle name="Normal 61 2 3 2 4 2 2 3 3 2" xfId="0"/>
    <cellStyle name="Normal 61 2 3 2 4 2 2 3 3 2 2" xfId="0"/>
    <cellStyle name="Normal 61 2 3 2 4 2 2 3 3 3" xfId="0"/>
    <cellStyle name="Normal 61 2 3 2 4 2 2 3 4" xfId="0"/>
    <cellStyle name="Normal 61 2 3 2 4 2 2 3 4 2" xfId="0"/>
    <cellStyle name="Normal 61 2 3 2 4 2 2 3 5" xfId="0"/>
    <cellStyle name="Normal 61 2 3 2 4 2 2 4" xfId="0"/>
    <cellStyle name="Normal 61 2 3 2 4 2 2 4 2" xfId="0"/>
    <cellStyle name="Normal 61 2 3 2 4 2 2 4 2 2" xfId="0"/>
    <cellStyle name="Normal 61 2 3 2 4 2 2 4 3" xfId="0"/>
    <cellStyle name="Normal 61 2 3 2 4 2 2 5" xfId="0"/>
    <cellStyle name="Normal 61 2 3 2 4 2 2 5 2" xfId="0"/>
    <cellStyle name="Normal 61 2 3 2 4 2 2 5 2 2" xfId="0"/>
    <cellStyle name="Normal 61 2 3 2 4 2 2 5 3" xfId="0"/>
    <cellStyle name="Normal 61 2 3 2 4 2 2 6" xfId="0"/>
    <cellStyle name="Normal 61 2 3 2 4 2 2 6 2" xfId="0"/>
    <cellStyle name="Normal 61 2 3 2 4 2 2 7" xfId="0"/>
    <cellStyle name="Normal 61 2 3 2 4 2 3" xfId="0"/>
    <cellStyle name="Normal 61 2 3 2 4 2 3 2" xfId="0"/>
    <cellStyle name="Normal 61 2 3 2 4 2 3 2 2" xfId="0"/>
    <cellStyle name="Normal 61 2 3 2 4 2 3 2 2 2" xfId="0"/>
    <cellStyle name="Normal 61 2 3 2 4 2 3 2 2 2 2" xfId="0"/>
    <cellStyle name="Normal 61 2 3 2 4 2 3 2 2 3" xfId="0"/>
    <cellStyle name="Normal 61 2 3 2 4 2 3 2 3" xfId="0"/>
    <cellStyle name="Normal 61 2 3 2 4 2 3 2 3 2" xfId="0"/>
    <cellStyle name="Normal 61 2 3 2 4 2 3 2 3 2 2" xfId="0"/>
    <cellStyle name="Normal 61 2 3 2 4 2 3 2 3 3" xfId="0"/>
    <cellStyle name="Normal 61 2 3 2 4 2 3 2 4" xfId="0"/>
    <cellStyle name="Normal 61 2 3 2 4 2 3 2 4 2" xfId="0"/>
    <cellStyle name="Normal 61 2 3 2 4 2 3 2 5" xfId="0"/>
    <cellStyle name="Normal 61 2 3 2 4 2 3 3" xfId="0"/>
    <cellStyle name="Normal 61 2 3 2 4 2 3 3 2" xfId="0"/>
    <cellStyle name="Normal 61 2 3 2 4 2 3 3 2 2" xfId="0"/>
    <cellStyle name="Normal 61 2 3 2 4 2 3 3 3" xfId="0"/>
    <cellStyle name="Normal 61 2 3 2 4 2 3 4" xfId="0"/>
    <cellStyle name="Normal 61 2 3 2 4 2 3 4 2" xfId="0"/>
    <cellStyle name="Normal 61 2 3 2 4 2 3 4 2 2" xfId="0"/>
    <cellStyle name="Normal 61 2 3 2 4 2 3 4 3" xfId="0"/>
    <cellStyle name="Normal 61 2 3 2 4 2 3 5" xfId="0"/>
    <cellStyle name="Normal 61 2 3 2 4 2 3 5 2" xfId="0"/>
    <cellStyle name="Normal 61 2 3 2 4 2 3 6" xfId="0"/>
    <cellStyle name="Normal 61 2 3 2 4 2 4" xfId="0"/>
    <cellStyle name="Normal 61 2 3 2 4 2 4 2" xfId="0"/>
    <cellStyle name="Normal 61 2 3 2 4 2 4 2 2" xfId="0"/>
    <cellStyle name="Normal 61 2 3 2 4 2 4 2 2 2" xfId="0"/>
    <cellStyle name="Normal 61 2 3 2 4 2 4 2 3" xfId="0"/>
    <cellStyle name="Normal 61 2 3 2 4 2 4 3" xfId="0"/>
    <cellStyle name="Normal 61 2 3 2 4 2 4 3 2" xfId="0"/>
    <cellStyle name="Normal 61 2 3 2 4 2 4 3 2 2" xfId="0"/>
    <cellStyle name="Normal 61 2 3 2 4 2 4 3 3" xfId="0"/>
    <cellStyle name="Normal 61 2 3 2 4 2 4 4" xfId="0"/>
    <cellStyle name="Normal 61 2 3 2 4 2 4 4 2" xfId="0"/>
    <cellStyle name="Normal 61 2 3 2 4 2 4 5" xfId="0"/>
    <cellStyle name="Normal 61 2 3 2 4 2 5" xfId="0"/>
    <cellStyle name="Normal 61 2 3 2 4 2 5 2" xfId="0"/>
    <cellStyle name="Normal 61 2 3 2 4 2 5 2 2" xfId="0"/>
    <cellStyle name="Normal 61 2 3 2 4 2 5 3" xfId="0"/>
    <cellStyle name="Normal 61 2 3 2 4 2 6" xfId="0"/>
    <cellStyle name="Normal 61 2 3 2 4 2 6 2" xfId="0"/>
    <cellStyle name="Normal 61 2 3 2 4 2 6 2 2" xfId="0"/>
    <cellStyle name="Normal 61 2 3 2 4 2 6 3" xfId="0"/>
    <cellStyle name="Normal 61 2 3 2 4 2 7" xfId="0"/>
    <cellStyle name="Normal 61 2 3 2 4 2 7 2" xfId="0"/>
    <cellStyle name="Normal 61 2 3 2 4 2 8" xfId="0"/>
    <cellStyle name="Normal 61 2 3 2 4 3" xfId="0"/>
    <cellStyle name="Normal 61 2 3 2 4 3 2" xfId="0"/>
    <cellStyle name="Normal 61 2 3 2 4 3 2 2" xfId="0"/>
    <cellStyle name="Normal 61 2 3 2 4 3 2 2 2" xfId="0"/>
    <cellStyle name="Normal 61 2 3 2 4 3 2 2 2 2" xfId="0"/>
    <cellStyle name="Normal 61 2 3 2 4 3 2 2 2 2 2" xfId="0"/>
    <cellStyle name="Normal 61 2 3 2 4 3 2 2 2 3" xfId="0"/>
    <cellStyle name="Normal 61 2 3 2 4 3 2 2 3" xfId="0"/>
    <cellStyle name="Normal 61 2 3 2 4 3 2 2 3 2" xfId="0"/>
    <cellStyle name="Normal 61 2 3 2 4 3 2 2 3 2 2" xfId="0"/>
    <cellStyle name="Normal 61 2 3 2 4 3 2 2 3 3" xfId="0"/>
    <cellStyle name="Normal 61 2 3 2 4 3 2 2 4" xfId="0"/>
    <cellStyle name="Normal 61 2 3 2 4 3 2 2 4 2" xfId="0"/>
    <cellStyle name="Normal 61 2 3 2 4 3 2 2 5" xfId="0"/>
    <cellStyle name="Normal 61 2 3 2 4 3 2 3" xfId="0"/>
    <cellStyle name="Normal 61 2 3 2 4 3 2 3 2" xfId="0"/>
    <cellStyle name="Normal 61 2 3 2 4 3 2 3 2 2" xfId="0"/>
    <cellStyle name="Normal 61 2 3 2 4 3 2 3 3" xfId="0"/>
    <cellStyle name="Normal 61 2 3 2 4 3 2 4" xfId="0"/>
    <cellStyle name="Normal 61 2 3 2 4 3 2 4 2" xfId="0"/>
    <cellStyle name="Normal 61 2 3 2 4 3 2 4 2 2" xfId="0"/>
    <cellStyle name="Normal 61 2 3 2 4 3 2 4 3" xfId="0"/>
    <cellStyle name="Normal 61 2 3 2 4 3 2 5" xfId="0"/>
    <cellStyle name="Normal 61 2 3 2 4 3 2 5 2" xfId="0"/>
    <cellStyle name="Normal 61 2 3 2 4 3 2 6" xfId="0"/>
    <cellStyle name="Normal 61 2 3 2 4 3 3" xfId="0"/>
    <cellStyle name="Normal 61 2 3 2 4 3 3 2" xfId="0"/>
    <cellStyle name="Normal 61 2 3 2 4 3 3 2 2" xfId="0"/>
    <cellStyle name="Normal 61 2 3 2 4 3 3 2 2 2" xfId="0"/>
    <cellStyle name="Normal 61 2 3 2 4 3 3 2 3" xfId="0"/>
    <cellStyle name="Normal 61 2 3 2 4 3 3 3" xfId="0"/>
    <cellStyle name="Normal 61 2 3 2 4 3 3 3 2" xfId="0"/>
    <cellStyle name="Normal 61 2 3 2 4 3 3 3 2 2" xfId="0"/>
    <cellStyle name="Normal 61 2 3 2 4 3 3 3 3" xfId="0"/>
    <cellStyle name="Normal 61 2 3 2 4 3 3 4" xfId="0"/>
    <cellStyle name="Normal 61 2 3 2 4 3 3 4 2" xfId="0"/>
    <cellStyle name="Normal 61 2 3 2 4 3 3 5" xfId="0"/>
    <cellStyle name="Normal 61 2 3 2 4 3 4" xfId="0"/>
    <cellStyle name="Normal 61 2 3 2 4 3 4 2" xfId="0"/>
    <cellStyle name="Normal 61 2 3 2 4 3 4 2 2" xfId="0"/>
    <cellStyle name="Normal 61 2 3 2 4 3 4 3" xfId="0"/>
    <cellStyle name="Normal 61 2 3 2 4 3 5" xfId="0"/>
    <cellStyle name="Normal 61 2 3 2 4 3 5 2" xfId="0"/>
    <cellStyle name="Normal 61 2 3 2 4 3 5 2 2" xfId="0"/>
    <cellStyle name="Normal 61 2 3 2 4 3 5 3" xfId="0"/>
    <cellStyle name="Normal 61 2 3 2 4 3 6" xfId="0"/>
    <cellStyle name="Normal 61 2 3 2 4 3 6 2" xfId="0"/>
    <cellStyle name="Normal 61 2 3 2 4 3 7" xfId="0"/>
    <cellStyle name="Normal 61 2 3 2 4 4" xfId="0"/>
    <cellStyle name="Normal 61 2 3 2 4 4 2" xfId="0"/>
    <cellStyle name="Normal 61 2 3 2 4 4 2 2" xfId="0"/>
    <cellStyle name="Normal 61 2 3 2 4 4 2 2 2" xfId="0"/>
    <cellStyle name="Normal 61 2 3 2 4 4 2 2 2 2" xfId="0"/>
    <cellStyle name="Normal 61 2 3 2 4 4 2 2 3" xfId="0"/>
    <cellStyle name="Normal 61 2 3 2 4 4 2 3" xfId="0"/>
    <cellStyle name="Normal 61 2 3 2 4 4 2 3 2" xfId="0"/>
    <cellStyle name="Normal 61 2 3 2 4 4 2 3 2 2" xfId="0"/>
    <cellStyle name="Normal 61 2 3 2 4 4 2 3 3" xfId="0"/>
    <cellStyle name="Normal 61 2 3 2 4 4 2 4" xfId="0"/>
    <cellStyle name="Normal 61 2 3 2 4 4 2 4 2" xfId="0"/>
    <cellStyle name="Normal 61 2 3 2 4 4 2 5" xfId="0"/>
    <cellStyle name="Normal 61 2 3 2 4 4 3" xfId="0"/>
    <cellStyle name="Normal 61 2 3 2 4 4 3 2" xfId="0"/>
    <cellStyle name="Normal 61 2 3 2 4 4 3 2 2" xfId="0"/>
    <cellStyle name="Normal 61 2 3 2 4 4 3 3" xfId="0"/>
    <cellStyle name="Normal 61 2 3 2 4 4 4" xfId="0"/>
    <cellStyle name="Normal 61 2 3 2 4 4 4 2" xfId="0"/>
    <cellStyle name="Normal 61 2 3 2 4 4 4 2 2" xfId="0"/>
    <cellStyle name="Normal 61 2 3 2 4 4 4 3" xfId="0"/>
    <cellStyle name="Normal 61 2 3 2 4 4 5" xfId="0"/>
    <cellStyle name="Normal 61 2 3 2 4 4 5 2" xfId="0"/>
    <cellStyle name="Normal 61 2 3 2 4 4 6" xfId="0"/>
    <cellStyle name="Normal 61 2 3 2 4 5" xfId="0"/>
    <cellStyle name="Normal 61 2 3 2 4 5 2" xfId="0"/>
    <cellStyle name="Normal 61 2 3 2 4 5 2 2" xfId="0"/>
    <cellStyle name="Normal 61 2 3 2 4 5 2 2 2" xfId="0"/>
    <cellStyle name="Normal 61 2 3 2 4 5 2 3" xfId="0"/>
    <cellStyle name="Normal 61 2 3 2 4 5 3" xfId="0"/>
    <cellStyle name="Normal 61 2 3 2 4 5 3 2" xfId="0"/>
    <cellStyle name="Normal 61 2 3 2 4 5 3 2 2" xfId="0"/>
    <cellStyle name="Normal 61 2 3 2 4 5 3 3" xfId="0"/>
    <cellStyle name="Normal 61 2 3 2 4 5 4" xfId="0"/>
    <cellStyle name="Normal 61 2 3 2 4 5 4 2" xfId="0"/>
    <cellStyle name="Normal 61 2 3 2 4 5 5" xfId="0"/>
    <cellStyle name="Normal 61 2 3 2 4 6" xfId="0"/>
    <cellStyle name="Normal 61 2 3 2 4 6 2" xfId="0"/>
    <cellStyle name="Normal 61 2 3 2 4 6 2 2" xfId="0"/>
    <cellStyle name="Normal 61 2 3 2 4 6 3" xfId="0"/>
    <cellStyle name="Normal 61 2 3 2 4 7" xfId="0"/>
    <cellStyle name="Normal 61 2 3 2 4 7 2" xfId="0"/>
    <cellStyle name="Normal 61 2 3 2 4 7 2 2" xfId="0"/>
    <cellStyle name="Normal 61 2 3 2 4 7 3" xfId="0"/>
    <cellStyle name="Normal 61 2 3 2 4 8" xfId="0"/>
    <cellStyle name="Normal 61 2 3 2 4 8 2" xfId="0"/>
    <cellStyle name="Normal 61 2 3 2 4 9" xfId="0"/>
    <cellStyle name="Normal 61 2 3 2 5" xfId="0"/>
    <cellStyle name="Normal 61 2 3 2 5 2" xfId="0"/>
    <cellStyle name="Normal 61 2 3 2 5 2 2" xfId="0"/>
    <cellStyle name="Normal 61 2 3 2 5 2 2 2" xfId="0"/>
    <cellStyle name="Normal 61 2 3 2 5 2 2 2 2" xfId="0"/>
    <cellStyle name="Normal 61 2 3 2 5 2 2 2 2 2" xfId="0"/>
    <cellStyle name="Normal 61 2 3 2 5 2 2 2 2 2 2" xfId="0"/>
    <cellStyle name="Normal 61 2 3 2 5 2 2 2 2 3" xfId="0"/>
    <cellStyle name="Normal 61 2 3 2 5 2 2 2 3" xfId="0"/>
    <cellStyle name="Normal 61 2 3 2 5 2 2 2 3 2" xfId="0"/>
    <cellStyle name="Normal 61 2 3 2 5 2 2 2 3 2 2" xfId="0"/>
    <cellStyle name="Normal 61 2 3 2 5 2 2 2 3 3" xfId="0"/>
    <cellStyle name="Normal 61 2 3 2 5 2 2 2 4" xfId="0"/>
    <cellStyle name="Normal 61 2 3 2 5 2 2 2 4 2" xfId="0"/>
    <cellStyle name="Normal 61 2 3 2 5 2 2 2 5" xfId="0"/>
    <cellStyle name="Normal 61 2 3 2 5 2 2 3" xfId="0"/>
    <cellStyle name="Normal 61 2 3 2 5 2 2 3 2" xfId="0"/>
    <cellStyle name="Normal 61 2 3 2 5 2 2 3 2 2" xfId="0"/>
    <cellStyle name="Normal 61 2 3 2 5 2 2 3 3" xfId="0"/>
    <cellStyle name="Normal 61 2 3 2 5 2 2 4" xfId="0"/>
    <cellStyle name="Normal 61 2 3 2 5 2 2 4 2" xfId="0"/>
    <cellStyle name="Normal 61 2 3 2 5 2 2 4 2 2" xfId="0"/>
    <cellStyle name="Normal 61 2 3 2 5 2 2 4 3" xfId="0"/>
    <cellStyle name="Normal 61 2 3 2 5 2 2 5" xfId="0"/>
    <cellStyle name="Normal 61 2 3 2 5 2 2 5 2" xfId="0"/>
    <cellStyle name="Normal 61 2 3 2 5 2 2 6" xfId="0"/>
    <cellStyle name="Normal 61 2 3 2 5 2 3" xfId="0"/>
    <cellStyle name="Normal 61 2 3 2 5 2 3 2" xfId="0"/>
    <cellStyle name="Normal 61 2 3 2 5 2 3 2 2" xfId="0"/>
    <cellStyle name="Normal 61 2 3 2 5 2 3 2 2 2" xfId="0"/>
    <cellStyle name="Normal 61 2 3 2 5 2 3 2 3" xfId="0"/>
    <cellStyle name="Normal 61 2 3 2 5 2 3 3" xfId="0"/>
    <cellStyle name="Normal 61 2 3 2 5 2 3 3 2" xfId="0"/>
    <cellStyle name="Normal 61 2 3 2 5 2 3 3 2 2" xfId="0"/>
    <cellStyle name="Normal 61 2 3 2 5 2 3 3 3" xfId="0"/>
    <cellStyle name="Normal 61 2 3 2 5 2 3 4" xfId="0"/>
    <cellStyle name="Normal 61 2 3 2 5 2 3 4 2" xfId="0"/>
    <cellStyle name="Normal 61 2 3 2 5 2 3 5" xfId="0"/>
    <cellStyle name="Normal 61 2 3 2 5 2 4" xfId="0"/>
    <cellStyle name="Normal 61 2 3 2 5 2 4 2" xfId="0"/>
    <cellStyle name="Normal 61 2 3 2 5 2 4 2 2" xfId="0"/>
    <cellStyle name="Normal 61 2 3 2 5 2 4 3" xfId="0"/>
    <cellStyle name="Normal 61 2 3 2 5 2 5" xfId="0"/>
    <cellStyle name="Normal 61 2 3 2 5 2 5 2" xfId="0"/>
    <cellStyle name="Normal 61 2 3 2 5 2 5 2 2" xfId="0"/>
    <cellStyle name="Normal 61 2 3 2 5 2 5 3" xfId="0"/>
    <cellStyle name="Normal 61 2 3 2 5 2 6" xfId="0"/>
    <cellStyle name="Normal 61 2 3 2 5 2 6 2" xfId="0"/>
    <cellStyle name="Normal 61 2 3 2 5 2 7" xfId="0"/>
    <cellStyle name="Normal 61 2 3 2 5 3" xfId="0"/>
    <cellStyle name="Normal 61 2 3 2 5 3 2" xfId="0"/>
    <cellStyle name="Normal 61 2 3 2 5 3 2 2" xfId="0"/>
    <cellStyle name="Normal 61 2 3 2 5 3 2 2 2" xfId="0"/>
    <cellStyle name="Normal 61 2 3 2 5 3 2 2 2 2" xfId="0"/>
    <cellStyle name="Normal 61 2 3 2 5 3 2 2 3" xfId="0"/>
    <cellStyle name="Normal 61 2 3 2 5 3 2 3" xfId="0"/>
    <cellStyle name="Normal 61 2 3 2 5 3 2 3 2" xfId="0"/>
    <cellStyle name="Normal 61 2 3 2 5 3 2 3 2 2" xfId="0"/>
    <cellStyle name="Normal 61 2 3 2 5 3 2 3 3" xfId="0"/>
    <cellStyle name="Normal 61 2 3 2 5 3 2 4" xfId="0"/>
    <cellStyle name="Normal 61 2 3 2 5 3 2 4 2" xfId="0"/>
    <cellStyle name="Normal 61 2 3 2 5 3 2 5" xfId="0"/>
    <cellStyle name="Normal 61 2 3 2 5 3 3" xfId="0"/>
    <cellStyle name="Normal 61 2 3 2 5 3 3 2" xfId="0"/>
    <cellStyle name="Normal 61 2 3 2 5 3 3 2 2" xfId="0"/>
    <cellStyle name="Normal 61 2 3 2 5 3 3 3" xfId="0"/>
    <cellStyle name="Normal 61 2 3 2 5 3 4" xfId="0"/>
    <cellStyle name="Normal 61 2 3 2 5 3 4 2" xfId="0"/>
    <cellStyle name="Normal 61 2 3 2 5 3 4 2 2" xfId="0"/>
    <cellStyle name="Normal 61 2 3 2 5 3 4 3" xfId="0"/>
    <cellStyle name="Normal 61 2 3 2 5 3 5" xfId="0"/>
    <cellStyle name="Normal 61 2 3 2 5 3 5 2" xfId="0"/>
    <cellStyle name="Normal 61 2 3 2 5 3 6" xfId="0"/>
    <cellStyle name="Normal 61 2 3 2 5 4" xfId="0"/>
    <cellStyle name="Normal 61 2 3 2 5 4 2" xfId="0"/>
    <cellStyle name="Normal 61 2 3 2 5 4 2 2" xfId="0"/>
    <cellStyle name="Normal 61 2 3 2 5 4 2 2 2" xfId="0"/>
    <cellStyle name="Normal 61 2 3 2 5 4 2 3" xfId="0"/>
    <cellStyle name="Normal 61 2 3 2 5 4 3" xfId="0"/>
    <cellStyle name="Normal 61 2 3 2 5 4 3 2" xfId="0"/>
    <cellStyle name="Normal 61 2 3 2 5 4 3 2 2" xfId="0"/>
    <cellStyle name="Normal 61 2 3 2 5 4 3 3" xfId="0"/>
    <cellStyle name="Normal 61 2 3 2 5 4 4" xfId="0"/>
    <cellStyle name="Normal 61 2 3 2 5 4 4 2" xfId="0"/>
    <cellStyle name="Normal 61 2 3 2 5 4 5" xfId="0"/>
    <cellStyle name="Normal 61 2 3 2 5 5" xfId="0"/>
    <cellStyle name="Normal 61 2 3 2 5 5 2" xfId="0"/>
    <cellStyle name="Normal 61 2 3 2 5 5 2 2" xfId="0"/>
    <cellStyle name="Normal 61 2 3 2 5 5 3" xfId="0"/>
    <cellStyle name="Normal 61 2 3 2 5 6" xfId="0"/>
    <cellStyle name="Normal 61 2 3 2 5 6 2" xfId="0"/>
    <cellStyle name="Normal 61 2 3 2 5 6 2 2" xfId="0"/>
    <cellStyle name="Normal 61 2 3 2 5 6 3" xfId="0"/>
    <cellStyle name="Normal 61 2 3 2 5 7" xfId="0"/>
    <cellStyle name="Normal 61 2 3 2 5 7 2" xfId="0"/>
    <cellStyle name="Normal 61 2 3 2 5 8" xfId="0"/>
    <cellStyle name="Normal 61 2 3 2 6" xfId="0"/>
    <cellStyle name="Normal 61 2 3 2 6 2" xfId="0"/>
    <cellStyle name="Normal 61 2 3 2 6 2 2" xfId="0"/>
    <cellStyle name="Normal 61 2 3 2 6 2 2 2" xfId="0"/>
    <cellStyle name="Normal 61 2 3 2 6 2 2 2 2" xfId="0"/>
    <cellStyle name="Normal 61 2 3 2 6 2 2 2 2 2" xfId="0"/>
    <cellStyle name="Normal 61 2 3 2 6 2 2 2 3" xfId="0"/>
    <cellStyle name="Normal 61 2 3 2 6 2 2 3" xfId="0"/>
    <cellStyle name="Normal 61 2 3 2 6 2 2 3 2" xfId="0"/>
    <cellStyle name="Normal 61 2 3 2 6 2 2 3 2 2" xfId="0"/>
    <cellStyle name="Normal 61 2 3 2 6 2 2 3 3" xfId="0"/>
    <cellStyle name="Normal 61 2 3 2 6 2 2 4" xfId="0"/>
    <cellStyle name="Normal 61 2 3 2 6 2 2 4 2" xfId="0"/>
    <cellStyle name="Normal 61 2 3 2 6 2 2 5" xfId="0"/>
    <cellStyle name="Normal 61 2 3 2 6 2 3" xfId="0"/>
    <cellStyle name="Normal 61 2 3 2 6 2 3 2" xfId="0"/>
    <cellStyle name="Normal 61 2 3 2 6 2 3 2 2" xfId="0"/>
    <cellStyle name="Normal 61 2 3 2 6 2 3 3" xfId="0"/>
    <cellStyle name="Normal 61 2 3 2 6 2 4" xfId="0"/>
    <cellStyle name="Normal 61 2 3 2 6 2 4 2" xfId="0"/>
    <cellStyle name="Normal 61 2 3 2 6 2 4 2 2" xfId="0"/>
    <cellStyle name="Normal 61 2 3 2 6 2 4 3" xfId="0"/>
    <cellStyle name="Normal 61 2 3 2 6 2 5" xfId="0"/>
    <cellStyle name="Normal 61 2 3 2 6 2 5 2" xfId="0"/>
    <cellStyle name="Normal 61 2 3 2 6 2 6" xfId="0"/>
    <cellStyle name="Normal 61 2 3 2 6 3" xfId="0"/>
    <cellStyle name="Normal 61 2 3 2 6 3 2" xfId="0"/>
    <cellStyle name="Normal 61 2 3 2 6 3 2 2" xfId="0"/>
    <cellStyle name="Normal 61 2 3 2 6 3 2 2 2" xfId="0"/>
    <cellStyle name="Normal 61 2 3 2 6 3 2 3" xfId="0"/>
    <cellStyle name="Normal 61 2 3 2 6 3 3" xfId="0"/>
    <cellStyle name="Normal 61 2 3 2 6 3 3 2" xfId="0"/>
    <cellStyle name="Normal 61 2 3 2 6 3 3 2 2" xfId="0"/>
    <cellStyle name="Normal 61 2 3 2 6 3 3 3" xfId="0"/>
    <cellStyle name="Normal 61 2 3 2 6 3 4" xfId="0"/>
    <cellStyle name="Normal 61 2 3 2 6 3 4 2" xfId="0"/>
    <cellStyle name="Normal 61 2 3 2 6 3 5" xfId="0"/>
    <cellStyle name="Normal 61 2 3 2 6 4" xfId="0"/>
    <cellStyle name="Normal 61 2 3 2 6 4 2" xfId="0"/>
    <cellStyle name="Normal 61 2 3 2 6 4 2 2" xfId="0"/>
    <cellStyle name="Normal 61 2 3 2 6 4 3" xfId="0"/>
    <cellStyle name="Normal 61 2 3 2 6 5" xfId="0"/>
    <cellStyle name="Normal 61 2 3 2 6 5 2" xfId="0"/>
    <cellStyle name="Normal 61 2 3 2 6 5 2 2" xfId="0"/>
    <cellStyle name="Normal 61 2 3 2 6 5 3" xfId="0"/>
    <cellStyle name="Normal 61 2 3 2 6 6" xfId="0"/>
    <cellStyle name="Normal 61 2 3 2 6 6 2" xfId="0"/>
    <cellStyle name="Normal 61 2 3 2 6 7" xfId="0"/>
    <cellStyle name="Normal 61 2 3 2 7" xfId="0"/>
    <cellStyle name="Normal 61 2 3 2 7 2" xfId="0"/>
    <cellStyle name="Normal 61 2 3 2 7 2 2" xfId="0"/>
    <cellStyle name="Normal 61 2 3 2 7 2 2 2" xfId="0"/>
    <cellStyle name="Normal 61 2 3 2 7 2 2 2 2" xfId="0"/>
    <cellStyle name="Normal 61 2 3 2 7 2 2 3" xfId="0"/>
    <cellStyle name="Normal 61 2 3 2 7 2 3" xfId="0"/>
    <cellStyle name="Normal 61 2 3 2 7 2 3 2" xfId="0"/>
    <cellStyle name="Normal 61 2 3 2 7 2 3 2 2" xfId="0"/>
    <cellStyle name="Normal 61 2 3 2 7 2 3 3" xfId="0"/>
    <cellStyle name="Normal 61 2 3 2 7 2 4" xfId="0"/>
    <cellStyle name="Normal 61 2 3 2 7 2 4 2" xfId="0"/>
    <cellStyle name="Normal 61 2 3 2 7 2 5" xfId="0"/>
    <cellStyle name="Normal 61 2 3 2 7 3" xfId="0"/>
    <cellStyle name="Normal 61 2 3 2 7 3 2" xfId="0"/>
    <cellStyle name="Normal 61 2 3 2 7 3 2 2" xfId="0"/>
    <cellStyle name="Normal 61 2 3 2 7 3 3" xfId="0"/>
    <cellStyle name="Normal 61 2 3 2 7 4" xfId="0"/>
    <cellStyle name="Normal 61 2 3 2 7 4 2" xfId="0"/>
    <cellStyle name="Normal 61 2 3 2 7 4 2 2" xfId="0"/>
    <cellStyle name="Normal 61 2 3 2 7 4 3" xfId="0"/>
    <cellStyle name="Normal 61 2 3 2 7 5" xfId="0"/>
    <cellStyle name="Normal 61 2 3 2 7 5 2" xfId="0"/>
    <cellStyle name="Normal 61 2 3 2 7 6" xfId="0"/>
    <cellStyle name="Normal 61 2 3 2 8" xfId="0"/>
    <cellStyle name="Normal 61 2 3 2 8 2" xfId="0"/>
    <cellStyle name="Normal 61 2 3 2 8 2 2" xfId="0"/>
    <cellStyle name="Normal 61 2 3 2 8 2 2 2" xfId="0"/>
    <cellStyle name="Normal 61 2 3 2 8 2 3" xfId="0"/>
    <cellStyle name="Normal 61 2 3 2 8 3" xfId="0"/>
    <cellStyle name="Normal 61 2 3 2 8 3 2" xfId="0"/>
    <cellStyle name="Normal 61 2 3 2 8 3 2 2" xfId="0"/>
    <cellStyle name="Normal 61 2 3 2 8 3 3" xfId="0"/>
    <cellStyle name="Normal 61 2 3 2 8 4" xfId="0"/>
    <cellStyle name="Normal 61 2 3 2 8 4 2" xfId="0"/>
    <cellStyle name="Normal 61 2 3 2 8 5" xfId="0"/>
    <cellStyle name="Normal 61 2 3 2 9" xfId="0"/>
    <cellStyle name="Normal 61 2 3 2 9 2" xfId="0"/>
    <cellStyle name="Normal 61 2 3 2 9 2 2" xfId="0"/>
    <cellStyle name="Normal 61 2 3 2 9 3" xfId="0"/>
    <cellStyle name="Normal 61 2 3 3" xfId="0"/>
    <cellStyle name="Normal 61 2 3 3 10" xfId="0"/>
    <cellStyle name="Normal 61 2 3 3 2" xfId="0"/>
    <cellStyle name="Normal 61 2 3 3 2 2" xfId="0"/>
    <cellStyle name="Normal 61 2 3 3 2 2 2" xfId="0"/>
    <cellStyle name="Normal 61 2 3 3 2 2 2 2" xfId="0"/>
    <cellStyle name="Normal 61 2 3 3 2 2 2 2 2" xfId="0"/>
    <cellStyle name="Normal 61 2 3 3 2 2 2 2 2 2" xfId="0"/>
    <cellStyle name="Normal 61 2 3 3 2 2 2 2 2 2 2" xfId="0"/>
    <cellStyle name="Normal 61 2 3 3 2 2 2 2 2 2 2 2" xfId="0"/>
    <cellStyle name="Normal 61 2 3 3 2 2 2 2 2 2 3" xfId="0"/>
    <cellStyle name="Normal 61 2 3 3 2 2 2 2 2 3" xfId="0"/>
    <cellStyle name="Normal 61 2 3 3 2 2 2 2 2 3 2" xfId="0"/>
    <cellStyle name="Normal 61 2 3 3 2 2 2 2 2 3 2 2" xfId="0"/>
    <cellStyle name="Normal 61 2 3 3 2 2 2 2 2 3 3" xfId="0"/>
    <cellStyle name="Normal 61 2 3 3 2 2 2 2 2 4" xfId="0"/>
    <cellStyle name="Normal 61 2 3 3 2 2 2 2 2 4 2" xfId="0"/>
    <cellStyle name="Normal 61 2 3 3 2 2 2 2 2 5" xfId="0"/>
    <cellStyle name="Normal 61 2 3 3 2 2 2 2 3" xfId="0"/>
    <cellStyle name="Normal 61 2 3 3 2 2 2 2 3 2" xfId="0"/>
    <cellStyle name="Normal 61 2 3 3 2 2 2 2 3 2 2" xfId="0"/>
    <cellStyle name="Normal 61 2 3 3 2 2 2 2 3 3" xfId="0"/>
    <cellStyle name="Normal 61 2 3 3 2 2 2 2 4" xfId="0"/>
    <cellStyle name="Normal 61 2 3 3 2 2 2 2 4 2" xfId="0"/>
    <cellStyle name="Normal 61 2 3 3 2 2 2 2 4 2 2" xfId="0"/>
    <cellStyle name="Normal 61 2 3 3 2 2 2 2 4 3" xfId="0"/>
    <cellStyle name="Normal 61 2 3 3 2 2 2 2 5" xfId="0"/>
    <cellStyle name="Normal 61 2 3 3 2 2 2 2 5 2" xfId="0"/>
    <cellStyle name="Normal 61 2 3 3 2 2 2 2 6" xfId="0"/>
    <cellStyle name="Normal 61 2 3 3 2 2 2 3" xfId="0"/>
    <cellStyle name="Normal 61 2 3 3 2 2 2 3 2" xfId="0"/>
    <cellStyle name="Normal 61 2 3 3 2 2 2 3 2 2" xfId="0"/>
    <cellStyle name="Normal 61 2 3 3 2 2 2 3 2 2 2" xfId="0"/>
    <cellStyle name="Normal 61 2 3 3 2 2 2 3 2 3" xfId="0"/>
    <cellStyle name="Normal 61 2 3 3 2 2 2 3 3" xfId="0"/>
    <cellStyle name="Normal 61 2 3 3 2 2 2 3 3 2" xfId="0"/>
    <cellStyle name="Normal 61 2 3 3 2 2 2 3 3 2 2" xfId="0"/>
    <cellStyle name="Normal 61 2 3 3 2 2 2 3 3 3" xfId="0"/>
    <cellStyle name="Normal 61 2 3 3 2 2 2 3 4" xfId="0"/>
    <cellStyle name="Normal 61 2 3 3 2 2 2 3 4 2" xfId="0"/>
    <cellStyle name="Normal 61 2 3 3 2 2 2 3 5" xfId="0"/>
    <cellStyle name="Normal 61 2 3 3 2 2 2 4" xfId="0"/>
    <cellStyle name="Normal 61 2 3 3 2 2 2 4 2" xfId="0"/>
    <cellStyle name="Normal 61 2 3 3 2 2 2 4 2 2" xfId="0"/>
    <cellStyle name="Normal 61 2 3 3 2 2 2 4 3" xfId="0"/>
    <cellStyle name="Normal 61 2 3 3 2 2 2 5" xfId="0"/>
    <cellStyle name="Normal 61 2 3 3 2 2 2 5 2" xfId="0"/>
    <cellStyle name="Normal 61 2 3 3 2 2 2 5 2 2" xfId="0"/>
    <cellStyle name="Normal 61 2 3 3 2 2 2 5 3" xfId="0"/>
    <cellStyle name="Normal 61 2 3 3 2 2 2 6" xfId="0"/>
    <cellStyle name="Normal 61 2 3 3 2 2 2 6 2" xfId="0"/>
    <cellStyle name="Normal 61 2 3 3 2 2 2 7" xfId="0"/>
    <cellStyle name="Normal 61 2 3 3 2 2 3" xfId="0"/>
    <cellStyle name="Normal 61 2 3 3 2 2 3 2" xfId="0"/>
    <cellStyle name="Normal 61 2 3 3 2 2 3 2 2" xfId="0"/>
    <cellStyle name="Normal 61 2 3 3 2 2 3 2 2 2" xfId="0"/>
    <cellStyle name="Normal 61 2 3 3 2 2 3 2 2 2 2" xfId="0"/>
    <cellStyle name="Normal 61 2 3 3 2 2 3 2 2 3" xfId="0"/>
    <cellStyle name="Normal 61 2 3 3 2 2 3 2 3" xfId="0"/>
    <cellStyle name="Normal 61 2 3 3 2 2 3 2 3 2" xfId="0"/>
    <cellStyle name="Normal 61 2 3 3 2 2 3 2 3 2 2" xfId="0"/>
    <cellStyle name="Normal 61 2 3 3 2 2 3 2 3 3" xfId="0"/>
    <cellStyle name="Normal 61 2 3 3 2 2 3 2 4" xfId="0"/>
    <cellStyle name="Normal 61 2 3 3 2 2 3 2 4 2" xfId="0"/>
    <cellStyle name="Normal 61 2 3 3 2 2 3 2 5" xfId="0"/>
    <cellStyle name="Normal 61 2 3 3 2 2 3 3" xfId="0"/>
    <cellStyle name="Normal 61 2 3 3 2 2 3 3 2" xfId="0"/>
    <cellStyle name="Normal 61 2 3 3 2 2 3 3 2 2" xfId="0"/>
    <cellStyle name="Normal 61 2 3 3 2 2 3 3 3" xfId="0"/>
    <cellStyle name="Normal 61 2 3 3 2 2 3 4" xfId="0"/>
    <cellStyle name="Normal 61 2 3 3 2 2 3 4 2" xfId="0"/>
    <cellStyle name="Normal 61 2 3 3 2 2 3 4 2 2" xfId="0"/>
    <cellStyle name="Normal 61 2 3 3 2 2 3 4 3" xfId="0"/>
    <cellStyle name="Normal 61 2 3 3 2 2 3 5" xfId="0"/>
    <cellStyle name="Normal 61 2 3 3 2 2 3 5 2" xfId="0"/>
    <cellStyle name="Normal 61 2 3 3 2 2 3 6" xfId="0"/>
    <cellStyle name="Normal 61 2 3 3 2 2 4" xfId="0"/>
    <cellStyle name="Normal 61 2 3 3 2 2 4 2" xfId="0"/>
    <cellStyle name="Normal 61 2 3 3 2 2 4 2 2" xfId="0"/>
    <cellStyle name="Normal 61 2 3 3 2 2 4 2 2 2" xfId="0"/>
    <cellStyle name="Normal 61 2 3 3 2 2 4 2 3" xfId="0"/>
    <cellStyle name="Normal 61 2 3 3 2 2 4 3" xfId="0"/>
    <cellStyle name="Normal 61 2 3 3 2 2 4 3 2" xfId="0"/>
    <cellStyle name="Normal 61 2 3 3 2 2 4 3 2 2" xfId="0"/>
    <cellStyle name="Normal 61 2 3 3 2 2 4 3 3" xfId="0"/>
    <cellStyle name="Normal 61 2 3 3 2 2 4 4" xfId="0"/>
    <cellStyle name="Normal 61 2 3 3 2 2 4 4 2" xfId="0"/>
    <cellStyle name="Normal 61 2 3 3 2 2 4 5" xfId="0"/>
    <cellStyle name="Normal 61 2 3 3 2 2 5" xfId="0"/>
    <cellStyle name="Normal 61 2 3 3 2 2 5 2" xfId="0"/>
    <cellStyle name="Normal 61 2 3 3 2 2 5 2 2" xfId="0"/>
    <cellStyle name="Normal 61 2 3 3 2 2 5 3" xfId="0"/>
    <cellStyle name="Normal 61 2 3 3 2 2 6" xfId="0"/>
    <cellStyle name="Normal 61 2 3 3 2 2 6 2" xfId="0"/>
    <cellStyle name="Normal 61 2 3 3 2 2 6 2 2" xfId="0"/>
    <cellStyle name="Normal 61 2 3 3 2 2 6 3" xfId="0"/>
    <cellStyle name="Normal 61 2 3 3 2 2 7" xfId="0"/>
    <cellStyle name="Normal 61 2 3 3 2 2 7 2" xfId="0"/>
    <cellStyle name="Normal 61 2 3 3 2 2 8" xfId="0"/>
    <cellStyle name="Normal 61 2 3 3 2 3" xfId="0"/>
    <cellStyle name="Normal 61 2 3 3 2 3 2" xfId="0"/>
    <cellStyle name="Normal 61 2 3 3 2 3 2 2" xfId="0"/>
    <cellStyle name="Normal 61 2 3 3 2 3 2 2 2" xfId="0"/>
    <cellStyle name="Normal 61 2 3 3 2 3 2 2 2 2" xfId="0"/>
    <cellStyle name="Normal 61 2 3 3 2 3 2 2 2 2 2" xfId="0"/>
    <cellStyle name="Normal 61 2 3 3 2 3 2 2 2 3" xfId="0"/>
    <cellStyle name="Normal 61 2 3 3 2 3 2 2 3" xfId="0"/>
    <cellStyle name="Normal 61 2 3 3 2 3 2 2 3 2" xfId="0"/>
    <cellStyle name="Normal 61 2 3 3 2 3 2 2 3 2 2" xfId="0"/>
    <cellStyle name="Normal 61 2 3 3 2 3 2 2 3 3" xfId="0"/>
    <cellStyle name="Normal 61 2 3 3 2 3 2 2 4" xfId="0"/>
    <cellStyle name="Normal 61 2 3 3 2 3 2 2 4 2" xfId="0"/>
    <cellStyle name="Normal 61 2 3 3 2 3 2 2 5" xfId="0"/>
    <cellStyle name="Normal 61 2 3 3 2 3 2 3" xfId="0"/>
    <cellStyle name="Normal 61 2 3 3 2 3 2 3 2" xfId="0"/>
    <cellStyle name="Normal 61 2 3 3 2 3 2 3 2 2" xfId="0"/>
    <cellStyle name="Normal 61 2 3 3 2 3 2 3 3" xfId="0"/>
    <cellStyle name="Normal 61 2 3 3 2 3 2 4" xfId="0"/>
    <cellStyle name="Normal 61 2 3 3 2 3 2 4 2" xfId="0"/>
    <cellStyle name="Normal 61 2 3 3 2 3 2 4 2 2" xfId="0"/>
    <cellStyle name="Normal 61 2 3 3 2 3 2 4 3" xfId="0"/>
    <cellStyle name="Normal 61 2 3 3 2 3 2 5" xfId="0"/>
    <cellStyle name="Normal 61 2 3 3 2 3 2 5 2" xfId="0"/>
    <cellStyle name="Normal 61 2 3 3 2 3 2 6" xfId="0"/>
    <cellStyle name="Normal 61 2 3 3 2 3 3" xfId="0"/>
    <cellStyle name="Normal 61 2 3 3 2 3 3 2" xfId="0"/>
    <cellStyle name="Normal 61 2 3 3 2 3 3 2 2" xfId="0"/>
    <cellStyle name="Normal 61 2 3 3 2 3 3 2 2 2" xfId="0"/>
    <cellStyle name="Normal 61 2 3 3 2 3 3 2 3" xfId="0"/>
    <cellStyle name="Normal 61 2 3 3 2 3 3 3" xfId="0"/>
    <cellStyle name="Normal 61 2 3 3 2 3 3 3 2" xfId="0"/>
    <cellStyle name="Normal 61 2 3 3 2 3 3 3 2 2" xfId="0"/>
    <cellStyle name="Normal 61 2 3 3 2 3 3 3 3" xfId="0"/>
    <cellStyle name="Normal 61 2 3 3 2 3 3 4" xfId="0"/>
    <cellStyle name="Normal 61 2 3 3 2 3 3 4 2" xfId="0"/>
    <cellStyle name="Normal 61 2 3 3 2 3 3 5" xfId="0"/>
    <cellStyle name="Normal 61 2 3 3 2 3 4" xfId="0"/>
    <cellStyle name="Normal 61 2 3 3 2 3 4 2" xfId="0"/>
    <cellStyle name="Normal 61 2 3 3 2 3 4 2 2" xfId="0"/>
    <cellStyle name="Normal 61 2 3 3 2 3 4 3" xfId="0"/>
    <cellStyle name="Normal 61 2 3 3 2 3 5" xfId="0"/>
    <cellStyle name="Normal 61 2 3 3 2 3 5 2" xfId="0"/>
    <cellStyle name="Normal 61 2 3 3 2 3 5 2 2" xfId="0"/>
    <cellStyle name="Normal 61 2 3 3 2 3 5 3" xfId="0"/>
    <cellStyle name="Normal 61 2 3 3 2 3 6" xfId="0"/>
    <cellStyle name="Normal 61 2 3 3 2 3 6 2" xfId="0"/>
    <cellStyle name="Normal 61 2 3 3 2 3 7" xfId="0"/>
    <cellStyle name="Normal 61 2 3 3 2 4" xfId="0"/>
    <cellStyle name="Normal 61 2 3 3 2 4 2" xfId="0"/>
    <cellStyle name="Normal 61 2 3 3 2 4 2 2" xfId="0"/>
    <cellStyle name="Normal 61 2 3 3 2 4 2 2 2" xfId="0"/>
    <cellStyle name="Normal 61 2 3 3 2 4 2 2 2 2" xfId="0"/>
    <cellStyle name="Normal 61 2 3 3 2 4 2 2 3" xfId="0"/>
    <cellStyle name="Normal 61 2 3 3 2 4 2 3" xfId="0"/>
    <cellStyle name="Normal 61 2 3 3 2 4 2 3 2" xfId="0"/>
    <cellStyle name="Normal 61 2 3 3 2 4 2 3 2 2" xfId="0"/>
    <cellStyle name="Normal 61 2 3 3 2 4 2 3 3" xfId="0"/>
    <cellStyle name="Normal 61 2 3 3 2 4 2 4" xfId="0"/>
    <cellStyle name="Normal 61 2 3 3 2 4 2 4 2" xfId="0"/>
    <cellStyle name="Normal 61 2 3 3 2 4 2 5" xfId="0"/>
    <cellStyle name="Normal 61 2 3 3 2 4 3" xfId="0"/>
    <cellStyle name="Normal 61 2 3 3 2 4 3 2" xfId="0"/>
    <cellStyle name="Normal 61 2 3 3 2 4 3 2 2" xfId="0"/>
    <cellStyle name="Normal 61 2 3 3 2 4 3 3" xfId="0"/>
    <cellStyle name="Normal 61 2 3 3 2 4 4" xfId="0"/>
    <cellStyle name="Normal 61 2 3 3 2 4 4 2" xfId="0"/>
    <cellStyle name="Normal 61 2 3 3 2 4 4 2 2" xfId="0"/>
    <cellStyle name="Normal 61 2 3 3 2 4 4 3" xfId="0"/>
    <cellStyle name="Normal 61 2 3 3 2 4 5" xfId="0"/>
    <cellStyle name="Normal 61 2 3 3 2 4 5 2" xfId="0"/>
    <cellStyle name="Normal 61 2 3 3 2 4 6" xfId="0"/>
    <cellStyle name="Normal 61 2 3 3 2 5" xfId="0"/>
    <cellStyle name="Normal 61 2 3 3 2 5 2" xfId="0"/>
    <cellStyle name="Normal 61 2 3 3 2 5 2 2" xfId="0"/>
    <cellStyle name="Normal 61 2 3 3 2 5 2 2 2" xfId="0"/>
    <cellStyle name="Normal 61 2 3 3 2 5 2 3" xfId="0"/>
    <cellStyle name="Normal 61 2 3 3 2 5 3" xfId="0"/>
    <cellStyle name="Normal 61 2 3 3 2 5 3 2" xfId="0"/>
    <cellStyle name="Normal 61 2 3 3 2 5 3 2 2" xfId="0"/>
    <cellStyle name="Normal 61 2 3 3 2 5 3 3" xfId="0"/>
    <cellStyle name="Normal 61 2 3 3 2 5 4" xfId="0"/>
    <cellStyle name="Normal 61 2 3 3 2 5 4 2" xfId="0"/>
    <cellStyle name="Normal 61 2 3 3 2 5 5" xfId="0"/>
    <cellStyle name="Normal 61 2 3 3 2 6" xfId="0"/>
    <cellStyle name="Normal 61 2 3 3 2 6 2" xfId="0"/>
    <cellStyle name="Normal 61 2 3 3 2 6 2 2" xfId="0"/>
    <cellStyle name="Normal 61 2 3 3 2 6 3" xfId="0"/>
    <cellStyle name="Normal 61 2 3 3 2 7" xfId="0"/>
    <cellStyle name="Normal 61 2 3 3 2 7 2" xfId="0"/>
    <cellStyle name="Normal 61 2 3 3 2 7 2 2" xfId="0"/>
    <cellStyle name="Normal 61 2 3 3 2 7 3" xfId="0"/>
    <cellStyle name="Normal 61 2 3 3 2 8" xfId="0"/>
    <cellStyle name="Normal 61 2 3 3 2 8 2" xfId="0"/>
    <cellStyle name="Normal 61 2 3 3 2 9" xfId="0"/>
    <cellStyle name="Normal 61 2 3 3 3" xfId="0"/>
    <cellStyle name="Normal 61 2 3 3 3 2" xfId="0"/>
    <cellStyle name="Normal 61 2 3 3 3 2 2" xfId="0"/>
    <cellStyle name="Normal 61 2 3 3 3 2 2 2" xfId="0"/>
    <cellStyle name="Normal 61 2 3 3 3 2 2 2 2" xfId="0"/>
    <cellStyle name="Normal 61 2 3 3 3 2 2 2 2 2" xfId="0"/>
    <cellStyle name="Normal 61 2 3 3 3 2 2 2 2 2 2" xfId="0"/>
    <cellStyle name="Normal 61 2 3 3 3 2 2 2 2 3" xfId="0"/>
    <cellStyle name="Normal 61 2 3 3 3 2 2 2 3" xfId="0"/>
    <cellStyle name="Normal 61 2 3 3 3 2 2 2 3 2" xfId="0"/>
    <cellStyle name="Normal 61 2 3 3 3 2 2 2 3 2 2" xfId="0"/>
    <cellStyle name="Normal 61 2 3 3 3 2 2 2 3 3" xfId="0"/>
    <cellStyle name="Normal 61 2 3 3 3 2 2 2 4" xfId="0"/>
    <cellStyle name="Normal 61 2 3 3 3 2 2 2 4 2" xfId="0"/>
    <cellStyle name="Normal 61 2 3 3 3 2 2 2 5" xfId="0"/>
    <cellStyle name="Normal 61 2 3 3 3 2 2 3" xfId="0"/>
    <cellStyle name="Normal 61 2 3 3 3 2 2 3 2" xfId="0"/>
    <cellStyle name="Normal 61 2 3 3 3 2 2 3 2 2" xfId="0"/>
    <cellStyle name="Normal 61 2 3 3 3 2 2 3 3" xfId="0"/>
    <cellStyle name="Normal 61 2 3 3 3 2 2 4" xfId="0"/>
    <cellStyle name="Normal 61 2 3 3 3 2 2 4 2" xfId="0"/>
    <cellStyle name="Normal 61 2 3 3 3 2 2 4 2 2" xfId="0"/>
    <cellStyle name="Normal 61 2 3 3 3 2 2 4 3" xfId="0"/>
    <cellStyle name="Normal 61 2 3 3 3 2 2 5" xfId="0"/>
    <cellStyle name="Normal 61 2 3 3 3 2 2 5 2" xfId="0"/>
    <cellStyle name="Normal 61 2 3 3 3 2 2 6" xfId="0"/>
    <cellStyle name="Normal 61 2 3 3 3 2 3" xfId="0"/>
    <cellStyle name="Normal 61 2 3 3 3 2 3 2" xfId="0"/>
    <cellStyle name="Normal 61 2 3 3 3 2 3 2 2" xfId="0"/>
    <cellStyle name="Normal 61 2 3 3 3 2 3 2 2 2" xfId="0"/>
    <cellStyle name="Normal 61 2 3 3 3 2 3 2 3" xfId="0"/>
    <cellStyle name="Normal 61 2 3 3 3 2 3 3" xfId="0"/>
    <cellStyle name="Normal 61 2 3 3 3 2 3 3 2" xfId="0"/>
    <cellStyle name="Normal 61 2 3 3 3 2 3 3 2 2" xfId="0"/>
    <cellStyle name="Normal 61 2 3 3 3 2 3 3 3" xfId="0"/>
    <cellStyle name="Normal 61 2 3 3 3 2 3 4" xfId="0"/>
    <cellStyle name="Normal 61 2 3 3 3 2 3 4 2" xfId="0"/>
    <cellStyle name="Normal 61 2 3 3 3 2 3 5" xfId="0"/>
    <cellStyle name="Normal 61 2 3 3 3 2 4" xfId="0"/>
    <cellStyle name="Normal 61 2 3 3 3 2 4 2" xfId="0"/>
    <cellStyle name="Normal 61 2 3 3 3 2 4 2 2" xfId="0"/>
    <cellStyle name="Normal 61 2 3 3 3 2 4 3" xfId="0"/>
    <cellStyle name="Normal 61 2 3 3 3 2 5" xfId="0"/>
    <cellStyle name="Normal 61 2 3 3 3 2 5 2" xfId="0"/>
    <cellStyle name="Normal 61 2 3 3 3 2 5 2 2" xfId="0"/>
    <cellStyle name="Normal 61 2 3 3 3 2 5 3" xfId="0"/>
    <cellStyle name="Normal 61 2 3 3 3 2 6" xfId="0"/>
    <cellStyle name="Normal 61 2 3 3 3 2 6 2" xfId="0"/>
    <cellStyle name="Normal 61 2 3 3 3 2 7" xfId="0"/>
    <cellStyle name="Normal 61 2 3 3 3 3" xfId="0"/>
    <cellStyle name="Normal 61 2 3 3 3 3 2" xfId="0"/>
    <cellStyle name="Normal 61 2 3 3 3 3 2 2" xfId="0"/>
    <cellStyle name="Normal 61 2 3 3 3 3 2 2 2" xfId="0"/>
    <cellStyle name="Normal 61 2 3 3 3 3 2 2 2 2" xfId="0"/>
    <cellStyle name="Normal 61 2 3 3 3 3 2 2 3" xfId="0"/>
    <cellStyle name="Normal 61 2 3 3 3 3 2 3" xfId="0"/>
    <cellStyle name="Normal 61 2 3 3 3 3 2 3 2" xfId="0"/>
    <cellStyle name="Normal 61 2 3 3 3 3 2 3 2 2" xfId="0"/>
    <cellStyle name="Normal 61 2 3 3 3 3 2 3 3" xfId="0"/>
    <cellStyle name="Normal 61 2 3 3 3 3 2 4" xfId="0"/>
    <cellStyle name="Normal 61 2 3 3 3 3 2 4 2" xfId="0"/>
    <cellStyle name="Normal 61 2 3 3 3 3 2 5" xfId="0"/>
    <cellStyle name="Normal 61 2 3 3 3 3 3" xfId="0"/>
    <cellStyle name="Normal 61 2 3 3 3 3 3 2" xfId="0"/>
    <cellStyle name="Normal 61 2 3 3 3 3 3 2 2" xfId="0"/>
    <cellStyle name="Normal 61 2 3 3 3 3 3 3" xfId="0"/>
    <cellStyle name="Normal 61 2 3 3 3 3 4" xfId="0"/>
    <cellStyle name="Normal 61 2 3 3 3 3 4 2" xfId="0"/>
    <cellStyle name="Normal 61 2 3 3 3 3 4 2 2" xfId="0"/>
    <cellStyle name="Normal 61 2 3 3 3 3 4 3" xfId="0"/>
    <cellStyle name="Normal 61 2 3 3 3 3 5" xfId="0"/>
    <cellStyle name="Normal 61 2 3 3 3 3 5 2" xfId="0"/>
    <cellStyle name="Normal 61 2 3 3 3 3 6" xfId="0"/>
    <cellStyle name="Normal 61 2 3 3 3 4" xfId="0"/>
    <cellStyle name="Normal 61 2 3 3 3 4 2" xfId="0"/>
    <cellStyle name="Normal 61 2 3 3 3 4 2 2" xfId="0"/>
    <cellStyle name="Normal 61 2 3 3 3 4 2 2 2" xfId="0"/>
    <cellStyle name="Normal 61 2 3 3 3 4 2 3" xfId="0"/>
    <cellStyle name="Normal 61 2 3 3 3 4 3" xfId="0"/>
    <cellStyle name="Normal 61 2 3 3 3 4 3 2" xfId="0"/>
    <cellStyle name="Normal 61 2 3 3 3 4 3 2 2" xfId="0"/>
    <cellStyle name="Normal 61 2 3 3 3 4 3 3" xfId="0"/>
    <cellStyle name="Normal 61 2 3 3 3 4 4" xfId="0"/>
    <cellStyle name="Normal 61 2 3 3 3 4 4 2" xfId="0"/>
    <cellStyle name="Normal 61 2 3 3 3 4 5" xfId="0"/>
    <cellStyle name="Normal 61 2 3 3 3 5" xfId="0"/>
    <cellStyle name="Normal 61 2 3 3 3 5 2" xfId="0"/>
    <cellStyle name="Normal 61 2 3 3 3 5 2 2" xfId="0"/>
    <cellStyle name="Normal 61 2 3 3 3 5 3" xfId="0"/>
    <cellStyle name="Normal 61 2 3 3 3 6" xfId="0"/>
    <cellStyle name="Normal 61 2 3 3 3 6 2" xfId="0"/>
    <cellStyle name="Normal 61 2 3 3 3 6 2 2" xfId="0"/>
    <cellStyle name="Normal 61 2 3 3 3 6 3" xfId="0"/>
    <cellStyle name="Normal 61 2 3 3 3 7" xfId="0"/>
    <cellStyle name="Normal 61 2 3 3 3 7 2" xfId="0"/>
    <cellStyle name="Normal 61 2 3 3 3 8" xfId="0"/>
    <cellStyle name="Normal 61 2 3 3 4" xfId="0"/>
    <cellStyle name="Normal 61 2 3 3 4 2" xfId="0"/>
    <cellStyle name="Normal 61 2 3 3 4 2 2" xfId="0"/>
    <cellStyle name="Normal 61 2 3 3 4 2 2 2" xfId="0"/>
    <cellStyle name="Normal 61 2 3 3 4 2 2 2 2" xfId="0"/>
    <cellStyle name="Normal 61 2 3 3 4 2 2 2 2 2" xfId="0"/>
    <cellStyle name="Normal 61 2 3 3 4 2 2 2 3" xfId="0"/>
    <cellStyle name="Normal 61 2 3 3 4 2 2 3" xfId="0"/>
    <cellStyle name="Normal 61 2 3 3 4 2 2 3 2" xfId="0"/>
    <cellStyle name="Normal 61 2 3 3 4 2 2 3 2 2" xfId="0"/>
    <cellStyle name="Normal 61 2 3 3 4 2 2 3 3" xfId="0"/>
    <cellStyle name="Normal 61 2 3 3 4 2 2 4" xfId="0"/>
    <cellStyle name="Normal 61 2 3 3 4 2 2 4 2" xfId="0"/>
    <cellStyle name="Normal 61 2 3 3 4 2 2 5" xfId="0"/>
    <cellStyle name="Normal 61 2 3 3 4 2 3" xfId="0"/>
    <cellStyle name="Normal 61 2 3 3 4 2 3 2" xfId="0"/>
    <cellStyle name="Normal 61 2 3 3 4 2 3 2 2" xfId="0"/>
    <cellStyle name="Normal 61 2 3 3 4 2 3 3" xfId="0"/>
    <cellStyle name="Normal 61 2 3 3 4 2 4" xfId="0"/>
    <cellStyle name="Normal 61 2 3 3 4 2 4 2" xfId="0"/>
    <cellStyle name="Normal 61 2 3 3 4 2 4 2 2" xfId="0"/>
    <cellStyle name="Normal 61 2 3 3 4 2 4 3" xfId="0"/>
    <cellStyle name="Normal 61 2 3 3 4 2 5" xfId="0"/>
    <cellStyle name="Normal 61 2 3 3 4 2 5 2" xfId="0"/>
    <cellStyle name="Normal 61 2 3 3 4 2 6" xfId="0"/>
    <cellStyle name="Normal 61 2 3 3 4 3" xfId="0"/>
    <cellStyle name="Normal 61 2 3 3 4 3 2" xfId="0"/>
    <cellStyle name="Normal 61 2 3 3 4 3 2 2" xfId="0"/>
    <cellStyle name="Normal 61 2 3 3 4 3 2 2 2" xfId="0"/>
    <cellStyle name="Normal 61 2 3 3 4 3 2 3" xfId="0"/>
    <cellStyle name="Normal 61 2 3 3 4 3 3" xfId="0"/>
    <cellStyle name="Normal 61 2 3 3 4 3 3 2" xfId="0"/>
    <cellStyle name="Normal 61 2 3 3 4 3 3 2 2" xfId="0"/>
    <cellStyle name="Normal 61 2 3 3 4 3 3 3" xfId="0"/>
    <cellStyle name="Normal 61 2 3 3 4 3 4" xfId="0"/>
    <cellStyle name="Normal 61 2 3 3 4 3 4 2" xfId="0"/>
    <cellStyle name="Normal 61 2 3 3 4 3 5" xfId="0"/>
    <cellStyle name="Normal 61 2 3 3 4 4" xfId="0"/>
    <cellStyle name="Normal 61 2 3 3 4 4 2" xfId="0"/>
    <cellStyle name="Normal 61 2 3 3 4 4 2 2" xfId="0"/>
    <cellStyle name="Normal 61 2 3 3 4 4 3" xfId="0"/>
    <cellStyle name="Normal 61 2 3 3 4 5" xfId="0"/>
    <cellStyle name="Normal 61 2 3 3 4 5 2" xfId="0"/>
    <cellStyle name="Normal 61 2 3 3 4 5 2 2" xfId="0"/>
    <cellStyle name="Normal 61 2 3 3 4 5 3" xfId="0"/>
    <cellStyle name="Normal 61 2 3 3 4 6" xfId="0"/>
    <cellStyle name="Normal 61 2 3 3 4 6 2" xfId="0"/>
    <cellStyle name="Normal 61 2 3 3 4 7" xfId="0"/>
    <cellStyle name="Normal 61 2 3 3 5" xfId="0"/>
    <cellStyle name="Normal 61 2 3 3 5 2" xfId="0"/>
    <cellStyle name="Normal 61 2 3 3 5 2 2" xfId="0"/>
    <cellStyle name="Normal 61 2 3 3 5 2 2 2" xfId="0"/>
    <cellStyle name="Normal 61 2 3 3 5 2 2 2 2" xfId="0"/>
    <cellStyle name="Normal 61 2 3 3 5 2 2 3" xfId="0"/>
    <cellStyle name="Normal 61 2 3 3 5 2 3" xfId="0"/>
    <cellStyle name="Normal 61 2 3 3 5 2 3 2" xfId="0"/>
    <cellStyle name="Normal 61 2 3 3 5 2 3 2 2" xfId="0"/>
    <cellStyle name="Normal 61 2 3 3 5 2 3 3" xfId="0"/>
    <cellStyle name="Normal 61 2 3 3 5 2 4" xfId="0"/>
    <cellStyle name="Normal 61 2 3 3 5 2 4 2" xfId="0"/>
    <cellStyle name="Normal 61 2 3 3 5 2 5" xfId="0"/>
    <cellStyle name="Normal 61 2 3 3 5 3" xfId="0"/>
    <cellStyle name="Normal 61 2 3 3 5 3 2" xfId="0"/>
    <cellStyle name="Normal 61 2 3 3 5 3 2 2" xfId="0"/>
    <cellStyle name="Normal 61 2 3 3 5 3 3" xfId="0"/>
    <cellStyle name="Normal 61 2 3 3 5 4" xfId="0"/>
    <cellStyle name="Normal 61 2 3 3 5 4 2" xfId="0"/>
    <cellStyle name="Normal 61 2 3 3 5 4 2 2" xfId="0"/>
    <cellStyle name="Normal 61 2 3 3 5 4 3" xfId="0"/>
    <cellStyle name="Normal 61 2 3 3 5 5" xfId="0"/>
    <cellStyle name="Normal 61 2 3 3 5 5 2" xfId="0"/>
    <cellStyle name="Normal 61 2 3 3 5 6" xfId="0"/>
    <cellStyle name="Normal 61 2 3 3 6" xfId="0"/>
    <cellStyle name="Normal 61 2 3 3 6 2" xfId="0"/>
    <cellStyle name="Normal 61 2 3 3 6 2 2" xfId="0"/>
    <cellStyle name="Normal 61 2 3 3 6 2 2 2" xfId="0"/>
    <cellStyle name="Normal 61 2 3 3 6 2 3" xfId="0"/>
    <cellStyle name="Normal 61 2 3 3 6 3" xfId="0"/>
    <cellStyle name="Normal 61 2 3 3 6 3 2" xfId="0"/>
    <cellStyle name="Normal 61 2 3 3 6 3 2 2" xfId="0"/>
    <cellStyle name="Normal 61 2 3 3 6 3 3" xfId="0"/>
    <cellStyle name="Normal 61 2 3 3 6 4" xfId="0"/>
    <cellStyle name="Normal 61 2 3 3 6 4 2" xfId="0"/>
    <cellStyle name="Normal 61 2 3 3 6 5" xfId="0"/>
    <cellStyle name="Normal 61 2 3 3 7" xfId="0"/>
    <cellStyle name="Normal 61 2 3 3 7 2" xfId="0"/>
    <cellStyle name="Normal 61 2 3 3 7 2 2" xfId="0"/>
    <cellStyle name="Normal 61 2 3 3 7 3" xfId="0"/>
    <cellStyle name="Normal 61 2 3 3 8" xfId="0"/>
    <cellStyle name="Normal 61 2 3 3 8 2" xfId="0"/>
    <cellStyle name="Normal 61 2 3 3 8 2 2" xfId="0"/>
    <cellStyle name="Normal 61 2 3 3 8 3" xfId="0"/>
    <cellStyle name="Normal 61 2 3 3 9" xfId="0"/>
    <cellStyle name="Normal 61 2 3 3 9 2" xfId="0"/>
    <cellStyle name="Normal 61 2 3 4" xfId="0"/>
    <cellStyle name="Normal 61 2 3 4 10" xfId="0"/>
    <cellStyle name="Normal 61 2 3 4 2" xfId="0"/>
    <cellStyle name="Normal 61 2 3 4 2 2" xfId="0"/>
    <cellStyle name="Normal 61 2 3 4 2 2 2" xfId="0"/>
    <cellStyle name="Normal 61 2 3 4 2 2 2 2" xfId="0"/>
    <cellStyle name="Normal 61 2 3 4 2 2 2 2 2" xfId="0"/>
    <cellStyle name="Normal 61 2 3 4 2 2 2 2 2 2" xfId="0"/>
    <cellStyle name="Normal 61 2 3 4 2 2 2 2 2 2 2" xfId="0"/>
    <cellStyle name="Normal 61 2 3 4 2 2 2 2 2 2 2 2" xfId="0"/>
    <cellStyle name="Normal 61 2 3 4 2 2 2 2 2 2 3" xfId="0"/>
    <cellStyle name="Normal 61 2 3 4 2 2 2 2 2 3" xfId="0"/>
    <cellStyle name="Normal 61 2 3 4 2 2 2 2 2 3 2" xfId="0"/>
    <cellStyle name="Normal 61 2 3 4 2 2 2 2 2 3 2 2" xfId="0"/>
    <cellStyle name="Normal 61 2 3 4 2 2 2 2 2 3 3" xfId="0"/>
    <cellStyle name="Normal 61 2 3 4 2 2 2 2 2 4" xfId="0"/>
    <cellStyle name="Normal 61 2 3 4 2 2 2 2 2 4 2" xfId="0"/>
    <cellStyle name="Normal 61 2 3 4 2 2 2 2 2 5" xfId="0"/>
    <cellStyle name="Normal 61 2 3 4 2 2 2 2 3" xfId="0"/>
    <cellStyle name="Normal 61 2 3 4 2 2 2 2 3 2" xfId="0"/>
    <cellStyle name="Normal 61 2 3 4 2 2 2 2 3 2 2" xfId="0"/>
    <cellStyle name="Normal 61 2 3 4 2 2 2 2 3 3" xfId="0"/>
    <cellStyle name="Normal 61 2 3 4 2 2 2 2 4" xfId="0"/>
    <cellStyle name="Normal 61 2 3 4 2 2 2 2 4 2" xfId="0"/>
    <cellStyle name="Normal 61 2 3 4 2 2 2 2 4 2 2" xfId="0"/>
    <cellStyle name="Normal 61 2 3 4 2 2 2 2 4 3" xfId="0"/>
    <cellStyle name="Normal 61 2 3 4 2 2 2 2 5" xfId="0"/>
    <cellStyle name="Normal 61 2 3 4 2 2 2 2 5 2" xfId="0"/>
    <cellStyle name="Normal 61 2 3 4 2 2 2 2 6" xfId="0"/>
    <cellStyle name="Normal 61 2 3 4 2 2 2 3" xfId="0"/>
    <cellStyle name="Normal 61 2 3 4 2 2 2 3 2" xfId="0"/>
    <cellStyle name="Normal 61 2 3 4 2 2 2 3 2 2" xfId="0"/>
    <cellStyle name="Normal 61 2 3 4 2 2 2 3 2 2 2" xfId="0"/>
    <cellStyle name="Normal 61 2 3 4 2 2 2 3 2 3" xfId="0"/>
    <cellStyle name="Normal 61 2 3 4 2 2 2 3 3" xfId="0"/>
    <cellStyle name="Normal 61 2 3 4 2 2 2 3 3 2" xfId="0"/>
    <cellStyle name="Normal 61 2 3 4 2 2 2 3 3 2 2" xfId="0"/>
    <cellStyle name="Normal 61 2 3 4 2 2 2 3 3 3" xfId="0"/>
    <cellStyle name="Normal 61 2 3 4 2 2 2 3 4" xfId="0"/>
    <cellStyle name="Normal 61 2 3 4 2 2 2 3 4 2" xfId="0"/>
    <cellStyle name="Normal 61 2 3 4 2 2 2 3 5" xfId="0"/>
    <cellStyle name="Normal 61 2 3 4 2 2 2 4" xfId="0"/>
    <cellStyle name="Normal 61 2 3 4 2 2 2 4 2" xfId="0"/>
    <cellStyle name="Normal 61 2 3 4 2 2 2 4 2 2" xfId="0"/>
    <cellStyle name="Normal 61 2 3 4 2 2 2 4 3" xfId="0"/>
    <cellStyle name="Normal 61 2 3 4 2 2 2 5" xfId="0"/>
    <cellStyle name="Normal 61 2 3 4 2 2 2 5 2" xfId="0"/>
    <cellStyle name="Normal 61 2 3 4 2 2 2 5 2 2" xfId="0"/>
    <cellStyle name="Normal 61 2 3 4 2 2 2 5 3" xfId="0"/>
    <cellStyle name="Normal 61 2 3 4 2 2 2 6" xfId="0"/>
    <cellStyle name="Normal 61 2 3 4 2 2 2 6 2" xfId="0"/>
    <cellStyle name="Normal 61 2 3 4 2 2 2 7" xfId="0"/>
    <cellStyle name="Normal 61 2 3 4 2 2 3" xfId="0"/>
    <cellStyle name="Normal 61 2 3 4 2 2 3 2" xfId="0"/>
    <cellStyle name="Normal 61 2 3 4 2 2 3 2 2" xfId="0"/>
    <cellStyle name="Normal 61 2 3 4 2 2 3 2 2 2" xfId="0"/>
    <cellStyle name="Normal 61 2 3 4 2 2 3 2 2 2 2" xfId="0"/>
    <cellStyle name="Normal 61 2 3 4 2 2 3 2 2 3" xfId="0"/>
    <cellStyle name="Normal 61 2 3 4 2 2 3 2 3" xfId="0"/>
    <cellStyle name="Normal 61 2 3 4 2 2 3 2 3 2" xfId="0"/>
    <cellStyle name="Normal 61 2 3 4 2 2 3 2 3 2 2" xfId="0"/>
    <cellStyle name="Normal 61 2 3 4 2 2 3 2 3 3" xfId="0"/>
    <cellStyle name="Normal 61 2 3 4 2 2 3 2 4" xfId="0"/>
    <cellStyle name="Normal 61 2 3 4 2 2 3 2 4 2" xfId="0"/>
    <cellStyle name="Normal 61 2 3 4 2 2 3 2 5" xfId="0"/>
    <cellStyle name="Normal 61 2 3 4 2 2 3 3" xfId="0"/>
    <cellStyle name="Normal 61 2 3 4 2 2 3 3 2" xfId="0"/>
    <cellStyle name="Normal 61 2 3 4 2 2 3 3 2 2" xfId="0"/>
    <cellStyle name="Normal 61 2 3 4 2 2 3 3 3" xfId="0"/>
    <cellStyle name="Normal 61 2 3 4 2 2 3 4" xfId="0"/>
    <cellStyle name="Normal 61 2 3 4 2 2 3 4 2" xfId="0"/>
    <cellStyle name="Normal 61 2 3 4 2 2 3 4 2 2" xfId="0"/>
    <cellStyle name="Normal 61 2 3 4 2 2 3 4 3" xfId="0"/>
    <cellStyle name="Normal 61 2 3 4 2 2 3 5" xfId="0"/>
    <cellStyle name="Normal 61 2 3 4 2 2 3 5 2" xfId="0"/>
    <cellStyle name="Normal 61 2 3 4 2 2 3 6" xfId="0"/>
    <cellStyle name="Normal 61 2 3 4 2 2 4" xfId="0"/>
    <cellStyle name="Normal 61 2 3 4 2 2 4 2" xfId="0"/>
    <cellStyle name="Normal 61 2 3 4 2 2 4 2 2" xfId="0"/>
    <cellStyle name="Normal 61 2 3 4 2 2 4 2 2 2" xfId="0"/>
    <cellStyle name="Normal 61 2 3 4 2 2 4 2 3" xfId="0"/>
    <cellStyle name="Normal 61 2 3 4 2 2 4 3" xfId="0"/>
    <cellStyle name="Normal 61 2 3 4 2 2 4 3 2" xfId="0"/>
    <cellStyle name="Normal 61 2 3 4 2 2 4 3 2 2" xfId="0"/>
    <cellStyle name="Normal 61 2 3 4 2 2 4 3 3" xfId="0"/>
    <cellStyle name="Normal 61 2 3 4 2 2 4 4" xfId="0"/>
    <cellStyle name="Normal 61 2 3 4 2 2 4 4 2" xfId="0"/>
    <cellStyle name="Normal 61 2 3 4 2 2 4 5" xfId="0"/>
    <cellStyle name="Normal 61 2 3 4 2 2 5" xfId="0"/>
    <cellStyle name="Normal 61 2 3 4 2 2 5 2" xfId="0"/>
    <cellStyle name="Normal 61 2 3 4 2 2 5 2 2" xfId="0"/>
    <cellStyle name="Normal 61 2 3 4 2 2 5 3" xfId="0"/>
    <cellStyle name="Normal 61 2 3 4 2 2 6" xfId="0"/>
    <cellStyle name="Normal 61 2 3 4 2 2 6 2" xfId="0"/>
    <cellStyle name="Normal 61 2 3 4 2 2 6 2 2" xfId="0"/>
    <cellStyle name="Normal 61 2 3 4 2 2 6 3" xfId="0"/>
    <cellStyle name="Normal 61 2 3 4 2 2 7" xfId="0"/>
    <cellStyle name="Normal 61 2 3 4 2 2 7 2" xfId="0"/>
    <cellStyle name="Normal 61 2 3 4 2 2 8" xfId="0"/>
    <cellStyle name="Normal 61 2 3 4 2 3" xfId="0"/>
    <cellStyle name="Normal 61 2 3 4 2 3 2" xfId="0"/>
    <cellStyle name="Normal 61 2 3 4 2 3 2 2" xfId="0"/>
    <cellStyle name="Normal 61 2 3 4 2 3 2 2 2" xfId="0"/>
    <cellStyle name="Normal 61 2 3 4 2 3 2 2 2 2" xfId="0"/>
    <cellStyle name="Normal 61 2 3 4 2 3 2 2 2 2 2" xfId="0"/>
    <cellStyle name="Normal 61 2 3 4 2 3 2 2 2 3" xfId="0"/>
    <cellStyle name="Normal 61 2 3 4 2 3 2 2 3" xfId="0"/>
    <cellStyle name="Normal 61 2 3 4 2 3 2 2 3 2" xfId="0"/>
    <cellStyle name="Normal 61 2 3 4 2 3 2 2 3 2 2" xfId="0"/>
    <cellStyle name="Normal 61 2 3 4 2 3 2 2 3 3" xfId="0"/>
    <cellStyle name="Normal 61 2 3 4 2 3 2 2 4" xfId="0"/>
    <cellStyle name="Normal 61 2 3 4 2 3 2 2 4 2" xfId="0"/>
    <cellStyle name="Normal 61 2 3 4 2 3 2 2 5" xfId="0"/>
    <cellStyle name="Normal 61 2 3 4 2 3 2 3" xfId="0"/>
    <cellStyle name="Normal 61 2 3 4 2 3 2 3 2" xfId="0"/>
    <cellStyle name="Normal 61 2 3 4 2 3 2 3 2 2" xfId="0"/>
    <cellStyle name="Normal 61 2 3 4 2 3 2 3 3" xfId="0"/>
    <cellStyle name="Normal 61 2 3 4 2 3 2 4" xfId="0"/>
    <cellStyle name="Normal 61 2 3 4 2 3 2 4 2" xfId="0"/>
    <cellStyle name="Normal 61 2 3 4 2 3 2 4 2 2" xfId="0"/>
    <cellStyle name="Normal 61 2 3 4 2 3 2 4 3" xfId="0"/>
    <cellStyle name="Normal 61 2 3 4 2 3 2 5" xfId="0"/>
    <cellStyle name="Normal 61 2 3 4 2 3 2 5 2" xfId="0"/>
    <cellStyle name="Normal 61 2 3 4 2 3 2 6" xfId="0"/>
    <cellStyle name="Normal 61 2 3 4 2 3 3" xfId="0"/>
    <cellStyle name="Normal 61 2 3 4 2 3 3 2" xfId="0"/>
    <cellStyle name="Normal 61 2 3 4 2 3 3 2 2" xfId="0"/>
    <cellStyle name="Normal 61 2 3 4 2 3 3 2 2 2" xfId="0"/>
    <cellStyle name="Normal 61 2 3 4 2 3 3 2 3" xfId="0"/>
    <cellStyle name="Normal 61 2 3 4 2 3 3 3" xfId="0"/>
    <cellStyle name="Normal 61 2 3 4 2 3 3 3 2" xfId="0"/>
    <cellStyle name="Normal 61 2 3 4 2 3 3 3 2 2" xfId="0"/>
    <cellStyle name="Normal 61 2 3 4 2 3 3 3 3" xfId="0"/>
    <cellStyle name="Normal 61 2 3 4 2 3 3 4" xfId="0"/>
    <cellStyle name="Normal 61 2 3 4 2 3 3 4 2" xfId="0"/>
    <cellStyle name="Normal 61 2 3 4 2 3 3 5" xfId="0"/>
    <cellStyle name="Normal 61 2 3 4 2 3 4" xfId="0"/>
    <cellStyle name="Normal 61 2 3 4 2 3 4 2" xfId="0"/>
    <cellStyle name="Normal 61 2 3 4 2 3 4 2 2" xfId="0"/>
    <cellStyle name="Normal 61 2 3 4 2 3 4 3" xfId="0"/>
    <cellStyle name="Normal 61 2 3 4 2 3 5" xfId="0"/>
    <cellStyle name="Normal 61 2 3 4 2 3 5 2" xfId="0"/>
    <cellStyle name="Normal 61 2 3 4 2 3 5 2 2" xfId="0"/>
    <cellStyle name="Normal 61 2 3 4 2 3 5 3" xfId="0"/>
    <cellStyle name="Normal 61 2 3 4 2 3 6" xfId="0"/>
    <cellStyle name="Normal 61 2 3 4 2 3 6 2" xfId="0"/>
    <cellStyle name="Normal 61 2 3 4 2 3 7" xfId="0"/>
    <cellStyle name="Normal 61 2 3 4 2 4" xfId="0"/>
    <cellStyle name="Normal 61 2 3 4 2 4 2" xfId="0"/>
    <cellStyle name="Normal 61 2 3 4 2 4 2 2" xfId="0"/>
    <cellStyle name="Normal 61 2 3 4 2 4 2 2 2" xfId="0"/>
    <cellStyle name="Normal 61 2 3 4 2 4 2 2 2 2" xfId="0"/>
    <cellStyle name="Normal 61 2 3 4 2 4 2 2 3" xfId="0"/>
    <cellStyle name="Normal 61 2 3 4 2 4 2 3" xfId="0"/>
    <cellStyle name="Normal 61 2 3 4 2 4 2 3 2" xfId="0"/>
    <cellStyle name="Normal 61 2 3 4 2 4 2 3 2 2" xfId="0"/>
    <cellStyle name="Normal 61 2 3 4 2 4 2 3 3" xfId="0"/>
    <cellStyle name="Normal 61 2 3 4 2 4 2 4" xfId="0"/>
    <cellStyle name="Normal 61 2 3 4 2 4 2 4 2" xfId="0"/>
    <cellStyle name="Normal 61 2 3 4 2 4 2 5" xfId="0"/>
    <cellStyle name="Normal 61 2 3 4 2 4 3" xfId="0"/>
    <cellStyle name="Normal 61 2 3 4 2 4 3 2" xfId="0"/>
    <cellStyle name="Normal 61 2 3 4 2 4 3 2 2" xfId="0"/>
    <cellStyle name="Normal 61 2 3 4 2 4 3 3" xfId="0"/>
    <cellStyle name="Normal 61 2 3 4 2 4 4" xfId="0"/>
    <cellStyle name="Normal 61 2 3 4 2 4 4 2" xfId="0"/>
    <cellStyle name="Normal 61 2 3 4 2 4 4 2 2" xfId="0"/>
    <cellStyle name="Normal 61 2 3 4 2 4 4 3" xfId="0"/>
    <cellStyle name="Normal 61 2 3 4 2 4 5" xfId="0"/>
    <cellStyle name="Normal 61 2 3 4 2 4 5 2" xfId="0"/>
    <cellStyle name="Normal 61 2 3 4 2 4 6" xfId="0"/>
    <cellStyle name="Normal 61 2 3 4 2 5" xfId="0"/>
    <cellStyle name="Normal 61 2 3 4 2 5 2" xfId="0"/>
    <cellStyle name="Normal 61 2 3 4 2 5 2 2" xfId="0"/>
    <cellStyle name="Normal 61 2 3 4 2 5 2 2 2" xfId="0"/>
    <cellStyle name="Normal 61 2 3 4 2 5 2 3" xfId="0"/>
    <cellStyle name="Normal 61 2 3 4 2 5 3" xfId="0"/>
    <cellStyle name="Normal 61 2 3 4 2 5 3 2" xfId="0"/>
    <cellStyle name="Normal 61 2 3 4 2 5 3 2 2" xfId="0"/>
    <cellStyle name="Normal 61 2 3 4 2 5 3 3" xfId="0"/>
    <cellStyle name="Normal 61 2 3 4 2 5 4" xfId="0"/>
    <cellStyle name="Normal 61 2 3 4 2 5 4 2" xfId="0"/>
    <cellStyle name="Normal 61 2 3 4 2 5 5" xfId="0"/>
    <cellStyle name="Normal 61 2 3 4 2 6" xfId="0"/>
    <cellStyle name="Normal 61 2 3 4 2 6 2" xfId="0"/>
    <cellStyle name="Normal 61 2 3 4 2 6 2 2" xfId="0"/>
    <cellStyle name="Normal 61 2 3 4 2 6 3" xfId="0"/>
    <cellStyle name="Normal 61 2 3 4 2 7" xfId="0"/>
    <cellStyle name="Normal 61 2 3 4 2 7 2" xfId="0"/>
    <cellStyle name="Normal 61 2 3 4 2 7 2 2" xfId="0"/>
    <cellStyle name="Normal 61 2 3 4 2 7 3" xfId="0"/>
    <cellStyle name="Normal 61 2 3 4 2 8" xfId="0"/>
    <cellStyle name="Normal 61 2 3 4 2 8 2" xfId="0"/>
    <cellStyle name="Normal 61 2 3 4 2 9" xfId="0"/>
    <cellStyle name="Normal 61 2 3 4 3" xfId="0"/>
    <cellStyle name="Normal 61 2 3 4 3 2" xfId="0"/>
    <cellStyle name="Normal 61 2 3 4 3 2 2" xfId="0"/>
    <cellStyle name="Normal 61 2 3 4 3 2 2 2" xfId="0"/>
    <cellStyle name="Normal 61 2 3 4 3 2 2 2 2" xfId="0"/>
    <cellStyle name="Normal 61 2 3 4 3 2 2 2 2 2" xfId="0"/>
    <cellStyle name="Normal 61 2 3 4 3 2 2 2 2 2 2" xfId="0"/>
    <cellStyle name="Normal 61 2 3 4 3 2 2 2 2 3" xfId="0"/>
    <cellStyle name="Normal 61 2 3 4 3 2 2 2 3" xfId="0"/>
    <cellStyle name="Normal 61 2 3 4 3 2 2 2 3 2" xfId="0"/>
    <cellStyle name="Normal 61 2 3 4 3 2 2 2 3 2 2" xfId="0"/>
    <cellStyle name="Normal 61 2 3 4 3 2 2 2 3 3" xfId="0"/>
    <cellStyle name="Normal 61 2 3 4 3 2 2 2 4" xfId="0"/>
    <cellStyle name="Normal 61 2 3 4 3 2 2 2 4 2" xfId="0"/>
    <cellStyle name="Normal 61 2 3 4 3 2 2 2 5" xfId="0"/>
    <cellStyle name="Normal 61 2 3 4 3 2 2 3" xfId="0"/>
    <cellStyle name="Normal 61 2 3 4 3 2 2 3 2" xfId="0"/>
    <cellStyle name="Normal 61 2 3 4 3 2 2 3 2 2" xfId="0"/>
    <cellStyle name="Normal 61 2 3 4 3 2 2 3 3" xfId="0"/>
    <cellStyle name="Normal 61 2 3 4 3 2 2 4" xfId="0"/>
    <cellStyle name="Normal 61 2 3 4 3 2 2 4 2" xfId="0"/>
    <cellStyle name="Normal 61 2 3 4 3 2 2 4 2 2" xfId="0"/>
    <cellStyle name="Normal 61 2 3 4 3 2 2 4 3" xfId="0"/>
    <cellStyle name="Normal 61 2 3 4 3 2 2 5" xfId="0"/>
    <cellStyle name="Normal 61 2 3 4 3 2 2 5 2" xfId="0"/>
    <cellStyle name="Normal 61 2 3 4 3 2 2 6" xfId="0"/>
    <cellStyle name="Normal 61 2 3 4 3 2 3" xfId="0"/>
    <cellStyle name="Normal 61 2 3 4 3 2 3 2" xfId="0"/>
    <cellStyle name="Normal 61 2 3 4 3 2 3 2 2" xfId="0"/>
    <cellStyle name="Normal 61 2 3 4 3 2 3 2 2 2" xfId="0"/>
    <cellStyle name="Normal 61 2 3 4 3 2 3 2 3" xfId="0"/>
    <cellStyle name="Normal 61 2 3 4 3 2 3 3" xfId="0"/>
    <cellStyle name="Normal 61 2 3 4 3 2 3 3 2" xfId="0"/>
    <cellStyle name="Normal 61 2 3 4 3 2 3 3 2 2" xfId="0"/>
    <cellStyle name="Normal 61 2 3 4 3 2 3 3 3" xfId="0"/>
    <cellStyle name="Normal 61 2 3 4 3 2 3 4" xfId="0"/>
    <cellStyle name="Normal 61 2 3 4 3 2 3 4 2" xfId="0"/>
    <cellStyle name="Normal 61 2 3 4 3 2 3 5" xfId="0"/>
    <cellStyle name="Normal 61 2 3 4 3 2 4" xfId="0"/>
    <cellStyle name="Normal 61 2 3 4 3 2 4 2" xfId="0"/>
    <cellStyle name="Normal 61 2 3 4 3 2 4 2 2" xfId="0"/>
    <cellStyle name="Normal 61 2 3 4 3 2 4 3" xfId="0"/>
    <cellStyle name="Normal 61 2 3 4 3 2 5" xfId="0"/>
    <cellStyle name="Normal 61 2 3 4 3 2 5 2" xfId="0"/>
    <cellStyle name="Normal 61 2 3 4 3 2 5 2 2" xfId="0"/>
    <cellStyle name="Normal 61 2 3 4 3 2 5 3" xfId="0"/>
    <cellStyle name="Normal 61 2 3 4 3 2 6" xfId="0"/>
    <cellStyle name="Normal 61 2 3 4 3 2 6 2" xfId="0"/>
    <cellStyle name="Normal 61 2 3 4 3 2 7" xfId="0"/>
    <cellStyle name="Normal 61 2 3 4 3 3" xfId="0"/>
    <cellStyle name="Normal 61 2 3 4 3 3 2" xfId="0"/>
    <cellStyle name="Normal 61 2 3 4 3 3 2 2" xfId="0"/>
    <cellStyle name="Normal 61 2 3 4 3 3 2 2 2" xfId="0"/>
    <cellStyle name="Normal 61 2 3 4 3 3 2 2 2 2" xfId="0"/>
    <cellStyle name="Normal 61 2 3 4 3 3 2 2 3" xfId="0"/>
    <cellStyle name="Normal 61 2 3 4 3 3 2 3" xfId="0"/>
    <cellStyle name="Normal 61 2 3 4 3 3 2 3 2" xfId="0"/>
    <cellStyle name="Normal 61 2 3 4 3 3 2 3 2 2" xfId="0"/>
    <cellStyle name="Normal 61 2 3 4 3 3 2 3 3" xfId="0"/>
    <cellStyle name="Normal 61 2 3 4 3 3 2 4" xfId="0"/>
    <cellStyle name="Normal 61 2 3 4 3 3 2 4 2" xfId="0"/>
    <cellStyle name="Normal 61 2 3 4 3 3 2 5" xfId="0"/>
    <cellStyle name="Normal 61 2 3 4 3 3 3" xfId="0"/>
    <cellStyle name="Normal 61 2 3 4 3 3 3 2" xfId="0"/>
    <cellStyle name="Normal 61 2 3 4 3 3 3 2 2" xfId="0"/>
    <cellStyle name="Normal 61 2 3 4 3 3 3 3" xfId="0"/>
    <cellStyle name="Normal 61 2 3 4 3 3 4" xfId="0"/>
    <cellStyle name="Normal 61 2 3 4 3 3 4 2" xfId="0"/>
    <cellStyle name="Normal 61 2 3 4 3 3 4 2 2" xfId="0"/>
    <cellStyle name="Normal 61 2 3 4 3 3 4 3" xfId="0"/>
    <cellStyle name="Normal 61 2 3 4 3 3 5" xfId="0"/>
    <cellStyle name="Normal 61 2 3 4 3 3 5 2" xfId="0"/>
    <cellStyle name="Normal 61 2 3 4 3 3 6" xfId="0"/>
    <cellStyle name="Normal 61 2 3 4 3 4" xfId="0"/>
    <cellStyle name="Normal 61 2 3 4 3 4 2" xfId="0"/>
    <cellStyle name="Normal 61 2 3 4 3 4 2 2" xfId="0"/>
    <cellStyle name="Normal 61 2 3 4 3 4 2 2 2" xfId="0"/>
    <cellStyle name="Normal 61 2 3 4 3 4 2 3" xfId="0"/>
    <cellStyle name="Normal 61 2 3 4 3 4 3" xfId="0"/>
    <cellStyle name="Normal 61 2 3 4 3 4 3 2" xfId="0"/>
    <cellStyle name="Normal 61 2 3 4 3 4 3 2 2" xfId="0"/>
    <cellStyle name="Normal 61 2 3 4 3 4 3 3" xfId="0"/>
    <cellStyle name="Normal 61 2 3 4 3 4 4" xfId="0"/>
    <cellStyle name="Normal 61 2 3 4 3 4 4 2" xfId="0"/>
    <cellStyle name="Normal 61 2 3 4 3 4 5" xfId="0"/>
    <cellStyle name="Normal 61 2 3 4 3 5" xfId="0"/>
    <cellStyle name="Normal 61 2 3 4 3 5 2" xfId="0"/>
    <cellStyle name="Normal 61 2 3 4 3 5 2 2" xfId="0"/>
    <cellStyle name="Normal 61 2 3 4 3 5 3" xfId="0"/>
    <cellStyle name="Normal 61 2 3 4 3 6" xfId="0"/>
    <cellStyle name="Normal 61 2 3 4 3 6 2" xfId="0"/>
    <cellStyle name="Normal 61 2 3 4 3 6 2 2" xfId="0"/>
    <cellStyle name="Normal 61 2 3 4 3 6 3" xfId="0"/>
    <cellStyle name="Normal 61 2 3 4 3 7" xfId="0"/>
    <cellStyle name="Normal 61 2 3 4 3 7 2" xfId="0"/>
    <cellStyle name="Normal 61 2 3 4 3 8" xfId="0"/>
    <cellStyle name="Normal 61 2 3 4 4" xfId="0"/>
    <cellStyle name="Normal 61 2 3 4 4 2" xfId="0"/>
    <cellStyle name="Normal 61 2 3 4 4 2 2" xfId="0"/>
    <cellStyle name="Normal 61 2 3 4 4 2 2 2" xfId="0"/>
    <cellStyle name="Normal 61 2 3 4 4 2 2 2 2" xfId="0"/>
    <cellStyle name="Normal 61 2 3 4 4 2 2 2 2 2" xfId="0"/>
    <cellStyle name="Normal 61 2 3 4 4 2 2 2 3" xfId="0"/>
    <cellStyle name="Normal 61 2 3 4 4 2 2 3" xfId="0"/>
    <cellStyle name="Normal 61 2 3 4 4 2 2 3 2" xfId="0"/>
    <cellStyle name="Normal 61 2 3 4 4 2 2 3 2 2" xfId="0"/>
    <cellStyle name="Normal 61 2 3 4 4 2 2 3 3" xfId="0"/>
    <cellStyle name="Normal 61 2 3 4 4 2 2 4" xfId="0"/>
    <cellStyle name="Normal 61 2 3 4 4 2 2 4 2" xfId="0"/>
    <cellStyle name="Normal 61 2 3 4 4 2 2 5" xfId="0"/>
    <cellStyle name="Normal 61 2 3 4 4 2 3" xfId="0"/>
    <cellStyle name="Normal 61 2 3 4 4 2 3 2" xfId="0"/>
    <cellStyle name="Normal 61 2 3 4 4 2 3 2 2" xfId="0"/>
    <cellStyle name="Normal 61 2 3 4 4 2 3 3" xfId="0"/>
    <cellStyle name="Normal 61 2 3 4 4 2 4" xfId="0"/>
    <cellStyle name="Normal 61 2 3 4 4 2 4 2" xfId="0"/>
    <cellStyle name="Normal 61 2 3 4 4 2 4 2 2" xfId="0"/>
    <cellStyle name="Normal 61 2 3 4 4 2 4 3" xfId="0"/>
    <cellStyle name="Normal 61 2 3 4 4 2 5" xfId="0"/>
    <cellStyle name="Normal 61 2 3 4 4 2 5 2" xfId="0"/>
    <cellStyle name="Normal 61 2 3 4 4 2 6" xfId="0"/>
    <cellStyle name="Normal 61 2 3 4 4 3" xfId="0"/>
    <cellStyle name="Normal 61 2 3 4 4 3 2" xfId="0"/>
    <cellStyle name="Normal 61 2 3 4 4 3 2 2" xfId="0"/>
    <cellStyle name="Normal 61 2 3 4 4 3 2 2 2" xfId="0"/>
    <cellStyle name="Normal 61 2 3 4 4 3 2 3" xfId="0"/>
    <cellStyle name="Normal 61 2 3 4 4 3 3" xfId="0"/>
    <cellStyle name="Normal 61 2 3 4 4 3 3 2" xfId="0"/>
    <cellStyle name="Normal 61 2 3 4 4 3 3 2 2" xfId="0"/>
    <cellStyle name="Normal 61 2 3 4 4 3 3 3" xfId="0"/>
    <cellStyle name="Normal 61 2 3 4 4 3 4" xfId="0"/>
    <cellStyle name="Normal 61 2 3 4 4 3 4 2" xfId="0"/>
    <cellStyle name="Normal 61 2 3 4 4 3 5" xfId="0"/>
    <cellStyle name="Normal 61 2 3 4 4 4" xfId="0"/>
    <cellStyle name="Normal 61 2 3 4 4 4 2" xfId="0"/>
    <cellStyle name="Normal 61 2 3 4 4 4 2 2" xfId="0"/>
    <cellStyle name="Normal 61 2 3 4 4 4 3" xfId="0"/>
    <cellStyle name="Normal 61 2 3 4 4 5" xfId="0"/>
    <cellStyle name="Normal 61 2 3 4 4 5 2" xfId="0"/>
    <cellStyle name="Normal 61 2 3 4 4 5 2 2" xfId="0"/>
    <cellStyle name="Normal 61 2 3 4 4 5 3" xfId="0"/>
    <cellStyle name="Normal 61 2 3 4 4 6" xfId="0"/>
    <cellStyle name="Normal 61 2 3 4 4 6 2" xfId="0"/>
    <cellStyle name="Normal 61 2 3 4 4 7" xfId="0"/>
    <cellStyle name="Normal 61 2 3 4 5" xfId="0"/>
    <cellStyle name="Normal 61 2 3 4 5 2" xfId="0"/>
    <cellStyle name="Normal 61 2 3 4 5 2 2" xfId="0"/>
    <cellStyle name="Normal 61 2 3 4 5 2 2 2" xfId="0"/>
    <cellStyle name="Normal 61 2 3 4 5 2 2 2 2" xfId="0"/>
    <cellStyle name="Normal 61 2 3 4 5 2 2 3" xfId="0"/>
    <cellStyle name="Normal 61 2 3 4 5 2 3" xfId="0"/>
    <cellStyle name="Normal 61 2 3 4 5 2 3 2" xfId="0"/>
    <cellStyle name="Normal 61 2 3 4 5 2 3 2 2" xfId="0"/>
    <cellStyle name="Normal 61 2 3 4 5 2 3 3" xfId="0"/>
    <cellStyle name="Normal 61 2 3 4 5 2 4" xfId="0"/>
    <cellStyle name="Normal 61 2 3 4 5 2 4 2" xfId="0"/>
    <cellStyle name="Normal 61 2 3 4 5 2 5" xfId="0"/>
    <cellStyle name="Normal 61 2 3 4 5 3" xfId="0"/>
    <cellStyle name="Normal 61 2 3 4 5 3 2" xfId="0"/>
    <cellStyle name="Normal 61 2 3 4 5 3 2 2" xfId="0"/>
    <cellStyle name="Normal 61 2 3 4 5 3 3" xfId="0"/>
    <cellStyle name="Normal 61 2 3 4 5 4" xfId="0"/>
    <cellStyle name="Normal 61 2 3 4 5 4 2" xfId="0"/>
    <cellStyle name="Normal 61 2 3 4 5 4 2 2" xfId="0"/>
    <cellStyle name="Normal 61 2 3 4 5 4 3" xfId="0"/>
    <cellStyle name="Normal 61 2 3 4 5 5" xfId="0"/>
    <cellStyle name="Normal 61 2 3 4 5 5 2" xfId="0"/>
    <cellStyle name="Normal 61 2 3 4 5 6" xfId="0"/>
    <cellStyle name="Normal 61 2 3 4 6" xfId="0"/>
    <cellStyle name="Normal 61 2 3 4 6 2" xfId="0"/>
    <cellStyle name="Normal 61 2 3 4 6 2 2" xfId="0"/>
    <cellStyle name="Normal 61 2 3 4 6 2 2 2" xfId="0"/>
    <cellStyle name="Normal 61 2 3 4 6 2 3" xfId="0"/>
    <cellStyle name="Normal 61 2 3 4 6 3" xfId="0"/>
    <cellStyle name="Normal 61 2 3 4 6 3 2" xfId="0"/>
    <cellStyle name="Normal 61 2 3 4 6 3 2 2" xfId="0"/>
    <cellStyle name="Normal 61 2 3 4 6 3 3" xfId="0"/>
    <cellStyle name="Normal 61 2 3 4 6 4" xfId="0"/>
    <cellStyle name="Normal 61 2 3 4 6 4 2" xfId="0"/>
    <cellStyle name="Normal 61 2 3 4 6 5" xfId="0"/>
    <cellStyle name="Normal 61 2 3 4 7" xfId="0"/>
    <cellStyle name="Normal 61 2 3 4 7 2" xfId="0"/>
    <cellStyle name="Normal 61 2 3 4 7 2 2" xfId="0"/>
    <cellStyle name="Normal 61 2 3 4 7 3" xfId="0"/>
    <cellStyle name="Normal 61 2 3 4 8" xfId="0"/>
    <cellStyle name="Normal 61 2 3 4 8 2" xfId="0"/>
    <cellStyle name="Normal 61 2 3 4 8 2 2" xfId="0"/>
    <cellStyle name="Normal 61 2 3 4 8 3" xfId="0"/>
    <cellStyle name="Normal 61 2 3 4 9" xfId="0"/>
    <cellStyle name="Normal 61 2 3 4 9 2" xfId="0"/>
    <cellStyle name="Normal 61 2 3 5" xfId="0"/>
    <cellStyle name="Normal 61 2 3 5 2" xfId="0"/>
    <cellStyle name="Normal 61 2 3 5 2 2" xfId="0"/>
    <cellStyle name="Normal 61 2 3 5 2 2 2" xfId="0"/>
    <cellStyle name="Normal 61 2 3 5 2 2 2 2" xfId="0"/>
    <cellStyle name="Normal 61 2 3 5 2 2 2 2 2" xfId="0"/>
    <cellStyle name="Normal 61 2 3 5 2 2 2 2 2 2" xfId="0"/>
    <cellStyle name="Normal 61 2 3 5 2 2 2 2 2 2 2" xfId="0"/>
    <cellStyle name="Normal 61 2 3 5 2 2 2 2 2 3" xfId="0"/>
    <cellStyle name="Normal 61 2 3 5 2 2 2 2 3" xfId="0"/>
    <cellStyle name="Normal 61 2 3 5 2 2 2 2 3 2" xfId="0"/>
    <cellStyle name="Normal 61 2 3 5 2 2 2 2 3 2 2" xfId="0"/>
    <cellStyle name="Normal 61 2 3 5 2 2 2 2 3 3" xfId="0"/>
    <cellStyle name="Normal 61 2 3 5 2 2 2 2 4" xfId="0"/>
    <cellStyle name="Normal 61 2 3 5 2 2 2 2 4 2" xfId="0"/>
    <cellStyle name="Normal 61 2 3 5 2 2 2 2 5" xfId="0"/>
    <cellStyle name="Normal 61 2 3 5 2 2 2 3" xfId="0"/>
    <cellStyle name="Normal 61 2 3 5 2 2 2 3 2" xfId="0"/>
    <cellStyle name="Normal 61 2 3 5 2 2 2 3 2 2" xfId="0"/>
    <cellStyle name="Normal 61 2 3 5 2 2 2 3 3" xfId="0"/>
    <cellStyle name="Normal 61 2 3 5 2 2 2 4" xfId="0"/>
    <cellStyle name="Normal 61 2 3 5 2 2 2 4 2" xfId="0"/>
    <cellStyle name="Normal 61 2 3 5 2 2 2 4 2 2" xfId="0"/>
    <cellStyle name="Normal 61 2 3 5 2 2 2 4 3" xfId="0"/>
    <cellStyle name="Normal 61 2 3 5 2 2 2 5" xfId="0"/>
    <cellStyle name="Normal 61 2 3 5 2 2 2 5 2" xfId="0"/>
    <cellStyle name="Normal 61 2 3 5 2 2 2 6" xfId="0"/>
    <cellStyle name="Normal 61 2 3 5 2 2 3" xfId="0"/>
    <cellStyle name="Normal 61 2 3 5 2 2 3 2" xfId="0"/>
    <cellStyle name="Normal 61 2 3 5 2 2 3 2 2" xfId="0"/>
    <cellStyle name="Normal 61 2 3 5 2 2 3 2 2 2" xfId="0"/>
    <cellStyle name="Normal 61 2 3 5 2 2 3 2 3" xfId="0"/>
    <cellStyle name="Normal 61 2 3 5 2 2 3 3" xfId="0"/>
    <cellStyle name="Normal 61 2 3 5 2 2 3 3 2" xfId="0"/>
    <cellStyle name="Normal 61 2 3 5 2 2 3 3 2 2" xfId="0"/>
    <cellStyle name="Normal 61 2 3 5 2 2 3 3 3" xfId="0"/>
    <cellStyle name="Normal 61 2 3 5 2 2 3 4" xfId="0"/>
    <cellStyle name="Normal 61 2 3 5 2 2 3 4 2" xfId="0"/>
    <cellStyle name="Normal 61 2 3 5 2 2 3 5" xfId="0"/>
    <cellStyle name="Normal 61 2 3 5 2 2 4" xfId="0"/>
    <cellStyle name="Normal 61 2 3 5 2 2 4 2" xfId="0"/>
    <cellStyle name="Normal 61 2 3 5 2 2 4 2 2" xfId="0"/>
    <cellStyle name="Normal 61 2 3 5 2 2 4 3" xfId="0"/>
    <cellStyle name="Normal 61 2 3 5 2 2 5" xfId="0"/>
    <cellStyle name="Normal 61 2 3 5 2 2 5 2" xfId="0"/>
    <cellStyle name="Normal 61 2 3 5 2 2 5 2 2" xfId="0"/>
    <cellStyle name="Normal 61 2 3 5 2 2 5 3" xfId="0"/>
    <cellStyle name="Normal 61 2 3 5 2 2 6" xfId="0"/>
    <cellStyle name="Normal 61 2 3 5 2 2 6 2" xfId="0"/>
    <cellStyle name="Normal 61 2 3 5 2 2 7" xfId="0"/>
    <cellStyle name="Normal 61 2 3 5 2 3" xfId="0"/>
    <cellStyle name="Normal 61 2 3 5 2 3 2" xfId="0"/>
    <cellStyle name="Normal 61 2 3 5 2 3 2 2" xfId="0"/>
    <cellStyle name="Normal 61 2 3 5 2 3 2 2 2" xfId="0"/>
    <cellStyle name="Normal 61 2 3 5 2 3 2 2 2 2" xfId="0"/>
    <cellStyle name="Normal 61 2 3 5 2 3 2 2 3" xfId="0"/>
    <cellStyle name="Normal 61 2 3 5 2 3 2 3" xfId="0"/>
    <cellStyle name="Normal 61 2 3 5 2 3 2 3 2" xfId="0"/>
    <cellStyle name="Normal 61 2 3 5 2 3 2 3 2 2" xfId="0"/>
    <cellStyle name="Normal 61 2 3 5 2 3 2 3 3" xfId="0"/>
    <cellStyle name="Normal 61 2 3 5 2 3 2 4" xfId="0"/>
    <cellStyle name="Normal 61 2 3 5 2 3 2 4 2" xfId="0"/>
    <cellStyle name="Normal 61 2 3 5 2 3 2 5" xfId="0"/>
    <cellStyle name="Normal 61 2 3 5 2 3 3" xfId="0"/>
    <cellStyle name="Normal 61 2 3 5 2 3 3 2" xfId="0"/>
    <cellStyle name="Normal 61 2 3 5 2 3 3 2 2" xfId="0"/>
    <cellStyle name="Normal 61 2 3 5 2 3 3 3" xfId="0"/>
    <cellStyle name="Normal 61 2 3 5 2 3 4" xfId="0"/>
    <cellStyle name="Normal 61 2 3 5 2 3 4 2" xfId="0"/>
    <cellStyle name="Normal 61 2 3 5 2 3 4 2 2" xfId="0"/>
    <cellStyle name="Normal 61 2 3 5 2 3 4 3" xfId="0"/>
    <cellStyle name="Normal 61 2 3 5 2 3 5" xfId="0"/>
    <cellStyle name="Normal 61 2 3 5 2 3 5 2" xfId="0"/>
    <cellStyle name="Normal 61 2 3 5 2 3 6" xfId="0"/>
    <cellStyle name="Normal 61 2 3 5 2 4" xfId="0"/>
    <cellStyle name="Normal 61 2 3 5 2 4 2" xfId="0"/>
    <cellStyle name="Normal 61 2 3 5 2 4 2 2" xfId="0"/>
    <cellStyle name="Normal 61 2 3 5 2 4 2 2 2" xfId="0"/>
    <cellStyle name="Normal 61 2 3 5 2 4 2 3" xfId="0"/>
    <cellStyle name="Normal 61 2 3 5 2 4 3" xfId="0"/>
    <cellStyle name="Normal 61 2 3 5 2 4 3 2" xfId="0"/>
    <cellStyle name="Normal 61 2 3 5 2 4 3 2 2" xfId="0"/>
    <cellStyle name="Normal 61 2 3 5 2 4 3 3" xfId="0"/>
    <cellStyle name="Normal 61 2 3 5 2 4 4" xfId="0"/>
    <cellStyle name="Normal 61 2 3 5 2 4 4 2" xfId="0"/>
    <cellStyle name="Normal 61 2 3 5 2 4 5" xfId="0"/>
    <cellStyle name="Normal 61 2 3 5 2 5" xfId="0"/>
    <cellStyle name="Normal 61 2 3 5 2 5 2" xfId="0"/>
    <cellStyle name="Normal 61 2 3 5 2 5 2 2" xfId="0"/>
    <cellStyle name="Normal 61 2 3 5 2 5 3" xfId="0"/>
    <cellStyle name="Normal 61 2 3 5 2 6" xfId="0"/>
    <cellStyle name="Normal 61 2 3 5 2 6 2" xfId="0"/>
    <cellStyle name="Normal 61 2 3 5 2 6 2 2" xfId="0"/>
    <cellStyle name="Normal 61 2 3 5 2 6 3" xfId="0"/>
    <cellStyle name="Normal 61 2 3 5 2 7" xfId="0"/>
    <cellStyle name="Normal 61 2 3 5 2 7 2" xfId="0"/>
    <cellStyle name="Normal 61 2 3 5 2 8" xfId="0"/>
    <cellStyle name="Normal 61 2 3 5 3" xfId="0"/>
    <cellStyle name="Normal 61 2 3 5 3 2" xfId="0"/>
    <cellStyle name="Normal 61 2 3 5 3 2 2" xfId="0"/>
    <cellStyle name="Normal 61 2 3 5 3 2 2 2" xfId="0"/>
    <cellStyle name="Normal 61 2 3 5 3 2 2 2 2" xfId="0"/>
    <cellStyle name="Normal 61 2 3 5 3 2 2 2 2 2" xfId="0"/>
    <cellStyle name="Normal 61 2 3 5 3 2 2 2 3" xfId="0"/>
    <cellStyle name="Normal 61 2 3 5 3 2 2 3" xfId="0"/>
    <cellStyle name="Normal 61 2 3 5 3 2 2 3 2" xfId="0"/>
    <cellStyle name="Normal 61 2 3 5 3 2 2 3 2 2" xfId="0"/>
    <cellStyle name="Normal 61 2 3 5 3 2 2 3 3" xfId="0"/>
    <cellStyle name="Normal 61 2 3 5 3 2 2 4" xfId="0"/>
    <cellStyle name="Normal 61 2 3 5 3 2 2 4 2" xfId="0"/>
    <cellStyle name="Normal 61 2 3 5 3 2 2 5" xfId="0"/>
    <cellStyle name="Normal 61 2 3 5 3 2 3" xfId="0"/>
    <cellStyle name="Normal 61 2 3 5 3 2 3 2" xfId="0"/>
    <cellStyle name="Normal 61 2 3 5 3 2 3 2 2" xfId="0"/>
    <cellStyle name="Normal 61 2 3 5 3 2 3 3" xfId="0"/>
    <cellStyle name="Normal 61 2 3 5 3 2 4" xfId="0"/>
    <cellStyle name="Normal 61 2 3 5 3 2 4 2" xfId="0"/>
    <cellStyle name="Normal 61 2 3 5 3 2 4 2 2" xfId="0"/>
    <cellStyle name="Normal 61 2 3 5 3 2 4 3" xfId="0"/>
    <cellStyle name="Normal 61 2 3 5 3 2 5" xfId="0"/>
    <cellStyle name="Normal 61 2 3 5 3 2 5 2" xfId="0"/>
    <cellStyle name="Normal 61 2 3 5 3 2 6" xfId="0"/>
    <cellStyle name="Normal 61 2 3 5 3 3" xfId="0"/>
    <cellStyle name="Normal 61 2 3 5 3 3 2" xfId="0"/>
    <cellStyle name="Normal 61 2 3 5 3 3 2 2" xfId="0"/>
    <cellStyle name="Normal 61 2 3 5 3 3 2 2 2" xfId="0"/>
    <cellStyle name="Normal 61 2 3 5 3 3 2 3" xfId="0"/>
    <cellStyle name="Normal 61 2 3 5 3 3 3" xfId="0"/>
    <cellStyle name="Normal 61 2 3 5 3 3 3 2" xfId="0"/>
    <cellStyle name="Normal 61 2 3 5 3 3 3 2 2" xfId="0"/>
    <cellStyle name="Normal 61 2 3 5 3 3 3 3" xfId="0"/>
    <cellStyle name="Normal 61 2 3 5 3 3 4" xfId="0"/>
    <cellStyle name="Normal 61 2 3 5 3 3 4 2" xfId="0"/>
    <cellStyle name="Normal 61 2 3 5 3 3 5" xfId="0"/>
    <cellStyle name="Normal 61 2 3 5 3 4" xfId="0"/>
    <cellStyle name="Normal 61 2 3 5 3 4 2" xfId="0"/>
    <cellStyle name="Normal 61 2 3 5 3 4 2 2" xfId="0"/>
    <cellStyle name="Normal 61 2 3 5 3 4 3" xfId="0"/>
    <cellStyle name="Normal 61 2 3 5 3 5" xfId="0"/>
    <cellStyle name="Normal 61 2 3 5 3 5 2" xfId="0"/>
    <cellStyle name="Normal 61 2 3 5 3 5 2 2" xfId="0"/>
    <cellStyle name="Normal 61 2 3 5 3 5 3" xfId="0"/>
    <cellStyle name="Normal 61 2 3 5 3 6" xfId="0"/>
    <cellStyle name="Normal 61 2 3 5 3 6 2" xfId="0"/>
    <cellStyle name="Normal 61 2 3 5 3 7" xfId="0"/>
    <cellStyle name="Normal 61 2 3 5 4" xfId="0"/>
    <cellStyle name="Normal 61 2 3 5 4 2" xfId="0"/>
    <cellStyle name="Normal 61 2 3 5 4 2 2" xfId="0"/>
    <cellStyle name="Normal 61 2 3 5 4 2 2 2" xfId="0"/>
    <cellStyle name="Normal 61 2 3 5 4 2 2 2 2" xfId="0"/>
    <cellStyle name="Normal 61 2 3 5 4 2 2 3" xfId="0"/>
    <cellStyle name="Normal 61 2 3 5 4 2 3" xfId="0"/>
    <cellStyle name="Normal 61 2 3 5 4 2 3 2" xfId="0"/>
    <cellStyle name="Normal 61 2 3 5 4 2 3 2 2" xfId="0"/>
    <cellStyle name="Normal 61 2 3 5 4 2 3 3" xfId="0"/>
    <cellStyle name="Normal 61 2 3 5 4 2 4" xfId="0"/>
    <cellStyle name="Normal 61 2 3 5 4 2 4 2" xfId="0"/>
    <cellStyle name="Normal 61 2 3 5 4 2 5" xfId="0"/>
    <cellStyle name="Normal 61 2 3 5 4 3" xfId="0"/>
    <cellStyle name="Normal 61 2 3 5 4 3 2" xfId="0"/>
    <cellStyle name="Normal 61 2 3 5 4 3 2 2" xfId="0"/>
    <cellStyle name="Normal 61 2 3 5 4 3 3" xfId="0"/>
    <cellStyle name="Normal 61 2 3 5 4 4" xfId="0"/>
    <cellStyle name="Normal 61 2 3 5 4 4 2" xfId="0"/>
    <cellStyle name="Normal 61 2 3 5 4 4 2 2" xfId="0"/>
    <cellStyle name="Normal 61 2 3 5 4 4 3" xfId="0"/>
    <cellStyle name="Normal 61 2 3 5 4 5" xfId="0"/>
    <cellStyle name="Normal 61 2 3 5 4 5 2" xfId="0"/>
    <cellStyle name="Normal 61 2 3 5 4 6" xfId="0"/>
    <cellStyle name="Normal 61 2 3 5 5" xfId="0"/>
    <cellStyle name="Normal 61 2 3 5 5 2" xfId="0"/>
    <cellStyle name="Normal 61 2 3 5 5 2 2" xfId="0"/>
    <cellStyle name="Normal 61 2 3 5 5 2 2 2" xfId="0"/>
    <cellStyle name="Normal 61 2 3 5 5 2 3" xfId="0"/>
    <cellStyle name="Normal 61 2 3 5 5 3" xfId="0"/>
    <cellStyle name="Normal 61 2 3 5 5 3 2" xfId="0"/>
    <cellStyle name="Normal 61 2 3 5 5 3 2 2" xfId="0"/>
    <cellStyle name="Normal 61 2 3 5 5 3 3" xfId="0"/>
    <cellStyle name="Normal 61 2 3 5 5 4" xfId="0"/>
    <cellStyle name="Normal 61 2 3 5 5 4 2" xfId="0"/>
    <cellStyle name="Normal 61 2 3 5 5 5" xfId="0"/>
    <cellStyle name="Normal 61 2 3 5 6" xfId="0"/>
    <cellStyle name="Normal 61 2 3 5 6 2" xfId="0"/>
    <cellStyle name="Normal 61 2 3 5 6 2 2" xfId="0"/>
    <cellStyle name="Normal 61 2 3 5 6 3" xfId="0"/>
    <cellStyle name="Normal 61 2 3 5 7" xfId="0"/>
    <cellStyle name="Normal 61 2 3 5 7 2" xfId="0"/>
    <cellStyle name="Normal 61 2 3 5 7 2 2" xfId="0"/>
    <cellStyle name="Normal 61 2 3 5 7 3" xfId="0"/>
    <cellStyle name="Normal 61 2 3 5 8" xfId="0"/>
    <cellStyle name="Normal 61 2 3 5 8 2" xfId="0"/>
    <cellStyle name="Normal 61 2 3 5 9" xfId="0"/>
    <cellStyle name="Normal 61 2 3 6" xfId="0"/>
    <cellStyle name="Normal 61 2 3 6 2" xfId="0"/>
    <cellStyle name="Normal 61 2 3 6 2 2" xfId="0"/>
    <cellStyle name="Normal 61 2 3 6 2 2 2" xfId="0"/>
    <cellStyle name="Normal 61 2 3 6 2 2 2 2" xfId="0"/>
    <cellStyle name="Normal 61 2 3 6 2 2 2 2 2" xfId="0"/>
    <cellStyle name="Normal 61 2 3 6 2 2 2 2 2 2" xfId="0"/>
    <cellStyle name="Normal 61 2 3 6 2 2 2 2 3" xfId="0"/>
    <cellStyle name="Normal 61 2 3 6 2 2 2 3" xfId="0"/>
    <cellStyle name="Normal 61 2 3 6 2 2 2 3 2" xfId="0"/>
    <cellStyle name="Normal 61 2 3 6 2 2 2 3 2 2" xfId="0"/>
    <cellStyle name="Normal 61 2 3 6 2 2 2 3 3" xfId="0"/>
    <cellStyle name="Normal 61 2 3 6 2 2 2 4" xfId="0"/>
    <cellStyle name="Normal 61 2 3 6 2 2 2 4 2" xfId="0"/>
    <cellStyle name="Normal 61 2 3 6 2 2 2 5" xfId="0"/>
    <cellStyle name="Normal 61 2 3 6 2 2 3" xfId="0"/>
    <cellStyle name="Normal 61 2 3 6 2 2 3 2" xfId="0"/>
    <cellStyle name="Normal 61 2 3 6 2 2 3 2 2" xfId="0"/>
    <cellStyle name="Normal 61 2 3 6 2 2 3 3" xfId="0"/>
    <cellStyle name="Normal 61 2 3 6 2 2 4" xfId="0"/>
    <cellStyle name="Normal 61 2 3 6 2 2 4 2" xfId="0"/>
    <cellStyle name="Normal 61 2 3 6 2 2 4 2 2" xfId="0"/>
    <cellStyle name="Normal 61 2 3 6 2 2 4 3" xfId="0"/>
    <cellStyle name="Normal 61 2 3 6 2 2 5" xfId="0"/>
    <cellStyle name="Normal 61 2 3 6 2 2 5 2" xfId="0"/>
    <cellStyle name="Normal 61 2 3 6 2 2 6" xfId="0"/>
    <cellStyle name="Normal 61 2 3 6 2 3" xfId="0"/>
    <cellStyle name="Normal 61 2 3 6 2 3 2" xfId="0"/>
    <cellStyle name="Normal 61 2 3 6 2 3 2 2" xfId="0"/>
    <cellStyle name="Normal 61 2 3 6 2 3 2 2 2" xfId="0"/>
    <cellStyle name="Normal 61 2 3 6 2 3 2 3" xfId="0"/>
    <cellStyle name="Normal 61 2 3 6 2 3 3" xfId="0"/>
    <cellStyle name="Normal 61 2 3 6 2 3 3 2" xfId="0"/>
    <cellStyle name="Normal 61 2 3 6 2 3 3 2 2" xfId="0"/>
    <cellStyle name="Normal 61 2 3 6 2 3 3 3" xfId="0"/>
    <cellStyle name="Normal 61 2 3 6 2 3 4" xfId="0"/>
    <cellStyle name="Normal 61 2 3 6 2 3 4 2" xfId="0"/>
    <cellStyle name="Normal 61 2 3 6 2 3 5" xfId="0"/>
    <cellStyle name="Normal 61 2 3 6 2 4" xfId="0"/>
    <cellStyle name="Normal 61 2 3 6 2 4 2" xfId="0"/>
    <cellStyle name="Normal 61 2 3 6 2 4 2 2" xfId="0"/>
    <cellStyle name="Normal 61 2 3 6 2 4 3" xfId="0"/>
    <cellStyle name="Normal 61 2 3 6 2 5" xfId="0"/>
    <cellStyle name="Normal 61 2 3 6 2 5 2" xfId="0"/>
    <cellStyle name="Normal 61 2 3 6 2 5 2 2" xfId="0"/>
    <cellStyle name="Normal 61 2 3 6 2 5 3" xfId="0"/>
    <cellStyle name="Normal 61 2 3 6 2 6" xfId="0"/>
    <cellStyle name="Normal 61 2 3 6 2 6 2" xfId="0"/>
    <cellStyle name="Normal 61 2 3 6 2 7" xfId="0"/>
    <cellStyle name="Normal 61 2 3 6 3" xfId="0"/>
    <cellStyle name="Normal 61 2 3 6 3 2" xfId="0"/>
    <cellStyle name="Normal 61 2 3 6 3 2 2" xfId="0"/>
    <cellStyle name="Normal 61 2 3 6 3 2 2 2" xfId="0"/>
    <cellStyle name="Normal 61 2 3 6 3 2 2 2 2" xfId="0"/>
    <cellStyle name="Normal 61 2 3 6 3 2 2 3" xfId="0"/>
    <cellStyle name="Normal 61 2 3 6 3 2 3" xfId="0"/>
    <cellStyle name="Normal 61 2 3 6 3 2 3 2" xfId="0"/>
    <cellStyle name="Normal 61 2 3 6 3 2 3 2 2" xfId="0"/>
    <cellStyle name="Normal 61 2 3 6 3 2 3 3" xfId="0"/>
    <cellStyle name="Normal 61 2 3 6 3 2 4" xfId="0"/>
    <cellStyle name="Normal 61 2 3 6 3 2 4 2" xfId="0"/>
    <cellStyle name="Normal 61 2 3 6 3 2 5" xfId="0"/>
    <cellStyle name="Normal 61 2 3 6 3 3" xfId="0"/>
    <cellStyle name="Normal 61 2 3 6 3 3 2" xfId="0"/>
    <cellStyle name="Normal 61 2 3 6 3 3 2 2" xfId="0"/>
    <cellStyle name="Normal 61 2 3 6 3 3 3" xfId="0"/>
    <cellStyle name="Normal 61 2 3 6 3 4" xfId="0"/>
    <cellStyle name="Normal 61 2 3 6 3 4 2" xfId="0"/>
    <cellStyle name="Normal 61 2 3 6 3 4 2 2" xfId="0"/>
    <cellStyle name="Normal 61 2 3 6 3 4 3" xfId="0"/>
    <cellStyle name="Normal 61 2 3 6 3 5" xfId="0"/>
    <cellStyle name="Normal 61 2 3 6 3 5 2" xfId="0"/>
    <cellStyle name="Normal 61 2 3 6 3 6" xfId="0"/>
    <cellStyle name="Normal 61 2 3 6 4" xfId="0"/>
    <cellStyle name="Normal 61 2 3 6 4 2" xfId="0"/>
    <cellStyle name="Normal 61 2 3 6 4 2 2" xfId="0"/>
    <cellStyle name="Normal 61 2 3 6 4 2 2 2" xfId="0"/>
    <cellStyle name="Normal 61 2 3 6 4 2 3" xfId="0"/>
    <cellStyle name="Normal 61 2 3 6 4 3" xfId="0"/>
    <cellStyle name="Normal 61 2 3 6 4 3 2" xfId="0"/>
    <cellStyle name="Normal 61 2 3 6 4 3 2 2" xfId="0"/>
    <cellStyle name="Normal 61 2 3 6 4 3 3" xfId="0"/>
    <cellStyle name="Normal 61 2 3 6 4 4" xfId="0"/>
    <cellStyle name="Normal 61 2 3 6 4 4 2" xfId="0"/>
    <cellStyle name="Normal 61 2 3 6 4 5" xfId="0"/>
    <cellStyle name="Normal 61 2 3 6 5" xfId="0"/>
    <cellStyle name="Normal 61 2 3 6 5 2" xfId="0"/>
    <cellStyle name="Normal 61 2 3 6 5 2 2" xfId="0"/>
    <cellStyle name="Normal 61 2 3 6 5 3" xfId="0"/>
    <cellStyle name="Normal 61 2 3 6 6" xfId="0"/>
    <cellStyle name="Normal 61 2 3 6 6 2" xfId="0"/>
    <cellStyle name="Normal 61 2 3 6 6 2 2" xfId="0"/>
    <cellStyle name="Normal 61 2 3 6 6 3" xfId="0"/>
    <cellStyle name="Normal 61 2 3 6 7" xfId="0"/>
    <cellStyle name="Normal 61 2 3 6 7 2" xfId="0"/>
    <cellStyle name="Normal 61 2 3 6 8" xfId="0"/>
    <cellStyle name="Normal 61 2 3 7" xfId="0"/>
    <cellStyle name="Normal 61 2 3 7 2" xfId="0"/>
    <cellStyle name="Normal 61 2 3 7 2 2" xfId="0"/>
    <cellStyle name="Normal 61 2 3 7 2 2 2" xfId="0"/>
    <cellStyle name="Normal 61 2 3 7 2 2 2 2" xfId="0"/>
    <cellStyle name="Normal 61 2 3 7 2 2 2 2 2" xfId="0"/>
    <cellStyle name="Normal 61 2 3 7 2 2 2 3" xfId="0"/>
    <cellStyle name="Normal 61 2 3 7 2 2 3" xfId="0"/>
    <cellStyle name="Normal 61 2 3 7 2 2 3 2" xfId="0"/>
    <cellStyle name="Normal 61 2 3 7 2 2 3 2 2" xfId="0"/>
    <cellStyle name="Normal 61 2 3 7 2 2 3 3" xfId="0"/>
    <cellStyle name="Normal 61 2 3 7 2 2 4" xfId="0"/>
    <cellStyle name="Normal 61 2 3 7 2 2 4 2" xfId="0"/>
    <cellStyle name="Normal 61 2 3 7 2 2 5" xfId="0"/>
    <cellStyle name="Normal 61 2 3 7 2 3" xfId="0"/>
    <cellStyle name="Normal 61 2 3 7 2 3 2" xfId="0"/>
    <cellStyle name="Normal 61 2 3 7 2 3 2 2" xfId="0"/>
    <cellStyle name="Normal 61 2 3 7 2 3 3" xfId="0"/>
    <cellStyle name="Normal 61 2 3 7 2 4" xfId="0"/>
    <cellStyle name="Normal 61 2 3 7 2 4 2" xfId="0"/>
    <cellStyle name="Normal 61 2 3 7 2 4 2 2" xfId="0"/>
    <cellStyle name="Normal 61 2 3 7 2 4 3" xfId="0"/>
    <cellStyle name="Normal 61 2 3 7 2 5" xfId="0"/>
    <cellStyle name="Normal 61 2 3 7 2 5 2" xfId="0"/>
    <cellStyle name="Normal 61 2 3 7 2 6" xfId="0"/>
    <cellStyle name="Normal 61 2 3 7 3" xfId="0"/>
    <cellStyle name="Normal 61 2 3 7 3 2" xfId="0"/>
    <cellStyle name="Normal 61 2 3 7 3 2 2" xfId="0"/>
    <cellStyle name="Normal 61 2 3 7 3 2 2 2" xfId="0"/>
    <cellStyle name="Normal 61 2 3 7 3 2 3" xfId="0"/>
    <cellStyle name="Normal 61 2 3 7 3 3" xfId="0"/>
    <cellStyle name="Normal 61 2 3 7 3 3 2" xfId="0"/>
    <cellStyle name="Normal 61 2 3 7 3 3 2 2" xfId="0"/>
    <cellStyle name="Normal 61 2 3 7 3 3 3" xfId="0"/>
    <cellStyle name="Normal 61 2 3 7 3 4" xfId="0"/>
    <cellStyle name="Normal 61 2 3 7 3 4 2" xfId="0"/>
    <cellStyle name="Normal 61 2 3 7 3 5" xfId="0"/>
    <cellStyle name="Normal 61 2 3 7 4" xfId="0"/>
    <cellStyle name="Normal 61 2 3 7 4 2" xfId="0"/>
    <cellStyle name="Normal 61 2 3 7 4 2 2" xfId="0"/>
    <cellStyle name="Normal 61 2 3 7 4 3" xfId="0"/>
    <cellStyle name="Normal 61 2 3 7 5" xfId="0"/>
    <cellStyle name="Normal 61 2 3 7 5 2" xfId="0"/>
    <cellStyle name="Normal 61 2 3 7 5 2 2" xfId="0"/>
    <cellStyle name="Normal 61 2 3 7 5 3" xfId="0"/>
    <cellStyle name="Normal 61 2 3 7 6" xfId="0"/>
    <cellStyle name="Normal 61 2 3 7 6 2" xfId="0"/>
    <cellStyle name="Normal 61 2 3 7 7" xfId="0"/>
    <cellStyle name="Normal 61 2 3 8" xfId="0"/>
    <cellStyle name="Normal 61 2 3 8 2" xfId="0"/>
    <cellStyle name="Normal 61 2 3 8 2 2" xfId="0"/>
    <cellStyle name="Normal 61 2 3 8 2 2 2" xfId="0"/>
    <cellStyle name="Normal 61 2 3 8 2 2 2 2" xfId="0"/>
    <cellStyle name="Normal 61 2 3 8 2 2 3" xfId="0"/>
    <cellStyle name="Normal 61 2 3 8 2 3" xfId="0"/>
    <cellStyle name="Normal 61 2 3 8 2 3 2" xfId="0"/>
    <cellStyle name="Normal 61 2 3 8 2 3 2 2" xfId="0"/>
    <cellStyle name="Normal 61 2 3 8 2 3 3" xfId="0"/>
    <cellStyle name="Normal 61 2 3 8 2 4" xfId="0"/>
    <cellStyle name="Normal 61 2 3 8 2 4 2" xfId="0"/>
    <cellStyle name="Normal 61 2 3 8 2 5" xfId="0"/>
    <cellStyle name="Normal 61 2 3 8 3" xfId="0"/>
    <cellStyle name="Normal 61 2 3 8 3 2" xfId="0"/>
    <cellStyle name="Normal 61 2 3 8 3 2 2" xfId="0"/>
    <cellStyle name="Normal 61 2 3 8 3 3" xfId="0"/>
    <cellStyle name="Normal 61 2 3 8 4" xfId="0"/>
    <cellStyle name="Normal 61 2 3 8 4 2" xfId="0"/>
    <cellStyle name="Normal 61 2 3 8 4 2 2" xfId="0"/>
    <cellStyle name="Normal 61 2 3 8 4 3" xfId="0"/>
    <cellStyle name="Normal 61 2 3 8 5" xfId="0"/>
    <cellStyle name="Normal 61 2 3 8 5 2" xfId="0"/>
    <cellStyle name="Normal 61 2 3 8 6" xfId="0"/>
    <cellStyle name="Normal 61 2 3 9" xfId="0"/>
    <cellStyle name="Normal 61 2 3 9 2" xfId="0"/>
    <cellStyle name="Normal 61 2 3 9 2 2" xfId="0"/>
    <cellStyle name="Normal 61 2 3 9 2 2 2" xfId="0"/>
    <cellStyle name="Normal 61 2 3 9 2 3" xfId="0"/>
    <cellStyle name="Normal 61 2 3 9 3" xfId="0"/>
    <cellStyle name="Normal 61 2 3 9 3 2" xfId="0"/>
    <cellStyle name="Normal 61 2 3 9 3 2 2" xfId="0"/>
    <cellStyle name="Normal 61 2 3 9 3 3" xfId="0"/>
    <cellStyle name="Normal 61 2 3 9 4" xfId="0"/>
    <cellStyle name="Normal 61 2 3 9 4 2" xfId="0"/>
    <cellStyle name="Normal 61 2 3 9 5" xfId="0"/>
    <cellStyle name="Normal 61 2 4" xfId="0"/>
    <cellStyle name="Normal 61 2 4 10" xfId="0"/>
    <cellStyle name="Normal 61 2 4 10 2" xfId="0"/>
    <cellStyle name="Normal 61 2 4 10 2 2" xfId="0"/>
    <cellStyle name="Normal 61 2 4 10 3" xfId="0"/>
    <cellStyle name="Normal 61 2 4 11" xfId="0"/>
    <cellStyle name="Normal 61 2 4 11 2" xfId="0"/>
    <cellStyle name="Normal 61 2 4 11 2 2" xfId="0"/>
    <cellStyle name="Normal 61 2 4 11 3" xfId="0"/>
    <cellStyle name="Normal 61 2 4 12" xfId="0"/>
    <cellStyle name="Normal 61 2 4 12 2" xfId="0"/>
    <cellStyle name="Normal 61 2 4 13" xfId="0"/>
    <cellStyle name="Normal 61 2 4 2" xfId="0"/>
    <cellStyle name="Normal 61 2 4 2 10" xfId="0"/>
    <cellStyle name="Normal 61 2 4 2 10 2" xfId="0"/>
    <cellStyle name="Normal 61 2 4 2 10 2 2" xfId="0"/>
    <cellStyle name="Normal 61 2 4 2 10 3" xfId="0"/>
    <cellStyle name="Normal 61 2 4 2 11" xfId="0"/>
    <cellStyle name="Normal 61 2 4 2 11 2" xfId="0"/>
    <cellStyle name="Normal 61 2 4 2 12" xfId="0"/>
    <cellStyle name="Normal 61 2 4 2 2" xfId="0"/>
    <cellStyle name="Normal 61 2 4 2 2 10" xfId="0"/>
    <cellStyle name="Normal 61 2 4 2 2 2" xfId="0"/>
    <cellStyle name="Normal 61 2 4 2 2 2 2" xfId="0"/>
    <cellStyle name="Normal 61 2 4 2 2 2 2 2" xfId="0"/>
    <cellStyle name="Normal 61 2 4 2 2 2 2 2 2" xfId="0"/>
    <cellStyle name="Normal 61 2 4 2 2 2 2 2 2 2" xfId="0"/>
    <cellStyle name="Normal 61 2 4 2 2 2 2 2 2 2 2" xfId="0"/>
    <cellStyle name="Normal 61 2 4 2 2 2 2 2 2 2 2 2" xfId="0"/>
    <cellStyle name="Normal 61 2 4 2 2 2 2 2 2 2 2 2 2" xfId="0"/>
    <cellStyle name="Normal 61 2 4 2 2 2 2 2 2 2 2 3" xfId="0"/>
    <cellStyle name="Normal 61 2 4 2 2 2 2 2 2 2 3" xfId="0"/>
    <cellStyle name="Normal 61 2 4 2 2 2 2 2 2 2 3 2" xfId="0"/>
    <cellStyle name="Normal 61 2 4 2 2 2 2 2 2 2 3 2 2" xfId="0"/>
    <cellStyle name="Normal 61 2 4 2 2 2 2 2 2 2 3 3" xfId="0"/>
    <cellStyle name="Normal 61 2 4 2 2 2 2 2 2 2 4" xfId="0"/>
    <cellStyle name="Normal 61 2 4 2 2 2 2 2 2 2 4 2" xfId="0"/>
    <cellStyle name="Normal 61 2 4 2 2 2 2 2 2 2 5" xfId="0"/>
    <cellStyle name="Normal 61 2 4 2 2 2 2 2 2 3" xfId="0"/>
    <cellStyle name="Normal 61 2 4 2 2 2 2 2 2 3 2" xfId="0"/>
    <cellStyle name="Normal 61 2 4 2 2 2 2 2 2 3 2 2" xfId="0"/>
    <cellStyle name="Normal 61 2 4 2 2 2 2 2 2 3 3" xfId="0"/>
    <cellStyle name="Normal 61 2 4 2 2 2 2 2 2 4" xfId="0"/>
    <cellStyle name="Normal 61 2 4 2 2 2 2 2 2 4 2" xfId="0"/>
    <cellStyle name="Normal 61 2 4 2 2 2 2 2 2 4 2 2" xfId="0"/>
    <cellStyle name="Normal 61 2 4 2 2 2 2 2 2 4 3" xfId="0"/>
    <cellStyle name="Normal 61 2 4 2 2 2 2 2 2 5" xfId="0"/>
    <cellStyle name="Normal 61 2 4 2 2 2 2 2 2 5 2" xfId="0"/>
    <cellStyle name="Normal 61 2 4 2 2 2 2 2 2 6" xfId="0"/>
    <cellStyle name="Normal 61 2 4 2 2 2 2 2 3" xfId="0"/>
    <cellStyle name="Normal 61 2 4 2 2 2 2 2 3 2" xfId="0"/>
    <cellStyle name="Normal 61 2 4 2 2 2 2 2 3 2 2" xfId="0"/>
    <cellStyle name="Normal 61 2 4 2 2 2 2 2 3 2 2 2" xfId="0"/>
    <cellStyle name="Normal 61 2 4 2 2 2 2 2 3 2 3" xfId="0"/>
    <cellStyle name="Normal 61 2 4 2 2 2 2 2 3 3" xfId="0"/>
    <cellStyle name="Normal 61 2 4 2 2 2 2 2 3 3 2" xfId="0"/>
    <cellStyle name="Normal 61 2 4 2 2 2 2 2 3 3 2 2" xfId="0"/>
    <cellStyle name="Normal 61 2 4 2 2 2 2 2 3 3 3" xfId="0"/>
    <cellStyle name="Normal 61 2 4 2 2 2 2 2 3 4" xfId="0"/>
    <cellStyle name="Normal 61 2 4 2 2 2 2 2 3 4 2" xfId="0"/>
    <cellStyle name="Normal 61 2 4 2 2 2 2 2 3 5" xfId="0"/>
    <cellStyle name="Normal 61 2 4 2 2 2 2 2 4" xfId="0"/>
    <cellStyle name="Normal 61 2 4 2 2 2 2 2 4 2" xfId="0"/>
    <cellStyle name="Normal 61 2 4 2 2 2 2 2 4 2 2" xfId="0"/>
    <cellStyle name="Normal 61 2 4 2 2 2 2 2 4 3" xfId="0"/>
    <cellStyle name="Normal 61 2 4 2 2 2 2 2 5" xfId="0"/>
    <cellStyle name="Normal 61 2 4 2 2 2 2 2 5 2" xfId="0"/>
    <cellStyle name="Normal 61 2 4 2 2 2 2 2 5 2 2" xfId="0"/>
    <cellStyle name="Normal 61 2 4 2 2 2 2 2 5 3" xfId="0"/>
    <cellStyle name="Normal 61 2 4 2 2 2 2 2 6" xfId="0"/>
    <cellStyle name="Normal 61 2 4 2 2 2 2 2 6 2" xfId="0"/>
    <cellStyle name="Normal 61 2 4 2 2 2 2 2 7" xfId="0"/>
    <cellStyle name="Normal 61 2 4 2 2 2 2 3" xfId="0"/>
    <cellStyle name="Normal 61 2 4 2 2 2 2 3 2" xfId="0"/>
    <cellStyle name="Normal 61 2 4 2 2 2 2 3 2 2" xfId="0"/>
    <cellStyle name="Normal 61 2 4 2 2 2 2 3 2 2 2" xfId="0"/>
    <cellStyle name="Normal 61 2 4 2 2 2 2 3 2 2 2 2" xfId="0"/>
    <cellStyle name="Normal 61 2 4 2 2 2 2 3 2 2 3" xfId="0"/>
    <cellStyle name="Normal 61 2 4 2 2 2 2 3 2 3" xfId="0"/>
    <cellStyle name="Normal 61 2 4 2 2 2 2 3 2 3 2" xfId="0"/>
    <cellStyle name="Normal 61 2 4 2 2 2 2 3 2 3 2 2" xfId="0"/>
    <cellStyle name="Normal 61 2 4 2 2 2 2 3 2 3 3" xfId="0"/>
    <cellStyle name="Normal 61 2 4 2 2 2 2 3 2 4" xfId="0"/>
    <cellStyle name="Normal 61 2 4 2 2 2 2 3 2 4 2" xfId="0"/>
    <cellStyle name="Normal 61 2 4 2 2 2 2 3 2 5" xfId="0"/>
    <cellStyle name="Normal 61 2 4 2 2 2 2 3 3" xfId="0"/>
    <cellStyle name="Normal 61 2 4 2 2 2 2 3 3 2" xfId="0"/>
    <cellStyle name="Normal 61 2 4 2 2 2 2 3 3 2 2" xfId="0"/>
    <cellStyle name="Normal 61 2 4 2 2 2 2 3 3 3" xfId="0"/>
    <cellStyle name="Normal 61 2 4 2 2 2 2 3 4" xfId="0"/>
    <cellStyle name="Normal 61 2 4 2 2 2 2 3 4 2" xfId="0"/>
    <cellStyle name="Normal 61 2 4 2 2 2 2 3 4 2 2" xfId="0"/>
    <cellStyle name="Normal 61 2 4 2 2 2 2 3 4 3" xfId="0"/>
    <cellStyle name="Normal 61 2 4 2 2 2 2 3 5" xfId="0"/>
    <cellStyle name="Normal 61 2 4 2 2 2 2 3 5 2" xfId="0"/>
    <cellStyle name="Normal 61 2 4 2 2 2 2 3 6" xfId="0"/>
    <cellStyle name="Normal 61 2 4 2 2 2 2 4" xfId="0"/>
    <cellStyle name="Normal 61 2 4 2 2 2 2 4 2" xfId="0"/>
    <cellStyle name="Normal 61 2 4 2 2 2 2 4 2 2" xfId="0"/>
    <cellStyle name="Normal 61 2 4 2 2 2 2 4 2 2 2" xfId="0"/>
    <cellStyle name="Normal 61 2 4 2 2 2 2 4 2 3" xfId="0"/>
    <cellStyle name="Normal 61 2 4 2 2 2 2 4 3" xfId="0"/>
    <cellStyle name="Normal 61 2 4 2 2 2 2 4 3 2" xfId="0"/>
    <cellStyle name="Normal 61 2 4 2 2 2 2 4 3 2 2" xfId="0"/>
    <cellStyle name="Normal 61 2 4 2 2 2 2 4 3 3" xfId="0"/>
    <cellStyle name="Normal 61 2 4 2 2 2 2 4 4" xfId="0"/>
    <cellStyle name="Normal 61 2 4 2 2 2 2 4 4 2" xfId="0"/>
    <cellStyle name="Normal 61 2 4 2 2 2 2 4 5" xfId="0"/>
    <cellStyle name="Normal 61 2 4 2 2 2 2 5" xfId="0"/>
    <cellStyle name="Normal 61 2 4 2 2 2 2 5 2" xfId="0"/>
    <cellStyle name="Normal 61 2 4 2 2 2 2 5 2 2" xfId="0"/>
    <cellStyle name="Normal 61 2 4 2 2 2 2 5 3" xfId="0"/>
    <cellStyle name="Normal 61 2 4 2 2 2 2 6" xfId="0"/>
    <cellStyle name="Normal 61 2 4 2 2 2 2 6 2" xfId="0"/>
    <cellStyle name="Normal 61 2 4 2 2 2 2 6 2 2" xfId="0"/>
    <cellStyle name="Normal 61 2 4 2 2 2 2 6 3" xfId="0"/>
    <cellStyle name="Normal 61 2 4 2 2 2 2 7" xfId="0"/>
    <cellStyle name="Normal 61 2 4 2 2 2 2 7 2" xfId="0"/>
    <cellStyle name="Normal 61 2 4 2 2 2 2 8" xfId="0"/>
    <cellStyle name="Normal 61 2 4 2 2 2 3" xfId="0"/>
    <cellStyle name="Normal 61 2 4 2 2 2 3 2" xfId="0"/>
    <cellStyle name="Normal 61 2 4 2 2 2 3 2 2" xfId="0"/>
    <cellStyle name="Normal 61 2 4 2 2 2 3 2 2 2" xfId="0"/>
    <cellStyle name="Normal 61 2 4 2 2 2 3 2 2 2 2" xfId="0"/>
    <cellStyle name="Normal 61 2 4 2 2 2 3 2 2 2 2 2" xfId="0"/>
    <cellStyle name="Normal 61 2 4 2 2 2 3 2 2 2 3" xfId="0"/>
    <cellStyle name="Normal 61 2 4 2 2 2 3 2 2 3" xfId="0"/>
    <cellStyle name="Normal 61 2 4 2 2 2 3 2 2 3 2" xfId="0"/>
    <cellStyle name="Normal 61 2 4 2 2 2 3 2 2 3 2 2" xfId="0"/>
    <cellStyle name="Normal 61 2 4 2 2 2 3 2 2 3 3" xfId="0"/>
    <cellStyle name="Normal 61 2 4 2 2 2 3 2 2 4" xfId="0"/>
    <cellStyle name="Normal 61 2 4 2 2 2 3 2 2 4 2" xfId="0"/>
    <cellStyle name="Normal 61 2 4 2 2 2 3 2 2 5" xfId="0"/>
    <cellStyle name="Normal 61 2 4 2 2 2 3 2 3" xfId="0"/>
    <cellStyle name="Normal 61 2 4 2 2 2 3 2 3 2" xfId="0"/>
    <cellStyle name="Normal 61 2 4 2 2 2 3 2 3 2 2" xfId="0"/>
    <cellStyle name="Normal 61 2 4 2 2 2 3 2 3 3" xfId="0"/>
    <cellStyle name="Normal 61 2 4 2 2 2 3 2 4" xfId="0"/>
    <cellStyle name="Normal 61 2 4 2 2 2 3 2 4 2" xfId="0"/>
    <cellStyle name="Normal 61 2 4 2 2 2 3 2 4 2 2" xfId="0"/>
    <cellStyle name="Normal 61 2 4 2 2 2 3 2 4 3" xfId="0"/>
    <cellStyle name="Normal 61 2 4 2 2 2 3 2 5" xfId="0"/>
    <cellStyle name="Normal 61 2 4 2 2 2 3 2 5 2" xfId="0"/>
    <cellStyle name="Normal 61 2 4 2 2 2 3 2 6" xfId="0"/>
    <cellStyle name="Normal 61 2 4 2 2 2 3 3" xfId="0"/>
    <cellStyle name="Normal 61 2 4 2 2 2 3 3 2" xfId="0"/>
    <cellStyle name="Normal 61 2 4 2 2 2 3 3 2 2" xfId="0"/>
    <cellStyle name="Normal 61 2 4 2 2 2 3 3 2 2 2" xfId="0"/>
    <cellStyle name="Normal 61 2 4 2 2 2 3 3 2 3" xfId="0"/>
    <cellStyle name="Normal 61 2 4 2 2 2 3 3 3" xfId="0"/>
    <cellStyle name="Normal 61 2 4 2 2 2 3 3 3 2" xfId="0"/>
    <cellStyle name="Normal 61 2 4 2 2 2 3 3 3 2 2" xfId="0"/>
    <cellStyle name="Normal 61 2 4 2 2 2 3 3 3 3" xfId="0"/>
    <cellStyle name="Normal 61 2 4 2 2 2 3 3 4" xfId="0"/>
    <cellStyle name="Normal 61 2 4 2 2 2 3 3 4 2" xfId="0"/>
    <cellStyle name="Normal 61 2 4 2 2 2 3 3 5" xfId="0"/>
    <cellStyle name="Normal 61 2 4 2 2 2 3 4" xfId="0"/>
    <cellStyle name="Normal 61 2 4 2 2 2 3 4 2" xfId="0"/>
    <cellStyle name="Normal 61 2 4 2 2 2 3 4 2 2" xfId="0"/>
    <cellStyle name="Normal 61 2 4 2 2 2 3 4 3" xfId="0"/>
    <cellStyle name="Normal 61 2 4 2 2 2 3 5" xfId="0"/>
    <cellStyle name="Normal 61 2 4 2 2 2 3 5 2" xfId="0"/>
    <cellStyle name="Normal 61 2 4 2 2 2 3 5 2 2" xfId="0"/>
    <cellStyle name="Normal 61 2 4 2 2 2 3 5 3" xfId="0"/>
    <cellStyle name="Normal 61 2 4 2 2 2 3 6" xfId="0"/>
    <cellStyle name="Normal 61 2 4 2 2 2 3 6 2" xfId="0"/>
    <cellStyle name="Normal 61 2 4 2 2 2 3 7" xfId="0"/>
    <cellStyle name="Normal 61 2 4 2 2 2 4" xfId="0"/>
    <cellStyle name="Normal 61 2 4 2 2 2 4 2" xfId="0"/>
    <cellStyle name="Normal 61 2 4 2 2 2 4 2 2" xfId="0"/>
    <cellStyle name="Normal 61 2 4 2 2 2 4 2 2 2" xfId="0"/>
    <cellStyle name="Normal 61 2 4 2 2 2 4 2 2 2 2" xfId="0"/>
    <cellStyle name="Normal 61 2 4 2 2 2 4 2 2 3" xfId="0"/>
    <cellStyle name="Normal 61 2 4 2 2 2 4 2 3" xfId="0"/>
    <cellStyle name="Normal 61 2 4 2 2 2 4 2 3 2" xfId="0"/>
    <cellStyle name="Normal 61 2 4 2 2 2 4 2 3 2 2" xfId="0"/>
    <cellStyle name="Normal 61 2 4 2 2 2 4 2 3 3" xfId="0"/>
    <cellStyle name="Normal 61 2 4 2 2 2 4 2 4" xfId="0"/>
    <cellStyle name="Normal 61 2 4 2 2 2 4 2 4 2" xfId="0"/>
    <cellStyle name="Normal 61 2 4 2 2 2 4 2 5" xfId="0"/>
    <cellStyle name="Normal 61 2 4 2 2 2 4 3" xfId="0"/>
    <cellStyle name="Normal 61 2 4 2 2 2 4 3 2" xfId="0"/>
    <cellStyle name="Normal 61 2 4 2 2 2 4 3 2 2" xfId="0"/>
    <cellStyle name="Normal 61 2 4 2 2 2 4 3 3" xfId="0"/>
    <cellStyle name="Normal 61 2 4 2 2 2 4 4" xfId="0"/>
    <cellStyle name="Normal 61 2 4 2 2 2 4 4 2" xfId="0"/>
    <cellStyle name="Normal 61 2 4 2 2 2 4 4 2 2" xfId="0"/>
    <cellStyle name="Normal 61 2 4 2 2 2 4 4 3" xfId="0"/>
    <cellStyle name="Normal 61 2 4 2 2 2 4 5" xfId="0"/>
    <cellStyle name="Normal 61 2 4 2 2 2 4 5 2" xfId="0"/>
    <cellStyle name="Normal 61 2 4 2 2 2 4 6" xfId="0"/>
    <cellStyle name="Normal 61 2 4 2 2 2 5" xfId="0"/>
    <cellStyle name="Normal 61 2 4 2 2 2 5 2" xfId="0"/>
    <cellStyle name="Normal 61 2 4 2 2 2 5 2 2" xfId="0"/>
    <cellStyle name="Normal 61 2 4 2 2 2 5 2 2 2" xfId="0"/>
    <cellStyle name="Normal 61 2 4 2 2 2 5 2 3" xfId="0"/>
    <cellStyle name="Normal 61 2 4 2 2 2 5 3" xfId="0"/>
    <cellStyle name="Normal 61 2 4 2 2 2 5 3 2" xfId="0"/>
    <cellStyle name="Normal 61 2 4 2 2 2 5 3 2 2" xfId="0"/>
    <cellStyle name="Normal 61 2 4 2 2 2 5 3 3" xfId="0"/>
    <cellStyle name="Normal 61 2 4 2 2 2 5 4" xfId="0"/>
    <cellStyle name="Normal 61 2 4 2 2 2 5 4 2" xfId="0"/>
    <cellStyle name="Normal 61 2 4 2 2 2 5 5" xfId="0"/>
    <cellStyle name="Normal 61 2 4 2 2 2 6" xfId="0"/>
    <cellStyle name="Normal 61 2 4 2 2 2 6 2" xfId="0"/>
    <cellStyle name="Normal 61 2 4 2 2 2 6 2 2" xfId="0"/>
    <cellStyle name="Normal 61 2 4 2 2 2 6 3" xfId="0"/>
    <cellStyle name="Normal 61 2 4 2 2 2 7" xfId="0"/>
    <cellStyle name="Normal 61 2 4 2 2 2 7 2" xfId="0"/>
    <cellStyle name="Normal 61 2 4 2 2 2 7 2 2" xfId="0"/>
    <cellStyle name="Normal 61 2 4 2 2 2 7 3" xfId="0"/>
    <cellStyle name="Normal 61 2 4 2 2 2 8" xfId="0"/>
    <cellStyle name="Normal 61 2 4 2 2 2 8 2" xfId="0"/>
    <cellStyle name="Normal 61 2 4 2 2 2 9" xfId="0"/>
    <cellStyle name="Normal 61 2 4 2 2 3" xfId="0"/>
    <cellStyle name="Normal 61 2 4 2 2 3 2" xfId="0"/>
    <cellStyle name="Normal 61 2 4 2 2 3 2 2" xfId="0"/>
    <cellStyle name="Normal 61 2 4 2 2 3 2 2 2" xfId="0"/>
    <cellStyle name="Normal 61 2 4 2 2 3 2 2 2 2" xfId="0"/>
    <cellStyle name="Normal 61 2 4 2 2 3 2 2 2 2 2" xfId="0"/>
    <cellStyle name="Normal 61 2 4 2 2 3 2 2 2 2 2 2" xfId="0"/>
    <cellStyle name="Normal 61 2 4 2 2 3 2 2 2 2 3" xfId="0"/>
    <cellStyle name="Normal 61 2 4 2 2 3 2 2 2 3" xfId="0"/>
    <cellStyle name="Normal 61 2 4 2 2 3 2 2 2 3 2" xfId="0"/>
    <cellStyle name="Normal 61 2 4 2 2 3 2 2 2 3 2 2" xfId="0"/>
    <cellStyle name="Normal 61 2 4 2 2 3 2 2 2 3 3" xfId="0"/>
    <cellStyle name="Normal 61 2 4 2 2 3 2 2 2 4" xfId="0"/>
    <cellStyle name="Normal 61 2 4 2 2 3 2 2 2 4 2" xfId="0"/>
    <cellStyle name="Normal 61 2 4 2 2 3 2 2 2 5" xfId="0"/>
    <cellStyle name="Normal 61 2 4 2 2 3 2 2 3" xfId="0"/>
    <cellStyle name="Normal 61 2 4 2 2 3 2 2 3 2" xfId="0"/>
    <cellStyle name="Normal 61 2 4 2 2 3 2 2 3 2 2" xfId="0"/>
    <cellStyle name="Normal 61 2 4 2 2 3 2 2 3 3" xfId="0"/>
    <cellStyle name="Normal 61 2 4 2 2 3 2 2 4" xfId="0"/>
    <cellStyle name="Normal 61 2 4 2 2 3 2 2 4 2" xfId="0"/>
    <cellStyle name="Normal 61 2 4 2 2 3 2 2 4 2 2" xfId="0"/>
    <cellStyle name="Normal 61 2 4 2 2 3 2 2 4 3" xfId="0"/>
    <cellStyle name="Normal 61 2 4 2 2 3 2 2 5" xfId="0"/>
    <cellStyle name="Normal 61 2 4 2 2 3 2 2 5 2" xfId="0"/>
    <cellStyle name="Normal 61 2 4 2 2 3 2 2 6" xfId="0"/>
    <cellStyle name="Normal 61 2 4 2 2 3 2 3" xfId="0"/>
    <cellStyle name="Normal 61 2 4 2 2 3 2 3 2" xfId="0"/>
    <cellStyle name="Normal 61 2 4 2 2 3 2 3 2 2" xfId="0"/>
    <cellStyle name="Normal 61 2 4 2 2 3 2 3 2 2 2" xfId="0"/>
    <cellStyle name="Normal 61 2 4 2 2 3 2 3 2 3" xfId="0"/>
    <cellStyle name="Normal 61 2 4 2 2 3 2 3 3" xfId="0"/>
    <cellStyle name="Normal 61 2 4 2 2 3 2 3 3 2" xfId="0"/>
    <cellStyle name="Normal 61 2 4 2 2 3 2 3 3 2 2" xfId="0"/>
    <cellStyle name="Normal 61 2 4 2 2 3 2 3 3 3" xfId="0"/>
    <cellStyle name="Normal 61 2 4 2 2 3 2 3 4" xfId="0"/>
    <cellStyle name="Normal 61 2 4 2 2 3 2 3 4 2" xfId="0"/>
    <cellStyle name="Normal 61 2 4 2 2 3 2 3 5" xfId="0"/>
    <cellStyle name="Normal 61 2 4 2 2 3 2 4" xfId="0"/>
    <cellStyle name="Normal 61 2 4 2 2 3 2 4 2" xfId="0"/>
    <cellStyle name="Normal 61 2 4 2 2 3 2 4 2 2" xfId="0"/>
    <cellStyle name="Normal 61 2 4 2 2 3 2 4 3" xfId="0"/>
    <cellStyle name="Normal 61 2 4 2 2 3 2 5" xfId="0"/>
    <cellStyle name="Normal 61 2 4 2 2 3 2 5 2" xfId="0"/>
    <cellStyle name="Normal 61 2 4 2 2 3 2 5 2 2" xfId="0"/>
    <cellStyle name="Normal 61 2 4 2 2 3 2 5 3" xfId="0"/>
    <cellStyle name="Normal 61 2 4 2 2 3 2 6" xfId="0"/>
    <cellStyle name="Normal 61 2 4 2 2 3 2 6 2" xfId="0"/>
    <cellStyle name="Normal 61 2 4 2 2 3 2 7" xfId="0"/>
    <cellStyle name="Normal 61 2 4 2 2 3 3" xfId="0"/>
    <cellStyle name="Normal 61 2 4 2 2 3 3 2" xfId="0"/>
    <cellStyle name="Normal 61 2 4 2 2 3 3 2 2" xfId="0"/>
    <cellStyle name="Normal 61 2 4 2 2 3 3 2 2 2" xfId="0"/>
    <cellStyle name="Normal 61 2 4 2 2 3 3 2 2 2 2" xfId="0"/>
    <cellStyle name="Normal 61 2 4 2 2 3 3 2 2 3" xfId="0"/>
    <cellStyle name="Normal 61 2 4 2 2 3 3 2 3" xfId="0"/>
    <cellStyle name="Normal 61 2 4 2 2 3 3 2 3 2" xfId="0"/>
    <cellStyle name="Normal 61 2 4 2 2 3 3 2 3 2 2" xfId="0"/>
    <cellStyle name="Normal 61 2 4 2 2 3 3 2 3 3" xfId="0"/>
    <cellStyle name="Normal 61 2 4 2 2 3 3 2 4" xfId="0"/>
    <cellStyle name="Normal 61 2 4 2 2 3 3 2 4 2" xfId="0"/>
    <cellStyle name="Normal 61 2 4 2 2 3 3 2 5" xfId="0"/>
    <cellStyle name="Normal 61 2 4 2 2 3 3 3" xfId="0"/>
    <cellStyle name="Normal 61 2 4 2 2 3 3 3 2" xfId="0"/>
    <cellStyle name="Normal 61 2 4 2 2 3 3 3 2 2" xfId="0"/>
    <cellStyle name="Normal 61 2 4 2 2 3 3 3 3" xfId="0"/>
    <cellStyle name="Normal 61 2 4 2 2 3 3 4" xfId="0"/>
    <cellStyle name="Normal 61 2 4 2 2 3 3 4 2" xfId="0"/>
    <cellStyle name="Normal 61 2 4 2 2 3 3 4 2 2" xfId="0"/>
    <cellStyle name="Normal 61 2 4 2 2 3 3 4 3" xfId="0"/>
    <cellStyle name="Normal 61 2 4 2 2 3 3 5" xfId="0"/>
    <cellStyle name="Normal 61 2 4 2 2 3 3 5 2" xfId="0"/>
    <cellStyle name="Normal 61 2 4 2 2 3 3 6" xfId="0"/>
    <cellStyle name="Normal 61 2 4 2 2 3 4" xfId="0"/>
    <cellStyle name="Normal 61 2 4 2 2 3 4 2" xfId="0"/>
    <cellStyle name="Normal 61 2 4 2 2 3 4 2 2" xfId="0"/>
    <cellStyle name="Normal 61 2 4 2 2 3 4 2 2 2" xfId="0"/>
    <cellStyle name="Normal 61 2 4 2 2 3 4 2 3" xfId="0"/>
    <cellStyle name="Normal 61 2 4 2 2 3 4 3" xfId="0"/>
    <cellStyle name="Normal 61 2 4 2 2 3 4 3 2" xfId="0"/>
    <cellStyle name="Normal 61 2 4 2 2 3 4 3 2 2" xfId="0"/>
    <cellStyle name="Normal 61 2 4 2 2 3 4 3 3" xfId="0"/>
    <cellStyle name="Normal 61 2 4 2 2 3 4 4" xfId="0"/>
    <cellStyle name="Normal 61 2 4 2 2 3 4 4 2" xfId="0"/>
    <cellStyle name="Normal 61 2 4 2 2 3 4 5" xfId="0"/>
    <cellStyle name="Normal 61 2 4 2 2 3 5" xfId="0"/>
    <cellStyle name="Normal 61 2 4 2 2 3 5 2" xfId="0"/>
    <cellStyle name="Normal 61 2 4 2 2 3 5 2 2" xfId="0"/>
    <cellStyle name="Normal 61 2 4 2 2 3 5 3" xfId="0"/>
    <cellStyle name="Normal 61 2 4 2 2 3 6" xfId="0"/>
    <cellStyle name="Normal 61 2 4 2 2 3 6 2" xfId="0"/>
    <cellStyle name="Normal 61 2 4 2 2 3 6 2 2" xfId="0"/>
    <cellStyle name="Normal 61 2 4 2 2 3 6 3" xfId="0"/>
    <cellStyle name="Normal 61 2 4 2 2 3 7" xfId="0"/>
    <cellStyle name="Normal 61 2 4 2 2 3 7 2" xfId="0"/>
    <cellStyle name="Normal 61 2 4 2 2 3 8" xfId="0"/>
    <cellStyle name="Normal 61 2 4 2 2 4" xfId="0"/>
    <cellStyle name="Normal 61 2 4 2 2 4 2" xfId="0"/>
    <cellStyle name="Normal 61 2 4 2 2 4 2 2" xfId="0"/>
    <cellStyle name="Normal 61 2 4 2 2 4 2 2 2" xfId="0"/>
    <cellStyle name="Normal 61 2 4 2 2 4 2 2 2 2" xfId="0"/>
    <cellStyle name="Normal 61 2 4 2 2 4 2 2 2 2 2" xfId="0"/>
    <cellStyle name="Normal 61 2 4 2 2 4 2 2 2 3" xfId="0"/>
    <cellStyle name="Normal 61 2 4 2 2 4 2 2 3" xfId="0"/>
    <cellStyle name="Normal 61 2 4 2 2 4 2 2 3 2" xfId="0"/>
    <cellStyle name="Normal 61 2 4 2 2 4 2 2 3 2 2" xfId="0"/>
    <cellStyle name="Normal 61 2 4 2 2 4 2 2 3 3" xfId="0"/>
    <cellStyle name="Normal 61 2 4 2 2 4 2 2 4" xfId="0"/>
    <cellStyle name="Normal 61 2 4 2 2 4 2 2 4 2" xfId="0"/>
    <cellStyle name="Normal 61 2 4 2 2 4 2 2 5" xfId="0"/>
    <cellStyle name="Normal 61 2 4 2 2 4 2 3" xfId="0"/>
    <cellStyle name="Normal 61 2 4 2 2 4 2 3 2" xfId="0"/>
    <cellStyle name="Normal 61 2 4 2 2 4 2 3 2 2" xfId="0"/>
    <cellStyle name="Normal 61 2 4 2 2 4 2 3 3" xfId="0"/>
    <cellStyle name="Normal 61 2 4 2 2 4 2 4" xfId="0"/>
    <cellStyle name="Normal 61 2 4 2 2 4 2 4 2" xfId="0"/>
    <cellStyle name="Normal 61 2 4 2 2 4 2 4 2 2" xfId="0"/>
    <cellStyle name="Normal 61 2 4 2 2 4 2 4 3" xfId="0"/>
    <cellStyle name="Normal 61 2 4 2 2 4 2 5" xfId="0"/>
    <cellStyle name="Normal 61 2 4 2 2 4 2 5 2" xfId="0"/>
    <cellStyle name="Normal 61 2 4 2 2 4 2 6" xfId="0"/>
    <cellStyle name="Normal 61 2 4 2 2 4 3" xfId="0"/>
    <cellStyle name="Normal 61 2 4 2 2 4 3 2" xfId="0"/>
    <cellStyle name="Normal 61 2 4 2 2 4 3 2 2" xfId="0"/>
    <cellStyle name="Normal 61 2 4 2 2 4 3 2 2 2" xfId="0"/>
    <cellStyle name="Normal 61 2 4 2 2 4 3 2 3" xfId="0"/>
    <cellStyle name="Normal 61 2 4 2 2 4 3 3" xfId="0"/>
    <cellStyle name="Normal 61 2 4 2 2 4 3 3 2" xfId="0"/>
    <cellStyle name="Normal 61 2 4 2 2 4 3 3 2 2" xfId="0"/>
    <cellStyle name="Normal 61 2 4 2 2 4 3 3 3" xfId="0"/>
    <cellStyle name="Normal 61 2 4 2 2 4 3 4" xfId="0"/>
    <cellStyle name="Normal 61 2 4 2 2 4 3 4 2" xfId="0"/>
    <cellStyle name="Normal 61 2 4 2 2 4 3 5" xfId="0"/>
    <cellStyle name="Normal 61 2 4 2 2 4 4" xfId="0"/>
    <cellStyle name="Normal 61 2 4 2 2 4 4 2" xfId="0"/>
    <cellStyle name="Normal 61 2 4 2 2 4 4 2 2" xfId="0"/>
    <cellStyle name="Normal 61 2 4 2 2 4 4 3" xfId="0"/>
    <cellStyle name="Normal 61 2 4 2 2 4 5" xfId="0"/>
    <cellStyle name="Normal 61 2 4 2 2 4 5 2" xfId="0"/>
    <cellStyle name="Normal 61 2 4 2 2 4 5 2 2" xfId="0"/>
    <cellStyle name="Normal 61 2 4 2 2 4 5 3" xfId="0"/>
    <cellStyle name="Normal 61 2 4 2 2 4 6" xfId="0"/>
    <cellStyle name="Normal 61 2 4 2 2 4 6 2" xfId="0"/>
    <cellStyle name="Normal 61 2 4 2 2 4 7" xfId="0"/>
    <cellStyle name="Normal 61 2 4 2 2 5" xfId="0"/>
    <cellStyle name="Normal 61 2 4 2 2 5 2" xfId="0"/>
    <cellStyle name="Normal 61 2 4 2 2 5 2 2" xfId="0"/>
    <cellStyle name="Normal 61 2 4 2 2 5 2 2 2" xfId="0"/>
    <cellStyle name="Normal 61 2 4 2 2 5 2 2 2 2" xfId="0"/>
    <cellStyle name="Normal 61 2 4 2 2 5 2 2 3" xfId="0"/>
    <cellStyle name="Normal 61 2 4 2 2 5 2 3" xfId="0"/>
    <cellStyle name="Normal 61 2 4 2 2 5 2 3 2" xfId="0"/>
    <cellStyle name="Normal 61 2 4 2 2 5 2 3 2 2" xfId="0"/>
    <cellStyle name="Normal 61 2 4 2 2 5 2 3 3" xfId="0"/>
    <cellStyle name="Normal 61 2 4 2 2 5 2 4" xfId="0"/>
    <cellStyle name="Normal 61 2 4 2 2 5 2 4 2" xfId="0"/>
    <cellStyle name="Normal 61 2 4 2 2 5 2 5" xfId="0"/>
    <cellStyle name="Normal 61 2 4 2 2 5 3" xfId="0"/>
    <cellStyle name="Normal 61 2 4 2 2 5 3 2" xfId="0"/>
    <cellStyle name="Normal 61 2 4 2 2 5 3 2 2" xfId="0"/>
    <cellStyle name="Normal 61 2 4 2 2 5 3 3" xfId="0"/>
    <cellStyle name="Normal 61 2 4 2 2 5 4" xfId="0"/>
    <cellStyle name="Normal 61 2 4 2 2 5 4 2" xfId="0"/>
    <cellStyle name="Normal 61 2 4 2 2 5 4 2 2" xfId="0"/>
    <cellStyle name="Normal 61 2 4 2 2 5 4 3" xfId="0"/>
    <cellStyle name="Normal 61 2 4 2 2 5 5" xfId="0"/>
    <cellStyle name="Normal 61 2 4 2 2 5 5 2" xfId="0"/>
    <cellStyle name="Normal 61 2 4 2 2 5 6" xfId="0"/>
    <cellStyle name="Normal 61 2 4 2 2 6" xfId="0"/>
    <cellStyle name="Normal 61 2 4 2 2 6 2" xfId="0"/>
    <cellStyle name="Normal 61 2 4 2 2 6 2 2" xfId="0"/>
    <cellStyle name="Normal 61 2 4 2 2 6 2 2 2" xfId="0"/>
    <cellStyle name="Normal 61 2 4 2 2 6 2 3" xfId="0"/>
    <cellStyle name="Normal 61 2 4 2 2 6 3" xfId="0"/>
    <cellStyle name="Normal 61 2 4 2 2 6 3 2" xfId="0"/>
    <cellStyle name="Normal 61 2 4 2 2 6 3 2 2" xfId="0"/>
    <cellStyle name="Normal 61 2 4 2 2 6 3 3" xfId="0"/>
    <cellStyle name="Normal 61 2 4 2 2 6 4" xfId="0"/>
    <cellStyle name="Normal 61 2 4 2 2 6 4 2" xfId="0"/>
    <cellStyle name="Normal 61 2 4 2 2 6 5" xfId="0"/>
    <cellStyle name="Normal 61 2 4 2 2 7" xfId="0"/>
    <cellStyle name="Normal 61 2 4 2 2 7 2" xfId="0"/>
    <cellStyle name="Normal 61 2 4 2 2 7 2 2" xfId="0"/>
    <cellStyle name="Normal 61 2 4 2 2 7 3" xfId="0"/>
    <cellStyle name="Normal 61 2 4 2 2 8" xfId="0"/>
    <cellStyle name="Normal 61 2 4 2 2 8 2" xfId="0"/>
    <cellStyle name="Normal 61 2 4 2 2 8 2 2" xfId="0"/>
    <cellStyle name="Normal 61 2 4 2 2 8 3" xfId="0"/>
    <cellStyle name="Normal 61 2 4 2 2 9" xfId="0"/>
    <cellStyle name="Normal 61 2 4 2 2 9 2" xfId="0"/>
    <cellStyle name="Normal 61 2 4 2 3" xfId="0"/>
    <cellStyle name="Normal 61 2 4 2 3 10" xfId="0"/>
    <cellStyle name="Normal 61 2 4 2 3 2" xfId="0"/>
    <cellStyle name="Normal 61 2 4 2 3 2 2" xfId="0"/>
    <cellStyle name="Normal 61 2 4 2 3 2 2 2" xfId="0"/>
    <cellStyle name="Normal 61 2 4 2 3 2 2 2 2" xfId="0"/>
    <cellStyle name="Normal 61 2 4 2 3 2 2 2 2 2" xfId="0"/>
    <cellStyle name="Normal 61 2 4 2 3 2 2 2 2 2 2" xfId="0"/>
    <cellStyle name="Normal 61 2 4 2 3 2 2 2 2 2 2 2" xfId="0"/>
    <cellStyle name="Normal 61 2 4 2 3 2 2 2 2 2 2 2 2" xfId="0"/>
    <cellStyle name="Normal 61 2 4 2 3 2 2 2 2 2 2 3" xfId="0"/>
    <cellStyle name="Normal 61 2 4 2 3 2 2 2 2 2 3" xfId="0"/>
    <cellStyle name="Normal 61 2 4 2 3 2 2 2 2 2 3 2" xfId="0"/>
    <cellStyle name="Normal 61 2 4 2 3 2 2 2 2 2 3 2 2" xfId="0"/>
    <cellStyle name="Normal 61 2 4 2 3 2 2 2 2 2 3 3" xfId="0"/>
    <cellStyle name="Normal 61 2 4 2 3 2 2 2 2 2 4" xfId="0"/>
    <cellStyle name="Normal 61 2 4 2 3 2 2 2 2 2 4 2" xfId="0"/>
    <cellStyle name="Normal 61 2 4 2 3 2 2 2 2 2 5" xfId="0"/>
    <cellStyle name="Normal 61 2 4 2 3 2 2 2 2 3" xfId="0"/>
    <cellStyle name="Normal 61 2 4 2 3 2 2 2 2 3 2" xfId="0"/>
    <cellStyle name="Normal 61 2 4 2 3 2 2 2 2 3 2 2" xfId="0"/>
    <cellStyle name="Normal 61 2 4 2 3 2 2 2 2 3 3" xfId="0"/>
    <cellStyle name="Normal 61 2 4 2 3 2 2 2 2 4" xfId="0"/>
    <cellStyle name="Normal 61 2 4 2 3 2 2 2 2 4 2" xfId="0"/>
    <cellStyle name="Normal 61 2 4 2 3 2 2 2 2 4 2 2" xfId="0"/>
    <cellStyle name="Normal 61 2 4 2 3 2 2 2 2 4 3" xfId="0"/>
    <cellStyle name="Normal 61 2 4 2 3 2 2 2 2 5" xfId="0"/>
    <cellStyle name="Normal 61 2 4 2 3 2 2 2 2 5 2" xfId="0"/>
    <cellStyle name="Normal 61 2 4 2 3 2 2 2 2 6" xfId="0"/>
    <cellStyle name="Normal 61 2 4 2 3 2 2 2 3" xfId="0"/>
    <cellStyle name="Normal 61 2 4 2 3 2 2 2 3 2" xfId="0"/>
    <cellStyle name="Normal 61 2 4 2 3 2 2 2 3 2 2" xfId="0"/>
    <cellStyle name="Normal 61 2 4 2 3 2 2 2 3 2 2 2" xfId="0"/>
    <cellStyle name="Normal 61 2 4 2 3 2 2 2 3 2 3" xfId="0"/>
    <cellStyle name="Normal 61 2 4 2 3 2 2 2 3 3" xfId="0"/>
    <cellStyle name="Normal 61 2 4 2 3 2 2 2 3 3 2" xfId="0"/>
    <cellStyle name="Normal 61 2 4 2 3 2 2 2 3 3 2 2" xfId="0"/>
    <cellStyle name="Normal 61 2 4 2 3 2 2 2 3 3 3" xfId="0"/>
    <cellStyle name="Normal 61 2 4 2 3 2 2 2 3 4" xfId="0"/>
    <cellStyle name="Normal 61 2 4 2 3 2 2 2 3 4 2" xfId="0"/>
    <cellStyle name="Normal 61 2 4 2 3 2 2 2 3 5" xfId="0"/>
    <cellStyle name="Normal 61 2 4 2 3 2 2 2 4" xfId="0"/>
    <cellStyle name="Normal 61 2 4 2 3 2 2 2 4 2" xfId="0"/>
    <cellStyle name="Normal 61 2 4 2 3 2 2 2 4 2 2" xfId="0"/>
    <cellStyle name="Normal 61 2 4 2 3 2 2 2 4 3" xfId="0"/>
    <cellStyle name="Normal 61 2 4 2 3 2 2 2 5" xfId="0"/>
    <cellStyle name="Normal 61 2 4 2 3 2 2 2 5 2" xfId="0"/>
    <cellStyle name="Normal 61 2 4 2 3 2 2 2 5 2 2" xfId="0"/>
    <cellStyle name="Normal 61 2 4 2 3 2 2 2 5 3" xfId="0"/>
    <cellStyle name="Normal 61 2 4 2 3 2 2 2 6" xfId="0"/>
    <cellStyle name="Normal 61 2 4 2 3 2 2 2 6 2" xfId="0"/>
    <cellStyle name="Normal 61 2 4 2 3 2 2 2 7" xfId="0"/>
    <cellStyle name="Normal 61 2 4 2 3 2 2 3" xfId="0"/>
    <cellStyle name="Normal 61 2 4 2 3 2 2 3 2" xfId="0"/>
    <cellStyle name="Normal 61 2 4 2 3 2 2 3 2 2" xfId="0"/>
    <cellStyle name="Normal 61 2 4 2 3 2 2 3 2 2 2" xfId="0"/>
    <cellStyle name="Normal 61 2 4 2 3 2 2 3 2 2 2 2" xfId="0"/>
    <cellStyle name="Normal 61 2 4 2 3 2 2 3 2 2 3" xfId="0"/>
    <cellStyle name="Normal 61 2 4 2 3 2 2 3 2 3" xfId="0"/>
    <cellStyle name="Normal 61 2 4 2 3 2 2 3 2 3 2" xfId="0"/>
    <cellStyle name="Normal 61 2 4 2 3 2 2 3 2 3 2 2" xfId="0"/>
    <cellStyle name="Normal 61 2 4 2 3 2 2 3 2 3 3" xfId="0"/>
    <cellStyle name="Normal 61 2 4 2 3 2 2 3 2 4" xfId="0"/>
    <cellStyle name="Normal 61 2 4 2 3 2 2 3 2 4 2" xfId="0"/>
    <cellStyle name="Normal 61 2 4 2 3 2 2 3 2 5" xfId="0"/>
    <cellStyle name="Normal 61 2 4 2 3 2 2 3 3" xfId="0"/>
    <cellStyle name="Normal 61 2 4 2 3 2 2 3 3 2" xfId="0"/>
    <cellStyle name="Normal 61 2 4 2 3 2 2 3 3 2 2" xfId="0"/>
    <cellStyle name="Normal 61 2 4 2 3 2 2 3 3 3" xfId="0"/>
    <cellStyle name="Normal 61 2 4 2 3 2 2 3 4" xfId="0"/>
    <cellStyle name="Normal 61 2 4 2 3 2 2 3 4 2" xfId="0"/>
    <cellStyle name="Normal 61 2 4 2 3 2 2 3 4 2 2" xfId="0"/>
    <cellStyle name="Normal 61 2 4 2 3 2 2 3 4 3" xfId="0"/>
    <cellStyle name="Normal 61 2 4 2 3 2 2 3 5" xfId="0"/>
    <cellStyle name="Normal 61 2 4 2 3 2 2 3 5 2" xfId="0"/>
    <cellStyle name="Normal 61 2 4 2 3 2 2 3 6" xfId="0"/>
    <cellStyle name="Normal 61 2 4 2 3 2 2 4" xfId="0"/>
    <cellStyle name="Normal 61 2 4 2 3 2 2 4 2" xfId="0"/>
    <cellStyle name="Normal 61 2 4 2 3 2 2 4 2 2" xfId="0"/>
    <cellStyle name="Normal 61 2 4 2 3 2 2 4 2 2 2" xfId="0"/>
    <cellStyle name="Normal 61 2 4 2 3 2 2 4 2 3" xfId="0"/>
    <cellStyle name="Normal 61 2 4 2 3 2 2 4 3" xfId="0"/>
    <cellStyle name="Normal 61 2 4 2 3 2 2 4 3 2" xfId="0"/>
    <cellStyle name="Normal 61 2 4 2 3 2 2 4 3 2 2" xfId="0"/>
    <cellStyle name="Normal 61 2 4 2 3 2 2 4 3 3" xfId="0"/>
    <cellStyle name="Normal 61 2 4 2 3 2 2 4 4" xfId="0"/>
    <cellStyle name="Normal 61 2 4 2 3 2 2 4 4 2" xfId="0"/>
    <cellStyle name="Normal 61 2 4 2 3 2 2 4 5" xfId="0"/>
    <cellStyle name="Normal 61 2 4 2 3 2 2 5" xfId="0"/>
    <cellStyle name="Normal 61 2 4 2 3 2 2 5 2" xfId="0"/>
    <cellStyle name="Normal 61 2 4 2 3 2 2 5 2 2" xfId="0"/>
    <cellStyle name="Normal 61 2 4 2 3 2 2 5 3" xfId="0"/>
    <cellStyle name="Normal 61 2 4 2 3 2 2 6" xfId="0"/>
    <cellStyle name="Normal 61 2 4 2 3 2 2 6 2" xfId="0"/>
    <cellStyle name="Normal 61 2 4 2 3 2 2 6 2 2" xfId="0"/>
    <cellStyle name="Normal 61 2 4 2 3 2 2 6 3" xfId="0"/>
    <cellStyle name="Normal 61 2 4 2 3 2 2 7" xfId="0"/>
    <cellStyle name="Normal 61 2 4 2 3 2 2 7 2" xfId="0"/>
    <cellStyle name="Normal 61 2 4 2 3 2 2 8" xfId="0"/>
    <cellStyle name="Normal 61 2 4 2 3 2 3" xfId="0"/>
    <cellStyle name="Normal 61 2 4 2 3 2 3 2" xfId="0"/>
    <cellStyle name="Normal 61 2 4 2 3 2 3 2 2" xfId="0"/>
    <cellStyle name="Normal 61 2 4 2 3 2 3 2 2 2" xfId="0"/>
    <cellStyle name="Normal 61 2 4 2 3 2 3 2 2 2 2" xfId="0"/>
    <cellStyle name="Normal 61 2 4 2 3 2 3 2 2 2 2 2" xfId="0"/>
    <cellStyle name="Normal 61 2 4 2 3 2 3 2 2 2 3" xfId="0"/>
    <cellStyle name="Normal 61 2 4 2 3 2 3 2 2 3" xfId="0"/>
    <cellStyle name="Normal 61 2 4 2 3 2 3 2 2 3 2" xfId="0"/>
    <cellStyle name="Normal 61 2 4 2 3 2 3 2 2 3 2 2" xfId="0"/>
    <cellStyle name="Normal 61 2 4 2 3 2 3 2 2 3 3" xfId="0"/>
    <cellStyle name="Normal 61 2 4 2 3 2 3 2 2 4" xfId="0"/>
    <cellStyle name="Normal 61 2 4 2 3 2 3 2 2 4 2" xfId="0"/>
    <cellStyle name="Normal 61 2 4 2 3 2 3 2 2 5" xfId="0"/>
    <cellStyle name="Normal 61 2 4 2 3 2 3 2 3" xfId="0"/>
    <cellStyle name="Normal 61 2 4 2 3 2 3 2 3 2" xfId="0"/>
    <cellStyle name="Normal 61 2 4 2 3 2 3 2 3 2 2" xfId="0"/>
    <cellStyle name="Normal 61 2 4 2 3 2 3 2 3 3" xfId="0"/>
    <cellStyle name="Normal 61 2 4 2 3 2 3 2 4" xfId="0"/>
    <cellStyle name="Normal 61 2 4 2 3 2 3 2 4 2" xfId="0"/>
    <cellStyle name="Normal 61 2 4 2 3 2 3 2 4 2 2" xfId="0"/>
    <cellStyle name="Normal 61 2 4 2 3 2 3 2 4 3" xfId="0"/>
    <cellStyle name="Normal 61 2 4 2 3 2 3 2 5" xfId="0"/>
    <cellStyle name="Normal 61 2 4 2 3 2 3 2 5 2" xfId="0"/>
    <cellStyle name="Normal 61 2 4 2 3 2 3 2 6" xfId="0"/>
    <cellStyle name="Normal 61 2 4 2 3 2 3 3" xfId="0"/>
    <cellStyle name="Normal 61 2 4 2 3 2 3 3 2" xfId="0"/>
    <cellStyle name="Normal 61 2 4 2 3 2 3 3 2 2" xfId="0"/>
    <cellStyle name="Normal 61 2 4 2 3 2 3 3 2 2 2" xfId="0"/>
    <cellStyle name="Normal 61 2 4 2 3 2 3 3 2 3" xfId="0"/>
    <cellStyle name="Normal 61 2 4 2 3 2 3 3 3" xfId="0"/>
    <cellStyle name="Normal 61 2 4 2 3 2 3 3 3 2" xfId="0"/>
    <cellStyle name="Normal 61 2 4 2 3 2 3 3 3 2 2" xfId="0"/>
    <cellStyle name="Normal 61 2 4 2 3 2 3 3 3 3" xfId="0"/>
    <cellStyle name="Normal 61 2 4 2 3 2 3 3 4" xfId="0"/>
    <cellStyle name="Normal 61 2 4 2 3 2 3 3 4 2" xfId="0"/>
    <cellStyle name="Normal 61 2 4 2 3 2 3 3 5" xfId="0"/>
    <cellStyle name="Normal 61 2 4 2 3 2 3 4" xfId="0"/>
    <cellStyle name="Normal 61 2 4 2 3 2 3 4 2" xfId="0"/>
    <cellStyle name="Normal 61 2 4 2 3 2 3 4 2 2" xfId="0"/>
    <cellStyle name="Normal 61 2 4 2 3 2 3 4 3" xfId="0"/>
    <cellStyle name="Normal 61 2 4 2 3 2 3 5" xfId="0"/>
    <cellStyle name="Normal 61 2 4 2 3 2 3 5 2" xfId="0"/>
    <cellStyle name="Normal 61 2 4 2 3 2 3 5 2 2" xfId="0"/>
    <cellStyle name="Normal 61 2 4 2 3 2 3 5 3" xfId="0"/>
    <cellStyle name="Normal 61 2 4 2 3 2 3 6" xfId="0"/>
    <cellStyle name="Normal 61 2 4 2 3 2 3 6 2" xfId="0"/>
    <cellStyle name="Normal 61 2 4 2 3 2 3 7" xfId="0"/>
    <cellStyle name="Normal 61 2 4 2 3 2 4" xfId="0"/>
    <cellStyle name="Normal 61 2 4 2 3 2 4 2" xfId="0"/>
    <cellStyle name="Normal 61 2 4 2 3 2 4 2 2" xfId="0"/>
    <cellStyle name="Normal 61 2 4 2 3 2 4 2 2 2" xfId="0"/>
    <cellStyle name="Normal 61 2 4 2 3 2 4 2 2 2 2" xfId="0"/>
    <cellStyle name="Normal 61 2 4 2 3 2 4 2 2 3" xfId="0"/>
    <cellStyle name="Normal 61 2 4 2 3 2 4 2 3" xfId="0"/>
    <cellStyle name="Normal 61 2 4 2 3 2 4 2 3 2" xfId="0"/>
    <cellStyle name="Normal 61 2 4 2 3 2 4 2 3 2 2" xfId="0"/>
    <cellStyle name="Normal 61 2 4 2 3 2 4 2 3 3" xfId="0"/>
    <cellStyle name="Normal 61 2 4 2 3 2 4 2 4" xfId="0"/>
    <cellStyle name="Normal 61 2 4 2 3 2 4 2 4 2" xfId="0"/>
    <cellStyle name="Normal 61 2 4 2 3 2 4 2 5" xfId="0"/>
    <cellStyle name="Normal 61 2 4 2 3 2 4 3" xfId="0"/>
    <cellStyle name="Normal 61 2 4 2 3 2 4 3 2" xfId="0"/>
    <cellStyle name="Normal 61 2 4 2 3 2 4 3 2 2" xfId="0"/>
    <cellStyle name="Normal 61 2 4 2 3 2 4 3 3" xfId="0"/>
    <cellStyle name="Normal 61 2 4 2 3 2 4 4" xfId="0"/>
    <cellStyle name="Normal 61 2 4 2 3 2 4 4 2" xfId="0"/>
    <cellStyle name="Normal 61 2 4 2 3 2 4 4 2 2" xfId="0"/>
    <cellStyle name="Normal 61 2 4 2 3 2 4 4 3" xfId="0"/>
    <cellStyle name="Normal 61 2 4 2 3 2 4 5" xfId="0"/>
    <cellStyle name="Normal 61 2 4 2 3 2 4 5 2" xfId="0"/>
    <cellStyle name="Normal 61 2 4 2 3 2 4 6" xfId="0"/>
    <cellStyle name="Normal 61 2 4 2 3 2 5" xfId="0"/>
    <cellStyle name="Normal 61 2 4 2 3 2 5 2" xfId="0"/>
    <cellStyle name="Normal 61 2 4 2 3 2 5 2 2" xfId="0"/>
    <cellStyle name="Normal 61 2 4 2 3 2 5 2 2 2" xfId="0"/>
    <cellStyle name="Normal 61 2 4 2 3 2 5 2 3" xfId="0"/>
    <cellStyle name="Normal 61 2 4 2 3 2 5 3" xfId="0"/>
    <cellStyle name="Normal 61 2 4 2 3 2 5 3 2" xfId="0"/>
    <cellStyle name="Normal 61 2 4 2 3 2 5 3 2 2" xfId="0"/>
    <cellStyle name="Normal 61 2 4 2 3 2 5 3 3" xfId="0"/>
    <cellStyle name="Normal 61 2 4 2 3 2 5 4" xfId="0"/>
    <cellStyle name="Normal 61 2 4 2 3 2 5 4 2" xfId="0"/>
    <cellStyle name="Normal 61 2 4 2 3 2 5 5" xfId="0"/>
    <cellStyle name="Normal 61 2 4 2 3 2 6" xfId="0"/>
    <cellStyle name="Normal 61 2 4 2 3 2 6 2" xfId="0"/>
    <cellStyle name="Normal 61 2 4 2 3 2 6 2 2" xfId="0"/>
    <cellStyle name="Normal 61 2 4 2 3 2 6 3" xfId="0"/>
    <cellStyle name="Normal 61 2 4 2 3 2 7" xfId="0"/>
    <cellStyle name="Normal 61 2 4 2 3 2 7 2" xfId="0"/>
    <cellStyle name="Normal 61 2 4 2 3 2 7 2 2" xfId="0"/>
    <cellStyle name="Normal 61 2 4 2 3 2 7 3" xfId="0"/>
    <cellStyle name="Normal 61 2 4 2 3 2 8" xfId="0"/>
    <cellStyle name="Normal 61 2 4 2 3 2 8 2" xfId="0"/>
    <cellStyle name="Normal 61 2 4 2 3 2 9" xfId="0"/>
    <cellStyle name="Normal 61 2 4 2 3 3" xfId="0"/>
    <cellStyle name="Normal 61 2 4 2 3 3 2" xfId="0"/>
    <cellStyle name="Normal 61 2 4 2 3 3 2 2" xfId="0"/>
    <cellStyle name="Normal 61 2 4 2 3 3 2 2 2" xfId="0"/>
    <cellStyle name="Normal 61 2 4 2 3 3 2 2 2 2" xfId="0"/>
    <cellStyle name="Normal 61 2 4 2 3 3 2 2 2 2 2" xfId="0"/>
    <cellStyle name="Normal 61 2 4 2 3 3 2 2 2 2 2 2" xfId="0"/>
    <cellStyle name="Normal 61 2 4 2 3 3 2 2 2 2 3" xfId="0"/>
    <cellStyle name="Normal 61 2 4 2 3 3 2 2 2 3" xfId="0"/>
    <cellStyle name="Normal 61 2 4 2 3 3 2 2 2 3 2" xfId="0"/>
    <cellStyle name="Normal 61 2 4 2 3 3 2 2 2 3 2 2" xfId="0"/>
    <cellStyle name="Normal 61 2 4 2 3 3 2 2 2 3 3" xfId="0"/>
    <cellStyle name="Normal 61 2 4 2 3 3 2 2 2 4" xfId="0"/>
    <cellStyle name="Normal 61 2 4 2 3 3 2 2 2 4 2" xfId="0"/>
    <cellStyle name="Normal 61 2 4 2 3 3 2 2 2 5" xfId="0"/>
    <cellStyle name="Normal 61 2 4 2 3 3 2 2 3" xfId="0"/>
    <cellStyle name="Normal 61 2 4 2 3 3 2 2 3 2" xfId="0"/>
    <cellStyle name="Normal 61 2 4 2 3 3 2 2 3 2 2" xfId="0"/>
    <cellStyle name="Normal 61 2 4 2 3 3 2 2 3 3" xfId="0"/>
    <cellStyle name="Normal 61 2 4 2 3 3 2 2 4" xfId="0"/>
    <cellStyle name="Normal 61 2 4 2 3 3 2 2 4 2" xfId="0"/>
    <cellStyle name="Normal 61 2 4 2 3 3 2 2 4 2 2" xfId="0"/>
    <cellStyle name="Normal 61 2 4 2 3 3 2 2 4 3" xfId="0"/>
    <cellStyle name="Normal 61 2 4 2 3 3 2 2 5" xfId="0"/>
    <cellStyle name="Normal 61 2 4 2 3 3 2 2 5 2" xfId="0"/>
    <cellStyle name="Normal 61 2 4 2 3 3 2 2 6" xfId="0"/>
    <cellStyle name="Normal 61 2 4 2 3 3 2 3" xfId="0"/>
    <cellStyle name="Normal 61 2 4 2 3 3 2 3 2" xfId="0"/>
    <cellStyle name="Normal 61 2 4 2 3 3 2 3 2 2" xfId="0"/>
    <cellStyle name="Normal 61 2 4 2 3 3 2 3 2 2 2" xfId="0"/>
    <cellStyle name="Normal 61 2 4 2 3 3 2 3 2 3" xfId="0"/>
    <cellStyle name="Normal 61 2 4 2 3 3 2 3 3" xfId="0"/>
    <cellStyle name="Normal 61 2 4 2 3 3 2 3 3 2" xfId="0"/>
    <cellStyle name="Normal 61 2 4 2 3 3 2 3 3 2 2" xfId="0"/>
    <cellStyle name="Normal 61 2 4 2 3 3 2 3 3 3" xfId="0"/>
    <cellStyle name="Normal 61 2 4 2 3 3 2 3 4" xfId="0"/>
    <cellStyle name="Normal 61 2 4 2 3 3 2 3 4 2" xfId="0"/>
    <cellStyle name="Normal 61 2 4 2 3 3 2 3 5" xfId="0"/>
    <cellStyle name="Normal 61 2 4 2 3 3 2 4" xfId="0"/>
    <cellStyle name="Normal 61 2 4 2 3 3 2 4 2" xfId="0"/>
    <cellStyle name="Normal 61 2 4 2 3 3 2 4 2 2" xfId="0"/>
    <cellStyle name="Normal 61 2 4 2 3 3 2 4 3" xfId="0"/>
    <cellStyle name="Normal 61 2 4 2 3 3 2 5" xfId="0"/>
    <cellStyle name="Normal 61 2 4 2 3 3 2 5 2" xfId="0"/>
    <cellStyle name="Normal 61 2 4 2 3 3 2 5 2 2" xfId="0"/>
    <cellStyle name="Normal 61 2 4 2 3 3 2 5 3" xfId="0"/>
    <cellStyle name="Normal 61 2 4 2 3 3 2 6" xfId="0"/>
    <cellStyle name="Normal 61 2 4 2 3 3 2 6 2" xfId="0"/>
    <cellStyle name="Normal 61 2 4 2 3 3 2 7" xfId="0"/>
    <cellStyle name="Normal 61 2 4 2 3 3 3" xfId="0"/>
    <cellStyle name="Normal 61 2 4 2 3 3 3 2" xfId="0"/>
    <cellStyle name="Normal 61 2 4 2 3 3 3 2 2" xfId="0"/>
    <cellStyle name="Normal 61 2 4 2 3 3 3 2 2 2" xfId="0"/>
    <cellStyle name="Normal 61 2 4 2 3 3 3 2 2 2 2" xfId="0"/>
    <cellStyle name="Normal 61 2 4 2 3 3 3 2 2 3" xfId="0"/>
    <cellStyle name="Normal 61 2 4 2 3 3 3 2 3" xfId="0"/>
    <cellStyle name="Normal 61 2 4 2 3 3 3 2 3 2" xfId="0"/>
    <cellStyle name="Normal 61 2 4 2 3 3 3 2 3 2 2" xfId="0"/>
    <cellStyle name="Normal 61 2 4 2 3 3 3 2 3 3" xfId="0"/>
    <cellStyle name="Normal 61 2 4 2 3 3 3 2 4" xfId="0"/>
    <cellStyle name="Normal 61 2 4 2 3 3 3 2 4 2" xfId="0"/>
    <cellStyle name="Normal 61 2 4 2 3 3 3 2 5" xfId="0"/>
    <cellStyle name="Normal 61 2 4 2 3 3 3 3" xfId="0"/>
    <cellStyle name="Normal 61 2 4 2 3 3 3 3 2" xfId="0"/>
    <cellStyle name="Normal 61 2 4 2 3 3 3 3 2 2" xfId="0"/>
    <cellStyle name="Normal 61 2 4 2 3 3 3 3 3" xfId="0"/>
    <cellStyle name="Normal 61 2 4 2 3 3 3 4" xfId="0"/>
    <cellStyle name="Normal 61 2 4 2 3 3 3 4 2" xfId="0"/>
    <cellStyle name="Normal 61 2 4 2 3 3 3 4 2 2" xfId="0"/>
    <cellStyle name="Normal 61 2 4 2 3 3 3 4 3" xfId="0"/>
    <cellStyle name="Normal 61 2 4 2 3 3 3 5" xfId="0"/>
    <cellStyle name="Normal 61 2 4 2 3 3 3 5 2" xfId="0"/>
    <cellStyle name="Normal 61 2 4 2 3 3 3 6" xfId="0"/>
    <cellStyle name="Normal 61 2 4 2 3 3 4" xfId="0"/>
    <cellStyle name="Normal 61 2 4 2 3 3 4 2" xfId="0"/>
    <cellStyle name="Normal 61 2 4 2 3 3 4 2 2" xfId="0"/>
    <cellStyle name="Normal 61 2 4 2 3 3 4 2 2 2" xfId="0"/>
    <cellStyle name="Normal 61 2 4 2 3 3 4 2 3" xfId="0"/>
    <cellStyle name="Normal 61 2 4 2 3 3 4 3" xfId="0"/>
    <cellStyle name="Normal 61 2 4 2 3 3 4 3 2" xfId="0"/>
    <cellStyle name="Normal 61 2 4 2 3 3 4 3 2 2" xfId="0"/>
    <cellStyle name="Normal 61 2 4 2 3 3 4 3 3" xfId="0"/>
    <cellStyle name="Normal 61 2 4 2 3 3 4 4" xfId="0"/>
    <cellStyle name="Normal 61 2 4 2 3 3 4 4 2" xfId="0"/>
    <cellStyle name="Normal 61 2 4 2 3 3 4 5" xfId="0"/>
    <cellStyle name="Normal 61 2 4 2 3 3 5" xfId="0"/>
    <cellStyle name="Normal 61 2 4 2 3 3 5 2" xfId="0"/>
    <cellStyle name="Normal 61 2 4 2 3 3 5 2 2" xfId="0"/>
    <cellStyle name="Normal 61 2 4 2 3 3 5 3" xfId="0"/>
    <cellStyle name="Normal 61 2 4 2 3 3 6" xfId="0"/>
    <cellStyle name="Normal 61 2 4 2 3 3 6 2" xfId="0"/>
    <cellStyle name="Normal 61 2 4 2 3 3 6 2 2" xfId="0"/>
    <cellStyle name="Normal 61 2 4 2 3 3 6 3" xfId="0"/>
    <cellStyle name="Normal 61 2 4 2 3 3 7" xfId="0"/>
    <cellStyle name="Normal 61 2 4 2 3 3 7 2" xfId="0"/>
    <cellStyle name="Normal 61 2 4 2 3 3 8" xfId="0"/>
    <cellStyle name="Normal 61 2 4 2 3 4" xfId="0"/>
    <cellStyle name="Normal 61 2 4 2 3 4 2" xfId="0"/>
    <cellStyle name="Normal 61 2 4 2 3 4 2 2" xfId="0"/>
    <cellStyle name="Normal 61 2 4 2 3 4 2 2 2" xfId="0"/>
    <cellStyle name="Normal 61 2 4 2 3 4 2 2 2 2" xfId="0"/>
    <cellStyle name="Normal 61 2 4 2 3 4 2 2 2 2 2" xfId="0"/>
    <cellStyle name="Normal 61 2 4 2 3 4 2 2 2 3" xfId="0"/>
    <cellStyle name="Normal 61 2 4 2 3 4 2 2 3" xfId="0"/>
    <cellStyle name="Normal 61 2 4 2 3 4 2 2 3 2" xfId="0"/>
    <cellStyle name="Normal 61 2 4 2 3 4 2 2 3 2 2" xfId="0"/>
    <cellStyle name="Normal 61 2 4 2 3 4 2 2 3 3" xfId="0"/>
    <cellStyle name="Normal 61 2 4 2 3 4 2 2 4" xfId="0"/>
    <cellStyle name="Normal 61 2 4 2 3 4 2 2 4 2" xfId="0"/>
    <cellStyle name="Normal 61 2 4 2 3 4 2 2 5" xfId="0"/>
    <cellStyle name="Normal 61 2 4 2 3 4 2 3" xfId="0"/>
    <cellStyle name="Normal 61 2 4 2 3 4 2 3 2" xfId="0"/>
    <cellStyle name="Normal 61 2 4 2 3 4 2 3 2 2" xfId="0"/>
    <cellStyle name="Normal 61 2 4 2 3 4 2 3 3" xfId="0"/>
    <cellStyle name="Normal 61 2 4 2 3 4 2 4" xfId="0"/>
    <cellStyle name="Normal 61 2 4 2 3 4 2 4 2" xfId="0"/>
    <cellStyle name="Normal 61 2 4 2 3 4 2 4 2 2" xfId="0"/>
    <cellStyle name="Normal 61 2 4 2 3 4 2 4 3" xfId="0"/>
    <cellStyle name="Normal 61 2 4 2 3 4 2 5" xfId="0"/>
    <cellStyle name="Normal 61 2 4 2 3 4 2 5 2" xfId="0"/>
    <cellStyle name="Normal 61 2 4 2 3 4 2 6" xfId="0"/>
    <cellStyle name="Normal 61 2 4 2 3 4 3" xfId="0"/>
    <cellStyle name="Normal 61 2 4 2 3 4 3 2" xfId="0"/>
    <cellStyle name="Normal 61 2 4 2 3 4 3 2 2" xfId="0"/>
    <cellStyle name="Normal 61 2 4 2 3 4 3 2 2 2" xfId="0"/>
    <cellStyle name="Normal 61 2 4 2 3 4 3 2 3" xfId="0"/>
    <cellStyle name="Normal 61 2 4 2 3 4 3 3" xfId="0"/>
    <cellStyle name="Normal 61 2 4 2 3 4 3 3 2" xfId="0"/>
    <cellStyle name="Normal 61 2 4 2 3 4 3 3 2 2" xfId="0"/>
    <cellStyle name="Normal 61 2 4 2 3 4 3 3 3" xfId="0"/>
    <cellStyle name="Normal 61 2 4 2 3 4 3 4" xfId="0"/>
    <cellStyle name="Normal 61 2 4 2 3 4 3 4 2" xfId="0"/>
    <cellStyle name="Normal 61 2 4 2 3 4 3 5" xfId="0"/>
    <cellStyle name="Normal 61 2 4 2 3 4 4" xfId="0"/>
    <cellStyle name="Normal 61 2 4 2 3 4 4 2" xfId="0"/>
    <cellStyle name="Normal 61 2 4 2 3 4 4 2 2" xfId="0"/>
    <cellStyle name="Normal 61 2 4 2 3 4 4 3" xfId="0"/>
    <cellStyle name="Normal 61 2 4 2 3 4 5" xfId="0"/>
    <cellStyle name="Normal 61 2 4 2 3 4 5 2" xfId="0"/>
    <cellStyle name="Normal 61 2 4 2 3 4 5 2 2" xfId="0"/>
    <cellStyle name="Normal 61 2 4 2 3 4 5 3" xfId="0"/>
    <cellStyle name="Normal 61 2 4 2 3 4 6" xfId="0"/>
    <cellStyle name="Normal 61 2 4 2 3 4 6 2" xfId="0"/>
    <cellStyle name="Normal 61 2 4 2 3 4 7" xfId="0"/>
    <cellStyle name="Normal 61 2 4 2 3 5" xfId="0"/>
    <cellStyle name="Normal 61 2 4 2 3 5 2" xfId="0"/>
    <cellStyle name="Normal 61 2 4 2 3 5 2 2" xfId="0"/>
    <cellStyle name="Normal 61 2 4 2 3 5 2 2 2" xfId="0"/>
    <cellStyle name="Normal 61 2 4 2 3 5 2 2 2 2" xfId="0"/>
    <cellStyle name="Normal 61 2 4 2 3 5 2 2 3" xfId="0"/>
    <cellStyle name="Normal 61 2 4 2 3 5 2 3" xfId="0"/>
    <cellStyle name="Normal 61 2 4 2 3 5 2 3 2" xfId="0"/>
    <cellStyle name="Normal 61 2 4 2 3 5 2 3 2 2" xfId="0"/>
    <cellStyle name="Normal 61 2 4 2 3 5 2 3 3" xfId="0"/>
    <cellStyle name="Normal 61 2 4 2 3 5 2 4" xfId="0"/>
    <cellStyle name="Normal 61 2 4 2 3 5 2 4 2" xfId="0"/>
    <cellStyle name="Normal 61 2 4 2 3 5 2 5" xfId="0"/>
    <cellStyle name="Normal 61 2 4 2 3 5 3" xfId="0"/>
    <cellStyle name="Normal 61 2 4 2 3 5 3 2" xfId="0"/>
    <cellStyle name="Normal 61 2 4 2 3 5 3 2 2" xfId="0"/>
    <cellStyle name="Normal 61 2 4 2 3 5 3 3" xfId="0"/>
    <cellStyle name="Normal 61 2 4 2 3 5 4" xfId="0"/>
    <cellStyle name="Normal 61 2 4 2 3 5 4 2" xfId="0"/>
    <cellStyle name="Normal 61 2 4 2 3 5 4 2 2" xfId="0"/>
    <cellStyle name="Normal 61 2 4 2 3 5 4 3" xfId="0"/>
    <cellStyle name="Normal 61 2 4 2 3 5 5" xfId="0"/>
    <cellStyle name="Normal 61 2 4 2 3 5 5 2" xfId="0"/>
    <cellStyle name="Normal 61 2 4 2 3 5 6" xfId="0"/>
    <cellStyle name="Normal 61 2 4 2 3 6" xfId="0"/>
    <cellStyle name="Normal 61 2 4 2 3 6 2" xfId="0"/>
    <cellStyle name="Normal 61 2 4 2 3 6 2 2" xfId="0"/>
    <cellStyle name="Normal 61 2 4 2 3 6 2 2 2" xfId="0"/>
    <cellStyle name="Normal 61 2 4 2 3 6 2 3" xfId="0"/>
    <cellStyle name="Normal 61 2 4 2 3 6 3" xfId="0"/>
    <cellStyle name="Normal 61 2 4 2 3 6 3 2" xfId="0"/>
    <cellStyle name="Normal 61 2 4 2 3 6 3 2 2" xfId="0"/>
    <cellStyle name="Normal 61 2 4 2 3 6 3 3" xfId="0"/>
    <cellStyle name="Normal 61 2 4 2 3 6 4" xfId="0"/>
    <cellStyle name="Normal 61 2 4 2 3 6 4 2" xfId="0"/>
    <cellStyle name="Normal 61 2 4 2 3 6 5" xfId="0"/>
    <cellStyle name="Normal 61 2 4 2 3 7" xfId="0"/>
    <cellStyle name="Normal 61 2 4 2 3 7 2" xfId="0"/>
    <cellStyle name="Normal 61 2 4 2 3 7 2 2" xfId="0"/>
    <cellStyle name="Normal 61 2 4 2 3 7 3" xfId="0"/>
    <cellStyle name="Normal 61 2 4 2 3 8" xfId="0"/>
    <cellStyle name="Normal 61 2 4 2 3 8 2" xfId="0"/>
    <cellStyle name="Normal 61 2 4 2 3 8 2 2" xfId="0"/>
    <cellStyle name="Normal 61 2 4 2 3 8 3" xfId="0"/>
    <cellStyle name="Normal 61 2 4 2 3 9" xfId="0"/>
    <cellStyle name="Normal 61 2 4 2 3 9 2" xfId="0"/>
    <cellStyle name="Normal 61 2 4 2 4" xfId="0"/>
    <cellStyle name="Normal 61 2 4 2 4 2" xfId="0"/>
    <cellStyle name="Normal 61 2 4 2 4 2 2" xfId="0"/>
    <cellStyle name="Normal 61 2 4 2 4 2 2 2" xfId="0"/>
    <cellStyle name="Normal 61 2 4 2 4 2 2 2 2" xfId="0"/>
    <cellStyle name="Normal 61 2 4 2 4 2 2 2 2 2" xfId="0"/>
    <cellStyle name="Normal 61 2 4 2 4 2 2 2 2 2 2" xfId="0"/>
    <cellStyle name="Normal 61 2 4 2 4 2 2 2 2 2 2 2" xfId="0"/>
    <cellStyle name="Normal 61 2 4 2 4 2 2 2 2 2 3" xfId="0"/>
    <cellStyle name="Normal 61 2 4 2 4 2 2 2 2 3" xfId="0"/>
    <cellStyle name="Normal 61 2 4 2 4 2 2 2 2 3 2" xfId="0"/>
    <cellStyle name="Normal 61 2 4 2 4 2 2 2 2 3 2 2" xfId="0"/>
    <cellStyle name="Normal 61 2 4 2 4 2 2 2 2 3 3" xfId="0"/>
    <cellStyle name="Normal 61 2 4 2 4 2 2 2 2 4" xfId="0"/>
    <cellStyle name="Normal 61 2 4 2 4 2 2 2 2 4 2" xfId="0"/>
    <cellStyle name="Normal 61 2 4 2 4 2 2 2 2 5" xfId="0"/>
    <cellStyle name="Normal 61 2 4 2 4 2 2 2 3" xfId="0"/>
    <cellStyle name="Normal 61 2 4 2 4 2 2 2 3 2" xfId="0"/>
    <cellStyle name="Normal 61 2 4 2 4 2 2 2 3 2 2" xfId="0"/>
    <cellStyle name="Normal 61 2 4 2 4 2 2 2 3 3" xfId="0"/>
    <cellStyle name="Normal 61 2 4 2 4 2 2 2 4" xfId="0"/>
    <cellStyle name="Normal 61 2 4 2 4 2 2 2 4 2" xfId="0"/>
    <cellStyle name="Normal 61 2 4 2 4 2 2 2 4 2 2" xfId="0"/>
    <cellStyle name="Normal 61 2 4 2 4 2 2 2 4 3" xfId="0"/>
    <cellStyle name="Normal 61 2 4 2 4 2 2 2 5" xfId="0"/>
    <cellStyle name="Normal 61 2 4 2 4 2 2 2 5 2" xfId="0"/>
    <cellStyle name="Normal 61 2 4 2 4 2 2 2 6" xfId="0"/>
    <cellStyle name="Normal 61 2 4 2 4 2 2 3" xfId="0"/>
    <cellStyle name="Normal 61 2 4 2 4 2 2 3 2" xfId="0"/>
    <cellStyle name="Normal 61 2 4 2 4 2 2 3 2 2" xfId="0"/>
    <cellStyle name="Normal 61 2 4 2 4 2 2 3 2 2 2" xfId="0"/>
    <cellStyle name="Normal 61 2 4 2 4 2 2 3 2 3" xfId="0"/>
    <cellStyle name="Normal 61 2 4 2 4 2 2 3 3" xfId="0"/>
    <cellStyle name="Normal 61 2 4 2 4 2 2 3 3 2" xfId="0"/>
    <cellStyle name="Normal 61 2 4 2 4 2 2 3 3 2 2" xfId="0"/>
    <cellStyle name="Normal 61 2 4 2 4 2 2 3 3 3" xfId="0"/>
    <cellStyle name="Normal 61 2 4 2 4 2 2 3 4" xfId="0"/>
    <cellStyle name="Normal 61 2 4 2 4 2 2 3 4 2" xfId="0"/>
    <cellStyle name="Normal 61 2 4 2 4 2 2 3 5" xfId="0"/>
    <cellStyle name="Normal 61 2 4 2 4 2 2 4" xfId="0"/>
    <cellStyle name="Normal 61 2 4 2 4 2 2 4 2" xfId="0"/>
    <cellStyle name="Normal 61 2 4 2 4 2 2 4 2 2" xfId="0"/>
    <cellStyle name="Normal 61 2 4 2 4 2 2 4 3" xfId="0"/>
    <cellStyle name="Normal 61 2 4 2 4 2 2 5" xfId="0"/>
    <cellStyle name="Normal 61 2 4 2 4 2 2 5 2" xfId="0"/>
    <cellStyle name="Normal 61 2 4 2 4 2 2 5 2 2" xfId="0"/>
    <cellStyle name="Normal 61 2 4 2 4 2 2 5 3" xfId="0"/>
    <cellStyle name="Normal 61 2 4 2 4 2 2 6" xfId="0"/>
    <cellStyle name="Normal 61 2 4 2 4 2 2 6 2" xfId="0"/>
    <cellStyle name="Normal 61 2 4 2 4 2 2 7" xfId="0"/>
    <cellStyle name="Normal 61 2 4 2 4 2 3" xfId="0"/>
    <cellStyle name="Normal 61 2 4 2 4 2 3 2" xfId="0"/>
    <cellStyle name="Normal 61 2 4 2 4 2 3 2 2" xfId="0"/>
    <cellStyle name="Normal 61 2 4 2 4 2 3 2 2 2" xfId="0"/>
    <cellStyle name="Normal 61 2 4 2 4 2 3 2 2 2 2" xfId="0"/>
    <cellStyle name="Normal 61 2 4 2 4 2 3 2 2 3" xfId="0"/>
    <cellStyle name="Normal 61 2 4 2 4 2 3 2 3" xfId="0"/>
    <cellStyle name="Normal 61 2 4 2 4 2 3 2 3 2" xfId="0"/>
    <cellStyle name="Normal 61 2 4 2 4 2 3 2 3 2 2" xfId="0"/>
    <cellStyle name="Normal 61 2 4 2 4 2 3 2 3 3" xfId="0"/>
    <cellStyle name="Normal 61 2 4 2 4 2 3 2 4" xfId="0"/>
    <cellStyle name="Normal 61 2 4 2 4 2 3 2 4 2" xfId="0"/>
    <cellStyle name="Normal 61 2 4 2 4 2 3 2 5" xfId="0"/>
    <cellStyle name="Normal 61 2 4 2 4 2 3 3" xfId="0"/>
    <cellStyle name="Normal 61 2 4 2 4 2 3 3 2" xfId="0"/>
    <cellStyle name="Normal 61 2 4 2 4 2 3 3 2 2" xfId="0"/>
    <cellStyle name="Normal 61 2 4 2 4 2 3 3 3" xfId="0"/>
    <cellStyle name="Normal 61 2 4 2 4 2 3 4" xfId="0"/>
    <cellStyle name="Normal 61 2 4 2 4 2 3 4 2" xfId="0"/>
    <cellStyle name="Normal 61 2 4 2 4 2 3 4 2 2" xfId="0"/>
    <cellStyle name="Normal 61 2 4 2 4 2 3 4 3" xfId="0"/>
    <cellStyle name="Normal 61 2 4 2 4 2 3 5" xfId="0"/>
    <cellStyle name="Normal 61 2 4 2 4 2 3 5 2" xfId="0"/>
    <cellStyle name="Normal 61 2 4 2 4 2 3 6" xfId="0"/>
    <cellStyle name="Normal 61 2 4 2 4 2 4" xfId="0"/>
    <cellStyle name="Normal 61 2 4 2 4 2 4 2" xfId="0"/>
    <cellStyle name="Normal 61 2 4 2 4 2 4 2 2" xfId="0"/>
    <cellStyle name="Normal 61 2 4 2 4 2 4 2 2 2" xfId="0"/>
    <cellStyle name="Normal 61 2 4 2 4 2 4 2 3" xfId="0"/>
    <cellStyle name="Normal 61 2 4 2 4 2 4 3" xfId="0"/>
    <cellStyle name="Normal 61 2 4 2 4 2 4 3 2" xfId="0"/>
    <cellStyle name="Normal 61 2 4 2 4 2 4 3 2 2" xfId="0"/>
    <cellStyle name="Normal 61 2 4 2 4 2 4 3 3" xfId="0"/>
    <cellStyle name="Normal 61 2 4 2 4 2 4 4" xfId="0"/>
    <cellStyle name="Normal 61 2 4 2 4 2 4 4 2" xfId="0"/>
    <cellStyle name="Normal 61 2 4 2 4 2 4 5" xfId="0"/>
    <cellStyle name="Normal 61 2 4 2 4 2 5" xfId="0"/>
    <cellStyle name="Normal 61 2 4 2 4 2 5 2" xfId="0"/>
    <cellStyle name="Normal 61 2 4 2 4 2 5 2 2" xfId="0"/>
    <cellStyle name="Normal 61 2 4 2 4 2 5 3" xfId="0"/>
    <cellStyle name="Normal 61 2 4 2 4 2 6" xfId="0"/>
    <cellStyle name="Normal 61 2 4 2 4 2 6 2" xfId="0"/>
    <cellStyle name="Normal 61 2 4 2 4 2 6 2 2" xfId="0"/>
    <cellStyle name="Normal 61 2 4 2 4 2 6 3" xfId="0"/>
    <cellStyle name="Normal 61 2 4 2 4 2 7" xfId="0"/>
    <cellStyle name="Normal 61 2 4 2 4 2 7 2" xfId="0"/>
    <cellStyle name="Normal 61 2 4 2 4 2 8" xfId="0"/>
    <cellStyle name="Normal 61 2 4 2 4 3" xfId="0"/>
    <cellStyle name="Normal 61 2 4 2 4 3 2" xfId="0"/>
    <cellStyle name="Normal 61 2 4 2 4 3 2 2" xfId="0"/>
    <cellStyle name="Normal 61 2 4 2 4 3 2 2 2" xfId="0"/>
    <cellStyle name="Normal 61 2 4 2 4 3 2 2 2 2" xfId="0"/>
    <cellStyle name="Normal 61 2 4 2 4 3 2 2 2 2 2" xfId="0"/>
    <cellStyle name="Normal 61 2 4 2 4 3 2 2 2 3" xfId="0"/>
    <cellStyle name="Normal 61 2 4 2 4 3 2 2 3" xfId="0"/>
    <cellStyle name="Normal 61 2 4 2 4 3 2 2 3 2" xfId="0"/>
    <cellStyle name="Normal 61 2 4 2 4 3 2 2 3 2 2" xfId="0"/>
    <cellStyle name="Normal 61 2 4 2 4 3 2 2 3 3" xfId="0"/>
    <cellStyle name="Normal 61 2 4 2 4 3 2 2 4" xfId="0"/>
    <cellStyle name="Normal 61 2 4 2 4 3 2 2 4 2" xfId="0"/>
    <cellStyle name="Normal 61 2 4 2 4 3 2 2 5" xfId="0"/>
    <cellStyle name="Normal 61 2 4 2 4 3 2 3" xfId="0"/>
    <cellStyle name="Normal 61 2 4 2 4 3 2 3 2" xfId="0"/>
    <cellStyle name="Normal 61 2 4 2 4 3 2 3 2 2" xfId="0"/>
    <cellStyle name="Normal 61 2 4 2 4 3 2 3 3" xfId="0"/>
    <cellStyle name="Normal 61 2 4 2 4 3 2 4" xfId="0"/>
    <cellStyle name="Normal 61 2 4 2 4 3 2 4 2" xfId="0"/>
    <cellStyle name="Normal 61 2 4 2 4 3 2 4 2 2" xfId="0"/>
    <cellStyle name="Normal 61 2 4 2 4 3 2 4 3" xfId="0"/>
    <cellStyle name="Normal 61 2 4 2 4 3 2 5" xfId="0"/>
    <cellStyle name="Normal 61 2 4 2 4 3 2 5 2" xfId="0"/>
    <cellStyle name="Normal 61 2 4 2 4 3 2 6" xfId="0"/>
    <cellStyle name="Normal 61 2 4 2 4 3 3" xfId="0"/>
    <cellStyle name="Normal 61 2 4 2 4 3 3 2" xfId="0"/>
    <cellStyle name="Normal 61 2 4 2 4 3 3 2 2" xfId="0"/>
    <cellStyle name="Normal 61 2 4 2 4 3 3 2 2 2" xfId="0"/>
    <cellStyle name="Normal 61 2 4 2 4 3 3 2 3" xfId="0"/>
    <cellStyle name="Normal 61 2 4 2 4 3 3 3" xfId="0"/>
    <cellStyle name="Normal 61 2 4 2 4 3 3 3 2" xfId="0"/>
    <cellStyle name="Normal 61 2 4 2 4 3 3 3 2 2" xfId="0"/>
    <cellStyle name="Normal 61 2 4 2 4 3 3 3 3" xfId="0"/>
    <cellStyle name="Normal 61 2 4 2 4 3 3 4" xfId="0"/>
    <cellStyle name="Normal 61 2 4 2 4 3 3 4 2" xfId="0"/>
    <cellStyle name="Normal 61 2 4 2 4 3 3 5" xfId="0"/>
    <cellStyle name="Normal 61 2 4 2 4 3 4" xfId="0"/>
    <cellStyle name="Normal 61 2 4 2 4 3 4 2" xfId="0"/>
    <cellStyle name="Normal 61 2 4 2 4 3 4 2 2" xfId="0"/>
    <cellStyle name="Normal 61 2 4 2 4 3 4 3" xfId="0"/>
    <cellStyle name="Normal 61 2 4 2 4 3 5" xfId="0"/>
    <cellStyle name="Normal 61 2 4 2 4 3 5 2" xfId="0"/>
    <cellStyle name="Normal 61 2 4 2 4 3 5 2 2" xfId="0"/>
    <cellStyle name="Normal 61 2 4 2 4 3 5 3" xfId="0"/>
    <cellStyle name="Normal 61 2 4 2 4 3 6" xfId="0"/>
    <cellStyle name="Normal 61 2 4 2 4 3 6 2" xfId="0"/>
    <cellStyle name="Normal 61 2 4 2 4 3 7" xfId="0"/>
    <cellStyle name="Normal 61 2 4 2 4 4" xfId="0"/>
    <cellStyle name="Normal 61 2 4 2 4 4 2" xfId="0"/>
    <cellStyle name="Normal 61 2 4 2 4 4 2 2" xfId="0"/>
    <cellStyle name="Normal 61 2 4 2 4 4 2 2 2" xfId="0"/>
    <cellStyle name="Normal 61 2 4 2 4 4 2 2 2 2" xfId="0"/>
    <cellStyle name="Normal 61 2 4 2 4 4 2 2 3" xfId="0"/>
    <cellStyle name="Normal 61 2 4 2 4 4 2 3" xfId="0"/>
    <cellStyle name="Normal 61 2 4 2 4 4 2 3 2" xfId="0"/>
    <cellStyle name="Normal 61 2 4 2 4 4 2 3 2 2" xfId="0"/>
    <cellStyle name="Normal 61 2 4 2 4 4 2 3 3" xfId="0"/>
    <cellStyle name="Normal 61 2 4 2 4 4 2 4" xfId="0"/>
    <cellStyle name="Normal 61 2 4 2 4 4 2 4 2" xfId="0"/>
    <cellStyle name="Normal 61 2 4 2 4 4 2 5" xfId="0"/>
    <cellStyle name="Normal 61 2 4 2 4 4 3" xfId="0"/>
    <cellStyle name="Normal 61 2 4 2 4 4 3 2" xfId="0"/>
    <cellStyle name="Normal 61 2 4 2 4 4 3 2 2" xfId="0"/>
    <cellStyle name="Normal 61 2 4 2 4 4 3 3" xfId="0"/>
    <cellStyle name="Normal 61 2 4 2 4 4 4" xfId="0"/>
    <cellStyle name="Normal 61 2 4 2 4 4 4 2" xfId="0"/>
    <cellStyle name="Normal 61 2 4 2 4 4 4 2 2" xfId="0"/>
    <cellStyle name="Normal 61 2 4 2 4 4 4 3" xfId="0"/>
    <cellStyle name="Normal 61 2 4 2 4 4 5" xfId="0"/>
    <cellStyle name="Normal 61 2 4 2 4 4 5 2" xfId="0"/>
    <cellStyle name="Normal 61 2 4 2 4 4 6" xfId="0"/>
    <cellStyle name="Normal 61 2 4 2 4 5" xfId="0"/>
    <cellStyle name="Normal 61 2 4 2 4 5 2" xfId="0"/>
    <cellStyle name="Normal 61 2 4 2 4 5 2 2" xfId="0"/>
    <cellStyle name="Normal 61 2 4 2 4 5 2 2 2" xfId="0"/>
    <cellStyle name="Normal 61 2 4 2 4 5 2 3" xfId="0"/>
    <cellStyle name="Normal 61 2 4 2 4 5 3" xfId="0"/>
    <cellStyle name="Normal 61 2 4 2 4 5 3 2" xfId="0"/>
    <cellStyle name="Normal 61 2 4 2 4 5 3 2 2" xfId="0"/>
    <cellStyle name="Normal 61 2 4 2 4 5 3 3" xfId="0"/>
    <cellStyle name="Normal 61 2 4 2 4 5 4" xfId="0"/>
    <cellStyle name="Normal 61 2 4 2 4 5 4 2" xfId="0"/>
    <cellStyle name="Normal 61 2 4 2 4 5 5" xfId="0"/>
    <cellStyle name="Normal 61 2 4 2 4 6" xfId="0"/>
    <cellStyle name="Normal 61 2 4 2 4 6 2" xfId="0"/>
    <cellStyle name="Normal 61 2 4 2 4 6 2 2" xfId="0"/>
    <cellStyle name="Normal 61 2 4 2 4 6 3" xfId="0"/>
    <cellStyle name="Normal 61 2 4 2 4 7" xfId="0"/>
    <cellStyle name="Normal 61 2 4 2 4 7 2" xfId="0"/>
    <cellStyle name="Normal 61 2 4 2 4 7 2 2" xfId="0"/>
    <cellStyle name="Normal 61 2 4 2 4 7 3" xfId="0"/>
    <cellStyle name="Normal 61 2 4 2 4 8" xfId="0"/>
    <cellStyle name="Normal 61 2 4 2 4 8 2" xfId="0"/>
    <cellStyle name="Normal 61 2 4 2 4 9" xfId="0"/>
    <cellStyle name="Normal 61 2 4 2 5" xfId="0"/>
    <cellStyle name="Normal 61 2 4 2 5 2" xfId="0"/>
    <cellStyle name="Normal 61 2 4 2 5 2 2" xfId="0"/>
    <cellStyle name="Normal 61 2 4 2 5 2 2 2" xfId="0"/>
    <cellStyle name="Normal 61 2 4 2 5 2 2 2 2" xfId="0"/>
    <cellStyle name="Normal 61 2 4 2 5 2 2 2 2 2" xfId="0"/>
    <cellStyle name="Normal 61 2 4 2 5 2 2 2 2 2 2" xfId="0"/>
    <cellStyle name="Normal 61 2 4 2 5 2 2 2 2 3" xfId="0"/>
    <cellStyle name="Normal 61 2 4 2 5 2 2 2 3" xfId="0"/>
    <cellStyle name="Normal 61 2 4 2 5 2 2 2 3 2" xfId="0"/>
    <cellStyle name="Normal 61 2 4 2 5 2 2 2 3 2 2" xfId="0"/>
    <cellStyle name="Normal 61 2 4 2 5 2 2 2 3 3" xfId="0"/>
    <cellStyle name="Normal 61 2 4 2 5 2 2 2 4" xfId="0"/>
    <cellStyle name="Normal 61 2 4 2 5 2 2 2 4 2" xfId="0"/>
    <cellStyle name="Normal 61 2 4 2 5 2 2 2 5" xfId="0"/>
    <cellStyle name="Normal 61 2 4 2 5 2 2 3" xfId="0"/>
    <cellStyle name="Normal 61 2 4 2 5 2 2 3 2" xfId="0"/>
    <cellStyle name="Normal 61 2 4 2 5 2 2 3 2 2" xfId="0"/>
    <cellStyle name="Normal 61 2 4 2 5 2 2 3 3" xfId="0"/>
    <cellStyle name="Normal 61 2 4 2 5 2 2 4" xfId="0"/>
    <cellStyle name="Normal 61 2 4 2 5 2 2 4 2" xfId="0"/>
    <cellStyle name="Normal 61 2 4 2 5 2 2 4 2 2" xfId="0"/>
    <cellStyle name="Normal 61 2 4 2 5 2 2 4 3" xfId="0"/>
    <cellStyle name="Normal 61 2 4 2 5 2 2 5" xfId="0"/>
    <cellStyle name="Normal 61 2 4 2 5 2 2 5 2" xfId="0"/>
    <cellStyle name="Normal 61 2 4 2 5 2 2 6" xfId="0"/>
    <cellStyle name="Normal 61 2 4 2 5 2 3" xfId="0"/>
    <cellStyle name="Normal 61 2 4 2 5 2 3 2" xfId="0"/>
    <cellStyle name="Normal 61 2 4 2 5 2 3 2 2" xfId="0"/>
    <cellStyle name="Normal 61 2 4 2 5 2 3 2 2 2" xfId="0"/>
    <cellStyle name="Normal 61 2 4 2 5 2 3 2 3" xfId="0"/>
    <cellStyle name="Normal 61 2 4 2 5 2 3 3" xfId="0"/>
    <cellStyle name="Normal 61 2 4 2 5 2 3 3 2" xfId="0"/>
    <cellStyle name="Normal 61 2 4 2 5 2 3 3 2 2" xfId="0"/>
    <cellStyle name="Normal 61 2 4 2 5 2 3 3 3" xfId="0"/>
    <cellStyle name="Normal 61 2 4 2 5 2 3 4" xfId="0"/>
    <cellStyle name="Normal 61 2 4 2 5 2 3 4 2" xfId="0"/>
    <cellStyle name="Normal 61 2 4 2 5 2 3 5" xfId="0"/>
    <cellStyle name="Normal 61 2 4 2 5 2 4" xfId="0"/>
    <cellStyle name="Normal 61 2 4 2 5 2 4 2" xfId="0"/>
    <cellStyle name="Normal 61 2 4 2 5 2 4 2 2" xfId="0"/>
    <cellStyle name="Normal 61 2 4 2 5 2 4 3" xfId="0"/>
    <cellStyle name="Normal 61 2 4 2 5 2 5" xfId="0"/>
    <cellStyle name="Normal 61 2 4 2 5 2 5 2" xfId="0"/>
    <cellStyle name="Normal 61 2 4 2 5 2 5 2 2" xfId="0"/>
    <cellStyle name="Normal 61 2 4 2 5 2 5 3" xfId="0"/>
    <cellStyle name="Normal 61 2 4 2 5 2 6" xfId="0"/>
    <cellStyle name="Normal 61 2 4 2 5 2 6 2" xfId="0"/>
    <cellStyle name="Normal 61 2 4 2 5 2 7" xfId="0"/>
    <cellStyle name="Normal 61 2 4 2 5 3" xfId="0"/>
    <cellStyle name="Normal 61 2 4 2 5 3 2" xfId="0"/>
    <cellStyle name="Normal 61 2 4 2 5 3 2 2" xfId="0"/>
    <cellStyle name="Normal 61 2 4 2 5 3 2 2 2" xfId="0"/>
    <cellStyle name="Normal 61 2 4 2 5 3 2 2 2 2" xfId="0"/>
    <cellStyle name="Normal 61 2 4 2 5 3 2 2 3" xfId="0"/>
    <cellStyle name="Normal 61 2 4 2 5 3 2 3" xfId="0"/>
    <cellStyle name="Normal 61 2 4 2 5 3 2 3 2" xfId="0"/>
    <cellStyle name="Normal 61 2 4 2 5 3 2 3 2 2" xfId="0"/>
    <cellStyle name="Normal 61 2 4 2 5 3 2 3 3" xfId="0"/>
    <cellStyle name="Normal 61 2 4 2 5 3 2 4" xfId="0"/>
    <cellStyle name="Normal 61 2 4 2 5 3 2 4 2" xfId="0"/>
    <cellStyle name="Normal 61 2 4 2 5 3 2 5" xfId="0"/>
    <cellStyle name="Normal 61 2 4 2 5 3 3" xfId="0"/>
    <cellStyle name="Normal 61 2 4 2 5 3 3 2" xfId="0"/>
    <cellStyle name="Normal 61 2 4 2 5 3 3 2 2" xfId="0"/>
    <cellStyle name="Normal 61 2 4 2 5 3 3 3" xfId="0"/>
    <cellStyle name="Normal 61 2 4 2 5 3 4" xfId="0"/>
    <cellStyle name="Normal 61 2 4 2 5 3 4 2" xfId="0"/>
    <cellStyle name="Normal 61 2 4 2 5 3 4 2 2" xfId="0"/>
    <cellStyle name="Normal 61 2 4 2 5 3 4 3" xfId="0"/>
    <cellStyle name="Normal 61 2 4 2 5 3 5" xfId="0"/>
    <cellStyle name="Normal 61 2 4 2 5 3 5 2" xfId="0"/>
    <cellStyle name="Normal 61 2 4 2 5 3 6" xfId="0"/>
    <cellStyle name="Normal 61 2 4 2 5 4" xfId="0"/>
    <cellStyle name="Normal 61 2 4 2 5 4 2" xfId="0"/>
    <cellStyle name="Normal 61 2 4 2 5 4 2 2" xfId="0"/>
    <cellStyle name="Normal 61 2 4 2 5 4 2 2 2" xfId="0"/>
    <cellStyle name="Normal 61 2 4 2 5 4 2 3" xfId="0"/>
    <cellStyle name="Normal 61 2 4 2 5 4 3" xfId="0"/>
    <cellStyle name="Normal 61 2 4 2 5 4 3 2" xfId="0"/>
    <cellStyle name="Normal 61 2 4 2 5 4 3 2 2" xfId="0"/>
    <cellStyle name="Normal 61 2 4 2 5 4 3 3" xfId="0"/>
    <cellStyle name="Normal 61 2 4 2 5 4 4" xfId="0"/>
    <cellStyle name="Normal 61 2 4 2 5 4 4 2" xfId="0"/>
    <cellStyle name="Normal 61 2 4 2 5 4 5" xfId="0"/>
    <cellStyle name="Normal 61 2 4 2 5 5" xfId="0"/>
    <cellStyle name="Normal 61 2 4 2 5 5 2" xfId="0"/>
    <cellStyle name="Normal 61 2 4 2 5 5 2 2" xfId="0"/>
    <cellStyle name="Normal 61 2 4 2 5 5 3" xfId="0"/>
    <cellStyle name="Normal 61 2 4 2 5 6" xfId="0"/>
    <cellStyle name="Normal 61 2 4 2 5 6 2" xfId="0"/>
    <cellStyle name="Normal 61 2 4 2 5 6 2 2" xfId="0"/>
    <cellStyle name="Normal 61 2 4 2 5 6 3" xfId="0"/>
    <cellStyle name="Normal 61 2 4 2 5 7" xfId="0"/>
    <cellStyle name="Normal 61 2 4 2 5 7 2" xfId="0"/>
    <cellStyle name="Normal 61 2 4 2 5 8" xfId="0"/>
    <cellStyle name="Normal 61 2 4 2 6" xfId="0"/>
    <cellStyle name="Normal 61 2 4 2 6 2" xfId="0"/>
    <cellStyle name="Normal 61 2 4 2 6 2 2" xfId="0"/>
    <cellStyle name="Normal 61 2 4 2 6 2 2 2" xfId="0"/>
    <cellStyle name="Normal 61 2 4 2 6 2 2 2 2" xfId="0"/>
    <cellStyle name="Normal 61 2 4 2 6 2 2 2 2 2" xfId="0"/>
    <cellStyle name="Normal 61 2 4 2 6 2 2 2 3" xfId="0"/>
    <cellStyle name="Normal 61 2 4 2 6 2 2 3" xfId="0"/>
    <cellStyle name="Normal 61 2 4 2 6 2 2 3 2" xfId="0"/>
    <cellStyle name="Normal 61 2 4 2 6 2 2 3 2 2" xfId="0"/>
    <cellStyle name="Normal 61 2 4 2 6 2 2 3 3" xfId="0"/>
    <cellStyle name="Normal 61 2 4 2 6 2 2 4" xfId="0"/>
    <cellStyle name="Normal 61 2 4 2 6 2 2 4 2" xfId="0"/>
    <cellStyle name="Normal 61 2 4 2 6 2 2 5" xfId="0"/>
    <cellStyle name="Normal 61 2 4 2 6 2 3" xfId="0"/>
    <cellStyle name="Normal 61 2 4 2 6 2 3 2" xfId="0"/>
    <cellStyle name="Normal 61 2 4 2 6 2 3 2 2" xfId="0"/>
    <cellStyle name="Normal 61 2 4 2 6 2 3 3" xfId="0"/>
    <cellStyle name="Normal 61 2 4 2 6 2 4" xfId="0"/>
    <cellStyle name="Normal 61 2 4 2 6 2 4 2" xfId="0"/>
    <cellStyle name="Normal 61 2 4 2 6 2 4 2 2" xfId="0"/>
    <cellStyle name="Normal 61 2 4 2 6 2 4 3" xfId="0"/>
    <cellStyle name="Normal 61 2 4 2 6 2 5" xfId="0"/>
    <cellStyle name="Normal 61 2 4 2 6 2 5 2" xfId="0"/>
    <cellStyle name="Normal 61 2 4 2 6 2 6" xfId="0"/>
    <cellStyle name="Normal 61 2 4 2 6 3" xfId="0"/>
    <cellStyle name="Normal 61 2 4 2 6 3 2" xfId="0"/>
    <cellStyle name="Normal 61 2 4 2 6 3 2 2" xfId="0"/>
    <cellStyle name="Normal 61 2 4 2 6 3 2 2 2" xfId="0"/>
    <cellStyle name="Normal 61 2 4 2 6 3 2 3" xfId="0"/>
    <cellStyle name="Normal 61 2 4 2 6 3 3" xfId="0"/>
    <cellStyle name="Normal 61 2 4 2 6 3 3 2" xfId="0"/>
    <cellStyle name="Normal 61 2 4 2 6 3 3 2 2" xfId="0"/>
    <cellStyle name="Normal 61 2 4 2 6 3 3 3" xfId="0"/>
    <cellStyle name="Normal 61 2 4 2 6 3 4" xfId="0"/>
    <cellStyle name="Normal 61 2 4 2 6 3 4 2" xfId="0"/>
    <cellStyle name="Normal 61 2 4 2 6 3 5" xfId="0"/>
    <cellStyle name="Normal 61 2 4 2 6 4" xfId="0"/>
    <cellStyle name="Normal 61 2 4 2 6 4 2" xfId="0"/>
    <cellStyle name="Normal 61 2 4 2 6 4 2 2" xfId="0"/>
    <cellStyle name="Normal 61 2 4 2 6 4 3" xfId="0"/>
    <cellStyle name="Normal 61 2 4 2 6 5" xfId="0"/>
    <cellStyle name="Normal 61 2 4 2 6 5 2" xfId="0"/>
    <cellStyle name="Normal 61 2 4 2 6 5 2 2" xfId="0"/>
    <cellStyle name="Normal 61 2 4 2 6 5 3" xfId="0"/>
    <cellStyle name="Normal 61 2 4 2 6 6" xfId="0"/>
    <cellStyle name="Normal 61 2 4 2 6 6 2" xfId="0"/>
    <cellStyle name="Normal 61 2 4 2 6 7" xfId="0"/>
    <cellStyle name="Normal 61 2 4 2 7" xfId="0"/>
    <cellStyle name="Normal 61 2 4 2 7 2" xfId="0"/>
    <cellStyle name="Normal 61 2 4 2 7 2 2" xfId="0"/>
    <cellStyle name="Normal 61 2 4 2 7 2 2 2" xfId="0"/>
    <cellStyle name="Normal 61 2 4 2 7 2 2 2 2" xfId="0"/>
    <cellStyle name="Normal 61 2 4 2 7 2 2 3" xfId="0"/>
    <cellStyle name="Normal 61 2 4 2 7 2 3" xfId="0"/>
    <cellStyle name="Normal 61 2 4 2 7 2 3 2" xfId="0"/>
    <cellStyle name="Normal 61 2 4 2 7 2 3 2 2" xfId="0"/>
    <cellStyle name="Normal 61 2 4 2 7 2 3 3" xfId="0"/>
    <cellStyle name="Normal 61 2 4 2 7 2 4" xfId="0"/>
    <cellStyle name="Normal 61 2 4 2 7 2 4 2" xfId="0"/>
    <cellStyle name="Normal 61 2 4 2 7 2 5" xfId="0"/>
    <cellStyle name="Normal 61 2 4 2 7 3" xfId="0"/>
    <cellStyle name="Normal 61 2 4 2 7 3 2" xfId="0"/>
    <cellStyle name="Normal 61 2 4 2 7 3 2 2" xfId="0"/>
    <cellStyle name="Normal 61 2 4 2 7 3 3" xfId="0"/>
    <cellStyle name="Normal 61 2 4 2 7 4" xfId="0"/>
    <cellStyle name="Normal 61 2 4 2 7 4 2" xfId="0"/>
    <cellStyle name="Normal 61 2 4 2 7 4 2 2" xfId="0"/>
    <cellStyle name="Normal 61 2 4 2 7 4 3" xfId="0"/>
    <cellStyle name="Normal 61 2 4 2 7 5" xfId="0"/>
    <cellStyle name="Normal 61 2 4 2 7 5 2" xfId="0"/>
    <cellStyle name="Normal 61 2 4 2 7 6" xfId="0"/>
    <cellStyle name="Normal 61 2 4 2 8" xfId="0"/>
    <cellStyle name="Normal 61 2 4 2 8 2" xfId="0"/>
    <cellStyle name="Normal 61 2 4 2 8 2 2" xfId="0"/>
    <cellStyle name="Normal 61 2 4 2 8 2 2 2" xfId="0"/>
    <cellStyle name="Normal 61 2 4 2 8 2 3" xfId="0"/>
    <cellStyle name="Normal 61 2 4 2 8 3" xfId="0"/>
    <cellStyle name="Normal 61 2 4 2 8 3 2" xfId="0"/>
    <cellStyle name="Normal 61 2 4 2 8 3 2 2" xfId="0"/>
    <cellStyle name="Normal 61 2 4 2 8 3 3" xfId="0"/>
    <cellStyle name="Normal 61 2 4 2 8 4" xfId="0"/>
    <cellStyle name="Normal 61 2 4 2 8 4 2" xfId="0"/>
    <cellStyle name="Normal 61 2 4 2 8 5" xfId="0"/>
    <cellStyle name="Normal 61 2 4 2 9" xfId="0"/>
    <cellStyle name="Normal 61 2 4 2 9 2" xfId="0"/>
    <cellStyle name="Normal 61 2 4 2 9 2 2" xfId="0"/>
    <cellStyle name="Normal 61 2 4 2 9 3" xfId="0"/>
    <cellStyle name="Normal 61 2 4 3" xfId="0"/>
    <cellStyle name="Normal 61 2 4 3 10" xfId="0"/>
    <cellStyle name="Normal 61 2 4 3 2" xfId="0"/>
    <cellStyle name="Normal 61 2 4 3 2 2" xfId="0"/>
    <cellStyle name="Normal 61 2 4 3 2 2 2" xfId="0"/>
    <cellStyle name="Normal 61 2 4 3 2 2 2 2" xfId="0"/>
    <cellStyle name="Normal 61 2 4 3 2 2 2 2 2" xfId="0"/>
    <cellStyle name="Normal 61 2 4 3 2 2 2 2 2 2" xfId="0"/>
    <cellStyle name="Normal 61 2 4 3 2 2 2 2 2 2 2" xfId="0"/>
    <cellStyle name="Normal 61 2 4 3 2 2 2 2 2 2 2 2" xfId="0"/>
    <cellStyle name="Normal 61 2 4 3 2 2 2 2 2 2 3" xfId="0"/>
    <cellStyle name="Normal 61 2 4 3 2 2 2 2 2 3" xfId="0"/>
    <cellStyle name="Normal 61 2 4 3 2 2 2 2 2 3 2" xfId="0"/>
    <cellStyle name="Normal 61 2 4 3 2 2 2 2 2 3 2 2" xfId="0"/>
    <cellStyle name="Normal 61 2 4 3 2 2 2 2 2 3 3" xfId="0"/>
    <cellStyle name="Normal 61 2 4 3 2 2 2 2 2 4" xfId="0"/>
    <cellStyle name="Normal 61 2 4 3 2 2 2 2 2 4 2" xfId="0"/>
    <cellStyle name="Normal 61 2 4 3 2 2 2 2 2 5" xfId="0"/>
    <cellStyle name="Normal 61 2 4 3 2 2 2 2 3" xfId="0"/>
    <cellStyle name="Normal 61 2 4 3 2 2 2 2 3 2" xfId="0"/>
    <cellStyle name="Normal 61 2 4 3 2 2 2 2 3 2 2" xfId="0"/>
    <cellStyle name="Normal 61 2 4 3 2 2 2 2 3 3" xfId="0"/>
    <cellStyle name="Normal 61 2 4 3 2 2 2 2 4" xfId="0"/>
    <cellStyle name="Normal 61 2 4 3 2 2 2 2 4 2" xfId="0"/>
    <cellStyle name="Normal 61 2 4 3 2 2 2 2 4 2 2" xfId="0"/>
    <cellStyle name="Normal 61 2 4 3 2 2 2 2 4 3" xfId="0"/>
    <cellStyle name="Normal 61 2 4 3 2 2 2 2 5" xfId="0"/>
    <cellStyle name="Normal 61 2 4 3 2 2 2 2 5 2" xfId="0"/>
    <cellStyle name="Normal 61 2 4 3 2 2 2 2 6" xfId="0"/>
    <cellStyle name="Normal 61 2 4 3 2 2 2 3" xfId="0"/>
    <cellStyle name="Normal 61 2 4 3 2 2 2 3 2" xfId="0"/>
    <cellStyle name="Normal 61 2 4 3 2 2 2 3 2 2" xfId="0"/>
    <cellStyle name="Normal 61 2 4 3 2 2 2 3 2 2 2" xfId="0"/>
    <cellStyle name="Normal 61 2 4 3 2 2 2 3 2 3" xfId="0"/>
    <cellStyle name="Normal 61 2 4 3 2 2 2 3 3" xfId="0"/>
    <cellStyle name="Normal 61 2 4 3 2 2 2 3 3 2" xfId="0"/>
    <cellStyle name="Normal 61 2 4 3 2 2 2 3 3 2 2" xfId="0"/>
    <cellStyle name="Normal 61 2 4 3 2 2 2 3 3 3" xfId="0"/>
    <cellStyle name="Normal 61 2 4 3 2 2 2 3 4" xfId="0"/>
    <cellStyle name="Normal 61 2 4 3 2 2 2 3 4 2" xfId="0"/>
    <cellStyle name="Normal 61 2 4 3 2 2 2 3 5" xfId="0"/>
    <cellStyle name="Normal 61 2 4 3 2 2 2 4" xfId="0"/>
    <cellStyle name="Normal 61 2 4 3 2 2 2 4 2" xfId="0"/>
    <cellStyle name="Normal 61 2 4 3 2 2 2 4 2 2" xfId="0"/>
    <cellStyle name="Normal 61 2 4 3 2 2 2 4 3" xfId="0"/>
    <cellStyle name="Normal 61 2 4 3 2 2 2 5" xfId="0"/>
    <cellStyle name="Normal 61 2 4 3 2 2 2 5 2" xfId="0"/>
    <cellStyle name="Normal 61 2 4 3 2 2 2 5 2 2" xfId="0"/>
    <cellStyle name="Normal 61 2 4 3 2 2 2 5 3" xfId="0"/>
    <cellStyle name="Normal 61 2 4 3 2 2 2 6" xfId="0"/>
    <cellStyle name="Normal 61 2 4 3 2 2 2 6 2" xfId="0"/>
    <cellStyle name="Normal 61 2 4 3 2 2 2 7" xfId="0"/>
    <cellStyle name="Normal 61 2 4 3 2 2 3" xfId="0"/>
    <cellStyle name="Normal 61 2 4 3 2 2 3 2" xfId="0"/>
    <cellStyle name="Normal 61 2 4 3 2 2 3 2 2" xfId="0"/>
    <cellStyle name="Normal 61 2 4 3 2 2 3 2 2 2" xfId="0"/>
    <cellStyle name="Normal 61 2 4 3 2 2 3 2 2 2 2" xfId="0"/>
    <cellStyle name="Normal 61 2 4 3 2 2 3 2 2 3" xfId="0"/>
    <cellStyle name="Normal 61 2 4 3 2 2 3 2 3" xfId="0"/>
    <cellStyle name="Normal 61 2 4 3 2 2 3 2 3 2" xfId="0"/>
    <cellStyle name="Normal 61 2 4 3 2 2 3 2 3 2 2" xfId="0"/>
    <cellStyle name="Normal 61 2 4 3 2 2 3 2 3 3" xfId="0"/>
    <cellStyle name="Normal 61 2 4 3 2 2 3 2 4" xfId="0"/>
    <cellStyle name="Normal 61 2 4 3 2 2 3 2 4 2" xfId="0"/>
    <cellStyle name="Normal 61 2 4 3 2 2 3 2 5" xfId="0"/>
    <cellStyle name="Normal 61 2 4 3 2 2 3 3" xfId="0"/>
    <cellStyle name="Normal 61 2 4 3 2 2 3 3 2" xfId="0"/>
    <cellStyle name="Normal 61 2 4 3 2 2 3 3 2 2" xfId="0"/>
    <cellStyle name="Normal 61 2 4 3 2 2 3 3 3" xfId="0"/>
    <cellStyle name="Normal 61 2 4 3 2 2 3 4" xfId="0"/>
    <cellStyle name="Normal 61 2 4 3 2 2 3 4 2" xfId="0"/>
    <cellStyle name="Normal 61 2 4 3 2 2 3 4 2 2" xfId="0"/>
    <cellStyle name="Normal 61 2 4 3 2 2 3 4 3" xfId="0"/>
    <cellStyle name="Normal 61 2 4 3 2 2 3 5" xfId="0"/>
    <cellStyle name="Normal 61 2 4 3 2 2 3 5 2" xfId="0"/>
    <cellStyle name="Normal 61 2 4 3 2 2 3 6" xfId="0"/>
    <cellStyle name="Normal 61 2 4 3 2 2 4" xfId="0"/>
    <cellStyle name="Normal 61 2 4 3 2 2 4 2" xfId="0"/>
    <cellStyle name="Normal 61 2 4 3 2 2 4 2 2" xfId="0"/>
    <cellStyle name="Normal 61 2 4 3 2 2 4 2 2 2" xfId="0"/>
    <cellStyle name="Normal 61 2 4 3 2 2 4 2 3" xfId="0"/>
    <cellStyle name="Normal 61 2 4 3 2 2 4 3" xfId="0"/>
    <cellStyle name="Normal 61 2 4 3 2 2 4 3 2" xfId="0"/>
    <cellStyle name="Normal 61 2 4 3 2 2 4 3 2 2" xfId="0"/>
    <cellStyle name="Normal 61 2 4 3 2 2 4 3 3" xfId="0"/>
    <cellStyle name="Normal 61 2 4 3 2 2 4 4" xfId="0"/>
    <cellStyle name="Normal 61 2 4 3 2 2 4 4 2" xfId="0"/>
    <cellStyle name="Normal 61 2 4 3 2 2 4 5" xfId="0"/>
    <cellStyle name="Normal 61 2 4 3 2 2 5" xfId="0"/>
    <cellStyle name="Normal 61 2 4 3 2 2 5 2" xfId="0"/>
    <cellStyle name="Normal 61 2 4 3 2 2 5 2 2" xfId="0"/>
    <cellStyle name="Normal 61 2 4 3 2 2 5 3" xfId="0"/>
    <cellStyle name="Normal 61 2 4 3 2 2 6" xfId="0"/>
    <cellStyle name="Normal 61 2 4 3 2 2 6 2" xfId="0"/>
    <cellStyle name="Normal 61 2 4 3 2 2 6 2 2" xfId="0"/>
    <cellStyle name="Normal 61 2 4 3 2 2 6 3" xfId="0"/>
    <cellStyle name="Normal 61 2 4 3 2 2 7" xfId="0"/>
    <cellStyle name="Normal 61 2 4 3 2 2 7 2" xfId="0"/>
    <cellStyle name="Normal 61 2 4 3 2 2 8" xfId="0"/>
    <cellStyle name="Normal 61 2 4 3 2 3" xfId="0"/>
    <cellStyle name="Normal 61 2 4 3 2 3 2" xfId="0"/>
    <cellStyle name="Normal 61 2 4 3 2 3 2 2" xfId="0"/>
    <cellStyle name="Normal 61 2 4 3 2 3 2 2 2" xfId="0"/>
    <cellStyle name="Normal 61 2 4 3 2 3 2 2 2 2" xfId="0"/>
    <cellStyle name="Normal 61 2 4 3 2 3 2 2 2 2 2" xfId="0"/>
    <cellStyle name="Normal 61 2 4 3 2 3 2 2 2 3" xfId="0"/>
    <cellStyle name="Normal 61 2 4 3 2 3 2 2 3" xfId="0"/>
    <cellStyle name="Normal 61 2 4 3 2 3 2 2 3 2" xfId="0"/>
    <cellStyle name="Normal 61 2 4 3 2 3 2 2 3 2 2" xfId="0"/>
    <cellStyle name="Normal 61 2 4 3 2 3 2 2 3 3" xfId="0"/>
    <cellStyle name="Normal 61 2 4 3 2 3 2 2 4" xfId="0"/>
    <cellStyle name="Normal 61 2 4 3 2 3 2 2 4 2" xfId="0"/>
    <cellStyle name="Normal 61 2 4 3 2 3 2 2 5" xfId="0"/>
    <cellStyle name="Normal 61 2 4 3 2 3 2 3" xfId="0"/>
    <cellStyle name="Normal 61 2 4 3 2 3 2 3 2" xfId="0"/>
    <cellStyle name="Normal 61 2 4 3 2 3 2 3 2 2" xfId="0"/>
    <cellStyle name="Normal 61 2 4 3 2 3 2 3 3" xfId="0"/>
    <cellStyle name="Normal 61 2 4 3 2 3 2 4" xfId="0"/>
    <cellStyle name="Normal 61 2 4 3 2 3 2 4 2" xfId="0"/>
    <cellStyle name="Normal 61 2 4 3 2 3 2 4 2 2" xfId="0"/>
    <cellStyle name="Normal 61 2 4 3 2 3 2 4 3" xfId="0"/>
    <cellStyle name="Normal 61 2 4 3 2 3 2 5" xfId="0"/>
    <cellStyle name="Normal 61 2 4 3 2 3 2 5 2" xfId="0"/>
    <cellStyle name="Normal 61 2 4 3 2 3 2 6" xfId="0"/>
    <cellStyle name="Normal 61 2 4 3 2 3 3" xfId="0"/>
    <cellStyle name="Normal 61 2 4 3 2 3 3 2" xfId="0"/>
    <cellStyle name="Normal 61 2 4 3 2 3 3 2 2" xfId="0"/>
    <cellStyle name="Normal 61 2 4 3 2 3 3 2 2 2" xfId="0"/>
    <cellStyle name="Normal 61 2 4 3 2 3 3 2 3" xfId="0"/>
    <cellStyle name="Normal 61 2 4 3 2 3 3 3" xfId="0"/>
    <cellStyle name="Normal 61 2 4 3 2 3 3 3 2" xfId="0"/>
    <cellStyle name="Normal 61 2 4 3 2 3 3 3 2 2" xfId="0"/>
    <cellStyle name="Normal 61 2 4 3 2 3 3 3 3" xfId="0"/>
    <cellStyle name="Normal 61 2 4 3 2 3 3 4" xfId="0"/>
    <cellStyle name="Normal 61 2 4 3 2 3 3 4 2" xfId="0"/>
    <cellStyle name="Normal 61 2 4 3 2 3 3 5" xfId="0"/>
    <cellStyle name="Normal 61 2 4 3 2 3 4" xfId="0"/>
    <cellStyle name="Normal 61 2 4 3 2 3 4 2" xfId="0"/>
    <cellStyle name="Normal 61 2 4 3 2 3 4 2 2" xfId="0"/>
    <cellStyle name="Normal 61 2 4 3 2 3 4 3" xfId="0"/>
    <cellStyle name="Normal 61 2 4 3 2 3 5" xfId="0"/>
    <cellStyle name="Normal 61 2 4 3 2 3 5 2" xfId="0"/>
    <cellStyle name="Normal 61 2 4 3 2 3 5 2 2" xfId="0"/>
    <cellStyle name="Normal 61 2 4 3 2 3 5 3" xfId="0"/>
    <cellStyle name="Normal 61 2 4 3 2 3 6" xfId="0"/>
    <cellStyle name="Normal 61 2 4 3 2 3 6 2" xfId="0"/>
    <cellStyle name="Normal 61 2 4 3 2 3 7" xfId="0"/>
    <cellStyle name="Normal 61 2 4 3 2 4" xfId="0"/>
    <cellStyle name="Normal 61 2 4 3 2 4 2" xfId="0"/>
    <cellStyle name="Normal 61 2 4 3 2 4 2 2" xfId="0"/>
    <cellStyle name="Normal 61 2 4 3 2 4 2 2 2" xfId="0"/>
    <cellStyle name="Normal 61 2 4 3 2 4 2 2 2 2" xfId="0"/>
    <cellStyle name="Normal 61 2 4 3 2 4 2 2 3" xfId="0"/>
    <cellStyle name="Normal 61 2 4 3 2 4 2 3" xfId="0"/>
    <cellStyle name="Normal 61 2 4 3 2 4 2 3 2" xfId="0"/>
    <cellStyle name="Normal 61 2 4 3 2 4 2 3 2 2" xfId="0"/>
    <cellStyle name="Normal 61 2 4 3 2 4 2 3 3" xfId="0"/>
    <cellStyle name="Normal 61 2 4 3 2 4 2 4" xfId="0"/>
    <cellStyle name="Normal 61 2 4 3 2 4 2 4 2" xfId="0"/>
    <cellStyle name="Normal 61 2 4 3 2 4 2 5" xfId="0"/>
    <cellStyle name="Normal 61 2 4 3 2 4 3" xfId="0"/>
    <cellStyle name="Normal 61 2 4 3 2 4 3 2" xfId="0"/>
    <cellStyle name="Normal 61 2 4 3 2 4 3 2 2" xfId="0"/>
    <cellStyle name="Normal 61 2 4 3 2 4 3 3" xfId="0"/>
    <cellStyle name="Normal 61 2 4 3 2 4 4" xfId="0"/>
    <cellStyle name="Normal 61 2 4 3 2 4 4 2" xfId="0"/>
    <cellStyle name="Normal 61 2 4 3 2 4 4 2 2" xfId="0"/>
    <cellStyle name="Normal 61 2 4 3 2 4 4 3" xfId="0"/>
    <cellStyle name="Normal 61 2 4 3 2 4 5" xfId="0"/>
    <cellStyle name="Normal 61 2 4 3 2 4 5 2" xfId="0"/>
    <cellStyle name="Normal 61 2 4 3 2 4 6" xfId="0"/>
    <cellStyle name="Normal 61 2 4 3 2 5" xfId="0"/>
    <cellStyle name="Normal 61 2 4 3 2 5 2" xfId="0"/>
    <cellStyle name="Normal 61 2 4 3 2 5 2 2" xfId="0"/>
    <cellStyle name="Normal 61 2 4 3 2 5 2 2 2" xfId="0"/>
    <cellStyle name="Normal 61 2 4 3 2 5 2 3" xfId="0"/>
    <cellStyle name="Normal 61 2 4 3 2 5 3" xfId="0"/>
    <cellStyle name="Normal 61 2 4 3 2 5 3 2" xfId="0"/>
    <cellStyle name="Normal 61 2 4 3 2 5 3 2 2" xfId="0"/>
    <cellStyle name="Normal 61 2 4 3 2 5 3 3" xfId="0"/>
    <cellStyle name="Normal 61 2 4 3 2 5 4" xfId="0"/>
    <cellStyle name="Normal 61 2 4 3 2 5 4 2" xfId="0"/>
    <cellStyle name="Normal 61 2 4 3 2 5 5" xfId="0"/>
    <cellStyle name="Normal 61 2 4 3 2 6" xfId="0"/>
    <cellStyle name="Normal 61 2 4 3 2 6 2" xfId="0"/>
    <cellStyle name="Normal 61 2 4 3 2 6 2 2" xfId="0"/>
    <cellStyle name="Normal 61 2 4 3 2 6 3" xfId="0"/>
    <cellStyle name="Normal 61 2 4 3 2 7" xfId="0"/>
    <cellStyle name="Normal 61 2 4 3 2 7 2" xfId="0"/>
    <cellStyle name="Normal 61 2 4 3 2 7 2 2" xfId="0"/>
    <cellStyle name="Normal 61 2 4 3 2 7 3" xfId="0"/>
    <cellStyle name="Normal 61 2 4 3 2 8" xfId="0"/>
    <cellStyle name="Normal 61 2 4 3 2 8 2" xfId="0"/>
    <cellStyle name="Normal 61 2 4 3 2 9" xfId="0"/>
    <cellStyle name="Normal 61 2 4 3 3" xfId="0"/>
    <cellStyle name="Normal 61 2 4 3 3 2" xfId="0"/>
    <cellStyle name="Normal 61 2 4 3 3 2 2" xfId="0"/>
    <cellStyle name="Normal 61 2 4 3 3 2 2 2" xfId="0"/>
    <cellStyle name="Normal 61 2 4 3 3 2 2 2 2" xfId="0"/>
    <cellStyle name="Normal 61 2 4 3 3 2 2 2 2 2" xfId="0"/>
    <cellStyle name="Normal 61 2 4 3 3 2 2 2 2 2 2" xfId="0"/>
    <cellStyle name="Normal 61 2 4 3 3 2 2 2 2 3" xfId="0"/>
    <cellStyle name="Normal 61 2 4 3 3 2 2 2 3" xfId="0"/>
    <cellStyle name="Normal 61 2 4 3 3 2 2 2 3 2" xfId="0"/>
    <cellStyle name="Normal 61 2 4 3 3 2 2 2 3 2 2" xfId="0"/>
    <cellStyle name="Normal 61 2 4 3 3 2 2 2 3 3" xfId="0"/>
    <cellStyle name="Normal 61 2 4 3 3 2 2 2 4" xfId="0"/>
    <cellStyle name="Normal 61 2 4 3 3 2 2 2 4 2" xfId="0"/>
    <cellStyle name="Normal 61 2 4 3 3 2 2 2 5" xfId="0"/>
    <cellStyle name="Normal 61 2 4 3 3 2 2 3" xfId="0"/>
    <cellStyle name="Normal 61 2 4 3 3 2 2 3 2" xfId="0"/>
    <cellStyle name="Normal 61 2 4 3 3 2 2 3 2 2" xfId="0"/>
    <cellStyle name="Normal 61 2 4 3 3 2 2 3 3" xfId="0"/>
    <cellStyle name="Normal 61 2 4 3 3 2 2 4" xfId="0"/>
    <cellStyle name="Normal 61 2 4 3 3 2 2 4 2" xfId="0"/>
    <cellStyle name="Normal 61 2 4 3 3 2 2 4 2 2" xfId="0"/>
    <cellStyle name="Normal 61 2 4 3 3 2 2 4 3" xfId="0"/>
    <cellStyle name="Normal 61 2 4 3 3 2 2 5" xfId="0"/>
    <cellStyle name="Normal 61 2 4 3 3 2 2 5 2" xfId="0"/>
    <cellStyle name="Normal 61 2 4 3 3 2 2 6" xfId="0"/>
    <cellStyle name="Normal 61 2 4 3 3 2 3" xfId="0"/>
    <cellStyle name="Normal 61 2 4 3 3 2 3 2" xfId="0"/>
    <cellStyle name="Normal 61 2 4 3 3 2 3 2 2" xfId="0"/>
    <cellStyle name="Normal 61 2 4 3 3 2 3 2 2 2" xfId="0"/>
    <cellStyle name="Normal 61 2 4 3 3 2 3 2 3" xfId="0"/>
    <cellStyle name="Normal 61 2 4 3 3 2 3 3" xfId="0"/>
    <cellStyle name="Normal 61 2 4 3 3 2 3 3 2" xfId="0"/>
    <cellStyle name="Normal 61 2 4 3 3 2 3 3 2 2" xfId="0"/>
    <cellStyle name="Normal 61 2 4 3 3 2 3 3 3" xfId="0"/>
    <cellStyle name="Normal 61 2 4 3 3 2 3 4" xfId="0"/>
    <cellStyle name="Normal 61 2 4 3 3 2 3 4 2" xfId="0"/>
    <cellStyle name="Normal 61 2 4 3 3 2 3 5" xfId="0"/>
    <cellStyle name="Normal 61 2 4 3 3 2 4" xfId="0"/>
    <cellStyle name="Normal 61 2 4 3 3 2 4 2" xfId="0"/>
    <cellStyle name="Normal 61 2 4 3 3 2 4 2 2" xfId="0"/>
    <cellStyle name="Normal 61 2 4 3 3 2 4 3" xfId="0"/>
    <cellStyle name="Normal 61 2 4 3 3 2 5" xfId="0"/>
    <cellStyle name="Normal 61 2 4 3 3 2 5 2" xfId="0"/>
    <cellStyle name="Normal 61 2 4 3 3 2 5 2 2" xfId="0"/>
    <cellStyle name="Normal 61 2 4 3 3 2 5 3" xfId="0"/>
    <cellStyle name="Normal 61 2 4 3 3 2 6" xfId="0"/>
    <cellStyle name="Normal 61 2 4 3 3 2 6 2" xfId="0"/>
    <cellStyle name="Normal 61 2 4 3 3 2 7" xfId="0"/>
    <cellStyle name="Normal 61 2 4 3 3 3" xfId="0"/>
    <cellStyle name="Normal 61 2 4 3 3 3 2" xfId="0"/>
    <cellStyle name="Normal 61 2 4 3 3 3 2 2" xfId="0"/>
    <cellStyle name="Normal 61 2 4 3 3 3 2 2 2" xfId="0"/>
    <cellStyle name="Normal 61 2 4 3 3 3 2 2 2 2" xfId="0"/>
    <cellStyle name="Normal 61 2 4 3 3 3 2 2 3" xfId="0"/>
    <cellStyle name="Normal 61 2 4 3 3 3 2 3" xfId="0"/>
    <cellStyle name="Normal 61 2 4 3 3 3 2 3 2" xfId="0"/>
    <cellStyle name="Normal 61 2 4 3 3 3 2 3 2 2" xfId="0"/>
    <cellStyle name="Normal 61 2 4 3 3 3 2 3 3" xfId="0"/>
    <cellStyle name="Normal 61 2 4 3 3 3 2 4" xfId="0"/>
    <cellStyle name="Normal 61 2 4 3 3 3 2 4 2" xfId="0"/>
    <cellStyle name="Normal 61 2 4 3 3 3 2 5" xfId="0"/>
    <cellStyle name="Normal 61 2 4 3 3 3 3" xfId="0"/>
    <cellStyle name="Normal 61 2 4 3 3 3 3 2" xfId="0"/>
    <cellStyle name="Normal 61 2 4 3 3 3 3 2 2" xfId="0"/>
    <cellStyle name="Normal 61 2 4 3 3 3 3 3" xfId="0"/>
    <cellStyle name="Normal 61 2 4 3 3 3 4" xfId="0"/>
    <cellStyle name="Normal 61 2 4 3 3 3 4 2" xfId="0"/>
    <cellStyle name="Normal 61 2 4 3 3 3 4 2 2" xfId="0"/>
    <cellStyle name="Normal 61 2 4 3 3 3 4 3" xfId="0"/>
    <cellStyle name="Normal 61 2 4 3 3 3 5" xfId="0"/>
    <cellStyle name="Normal 61 2 4 3 3 3 5 2" xfId="0"/>
    <cellStyle name="Normal 61 2 4 3 3 3 6" xfId="0"/>
    <cellStyle name="Normal 61 2 4 3 3 4" xfId="0"/>
    <cellStyle name="Normal 61 2 4 3 3 4 2" xfId="0"/>
    <cellStyle name="Normal 61 2 4 3 3 4 2 2" xfId="0"/>
    <cellStyle name="Normal 61 2 4 3 3 4 2 2 2" xfId="0"/>
    <cellStyle name="Normal 61 2 4 3 3 4 2 3" xfId="0"/>
    <cellStyle name="Normal 61 2 4 3 3 4 3" xfId="0"/>
    <cellStyle name="Normal 61 2 4 3 3 4 3 2" xfId="0"/>
    <cellStyle name="Normal 61 2 4 3 3 4 3 2 2" xfId="0"/>
    <cellStyle name="Normal 61 2 4 3 3 4 3 3" xfId="0"/>
    <cellStyle name="Normal 61 2 4 3 3 4 4" xfId="0"/>
    <cellStyle name="Normal 61 2 4 3 3 4 4 2" xfId="0"/>
    <cellStyle name="Normal 61 2 4 3 3 4 5" xfId="0"/>
    <cellStyle name="Normal 61 2 4 3 3 5" xfId="0"/>
    <cellStyle name="Normal 61 2 4 3 3 5 2" xfId="0"/>
    <cellStyle name="Normal 61 2 4 3 3 5 2 2" xfId="0"/>
    <cellStyle name="Normal 61 2 4 3 3 5 3" xfId="0"/>
    <cellStyle name="Normal 61 2 4 3 3 6" xfId="0"/>
    <cellStyle name="Normal 61 2 4 3 3 6 2" xfId="0"/>
    <cellStyle name="Normal 61 2 4 3 3 6 2 2" xfId="0"/>
    <cellStyle name="Normal 61 2 4 3 3 6 3" xfId="0"/>
    <cellStyle name="Normal 61 2 4 3 3 7" xfId="0"/>
    <cellStyle name="Normal 61 2 4 3 3 7 2" xfId="0"/>
    <cellStyle name="Normal 61 2 4 3 3 8" xfId="0"/>
    <cellStyle name="Normal 61 2 4 3 4" xfId="0"/>
    <cellStyle name="Normal 61 2 4 3 4 2" xfId="0"/>
    <cellStyle name="Normal 61 2 4 3 4 2 2" xfId="0"/>
    <cellStyle name="Normal 61 2 4 3 4 2 2 2" xfId="0"/>
    <cellStyle name="Normal 61 2 4 3 4 2 2 2 2" xfId="0"/>
    <cellStyle name="Normal 61 2 4 3 4 2 2 2 2 2" xfId="0"/>
    <cellStyle name="Normal 61 2 4 3 4 2 2 2 3" xfId="0"/>
    <cellStyle name="Normal 61 2 4 3 4 2 2 3" xfId="0"/>
    <cellStyle name="Normal 61 2 4 3 4 2 2 3 2" xfId="0"/>
    <cellStyle name="Normal 61 2 4 3 4 2 2 3 2 2" xfId="0"/>
    <cellStyle name="Normal 61 2 4 3 4 2 2 3 3" xfId="0"/>
    <cellStyle name="Normal 61 2 4 3 4 2 2 4" xfId="0"/>
    <cellStyle name="Normal 61 2 4 3 4 2 2 4 2" xfId="0"/>
    <cellStyle name="Normal 61 2 4 3 4 2 2 5" xfId="0"/>
    <cellStyle name="Normal 61 2 4 3 4 2 3" xfId="0"/>
    <cellStyle name="Normal 61 2 4 3 4 2 3 2" xfId="0"/>
    <cellStyle name="Normal 61 2 4 3 4 2 3 2 2" xfId="0"/>
    <cellStyle name="Normal 61 2 4 3 4 2 3 3" xfId="0"/>
    <cellStyle name="Normal 61 2 4 3 4 2 4" xfId="0"/>
    <cellStyle name="Normal 61 2 4 3 4 2 4 2" xfId="0"/>
    <cellStyle name="Normal 61 2 4 3 4 2 4 2 2" xfId="0"/>
    <cellStyle name="Normal 61 2 4 3 4 2 4 3" xfId="0"/>
    <cellStyle name="Normal 61 2 4 3 4 2 5" xfId="0"/>
    <cellStyle name="Normal 61 2 4 3 4 2 5 2" xfId="0"/>
    <cellStyle name="Normal 61 2 4 3 4 2 6" xfId="0"/>
    <cellStyle name="Normal 61 2 4 3 4 3" xfId="0"/>
    <cellStyle name="Normal 61 2 4 3 4 3 2" xfId="0"/>
    <cellStyle name="Normal 61 2 4 3 4 3 2 2" xfId="0"/>
    <cellStyle name="Normal 61 2 4 3 4 3 2 2 2" xfId="0"/>
    <cellStyle name="Normal 61 2 4 3 4 3 2 3" xfId="0"/>
    <cellStyle name="Normal 61 2 4 3 4 3 3" xfId="0"/>
    <cellStyle name="Normal 61 2 4 3 4 3 3 2" xfId="0"/>
    <cellStyle name="Normal 61 2 4 3 4 3 3 2 2" xfId="0"/>
    <cellStyle name="Normal 61 2 4 3 4 3 3 3" xfId="0"/>
    <cellStyle name="Normal 61 2 4 3 4 3 4" xfId="0"/>
    <cellStyle name="Normal 61 2 4 3 4 3 4 2" xfId="0"/>
    <cellStyle name="Normal 61 2 4 3 4 3 5" xfId="0"/>
    <cellStyle name="Normal 61 2 4 3 4 4" xfId="0"/>
    <cellStyle name="Normal 61 2 4 3 4 4 2" xfId="0"/>
    <cellStyle name="Normal 61 2 4 3 4 4 2 2" xfId="0"/>
    <cellStyle name="Normal 61 2 4 3 4 4 3" xfId="0"/>
    <cellStyle name="Normal 61 2 4 3 4 5" xfId="0"/>
    <cellStyle name="Normal 61 2 4 3 4 5 2" xfId="0"/>
    <cellStyle name="Normal 61 2 4 3 4 5 2 2" xfId="0"/>
    <cellStyle name="Normal 61 2 4 3 4 5 3" xfId="0"/>
    <cellStyle name="Normal 61 2 4 3 4 6" xfId="0"/>
    <cellStyle name="Normal 61 2 4 3 4 6 2" xfId="0"/>
    <cellStyle name="Normal 61 2 4 3 4 7" xfId="0"/>
    <cellStyle name="Normal 61 2 4 3 5" xfId="0"/>
    <cellStyle name="Normal 61 2 4 3 5 2" xfId="0"/>
    <cellStyle name="Normal 61 2 4 3 5 2 2" xfId="0"/>
    <cellStyle name="Normal 61 2 4 3 5 2 2 2" xfId="0"/>
    <cellStyle name="Normal 61 2 4 3 5 2 2 2 2" xfId="0"/>
    <cellStyle name="Normal 61 2 4 3 5 2 2 3" xfId="0"/>
    <cellStyle name="Normal 61 2 4 3 5 2 3" xfId="0"/>
    <cellStyle name="Normal 61 2 4 3 5 2 3 2" xfId="0"/>
    <cellStyle name="Normal 61 2 4 3 5 2 3 2 2" xfId="0"/>
    <cellStyle name="Normal 61 2 4 3 5 2 3 3" xfId="0"/>
    <cellStyle name="Normal 61 2 4 3 5 2 4" xfId="0"/>
    <cellStyle name="Normal 61 2 4 3 5 2 4 2" xfId="0"/>
    <cellStyle name="Normal 61 2 4 3 5 2 5" xfId="0"/>
    <cellStyle name="Normal 61 2 4 3 5 3" xfId="0"/>
    <cellStyle name="Normal 61 2 4 3 5 3 2" xfId="0"/>
    <cellStyle name="Normal 61 2 4 3 5 3 2 2" xfId="0"/>
    <cellStyle name="Normal 61 2 4 3 5 3 3" xfId="0"/>
    <cellStyle name="Normal 61 2 4 3 5 4" xfId="0"/>
    <cellStyle name="Normal 61 2 4 3 5 4 2" xfId="0"/>
    <cellStyle name="Normal 61 2 4 3 5 4 2 2" xfId="0"/>
    <cellStyle name="Normal 61 2 4 3 5 4 3" xfId="0"/>
    <cellStyle name="Normal 61 2 4 3 5 5" xfId="0"/>
    <cellStyle name="Normal 61 2 4 3 5 5 2" xfId="0"/>
    <cellStyle name="Normal 61 2 4 3 5 6" xfId="0"/>
    <cellStyle name="Normal 61 2 4 3 6" xfId="0"/>
    <cellStyle name="Normal 61 2 4 3 6 2" xfId="0"/>
    <cellStyle name="Normal 61 2 4 3 6 2 2" xfId="0"/>
    <cellStyle name="Normal 61 2 4 3 6 2 2 2" xfId="0"/>
    <cellStyle name="Normal 61 2 4 3 6 2 3" xfId="0"/>
    <cellStyle name="Normal 61 2 4 3 6 3" xfId="0"/>
    <cellStyle name="Normal 61 2 4 3 6 3 2" xfId="0"/>
    <cellStyle name="Normal 61 2 4 3 6 3 2 2" xfId="0"/>
    <cellStyle name="Normal 61 2 4 3 6 3 3" xfId="0"/>
    <cellStyle name="Normal 61 2 4 3 6 4" xfId="0"/>
    <cellStyle name="Normal 61 2 4 3 6 4 2" xfId="0"/>
    <cellStyle name="Normal 61 2 4 3 6 5" xfId="0"/>
    <cellStyle name="Normal 61 2 4 3 7" xfId="0"/>
    <cellStyle name="Normal 61 2 4 3 7 2" xfId="0"/>
    <cellStyle name="Normal 61 2 4 3 7 2 2" xfId="0"/>
    <cellStyle name="Normal 61 2 4 3 7 3" xfId="0"/>
    <cellStyle name="Normal 61 2 4 3 8" xfId="0"/>
    <cellStyle name="Normal 61 2 4 3 8 2" xfId="0"/>
    <cellStyle name="Normal 61 2 4 3 8 2 2" xfId="0"/>
    <cellStyle name="Normal 61 2 4 3 8 3" xfId="0"/>
    <cellStyle name="Normal 61 2 4 3 9" xfId="0"/>
    <cellStyle name="Normal 61 2 4 3 9 2" xfId="0"/>
    <cellStyle name="Normal 61 2 4 4" xfId="0"/>
    <cellStyle name="Normal 61 2 4 4 10" xfId="0"/>
    <cellStyle name="Normal 61 2 4 4 2" xfId="0"/>
    <cellStyle name="Normal 61 2 4 4 2 2" xfId="0"/>
    <cellStyle name="Normal 61 2 4 4 2 2 2" xfId="0"/>
    <cellStyle name="Normal 61 2 4 4 2 2 2 2" xfId="0"/>
    <cellStyle name="Normal 61 2 4 4 2 2 2 2 2" xfId="0"/>
    <cellStyle name="Normal 61 2 4 4 2 2 2 2 2 2" xfId="0"/>
    <cellStyle name="Normal 61 2 4 4 2 2 2 2 2 2 2" xfId="0"/>
    <cellStyle name="Normal 61 2 4 4 2 2 2 2 2 2 2 2" xfId="0"/>
    <cellStyle name="Normal 61 2 4 4 2 2 2 2 2 2 3" xfId="0"/>
    <cellStyle name="Normal 61 2 4 4 2 2 2 2 2 3" xfId="0"/>
    <cellStyle name="Normal 61 2 4 4 2 2 2 2 2 3 2" xfId="0"/>
    <cellStyle name="Normal 61 2 4 4 2 2 2 2 2 3 2 2" xfId="0"/>
    <cellStyle name="Normal 61 2 4 4 2 2 2 2 2 3 3" xfId="0"/>
    <cellStyle name="Normal 61 2 4 4 2 2 2 2 2 4" xfId="0"/>
    <cellStyle name="Normal 61 2 4 4 2 2 2 2 2 4 2" xfId="0"/>
    <cellStyle name="Normal 61 2 4 4 2 2 2 2 2 5" xfId="0"/>
    <cellStyle name="Normal 61 2 4 4 2 2 2 2 3" xfId="0"/>
    <cellStyle name="Normal 61 2 4 4 2 2 2 2 3 2" xfId="0"/>
    <cellStyle name="Normal 61 2 4 4 2 2 2 2 3 2 2" xfId="0"/>
    <cellStyle name="Normal 61 2 4 4 2 2 2 2 3 3" xfId="0"/>
    <cellStyle name="Normal 61 2 4 4 2 2 2 2 4" xfId="0"/>
    <cellStyle name="Normal 61 2 4 4 2 2 2 2 4 2" xfId="0"/>
    <cellStyle name="Normal 61 2 4 4 2 2 2 2 4 2 2" xfId="0"/>
    <cellStyle name="Normal 61 2 4 4 2 2 2 2 4 3" xfId="0"/>
    <cellStyle name="Normal 61 2 4 4 2 2 2 2 5" xfId="0"/>
    <cellStyle name="Normal 61 2 4 4 2 2 2 2 5 2" xfId="0"/>
    <cellStyle name="Normal 61 2 4 4 2 2 2 2 6" xfId="0"/>
    <cellStyle name="Normal 61 2 4 4 2 2 2 3" xfId="0"/>
    <cellStyle name="Normal 61 2 4 4 2 2 2 3 2" xfId="0"/>
    <cellStyle name="Normal 61 2 4 4 2 2 2 3 2 2" xfId="0"/>
    <cellStyle name="Normal 61 2 4 4 2 2 2 3 2 2 2" xfId="0"/>
    <cellStyle name="Normal 61 2 4 4 2 2 2 3 2 3" xfId="0"/>
    <cellStyle name="Normal 61 2 4 4 2 2 2 3 3" xfId="0"/>
    <cellStyle name="Normal 61 2 4 4 2 2 2 3 3 2" xfId="0"/>
    <cellStyle name="Normal 61 2 4 4 2 2 2 3 3 2 2" xfId="0"/>
    <cellStyle name="Normal 61 2 4 4 2 2 2 3 3 3" xfId="0"/>
    <cellStyle name="Normal 61 2 4 4 2 2 2 3 4" xfId="0"/>
    <cellStyle name="Normal 61 2 4 4 2 2 2 3 4 2" xfId="0"/>
    <cellStyle name="Normal 61 2 4 4 2 2 2 3 5" xfId="0"/>
    <cellStyle name="Normal 61 2 4 4 2 2 2 4" xfId="0"/>
    <cellStyle name="Normal 61 2 4 4 2 2 2 4 2" xfId="0"/>
    <cellStyle name="Normal 61 2 4 4 2 2 2 4 2 2" xfId="0"/>
    <cellStyle name="Normal 61 2 4 4 2 2 2 4 3" xfId="0"/>
    <cellStyle name="Normal 61 2 4 4 2 2 2 5" xfId="0"/>
    <cellStyle name="Normal 61 2 4 4 2 2 2 5 2" xfId="0"/>
    <cellStyle name="Normal 61 2 4 4 2 2 2 5 2 2" xfId="0"/>
    <cellStyle name="Normal 61 2 4 4 2 2 2 5 3" xfId="0"/>
    <cellStyle name="Normal 61 2 4 4 2 2 2 6" xfId="0"/>
    <cellStyle name="Normal 61 2 4 4 2 2 2 6 2" xfId="0"/>
    <cellStyle name="Normal 61 2 4 4 2 2 2 7" xfId="0"/>
    <cellStyle name="Normal 61 2 4 4 2 2 3" xfId="0"/>
    <cellStyle name="Normal 61 2 4 4 2 2 3 2" xfId="0"/>
    <cellStyle name="Normal 61 2 4 4 2 2 3 2 2" xfId="0"/>
    <cellStyle name="Normal 61 2 4 4 2 2 3 2 2 2" xfId="0"/>
    <cellStyle name="Normal 61 2 4 4 2 2 3 2 2 2 2" xfId="0"/>
    <cellStyle name="Normal 61 2 4 4 2 2 3 2 2 3" xfId="0"/>
    <cellStyle name="Normal 61 2 4 4 2 2 3 2 3" xfId="0"/>
    <cellStyle name="Normal 61 2 4 4 2 2 3 2 3 2" xfId="0"/>
    <cellStyle name="Normal 61 2 4 4 2 2 3 2 3 2 2" xfId="0"/>
    <cellStyle name="Normal 61 2 4 4 2 2 3 2 3 3" xfId="0"/>
    <cellStyle name="Normal 61 2 4 4 2 2 3 2 4" xfId="0"/>
    <cellStyle name="Normal 61 2 4 4 2 2 3 2 4 2" xfId="0"/>
    <cellStyle name="Normal 61 2 4 4 2 2 3 2 5" xfId="0"/>
    <cellStyle name="Normal 61 2 4 4 2 2 3 3" xfId="0"/>
    <cellStyle name="Normal 61 2 4 4 2 2 3 3 2" xfId="0"/>
    <cellStyle name="Normal 61 2 4 4 2 2 3 3 2 2" xfId="0"/>
    <cellStyle name="Normal 61 2 4 4 2 2 3 3 3" xfId="0"/>
    <cellStyle name="Normal 61 2 4 4 2 2 3 4" xfId="0"/>
    <cellStyle name="Normal 61 2 4 4 2 2 3 4 2" xfId="0"/>
    <cellStyle name="Normal 61 2 4 4 2 2 3 4 2 2" xfId="0"/>
    <cellStyle name="Normal 61 2 4 4 2 2 3 4 3" xfId="0"/>
    <cellStyle name="Normal 61 2 4 4 2 2 3 5" xfId="0"/>
    <cellStyle name="Normal 61 2 4 4 2 2 3 5 2" xfId="0"/>
    <cellStyle name="Normal 61 2 4 4 2 2 3 6" xfId="0"/>
    <cellStyle name="Normal 61 2 4 4 2 2 4" xfId="0"/>
    <cellStyle name="Normal 61 2 4 4 2 2 4 2" xfId="0"/>
    <cellStyle name="Normal 61 2 4 4 2 2 4 2 2" xfId="0"/>
    <cellStyle name="Normal 61 2 4 4 2 2 4 2 2 2" xfId="0"/>
    <cellStyle name="Normal 61 2 4 4 2 2 4 2 3" xfId="0"/>
    <cellStyle name="Normal 61 2 4 4 2 2 4 3" xfId="0"/>
    <cellStyle name="Normal 61 2 4 4 2 2 4 3 2" xfId="0"/>
    <cellStyle name="Normal 61 2 4 4 2 2 4 3 2 2" xfId="0"/>
    <cellStyle name="Normal 61 2 4 4 2 2 4 3 3" xfId="0"/>
    <cellStyle name="Normal 61 2 4 4 2 2 4 4" xfId="0"/>
    <cellStyle name="Normal 61 2 4 4 2 2 4 4 2" xfId="0"/>
    <cellStyle name="Normal 61 2 4 4 2 2 4 5" xfId="0"/>
    <cellStyle name="Normal 61 2 4 4 2 2 5" xfId="0"/>
    <cellStyle name="Normal 61 2 4 4 2 2 5 2" xfId="0"/>
    <cellStyle name="Normal 61 2 4 4 2 2 5 2 2" xfId="0"/>
    <cellStyle name="Normal 61 2 4 4 2 2 5 3" xfId="0"/>
    <cellStyle name="Normal 61 2 4 4 2 2 6" xfId="0"/>
    <cellStyle name="Normal 61 2 4 4 2 2 6 2" xfId="0"/>
    <cellStyle name="Normal 61 2 4 4 2 2 6 2 2" xfId="0"/>
    <cellStyle name="Normal 61 2 4 4 2 2 6 3" xfId="0"/>
    <cellStyle name="Normal 61 2 4 4 2 2 7" xfId="0"/>
    <cellStyle name="Normal 61 2 4 4 2 2 7 2" xfId="0"/>
    <cellStyle name="Normal 61 2 4 4 2 2 8" xfId="0"/>
    <cellStyle name="Normal 61 2 4 4 2 3" xfId="0"/>
    <cellStyle name="Normal 61 2 4 4 2 3 2" xfId="0"/>
    <cellStyle name="Normal 61 2 4 4 2 3 2 2" xfId="0"/>
    <cellStyle name="Normal 61 2 4 4 2 3 2 2 2" xfId="0"/>
    <cellStyle name="Normal 61 2 4 4 2 3 2 2 2 2" xfId="0"/>
    <cellStyle name="Normal 61 2 4 4 2 3 2 2 2 2 2" xfId="0"/>
    <cellStyle name="Normal 61 2 4 4 2 3 2 2 2 3" xfId="0"/>
    <cellStyle name="Normal 61 2 4 4 2 3 2 2 3" xfId="0"/>
    <cellStyle name="Normal 61 2 4 4 2 3 2 2 3 2" xfId="0"/>
    <cellStyle name="Normal 61 2 4 4 2 3 2 2 3 2 2" xfId="0"/>
    <cellStyle name="Normal 61 2 4 4 2 3 2 2 3 3" xfId="0"/>
    <cellStyle name="Normal 61 2 4 4 2 3 2 2 4" xfId="0"/>
    <cellStyle name="Normal 61 2 4 4 2 3 2 2 4 2" xfId="0"/>
    <cellStyle name="Normal 61 2 4 4 2 3 2 2 5" xfId="0"/>
    <cellStyle name="Normal 61 2 4 4 2 3 2 3" xfId="0"/>
    <cellStyle name="Normal 61 2 4 4 2 3 2 3 2" xfId="0"/>
    <cellStyle name="Normal 61 2 4 4 2 3 2 3 2 2" xfId="0"/>
    <cellStyle name="Normal 61 2 4 4 2 3 2 3 3" xfId="0"/>
    <cellStyle name="Normal 61 2 4 4 2 3 2 4" xfId="0"/>
    <cellStyle name="Normal 61 2 4 4 2 3 2 4 2" xfId="0"/>
    <cellStyle name="Normal 61 2 4 4 2 3 2 4 2 2" xfId="0"/>
    <cellStyle name="Normal 61 2 4 4 2 3 2 4 3" xfId="0"/>
    <cellStyle name="Normal 61 2 4 4 2 3 2 5" xfId="0"/>
    <cellStyle name="Normal 61 2 4 4 2 3 2 5 2" xfId="0"/>
    <cellStyle name="Normal 61 2 4 4 2 3 2 6" xfId="0"/>
    <cellStyle name="Normal 61 2 4 4 2 3 3" xfId="0"/>
    <cellStyle name="Normal 61 2 4 4 2 3 3 2" xfId="0"/>
    <cellStyle name="Normal 61 2 4 4 2 3 3 2 2" xfId="0"/>
    <cellStyle name="Normal 61 2 4 4 2 3 3 2 2 2" xfId="0"/>
    <cellStyle name="Normal 61 2 4 4 2 3 3 2 3" xfId="0"/>
    <cellStyle name="Normal 61 2 4 4 2 3 3 3" xfId="0"/>
    <cellStyle name="Normal 61 2 4 4 2 3 3 3 2" xfId="0"/>
    <cellStyle name="Normal 61 2 4 4 2 3 3 3 2 2" xfId="0"/>
    <cellStyle name="Normal 61 2 4 4 2 3 3 3 3" xfId="0"/>
    <cellStyle name="Normal 61 2 4 4 2 3 3 4" xfId="0"/>
    <cellStyle name="Normal 61 2 4 4 2 3 3 4 2" xfId="0"/>
    <cellStyle name="Normal 61 2 4 4 2 3 3 5" xfId="0"/>
    <cellStyle name="Normal 61 2 4 4 2 3 4" xfId="0"/>
    <cellStyle name="Normal 61 2 4 4 2 3 4 2" xfId="0"/>
    <cellStyle name="Normal 61 2 4 4 2 3 4 2 2" xfId="0"/>
    <cellStyle name="Normal 61 2 4 4 2 3 4 3" xfId="0"/>
    <cellStyle name="Normal 61 2 4 4 2 3 5" xfId="0"/>
    <cellStyle name="Normal 61 2 4 4 2 3 5 2" xfId="0"/>
    <cellStyle name="Normal 61 2 4 4 2 3 5 2 2" xfId="0"/>
    <cellStyle name="Normal 61 2 4 4 2 3 5 3" xfId="0"/>
    <cellStyle name="Normal 61 2 4 4 2 3 6" xfId="0"/>
    <cellStyle name="Normal 61 2 4 4 2 3 6 2" xfId="0"/>
    <cellStyle name="Normal 61 2 4 4 2 3 7" xfId="0"/>
    <cellStyle name="Normal 61 2 4 4 2 4" xfId="0"/>
    <cellStyle name="Normal 61 2 4 4 2 4 2" xfId="0"/>
    <cellStyle name="Normal 61 2 4 4 2 4 2 2" xfId="0"/>
    <cellStyle name="Normal 61 2 4 4 2 4 2 2 2" xfId="0"/>
    <cellStyle name="Normal 61 2 4 4 2 4 2 2 2 2" xfId="0"/>
    <cellStyle name="Normal 61 2 4 4 2 4 2 2 3" xfId="0"/>
    <cellStyle name="Normal 61 2 4 4 2 4 2 3" xfId="0"/>
    <cellStyle name="Normal 61 2 4 4 2 4 2 3 2" xfId="0"/>
    <cellStyle name="Normal 61 2 4 4 2 4 2 3 2 2" xfId="0"/>
    <cellStyle name="Normal 61 2 4 4 2 4 2 3 3" xfId="0"/>
    <cellStyle name="Normal 61 2 4 4 2 4 2 4" xfId="0"/>
    <cellStyle name="Normal 61 2 4 4 2 4 2 4 2" xfId="0"/>
    <cellStyle name="Normal 61 2 4 4 2 4 2 5" xfId="0"/>
    <cellStyle name="Normal 61 2 4 4 2 4 3" xfId="0"/>
    <cellStyle name="Normal 61 2 4 4 2 4 3 2" xfId="0"/>
    <cellStyle name="Normal 61 2 4 4 2 4 3 2 2" xfId="0"/>
    <cellStyle name="Normal 61 2 4 4 2 4 3 3" xfId="0"/>
    <cellStyle name="Normal 61 2 4 4 2 4 4" xfId="0"/>
    <cellStyle name="Normal 61 2 4 4 2 4 4 2" xfId="0"/>
    <cellStyle name="Normal 61 2 4 4 2 4 4 2 2" xfId="0"/>
    <cellStyle name="Normal 61 2 4 4 2 4 4 3" xfId="0"/>
    <cellStyle name="Normal 61 2 4 4 2 4 5" xfId="0"/>
    <cellStyle name="Normal 61 2 4 4 2 4 5 2" xfId="0"/>
    <cellStyle name="Normal 61 2 4 4 2 4 6" xfId="0"/>
    <cellStyle name="Normal 61 2 4 4 2 5" xfId="0"/>
    <cellStyle name="Normal 61 2 4 4 2 5 2" xfId="0"/>
    <cellStyle name="Normal 61 2 4 4 2 5 2 2" xfId="0"/>
    <cellStyle name="Normal 61 2 4 4 2 5 2 2 2" xfId="0"/>
    <cellStyle name="Normal 61 2 4 4 2 5 2 3" xfId="0"/>
    <cellStyle name="Normal 61 2 4 4 2 5 3" xfId="0"/>
    <cellStyle name="Normal 61 2 4 4 2 5 3 2" xfId="0"/>
    <cellStyle name="Normal 61 2 4 4 2 5 3 2 2" xfId="0"/>
    <cellStyle name="Normal 61 2 4 4 2 5 3 3" xfId="0"/>
    <cellStyle name="Normal 61 2 4 4 2 5 4" xfId="0"/>
    <cellStyle name="Normal 61 2 4 4 2 5 4 2" xfId="0"/>
    <cellStyle name="Normal 61 2 4 4 2 5 5" xfId="0"/>
    <cellStyle name="Normal 61 2 4 4 2 6" xfId="0"/>
    <cellStyle name="Normal 61 2 4 4 2 6 2" xfId="0"/>
    <cellStyle name="Normal 61 2 4 4 2 6 2 2" xfId="0"/>
    <cellStyle name="Normal 61 2 4 4 2 6 3" xfId="0"/>
    <cellStyle name="Normal 61 2 4 4 2 7" xfId="0"/>
    <cellStyle name="Normal 61 2 4 4 2 7 2" xfId="0"/>
    <cellStyle name="Normal 61 2 4 4 2 7 2 2" xfId="0"/>
    <cellStyle name="Normal 61 2 4 4 2 7 3" xfId="0"/>
    <cellStyle name="Normal 61 2 4 4 2 8" xfId="0"/>
    <cellStyle name="Normal 61 2 4 4 2 8 2" xfId="0"/>
    <cellStyle name="Normal 61 2 4 4 2 9" xfId="0"/>
    <cellStyle name="Normal 61 2 4 4 3" xfId="0"/>
    <cellStyle name="Normal 61 2 4 4 3 2" xfId="0"/>
    <cellStyle name="Normal 61 2 4 4 3 2 2" xfId="0"/>
    <cellStyle name="Normal 61 2 4 4 3 2 2 2" xfId="0"/>
    <cellStyle name="Normal 61 2 4 4 3 2 2 2 2" xfId="0"/>
    <cellStyle name="Normal 61 2 4 4 3 2 2 2 2 2" xfId="0"/>
    <cellStyle name="Normal 61 2 4 4 3 2 2 2 2 2 2" xfId="0"/>
    <cellStyle name="Normal 61 2 4 4 3 2 2 2 2 3" xfId="0"/>
    <cellStyle name="Normal 61 2 4 4 3 2 2 2 3" xfId="0"/>
    <cellStyle name="Normal 61 2 4 4 3 2 2 2 3 2" xfId="0"/>
    <cellStyle name="Normal 61 2 4 4 3 2 2 2 3 2 2" xfId="0"/>
    <cellStyle name="Normal 61 2 4 4 3 2 2 2 3 3" xfId="0"/>
    <cellStyle name="Normal 61 2 4 4 3 2 2 2 4" xfId="0"/>
    <cellStyle name="Normal 61 2 4 4 3 2 2 2 4 2" xfId="0"/>
    <cellStyle name="Normal 61 2 4 4 3 2 2 2 5" xfId="0"/>
    <cellStyle name="Normal 61 2 4 4 3 2 2 3" xfId="0"/>
    <cellStyle name="Normal 61 2 4 4 3 2 2 3 2" xfId="0"/>
    <cellStyle name="Normal 61 2 4 4 3 2 2 3 2 2" xfId="0"/>
    <cellStyle name="Normal 61 2 4 4 3 2 2 3 3" xfId="0"/>
    <cellStyle name="Normal 61 2 4 4 3 2 2 4" xfId="0"/>
    <cellStyle name="Normal 61 2 4 4 3 2 2 4 2" xfId="0"/>
    <cellStyle name="Normal 61 2 4 4 3 2 2 4 2 2" xfId="0"/>
    <cellStyle name="Normal 61 2 4 4 3 2 2 4 3" xfId="0"/>
    <cellStyle name="Normal 61 2 4 4 3 2 2 5" xfId="0"/>
    <cellStyle name="Normal 61 2 4 4 3 2 2 5 2" xfId="0"/>
    <cellStyle name="Normal 61 2 4 4 3 2 2 6" xfId="0"/>
    <cellStyle name="Normal 61 2 4 4 3 2 3" xfId="0"/>
    <cellStyle name="Normal 61 2 4 4 3 2 3 2" xfId="0"/>
    <cellStyle name="Normal 61 2 4 4 3 2 3 2 2" xfId="0"/>
    <cellStyle name="Normal 61 2 4 4 3 2 3 2 2 2" xfId="0"/>
    <cellStyle name="Normal 61 2 4 4 3 2 3 2 3" xfId="0"/>
    <cellStyle name="Normal 61 2 4 4 3 2 3 3" xfId="0"/>
    <cellStyle name="Normal 61 2 4 4 3 2 3 3 2" xfId="0"/>
    <cellStyle name="Normal 61 2 4 4 3 2 3 3 2 2" xfId="0"/>
    <cellStyle name="Normal 61 2 4 4 3 2 3 3 3" xfId="0"/>
    <cellStyle name="Normal 61 2 4 4 3 2 3 4" xfId="0"/>
    <cellStyle name="Normal 61 2 4 4 3 2 3 4 2" xfId="0"/>
    <cellStyle name="Normal 61 2 4 4 3 2 3 5" xfId="0"/>
    <cellStyle name="Normal 61 2 4 4 3 2 4" xfId="0"/>
    <cellStyle name="Normal 61 2 4 4 3 2 4 2" xfId="0"/>
    <cellStyle name="Normal 61 2 4 4 3 2 4 2 2" xfId="0"/>
    <cellStyle name="Normal 61 2 4 4 3 2 4 3" xfId="0"/>
    <cellStyle name="Normal 61 2 4 4 3 2 5" xfId="0"/>
    <cellStyle name="Normal 61 2 4 4 3 2 5 2" xfId="0"/>
    <cellStyle name="Normal 61 2 4 4 3 2 5 2 2" xfId="0"/>
    <cellStyle name="Normal 61 2 4 4 3 2 5 3" xfId="0"/>
    <cellStyle name="Normal 61 2 4 4 3 2 6" xfId="0"/>
    <cellStyle name="Normal 61 2 4 4 3 2 6 2" xfId="0"/>
    <cellStyle name="Normal 61 2 4 4 3 2 7" xfId="0"/>
    <cellStyle name="Normal 61 2 4 4 3 3" xfId="0"/>
    <cellStyle name="Normal 61 2 4 4 3 3 2" xfId="0"/>
    <cellStyle name="Normal 61 2 4 4 3 3 2 2" xfId="0"/>
    <cellStyle name="Normal 61 2 4 4 3 3 2 2 2" xfId="0"/>
    <cellStyle name="Normal 61 2 4 4 3 3 2 2 2 2" xfId="0"/>
    <cellStyle name="Normal 61 2 4 4 3 3 2 2 3" xfId="0"/>
    <cellStyle name="Normal 61 2 4 4 3 3 2 3" xfId="0"/>
    <cellStyle name="Normal 61 2 4 4 3 3 2 3 2" xfId="0"/>
    <cellStyle name="Normal 61 2 4 4 3 3 2 3 2 2" xfId="0"/>
    <cellStyle name="Normal 61 2 4 4 3 3 2 3 3" xfId="0"/>
    <cellStyle name="Normal 61 2 4 4 3 3 2 4" xfId="0"/>
    <cellStyle name="Normal 61 2 4 4 3 3 2 4 2" xfId="0"/>
    <cellStyle name="Normal 61 2 4 4 3 3 2 5" xfId="0"/>
    <cellStyle name="Normal 61 2 4 4 3 3 3" xfId="0"/>
    <cellStyle name="Normal 61 2 4 4 3 3 3 2" xfId="0"/>
    <cellStyle name="Normal 61 2 4 4 3 3 3 2 2" xfId="0"/>
    <cellStyle name="Normal 61 2 4 4 3 3 3 3" xfId="0"/>
    <cellStyle name="Normal 61 2 4 4 3 3 4" xfId="0"/>
    <cellStyle name="Normal 61 2 4 4 3 3 4 2" xfId="0"/>
    <cellStyle name="Normal 61 2 4 4 3 3 4 2 2" xfId="0"/>
    <cellStyle name="Normal 61 2 4 4 3 3 4 3" xfId="0"/>
    <cellStyle name="Normal 61 2 4 4 3 3 5" xfId="0"/>
    <cellStyle name="Normal 61 2 4 4 3 3 5 2" xfId="0"/>
    <cellStyle name="Normal 61 2 4 4 3 3 6" xfId="0"/>
    <cellStyle name="Normal 61 2 4 4 3 4" xfId="0"/>
    <cellStyle name="Normal 61 2 4 4 3 4 2" xfId="0"/>
    <cellStyle name="Normal 61 2 4 4 3 4 2 2" xfId="0"/>
    <cellStyle name="Normal 61 2 4 4 3 4 2 2 2" xfId="0"/>
    <cellStyle name="Normal 61 2 4 4 3 4 2 3" xfId="0"/>
    <cellStyle name="Normal 61 2 4 4 3 4 3" xfId="0"/>
    <cellStyle name="Normal 61 2 4 4 3 4 3 2" xfId="0"/>
    <cellStyle name="Normal 61 2 4 4 3 4 3 2 2" xfId="0"/>
    <cellStyle name="Normal 61 2 4 4 3 4 3 3" xfId="0"/>
    <cellStyle name="Normal 61 2 4 4 3 4 4" xfId="0"/>
    <cellStyle name="Normal 61 2 4 4 3 4 4 2" xfId="0"/>
    <cellStyle name="Normal 61 2 4 4 3 4 5" xfId="0"/>
    <cellStyle name="Normal 61 2 4 4 3 5" xfId="0"/>
    <cellStyle name="Normal 61 2 4 4 3 5 2" xfId="0"/>
    <cellStyle name="Normal 61 2 4 4 3 5 2 2" xfId="0"/>
    <cellStyle name="Normal 61 2 4 4 3 5 3" xfId="0"/>
    <cellStyle name="Normal 61 2 4 4 3 6" xfId="0"/>
    <cellStyle name="Normal 61 2 4 4 3 6 2" xfId="0"/>
    <cellStyle name="Normal 61 2 4 4 3 6 2 2" xfId="0"/>
    <cellStyle name="Normal 61 2 4 4 3 6 3" xfId="0"/>
    <cellStyle name="Normal 61 2 4 4 3 7" xfId="0"/>
    <cellStyle name="Normal 61 2 4 4 3 7 2" xfId="0"/>
    <cellStyle name="Normal 61 2 4 4 3 8" xfId="0"/>
    <cellStyle name="Normal 61 2 4 4 4" xfId="0"/>
    <cellStyle name="Normal 61 2 4 4 4 2" xfId="0"/>
    <cellStyle name="Normal 61 2 4 4 4 2 2" xfId="0"/>
    <cellStyle name="Normal 61 2 4 4 4 2 2 2" xfId="0"/>
    <cellStyle name="Normal 61 2 4 4 4 2 2 2 2" xfId="0"/>
    <cellStyle name="Normal 61 2 4 4 4 2 2 2 2 2" xfId="0"/>
    <cellStyle name="Normal 61 2 4 4 4 2 2 2 3" xfId="0"/>
    <cellStyle name="Normal 61 2 4 4 4 2 2 3" xfId="0"/>
    <cellStyle name="Normal 61 2 4 4 4 2 2 3 2" xfId="0"/>
    <cellStyle name="Normal 61 2 4 4 4 2 2 3 2 2" xfId="0"/>
    <cellStyle name="Normal 61 2 4 4 4 2 2 3 3" xfId="0"/>
    <cellStyle name="Normal 61 2 4 4 4 2 2 4" xfId="0"/>
    <cellStyle name="Normal 61 2 4 4 4 2 2 4 2" xfId="0"/>
    <cellStyle name="Normal 61 2 4 4 4 2 2 5" xfId="0"/>
    <cellStyle name="Normal 61 2 4 4 4 2 3" xfId="0"/>
    <cellStyle name="Normal 61 2 4 4 4 2 3 2" xfId="0"/>
    <cellStyle name="Normal 61 2 4 4 4 2 3 2 2" xfId="0"/>
    <cellStyle name="Normal 61 2 4 4 4 2 3 3" xfId="0"/>
    <cellStyle name="Normal 61 2 4 4 4 2 4" xfId="0"/>
    <cellStyle name="Normal 61 2 4 4 4 2 4 2" xfId="0"/>
    <cellStyle name="Normal 61 2 4 4 4 2 4 2 2" xfId="0"/>
    <cellStyle name="Normal 61 2 4 4 4 2 4 3" xfId="0"/>
    <cellStyle name="Normal 61 2 4 4 4 2 5" xfId="0"/>
    <cellStyle name="Normal 61 2 4 4 4 2 5 2" xfId="0"/>
    <cellStyle name="Normal 61 2 4 4 4 2 6" xfId="0"/>
    <cellStyle name="Normal 61 2 4 4 4 3" xfId="0"/>
    <cellStyle name="Normal 61 2 4 4 4 3 2" xfId="0"/>
    <cellStyle name="Normal 61 2 4 4 4 3 2 2" xfId="0"/>
    <cellStyle name="Normal 61 2 4 4 4 3 2 2 2" xfId="0"/>
    <cellStyle name="Normal 61 2 4 4 4 3 2 3" xfId="0"/>
    <cellStyle name="Normal 61 2 4 4 4 3 3" xfId="0"/>
    <cellStyle name="Normal 61 2 4 4 4 3 3 2" xfId="0"/>
    <cellStyle name="Normal 61 2 4 4 4 3 3 2 2" xfId="0"/>
    <cellStyle name="Normal 61 2 4 4 4 3 3 3" xfId="0"/>
    <cellStyle name="Normal 61 2 4 4 4 3 4" xfId="0"/>
    <cellStyle name="Normal 61 2 4 4 4 3 4 2" xfId="0"/>
    <cellStyle name="Normal 61 2 4 4 4 3 5" xfId="0"/>
    <cellStyle name="Normal 61 2 4 4 4 4" xfId="0"/>
    <cellStyle name="Normal 61 2 4 4 4 4 2" xfId="0"/>
    <cellStyle name="Normal 61 2 4 4 4 4 2 2" xfId="0"/>
    <cellStyle name="Normal 61 2 4 4 4 4 3" xfId="0"/>
    <cellStyle name="Normal 61 2 4 4 4 5" xfId="0"/>
    <cellStyle name="Normal 61 2 4 4 4 5 2" xfId="0"/>
    <cellStyle name="Normal 61 2 4 4 4 5 2 2" xfId="0"/>
    <cellStyle name="Normal 61 2 4 4 4 5 3" xfId="0"/>
    <cellStyle name="Normal 61 2 4 4 4 6" xfId="0"/>
    <cellStyle name="Normal 61 2 4 4 4 6 2" xfId="0"/>
    <cellStyle name="Normal 61 2 4 4 4 7" xfId="0"/>
    <cellStyle name="Normal 61 2 4 4 5" xfId="0"/>
    <cellStyle name="Normal 61 2 4 4 5 2" xfId="0"/>
    <cellStyle name="Normal 61 2 4 4 5 2 2" xfId="0"/>
    <cellStyle name="Normal 61 2 4 4 5 2 2 2" xfId="0"/>
    <cellStyle name="Normal 61 2 4 4 5 2 2 2 2" xfId="0"/>
    <cellStyle name="Normal 61 2 4 4 5 2 2 3" xfId="0"/>
    <cellStyle name="Normal 61 2 4 4 5 2 3" xfId="0"/>
    <cellStyle name="Normal 61 2 4 4 5 2 3 2" xfId="0"/>
    <cellStyle name="Normal 61 2 4 4 5 2 3 2 2" xfId="0"/>
    <cellStyle name="Normal 61 2 4 4 5 2 3 3" xfId="0"/>
    <cellStyle name="Normal 61 2 4 4 5 2 4" xfId="0"/>
    <cellStyle name="Normal 61 2 4 4 5 2 4 2" xfId="0"/>
    <cellStyle name="Normal 61 2 4 4 5 2 5" xfId="0"/>
    <cellStyle name="Normal 61 2 4 4 5 3" xfId="0"/>
    <cellStyle name="Normal 61 2 4 4 5 3 2" xfId="0"/>
    <cellStyle name="Normal 61 2 4 4 5 3 2 2" xfId="0"/>
    <cellStyle name="Normal 61 2 4 4 5 3 3" xfId="0"/>
    <cellStyle name="Normal 61 2 4 4 5 4" xfId="0"/>
    <cellStyle name="Normal 61 2 4 4 5 4 2" xfId="0"/>
    <cellStyle name="Normal 61 2 4 4 5 4 2 2" xfId="0"/>
    <cellStyle name="Normal 61 2 4 4 5 4 3" xfId="0"/>
    <cellStyle name="Normal 61 2 4 4 5 5" xfId="0"/>
    <cellStyle name="Normal 61 2 4 4 5 5 2" xfId="0"/>
    <cellStyle name="Normal 61 2 4 4 5 6" xfId="0"/>
    <cellStyle name="Normal 61 2 4 4 6" xfId="0"/>
    <cellStyle name="Normal 61 2 4 4 6 2" xfId="0"/>
    <cellStyle name="Normal 61 2 4 4 6 2 2" xfId="0"/>
    <cellStyle name="Normal 61 2 4 4 6 2 2 2" xfId="0"/>
    <cellStyle name="Normal 61 2 4 4 6 2 3" xfId="0"/>
    <cellStyle name="Normal 61 2 4 4 6 3" xfId="0"/>
    <cellStyle name="Normal 61 2 4 4 6 3 2" xfId="0"/>
    <cellStyle name="Normal 61 2 4 4 6 3 2 2" xfId="0"/>
    <cellStyle name="Normal 61 2 4 4 6 3 3" xfId="0"/>
    <cellStyle name="Normal 61 2 4 4 6 4" xfId="0"/>
    <cellStyle name="Normal 61 2 4 4 6 4 2" xfId="0"/>
    <cellStyle name="Normal 61 2 4 4 6 5" xfId="0"/>
    <cellStyle name="Normal 61 2 4 4 7" xfId="0"/>
    <cellStyle name="Normal 61 2 4 4 7 2" xfId="0"/>
    <cellStyle name="Normal 61 2 4 4 7 2 2" xfId="0"/>
    <cellStyle name="Normal 61 2 4 4 7 3" xfId="0"/>
    <cellStyle name="Normal 61 2 4 4 8" xfId="0"/>
    <cellStyle name="Normal 61 2 4 4 8 2" xfId="0"/>
    <cellStyle name="Normal 61 2 4 4 8 2 2" xfId="0"/>
    <cellStyle name="Normal 61 2 4 4 8 3" xfId="0"/>
    <cellStyle name="Normal 61 2 4 4 9" xfId="0"/>
    <cellStyle name="Normal 61 2 4 4 9 2" xfId="0"/>
    <cellStyle name="Normal 61 2 4 5" xfId="0"/>
    <cellStyle name="Normal 61 2 4 5 2" xfId="0"/>
    <cellStyle name="Normal 61 2 4 5 2 2" xfId="0"/>
    <cellStyle name="Normal 61 2 4 5 2 2 2" xfId="0"/>
    <cellStyle name="Normal 61 2 4 5 2 2 2 2" xfId="0"/>
    <cellStyle name="Normal 61 2 4 5 2 2 2 2 2" xfId="0"/>
    <cellStyle name="Normal 61 2 4 5 2 2 2 2 2 2" xfId="0"/>
    <cellStyle name="Normal 61 2 4 5 2 2 2 2 2 2 2" xfId="0"/>
    <cellStyle name="Normal 61 2 4 5 2 2 2 2 2 3" xfId="0"/>
    <cellStyle name="Normal 61 2 4 5 2 2 2 2 3" xfId="0"/>
    <cellStyle name="Normal 61 2 4 5 2 2 2 2 3 2" xfId="0"/>
    <cellStyle name="Normal 61 2 4 5 2 2 2 2 3 2 2" xfId="0"/>
    <cellStyle name="Normal 61 2 4 5 2 2 2 2 3 3" xfId="0"/>
    <cellStyle name="Normal 61 2 4 5 2 2 2 2 4" xfId="0"/>
    <cellStyle name="Normal 61 2 4 5 2 2 2 2 4 2" xfId="0"/>
    <cellStyle name="Normal 61 2 4 5 2 2 2 2 5" xfId="0"/>
    <cellStyle name="Normal 61 2 4 5 2 2 2 3" xfId="0"/>
    <cellStyle name="Normal 61 2 4 5 2 2 2 3 2" xfId="0"/>
    <cellStyle name="Normal 61 2 4 5 2 2 2 3 2 2" xfId="0"/>
    <cellStyle name="Normal 61 2 4 5 2 2 2 3 3" xfId="0"/>
    <cellStyle name="Normal 61 2 4 5 2 2 2 4" xfId="0"/>
    <cellStyle name="Normal 61 2 4 5 2 2 2 4 2" xfId="0"/>
    <cellStyle name="Normal 61 2 4 5 2 2 2 4 2 2" xfId="0"/>
    <cellStyle name="Normal 61 2 4 5 2 2 2 4 3" xfId="0"/>
    <cellStyle name="Normal 61 2 4 5 2 2 2 5" xfId="0"/>
    <cellStyle name="Normal 61 2 4 5 2 2 2 5 2" xfId="0"/>
    <cellStyle name="Normal 61 2 4 5 2 2 2 6" xfId="0"/>
    <cellStyle name="Normal 61 2 4 5 2 2 3" xfId="0"/>
    <cellStyle name="Normal 61 2 4 5 2 2 3 2" xfId="0"/>
    <cellStyle name="Normal 61 2 4 5 2 2 3 2 2" xfId="0"/>
    <cellStyle name="Normal 61 2 4 5 2 2 3 2 2 2" xfId="0"/>
    <cellStyle name="Normal 61 2 4 5 2 2 3 2 3" xfId="0"/>
    <cellStyle name="Normal 61 2 4 5 2 2 3 3" xfId="0"/>
    <cellStyle name="Normal 61 2 4 5 2 2 3 3 2" xfId="0"/>
    <cellStyle name="Normal 61 2 4 5 2 2 3 3 2 2" xfId="0"/>
    <cellStyle name="Normal 61 2 4 5 2 2 3 3 3" xfId="0"/>
    <cellStyle name="Normal 61 2 4 5 2 2 3 4" xfId="0"/>
    <cellStyle name="Normal 61 2 4 5 2 2 3 4 2" xfId="0"/>
    <cellStyle name="Normal 61 2 4 5 2 2 3 5" xfId="0"/>
    <cellStyle name="Normal 61 2 4 5 2 2 4" xfId="0"/>
    <cellStyle name="Normal 61 2 4 5 2 2 4 2" xfId="0"/>
    <cellStyle name="Normal 61 2 4 5 2 2 4 2 2" xfId="0"/>
    <cellStyle name="Normal 61 2 4 5 2 2 4 3" xfId="0"/>
    <cellStyle name="Normal 61 2 4 5 2 2 5" xfId="0"/>
    <cellStyle name="Normal 61 2 4 5 2 2 5 2" xfId="0"/>
    <cellStyle name="Normal 61 2 4 5 2 2 5 2 2" xfId="0"/>
    <cellStyle name="Normal 61 2 4 5 2 2 5 3" xfId="0"/>
    <cellStyle name="Normal 61 2 4 5 2 2 6" xfId="0"/>
    <cellStyle name="Normal 61 2 4 5 2 2 6 2" xfId="0"/>
    <cellStyle name="Normal 61 2 4 5 2 2 7" xfId="0"/>
    <cellStyle name="Normal 61 2 4 5 2 3" xfId="0"/>
    <cellStyle name="Normal 61 2 4 5 2 3 2" xfId="0"/>
    <cellStyle name="Normal 61 2 4 5 2 3 2 2" xfId="0"/>
    <cellStyle name="Normal 61 2 4 5 2 3 2 2 2" xfId="0"/>
    <cellStyle name="Normal 61 2 4 5 2 3 2 2 2 2" xfId="0"/>
    <cellStyle name="Normal 61 2 4 5 2 3 2 2 3" xfId="0"/>
    <cellStyle name="Normal 61 2 4 5 2 3 2 3" xfId="0"/>
    <cellStyle name="Normal 61 2 4 5 2 3 2 3 2" xfId="0"/>
    <cellStyle name="Normal 61 2 4 5 2 3 2 3 2 2" xfId="0"/>
    <cellStyle name="Normal 61 2 4 5 2 3 2 3 3" xfId="0"/>
    <cellStyle name="Normal 61 2 4 5 2 3 2 4" xfId="0"/>
    <cellStyle name="Normal 61 2 4 5 2 3 2 4 2" xfId="0"/>
    <cellStyle name="Normal 61 2 4 5 2 3 2 5" xfId="0"/>
    <cellStyle name="Normal 61 2 4 5 2 3 3" xfId="0"/>
    <cellStyle name="Normal 61 2 4 5 2 3 3 2" xfId="0"/>
    <cellStyle name="Normal 61 2 4 5 2 3 3 2 2" xfId="0"/>
    <cellStyle name="Normal 61 2 4 5 2 3 3 3" xfId="0"/>
    <cellStyle name="Normal 61 2 4 5 2 3 4" xfId="0"/>
    <cellStyle name="Normal 61 2 4 5 2 3 4 2" xfId="0"/>
    <cellStyle name="Normal 61 2 4 5 2 3 4 2 2" xfId="0"/>
    <cellStyle name="Normal 61 2 4 5 2 3 4 3" xfId="0"/>
    <cellStyle name="Normal 61 2 4 5 2 3 5" xfId="0"/>
    <cellStyle name="Normal 61 2 4 5 2 3 5 2" xfId="0"/>
    <cellStyle name="Normal 61 2 4 5 2 3 6" xfId="0"/>
    <cellStyle name="Normal 61 2 4 5 2 4" xfId="0"/>
    <cellStyle name="Normal 61 2 4 5 2 4 2" xfId="0"/>
    <cellStyle name="Normal 61 2 4 5 2 4 2 2" xfId="0"/>
    <cellStyle name="Normal 61 2 4 5 2 4 2 2 2" xfId="0"/>
    <cellStyle name="Normal 61 2 4 5 2 4 2 3" xfId="0"/>
    <cellStyle name="Normal 61 2 4 5 2 4 3" xfId="0"/>
    <cellStyle name="Normal 61 2 4 5 2 4 3 2" xfId="0"/>
    <cellStyle name="Normal 61 2 4 5 2 4 3 2 2" xfId="0"/>
    <cellStyle name="Normal 61 2 4 5 2 4 3 3" xfId="0"/>
    <cellStyle name="Normal 61 2 4 5 2 4 4" xfId="0"/>
    <cellStyle name="Normal 61 2 4 5 2 4 4 2" xfId="0"/>
    <cellStyle name="Normal 61 2 4 5 2 4 5" xfId="0"/>
    <cellStyle name="Normal 61 2 4 5 2 5" xfId="0"/>
    <cellStyle name="Normal 61 2 4 5 2 5 2" xfId="0"/>
    <cellStyle name="Normal 61 2 4 5 2 5 2 2" xfId="0"/>
    <cellStyle name="Normal 61 2 4 5 2 5 3" xfId="0"/>
    <cellStyle name="Normal 61 2 4 5 2 6" xfId="0"/>
    <cellStyle name="Normal 61 2 4 5 2 6 2" xfId="0"/>
    <cellStyle name="Normal 61 2 4 5 2 6 2 2" xfId="0"/>
    <cellStyle name="Normal 61 2 4 5 2 6 3" xfId="0"/>
    <cellStyle name="Normal 61 2 4 5 2 7" xfId="0"/>
    <cellStyle name="Normal 61 2 4 5 2 7 2" xfId="0"/>
    <cellStyle name="Normal 61 2 4 5 2 8" xfId="0"/>
    <cellStyle name="Normal 61 2 4 5 3" xfId="0"/>
    <cellStyle name="Normal 61 2 4 5 3 2" xfId="0"/>
    <cellStyle name="Normal 61 2 4 5 3 2 2" xfId="0"/>
    <cellStyle name="Normal 61 2 4 5 3 2 2 2" xfId="0"/>
    <cellStyle name="Normal 61 2 4 5 3 2 2 2 2" xfId="0"/>
    <cellStyle name="Normal 61 2 4 5 3 2 2 2 2 2" xfId="0"/>
    <cellStyle name="Normal 61 2 4 5 3 2 2 2 3" xfId="0"/>
    <cellStyle name="Normal 61 2 4 5 3 2 2 3" xfId="0"/>
    <cellStyle name="Normal 61 2 4 5 3 2 2 3 2" xfId="0"/>
    <cellStyle name="Normal 61 2 4 5 3 2 2 3 2 2" xfId="0"/>
    <cellStyle name="Normal 61 2 4 5 3 2 2 3 3" xfId="0"/>
    <cellStyle name="Normal 61 2 4 5 3 2 2 4" xfId="0"/>
    <cellStyle name="Normal 61 2 4 5 3 2 2 4 2" xfId="0"/>
    <cellStyle name="Normal 61 2 4 5 3 2 2 5" xfId="0"/>
    <cellStyle name="Normal 61 2 4 5 3 2 3" xfId="0"/>
    <cellStyle name="Normal 61 2 4 5 3 2 3 2" xfId="0"/>
    <cellStyle name="Normal 61 2 4 5 3 2 3 2 2" xfId="0"/>
    <cellStyle name="Normal 61 2 4 5 3 2 3 3" xfId="0"/>
    <cellStyle name="Normal 61 2 4 5 3 2 4" xfId="0"/>
    <cellStyle name="Normal 61 2 4 5 3 2 4 2" xfId="0"/>
    <cellStyle name="Normal 61 2 4 5 3 2 4 2 2" xfId="0"/>
    <cellStyle name="Normal 61 2 4 5 3 2 4 3" xfId="0"/>
    <cellStyle name="Normal 61 2 4 5 3 2 5" xfId="0"/>
    <cellStyle name="Normal 61 2 4 5 3 2 5 2" xfId="0"/>
    <cellStyle name="Normal 61 2 4 5 3 2 6" xfId="0"/>
    <cellStyle name="Normal 61 2 4 5 3 3" xfId="0"/>
    <cellStyle name="Normal 61 2 4 5 3 3 2" xfId="0"/>
    <cellStyle name="Normal 61 2 4 5 3 3 2 2" xfId="0"/>
    <cellStyle name="Normal 61 2 4 5 3 3 2 2 2" xfId="0"/>
    <cellStyle name="Normal 61 2 4 5 3 3 2 3" xfId="0"/>
    <cellStyle name="Normal 61 2 4 5 3 3 3" xfId="0"/>
    <cellStyle name="Normal 61 2 4 5 3 3 3 2" xfId="0"/>
    <cellStyle name="Normal 61 2 4 5 3 3 3 2 2" xfId="0"/>
    <cellStyle name="Normal 61 2 4 5 3 3 3 3" xfId="0"/>
    <cellStyle name="Normal 61 2 4 5 3 3 4" xfId="0"/>
    <cellStyle name="Normal 61 2 4 5 3 3 4 2" xfId="0"/>
    <cellStyle name="Normal 61 2 4 5 3 3 5" xfId="0"/>
    <cellStyle name="Normal 61 2 4 5 3 4" xfId="0"/>
    <cellStyle name="Normal 61 2 4 5 3 4 2" xfId="0"/>
    <cellStyle name="Normal 61 2 4 5 3 4 2 2" xfId="0"/>
    <cellStyle name="Normal 61 2 4 5 3 4 3" xfId="0"/>
    <cellStyle name="Normal 61 2 4 5 3 5" xfId="0"/>
    <cellStyle name="Normal 61 2 4 5 3 5 2" xfId="0"/>
    <cellStyle name="Normal 61 2 4 5 3 5 2 2" xfId="0"/>
    <cellStyle name="Normal 61 2 4 5 3 5 3" xfId="0"/>
    <cellStyle name="Normal 61 2 4 5 3 6" xfId="0"/>
    <cellStyle name="Normal 61 2 4 5 3 6 2" xfId="0"/>
    <cellStyle name="Normal 61 2 4 5 3 7" xfId="0"/>
    <cellStyle name="Normal 61 2 4 5 4" xfId="0"/>
    <cellStyle name="Normal 61 2 4 5 4 2" xfId="0"/>
    <cellStyle name="Normal 61 2 4 5 4 2 2" xfId="0"/>
    <cellStyle name="Normal 61 2 4 5 4 2 2 2" xfId="0"/>
    <cellStyle name="Normal 61 2 4 5 4 2 2 2 2" xfId="0"/>
    <cellStyle name="Normal 61 2 4 5 4 2 2 3" xfId="0"/>
    <cellStyle name="Normal 61 2 4 5 4 2 3" xfId="0"/>
    <cellStyle name="Normal 61 2 4 5 4 2 3 2" xfId="0"/>
    <cellStyle name="Normal 61 2 4 5 4 2 3 2 2" xfId="0"/>
    <cellStyle name="Normal 61 2 4 5 4 2 3 3" xfId="0"/>
    <cellStyle name="Normal 61 2 4 5 4 2 4" xfId="0"/>
    <cellStyle name="Normal 61 2 4 5 4 2 4 2" xfId="0"/>
    <cellStyle name="Normal 61 2 4 5 4 2 5" xfId="0"/>
    <cellStyle name="Normal 61 2 4 5 4 3" xfId="0"/>
    <cellStyle name="Normal 61 2 4 5 4 3 2" xfId="0"/>
    <cellStyle name="Normal 61 2 4 5 4 3 2 2" xfId="0"/>
    <cellStyle name="Normal 61 2 4 5 4 3 3" xfId="0"/>
    <cellStyle name="Normal 61 2 4 5 4 4" xfId="0"/>
    <cellStyle name="Normal 61 2 4 5 4 4 2" xfId="0"/>
    <cellStyle name="Normal 61 2 4 5 4 4 2 2" xfId="0"/>
    <cellStyle name="Normal 61 2 4 5 4 4 3" xfId="0"/>
    <cellStyle name="Normal 61 2 4 5 4 5" xfId="0"/>
    <cellStyle name="Normal 61 2 4 5 4 5 2" xfId="0"/>
    <cellStyle name="Normal 61 2 4 5 4 6" xfId="0"/>
    <cellStyle name="Normal 61 2 4 5 5" xfId="0"/>
    <cellStyle name="Normal 61 2 4 5 5 2" xfId="0"/>
    <cellStyle name="Normal 61 2 4 5 5 2 2" xfId="0"/>
    <cellStyle name="Normal 61 2 4 5 5 2 2 2" xfId="0"/>
    <cellStyle name="Normal 61 2 4 5 5 2 3" xfId="0"/>
    <cellStyle name="Normal 61 2 4 5 5 3" xfId="0"/>
    <cellStyle name="Normal 61 2 4 5 5 3 2" xfId="0"/>
    <cellStyle name="Normal 61 2 4 5 5 3 2 2" xfId="0"/>
    <cellStyle name="Normal 61 2 4 5 5 3 3" xfId="0"/>
    <cellStyle name="Normal 61 2 4 5 5 4" xfId="0"/>
    <cellStyle name="Normal 61 2 4 5 5 4 2" xfId="0"/>
    <cellStyle name="Normal 61 2 4 5 5 5" xfId="0"/>
    <cellStyle name="Normal 61 2 4 5 6" xfId="0"/>
    <cellStyle name="Normal 61 2 4 5 6 2" xfId="0"/>
    <cellStyle name="Normal 61 2 4 5 6 2 2" xfId="0"/>
    <cellStyle name="Normal 61 2 4 5 6 3" xfId="0"/>
    <cellStyle name="Normal 61 2 4 5 7" xfId="0"/>
    <cellStyle name="Normal 61 2 4 5 7 2" xfId="0"/>
    <cellStyle name="Normal 61 2 4 5 7 2 2" xfId="0"/>
    <cellStyle name="Normal 61 2 4 5 7 3" xfId="0"/>
    <cellStyle name="Normal 61 2 4 5 8" xfId="0"/>
    <cellStyle name="Normal 61 2 4 5 8 2" xfId="0"/>
    <cellStyle name="Normal 61 2 4 5 9" xfId="0"/>
    <cellStyle name="Normal 61 2 4 6" xfId="0"/>
    <cellStyle name="Normal 61 2 4 6 2" xfId="0"/>
    <cellStyle name="Normal 61 2 4 6 2 2" xfId="0"/>
    <cellStyle name="Normal 61 2 4 6 2 2 2" xfId="0"/>
    <cellStyle name="Normal 61 2 4 6 2 2 2 2" xfId="0"/>
    <cellStyle name="Normal 61 2 4 6 2 2 2 2 2" xfId="0"/>
    <cellStyle name="Normal 61 2 4 6 2 2 2 2 2 2" xfId="0"/>
    <cellStyle name="Normal 61 2 4 6 2 2 2 2 3" xfId="0"/>
    <cellStyle name="Normal 61 2 4 6 2 2 2 3" xfId="0"/>
    <cellStyle name="Normal 61 2 4 6 2 2 2 3 2" xfId="0"/>
    <cellStyle name="Normal 61 2 4 6 2 2 2 3 2 2" xfId="0"/>
    <cellStyle name="Normal 61 2 4 6 2 2 2 3 3" xfId="0"/>
    <cellStyle name="Normal 61 2 4 6 2 2 2 4" xfId="0"/>
    <cellStyle name="Normal 61 2 4 6 2 2 2 4 2" xfId="0"/>
    <cellStyle name="Normal 61 2 4 6 2 2 2 5" xfId="0"/>
    <cellStyle name="Normal 61 2 4 6 2 2 3" xfId="0"/>
    <cellStyle name="Normal 61 2 4 6 2 2 3 2" xfId="0"/>
    <cellStyle name="Normal 61 2 4 6 2 2 3 2 2" xfId="0"/>
    <cellStyle name="Normal 61 2 4 6 2 2 3 3" xfId="0"/>
    <cellStyle name="Normal 61 2 4 6 2 2 4" xfId="0"/>
    <cellStyle name="Normal 61 2 4 6 2 2 4 2" xfId="0"/>
    <cellStyle name="Normal 61 2 4 6 2 2 4 2 2" xfId="0"/>
    <cellStyle name="Normal 61 2 4 6 2 2 4 3" xfId="0"/>
    <cellStyle name="Normal 61 2 4 6 2 2 5" xfId="0"/>
    <cellStyle name="Normal 61 2 4 6 2 2 5 2" xfId="0"/>
    <cellStyle name="Normal 61 2 4 6 2 2 6" xfId="0"/>
    <cellStyle name="Normal 61 2 4 6 2 3" xfId="0"/>
    <cellStyle name="Normal 61 2 4 6 2 3 2" xfId="0"/>
    <cellStyle name="Normal 61 2 4 6 2 3 2 2" xfId="0"/>
    <cellStyle name="Normal 61 2 4 6 2 3 2 2 2" xfId="0"/>
    <cellStyle name="Normal 61 2 4 6 2 3 2 3" xfId="0"/>
    <cellStyle name="Normal 61 2 4 6 2 3 3" xfId="0"/>
    <cellStyle name="Normal 61 2 4 6 2 3 3 2" xfId="0"/>
    <cellStyle name="Normal 61 2 4 6 2 3 3 2 2" xfId="0"/>
    <cellStyle name="Normal 61 2 4 6 2 3 3 3" xfId="0"/>
    <cellStyle name="Normal 61 2 4 6 2 3 4" xfId="0"/>
    <cellStyle name="Normal 61 2 4 6 2 3 4 2" xfId="0"/>
    <cellStyle name="Normal 61 2 4 6 2 3 5" xfId="0"/>
    <cellStyle name="Normal 61 2 4 6 2 4" xfId="0"/>
    <cellStyle name="Normal 61 2 4 6 2 4 2" xfId="0"/>
    <cellStyle name="Normal 61 2 4 6 2 4 2 2" xfId="0"/>
    <cellStyle name="Normal 61 2 4 6 2 4 3" xfId="0"/>
    <cellStyle name="Normal 61 2 4 6 2 5" xfId="0"/>
    <cellStyle name="Normal 61 2 4 6 2 5 2" xfId="0"/>
    <cellStyle name="Normal 61 2 4 6 2 5 2 2" xfId="0"/>
    <cellStyle name="Normal 61 2 4 6 2 5 3" xfId="0"/>
    <cellStyle name="Normal 61 2 4 6 2 6" xfId="0"/>
    <cellStyle name="Normal 61 2 4 6 2 6 2" xfId="0"/>
    <cellStyle name="Normal 61 2 4 6 2 7" xfId="0"/>
    <cellStyle name="Normal 61 2 4 6 3" xfId="0"/>
    <cellStyle name="Normal 61 2 4 6 3 2" xfId="0"/>
    <cellStyle name="Normal 61 2 4 6 3 2 2" xfId="0"/>
    <cellStyle name="Normal 61 2 4 6 3 2 2 2" xfId="0"/>
    <cellStyle name="Normal 61 2 4 6 3 2 2 2 2" xfId="0"/>
    <cellStyle name="Normal 61 2 4 6 3 2 2 3" xfId="0"/>
    <cellStyle name="Normal 61 2 4 6 3 2 3" xfId="0"/>
    <cellStyle name="Normal 61 2 4 6 3 2 3 2" xfId="0"/>
    <cellStyle name="Normal 61 2 4 6 3 2 3 2 2" xfId="0"/>
    <cellStyle name="Normal 61 2 4 6 3 2 3 3" xfId="0"/>
    <cellStyle name="Normal 61 2 4 6 3 2 4" xfId="0"/>
    <cellStyle name="Normal 61 2 4 6 3 2 4 2" xfId="0"/>
    <cellStyle name="Normal 61 2 4 6 3 2 5" xfId="0"/>
    <cellStyle name="Normal 61 2 4 6 3 3" xfId="0"/>
    <cellStyle name="Normal 61 2 4 6 3 3 2" xfId="0"/>
    <cellStyle name="Normal 61 2 4 6 3 3 2 2" xfId="0"/>
    <cellStyle name="Normal 61 2 4 6 3 3 3" xfId="0"/>
    <cellStyle name="Normal 61 2 4 6 3 4" xfId="0"/>
    <cellStyle name="Normal 61 2 4 6 3 4 2" xfId="0"/>
    <cellStyle name="Normal 61 2 4 6 3 4 2 2" xfId="0"/>
    <cellStyle name="Normal 61 2 4 6 3 4 3" xfId="0"/>
    <cellStyle name="Normal 61 2 4 6 3 5" xfId="0"/>
    <cellStyle name="Normal 61 2 4 6 3 5 2" xfId="0"/>
    <cellStyle name="Normal 61 2 4 6 3 6" xfId="0"/>
    <cellStyle name="Normal 61 2 4 6 4" xfId="0"/>
    <cellStyle name="Normal 61 2 4 6 4 2" xfId="0"/>
    <cellStyle name="Normal 61 2 4 6 4 2 2" xfId="0"/>
    <cellStyle name="Normal 61 2 4 6 4 2 2 2" xfId="0"/>
    <cellStyle name="Normal 61 2 4 6 4 2 3" xfId="0"/>
    <cellStyle name="Normal 61 2 4 6 4 3" xfId="0"/>
    <cellStyle name="Normal 61 2 4 6 4 3 2" xfId="0"/>
    <cellStyle name="Normal 61 2 4 6 4 3 2 2" xfId="0"/>
    <cellStyle name="Normal 61 2 4 6 4 3 3" xfId="0"/>
    <cellStyle name="Normal 61 2 4 6 4 4" xfId="0"/>
    <cellStyle name="Normal 61 2 4 6 4 4 2" xfId="0"/>
    <cellStyle name="Normal 61 2 4 6 4 5" xfId="0"/>
    <cellStyle name="Normal 61 2 4 6 5" xfId="0"/>
    <cellStyle name="Normal 61 2 4 6 5 2" xfId="0"/>
    <cellStyle name="Normal 61 2 4 6 5 2 2" xfId="0"/>
    <cellStyle name="Normal 61 2 4 6 5 3" xfId="0"/>
    <cellStyle name="Normal 61 2 4 6 6" xfId="0"/>
    <cellStyle name="Normal 61 2 4 6 6 2" xfId="0"/>
    <cellStyle name="Normal 61 2 4 6 6 2 2" xfId="0"/>
    <cellStyle name="Normal 61 2 4 6 6 3" xfId="0"/>
    <cellStyle name="Normal 61 2 4 6 7" xfId="0"/>
    <cellStyle name="Normal 61 2 4 6 7 2" xfId="0"/>
    <cellStyle name="Normal 61 2 4 6 8" xfId="0"/>
    <cellStyle name="Normal 61 2 4 7" xfId="0"/>
    <cellStyle name="Normal 61 2 4 7 2" xfId="0"/>
    <cellStyle name="Normal 61 2 4 7 2 2" xfId="0"/>
    <cellStyle name="Normal 61 2 4 7 2 2 2" xfId="0"/>
    <cellStyle name="Normal 61 2 4 7 2 2 2 2" xfId="0"/>
    <cellStyle name="Normal 61 2 4 7 2 2 2 2 2" xfId="0"/>
    <cellStyle name="Normal 61 2 4 7 2 2 2 3" xfId="0"/>
    <cellStyle name="Normal 61 2 4 7 2 2 3" xfId="0"/>
    <cellStyle name="Normal 61 2 4 7 2 2 3 2" xfId="0"/>
    <cellStyle name="Normal 61 2 4 7 2 2 3 2 2" xfId="0"/>
    <cellStyle name="Normal 61 2 4 7 2 2 3 3" xfId="0"/>
    <cellStyle name="Normal 61 2 4 7 2 2 4" xfId="0"/>
    <cellStyle name="Normal 61 2 4 7 2 2 4 2" xfId="0"/>
    <cellStyle name="Normal 61 2 4 7 2 2 5" xfId="0"/>
    <cellStyle name="Normal 61 2 4 7 2 3" xfId="0"/>
    <cellStyle name="Normal 61 2 4 7 2 3 2" xfId="0"/>
    <cellStyle name="Normal 61 2 4 7 2 3 2 2" xfId="0"/>
    <cellStyle name="Normal 61 2 4 7 2 3 3" xfId="0"/>
    <cellStyle name="Normal 61 2 4 7 2 4" xfId="0"/>
    <cellStyle name="Normal 61 2 4 7 2 4 2" xfId="0"/>
    <cellStyle name="Normal 61 2 4 7 2 4 2 2" xfId="0"/>
    <cellStyle name="Normal 61 2 4 7 2 4 3" xfId="0"/>
    <cellStyle name="Normal 61 2 4 7 2 5" xfId="0"/>
    <cellStyle name="Normal 61 2 4 7 2 5 2" xfId="0"/>
    <cellStyle name="Normal 61 2 4 7 2 6" xfId="0"/>
    <cellStyle name="Normal 61 2 4 7 3" xfId="0"/>
    <cellStyle name="Normal 61 2 4 7 3 2" xfId="0"/>
    <cellStyle name="Normal 61 2 4 7 3 2 2" xfId="0"/>
    <cellStyle name="Normal 61 2 4 7 3 2 2 2" xfId="0"/>
    <cellStyle name="Normal 61 2 4 7 3 2 3" xfId="0"/>
    <cellStyle name="Normal 61 2 4 7 3 3" xfId="0"/>
    <cellStyle name="Normal 61 2 4 7 3 3 2" xfId="0"/>
    <cellStyle name="Normal 61 2 4 7 3 3 2 2" xfId="0"/>
    <cellStyle name="Normal 61 2 4 7 3 3 3" xfId="0"/>
    <cellStyle name="Normal 61 2 4 7 3 4" xfId="0"/>
    <cellStyle name="Normal 61 2 4 7 3 4 2" xfId="0"/>
    <cellStyle name="Normal 61 2 4 7 3 5" xfId="0"/>
    <cellStyle name="Normal 61 2 4 7 4" xfId="0"/>
    <cellStyle name="Normal 61 2 4 7 4 2" xfId="0"/>
    <cellStyle name="Normal 61 2 4 7 4 2 2" xfId="0"/>
    <cellStyle name="Normal 61 2 4 7 4 3" xfId="0"/>
    <cellStyle name="Normal 61 2 4 7 5" xfId="0"/>
    <cellStyle name="Normal 61 2 4 7 5 2" xfId="0"/>
    <cellStyle name="Normal 61 2 4 7 5 2 2" xfId="0"/>
    <cellStyle name="Normal 61 2 4 7 5 3" xfId="0"/>
    <cellStyle name="Normal 61 2 4 7 6" xfId="0"/>
    <cellStyle name="Normal 61 2 4 7 6 2" xfId="0"/>
    <cellStyle name="Normal 61 2 4 7 7" xfId="0"/>
    <cellStyle name="Normal 61 2 4 8" xfId="0"/>
    <cellStyle name="Normal 61 2 4 8 2" xfId="0"/>
    <cellStyle name="Normal 61 2 4 8 2 2" xfId="0"/>
    <cellStyle name="Normal 61 2 4 8 2 2 2" xfId="0"/>
    <cellStyle name="Normal 61 2 4 8 2 2 2 2" xfId="0"/>
    <cellStyle name="Normal 61 2 4 8 2 2 3" xfId="0"/>
    <cellStyle name="Normal 61 2 4 8 2 3" xfId="0"/>
    <cellStyle name="Normal 61 2 4 8 2 3 2" xfId="0"/>
    <cellStyle name="Normal 61 2 4 8 2 3 2 2" xfId="0"/>
    <cellStyle name="Normal 61 2 4 8 2 3 3" xfId="0"/>
    <cellStyle name="Normal 61 2 4 8 2 4" xfId="0"/>
    <cellStyle name="Normal 61 2 4 8 2 4 2" xfId="0"/>
    <cellStyle name="Normal 61 2 4 8 2 5" xfId="0"/>
    <cellStyle name="Normal 61 2 4 8 3" xfId="0"/>
    <cellStyle name="Normal 61 2 4 8 3 2" xfId="0"/>
    <cellStyle name="Normal 61 2 4 8 3 2 2" xfId="0"/>
    <cellStyle name="Normal 61 2 4 8 3 3" xfId="0"/>
    <cellStyle name="Normal 61 2 4 8 4" xfId="0"/>
    <cellStyle name="Normal 61 2 4 8 4 2" xfId="0"/>
    <cellStyle name="Normal 61 2 4 8 4 2 2" xfId="0"/>
    <cellStyle name="Normal 61 2 4 8 4 3" xfId="0"/>
    <cellStyle name="Normal 61 2 4 8 5" xfId="0"/>
    <cellStyle name="Normal 61 2 4 8 5 2" xfId="0"/>
    <cellStyle name="Normal 61 2 4 8 6" xfId="0"/>
    <cellStyle name="Normal 61 2 4 9" xfId="0"/>
    <cellStyle name="Normal 61 2 4 9 2" xfId="0"/>
    <cellStyle name="Normal 61 2 4 9 2 2" xfId="0"/>
    <cellStyle name="Normal 61 2 4 9 2 2 2" xfId="0"/>
    <cellStyle name="Normal 61 2 4 9 2 3" xfId="0"/>
    <cellStyle name="Normal 61 2 4 9 3" xfId="0"/>
    <cellStyle name="Normal 61 2 4 9 3 2" xfId="0"/>
    <cellStyle name="Normal 61 2 4 9 3 2 2" xfId="0"/>
    <cellStyle name="Normal 61 2 4 9 3 3" xfId="0"/>
    <cellStyle name="Normal 61 2 4 9 4" xfId="0"/>
    <cellStyle name="Normal 61 2 4 9 4 2" xfId="0"/>
    <cellStyle name="Normal 61 2 4 9 5" xfId="0"/>
    <cellStyle name="Normal 61 2 5" xfId="0"/>
    <cellStyle name="Normal 61 2 5 10" xfId="0"/>
    <cellStyle name="Normal 61 2 5 10 2" xfId="0"/>
    <cellStyle name="Normal 61 2 5 10 2 2" xfId="0"/>
    <cellStyle name="Normal 61 2 5 10 3" xfId="0"/>
    <cellStyle name="Normal 61 2 5 11" xfId="0"/>
    <cellStyle name="Normal 61 2 5 11 2" xfId="0"/>
    <cellStyle name="Normal 61 2 5 11 2 2" xfId="0"/>
    <cellStyle name="Normal 61 2 5 11 3" xfId="0"/>
    <cellStyle name="Normal 61 2 5 12" xfId="0"/>
    <cellStyle name="Normal 61 2 5 12 2" xfId="0"/>
    <cellStyle name="Normal 61 2 5 13" xfId="0"/>
    <cellStyle name="Normal 61 2 5 2" xfId="0"/>
    <cellStyle name="Normal 61 2 5 2 10" xfId="0"/>
    <cellStyle name="Normal 61 2 5 2 10 2" xfId="0"/>
    <cellStyle name="Normal 61 2 5 2 10 2 2" xfId="0"/>
    <cellStyle name="Normal 61 2 5 2 10 3" xfId="0"/>
    <cellStyle name="Normal 61 2 5 2 11" xfId="0"/>
    <cellStyle name="Normal 61 2 5 2 11 2" xfId="0"/>
    <cellStyle name="Normal 61 2 5 2 12" xfId="0"/>
    <cellStyle name="Normal 61 2 5 2 2" xfId="0"/>
    <cellStyle name="Normal 61 2 5 2 2 10" xfId="0"/>
    <cellStyle name="Normal 61 2 5 2 2 2" xfId="0"/>
    <cellStyle name="Normal 61 2 5 2 2 2 2" xfId="0"/>
    <cellStyle name="Normal 61 2 5 2 2 2 2 2" xfId="0"/>
    <cellStyle name="Normal 61 2 5 2 2 2 2 2 2" xfId="0"/>
    <cellStyle name="Normal 61 2 5 2 2 2 2 2 2 2" xfId="0"/>
    <cellStyle name="Normal 61 2 5 2 2 2 2 2 2 2 2" xfId="0"/>
    <cellStyle name="Normal 61 2 5 2 2 2 2 2 2 2 2 2" xfId="0"/>
    <cellStyle name="Normal 61 2 5 2 2 2 2 2 2 2 2 2 2" xfId="0"/>
    <cellStyle name="Normal 61 2 5 2 2 2 2 2 2 2 2 3" xfId="0"/>
    <cellStyle name="Normal 61 2 5 2 2 2 2 2 2 2 3" xfId="0"/>
    <cellStyle name="Normal 61 2 5 2 2 2 2 2 2 2 3 2" xfId="0"/>
    <cellStyle name="Normal 61 2 5 2 2 2 2 2 2 2 3 2 2" xfId="0"/>
    <cellStyle name="Normal 61 2 5 2 2 2 2 2 2 2 3 3" xfId="0"/>
    <cellStyle name="Normal 61 2 5 2 2 2 2 2 2 2 4" xfId="0"/>
    <cellStyle name="Normal 61 2 5 2 2 2 2 2 2 2 4 2" xfId="0"/>
    <cellStyle name="Normal 61 2 5 2 2 2 2 2 2 2 5" xfId="0"/>
    <cellStyle name="Normal 61 2 5 2 2 2 2 2 2 3" xfId="0"/>
    <cellStyle name="Normal 61 2 5 2 2 2 2 2 2 3 2" xfId="0"/>
    <cellStyle name="Normal 61 2 5 2 2 2 2 2 2 3 2 2" xfId="0"/>
    <cellStyle name="Normal 61 2 5 2 2 2 2 2 2 3 3" xfId="0"/>
    <cellStyle name="Normal 61 2 5 2 2 2 2 2 2 4" xfId="0"/>
    <cellStyle name="Normal 61 2 5 2 2 2 2 2 2 4 2" xfId="0"/>
    <cellStyle name="Normal 61 2 5 2 2 2 2 2 2 4 2 2" xfId="0"/>
    <cellStyle name="Normal 61 2 5 2 2 2 2 2 2 4 3" xfId="0"/>
    <cellStyle name="Normal 61 2 5 2 2 2 2 2 2 5" xfId="0"/>
    <cellStyle name="Normal 61 2 5 2 2 2 2 2 2 5 2" xfId="0"/>
    <cellStyle name="Normal 61 2 5 2 2 2 2 2 2 6" xfId="0"/>
    <cellStyle name="Normal 61 2 5 2 2 2 2 2 3" xfId="0"/>
    <cellStyle name="Normal 61 2 5 2 2 2 2 2 3 2" xfId="0"/>
    <cellStyle name="Normal 61 2 5 2 2 2 2 2 3 2 2" xfId="0"/>
    <cellStyle name="Normal 61 2 5 2 2 2 2 2 3 2 2 2" xfId="0"/>
    <cellStyle name="Normal 61 2 5 2 2 2 2 2 3 2 3" xfId="0"/>
    <cellStyle name="Normal 61 2 5 2 2 2 2 2 3 3" xfId="0"/>
    <cellStyle name="Normal 61 2 5 2 2 2 2 2 3 3 2" xfId="0"/>
    <cellStyle name="Normal 61 2 5 2 2 2 2 2 3 3 2 2" xfId="0"/>
    <cellStyle name="Normal 61 2 5 2 2 2 2 2 3 3 3" xfId="0"/>
    <cellStyle name="Normal 61 2 5 2 2 2 2 2 3 4" xfId="0"/>
    <cellStyle name="Normal 61 2 5 2 2 2 2 2 3 4 2" xfId="0"/>
    <cellStyle name="Normal 61 2 5 2 2 2 2 2 3 5" xfId="0"/>
    <cellStyle name="Normal 61 2 5 2 2 2 2 2 4" xfId="0"/>
    <cellStyle name="Normal 61 2 5 2 2 2 2 2 4 2" xfId="0"/>
    <cellStyle name="Normal 61 2 5 2 2 2 2 2 4 2 2" xfId="0"/>
    <cellStyle name="Normal 61 2 5 2 2 2 2 2 4 3" xfId="0"/>
    <cellStyle name="Normal 61 2 5 2 2 2 2 2 5" xfId="0"/>
    <cellStyle name="Normal 61 2 5 2 2 2 2 2 5 2" xfId="0"/>
    <cellStyle name="Normal 61 2 5 2 2 2 2 2 5 2 2" xfId="0"/>
    <cellStyle name="Normal 61 2 5 2 2 2 2 2 5 3" xfId="0"/>
    <cellStyle name="Normal 61 2 5 2 2 2 2 2 6" xfId="0"/>
    <cellStyle name="Normal 61 2 5 2 2 2 2 2 6 2" xfId="0"/>
    <cellStyle name="Normal 61 2 5 2 2 2 2 2 7" xfId="0"/>
    <cellStyle name="Normal 61 2 5 2 2 2 2 3" xfId="0"/>
    <cellStyle name="Normal 61 2 5 2 2 2 2 3 2" xfId="0"/>
    <cellStyle name="Normal 61 2 5 2 2 2 2 3 2 2" xfId="0"/>
    <cellStyle name="Normal 61 2 5 2 2 2 2 3 2 2 2" xfId="0"/>
    <cellStyle name="Normal 61 2 5 2 2 2 2 3 2 2 2 2" xfId="0"/>
    <cellStyle name="Normal 61 2 5 2 2 2 2 3 2 2 3" xfId="0"/>
    <cellStyle name="Normal 61 2 5 2 2 2 2 3 2 3" xfId="0"/>
    <cellStyle name="Normal 61 2 5 2 2 2 2 3 2 3 2" xfId="0"/>
    <cellStyle name="Normal 61 2 5 2 2 2 2 3 2 3 2 2" xfId="0"/>
    <cellStyle name="Normal 61 2 5 2 2 2 2 3 2 3 3" xfId="0"/>
    <cellStyle name="Normal 61 2 5 2 2 2 2 3 2 4" xfId="0"/>
    <cellStyle name="Normal 61 2 5 2 2 2 2 3 2 4 2" xfId="0"/>
    <cellStyle name="Normal 61 2 5 2 2 2 2 3 2 5" xfId="0"/>
    <cellStyle name="Normal 61 2 5 2 2 2 2 3 3" xfId="0"/>
    <cellStyle name="Normal 61 2 5 2 2 2 2 3 3 2" xfId="0"/>
    <cellStyle name="Normal 61 2 5 2 2 2 2 3 3 2 2" xfId="0"/>
    <cellStyle name="Normal 61 2 5 2 2 2 2 3 3 3" xfId="0"/>
    <cellStyle name="Normal 61 2 5 2 2 2 2 3 4" xfId="0"/>
    <cellStyle name="Normal 61 2 5 2 2 2 2 3 4 2" xfId="0"/>
    <cellStyle name="Normal 61 2 5 2 2 2 2 3 4 2 2" xfId="0"/>
    <cellStyle name="Normal 61 2 5 2 2 2 2 3 4 3" xfId="0"/>
    <cellStyle name="Normal 61 2 5 2 2 2 2 3 5" xfId="0"/>
    <cellStyle name="Normal 61 2 5 2 2 2 2 3 5 2" xfId="0"/>
    <cellStyle name="Normal 61 2 5 2 2 2 2 3 6" xfId="0"/>
    <cellStyle name="Normal 61 2 5 2 2 2 2 4" xfId="0"/>
    <cellStyle name="Normal 61 2 5 2 2 2 2 4 2" xfId="0"/>
    <cellStyle name="Normal 61 2 5 2 2 2 2 4 2 2" xfId="0"/>
    <cellStyle name="Normal 61 2 5 2 2 2 2 4 2 2 2" xfId="0"/>
    <cellStyle name="Normal 61 2 5 2 2 2 2 4 2 3" xfId="0"/>
    <cellStyle name="Normal 61 2 5 2 2 2 2 4 3" xfId="0"/>
    <cellStyle name="Normal 61 2 5 2 2 2 2 4 3 2" xfId="0"/>
    <cellStyle name="Normal 61 2 5 2 2 2 2 4 3 2 2" xfId="0"/>
    <cellStyle name="Normal 61 2 5 2 2 2 2 4 3 3" xfId="0"/>
    <cellStyle name="Normal 61 2 5 2 2 2 2 4 4" xfId="0"/>
    <cellStyle name="Normal 61 2 5 2 2 2 2 4 4 2" xfId="0"/>
    <cellStyle name="Normal 61 2 5 2 2 2 2 4 5" xfId="0"/>
    <cellStyle name="Normal 61 2 5 2 2 2 2 5" xfId="0"/>
    <cellStyle name="Normal 61 2 5 2 2 2 2 5 2" xfId="0"/>
    <cellStyle name="Normal 61 2 5 2 2 2 2 5 2 2" xfId="0"/>
    <cellStyle name="Normal 61 2 5 2 2 2 2 5 3" xfId="0"/>
    <cellStyle name="Normal 61 2 5 2 2 2 2 6" xfId="0"/>
    <cellStyle name="Normal 61 2 5 2 2 2 2 6 2" xfId="0"/>
    <cellStyle name="Normal 61 2 5 2 2 2 2 6 2 2" xfId="0"/>
    <cellStyle name="Normal 61 2 5 2 2 2 2 6 3" xfId="0"/>
    <cellStyle name="Normal 61 2 5 2 2 2 2 7" xfId="0"/>
    <cellStyle name="Normal 61 2 5 2 2 2 2 7 2" xfId="0"/>
    <cellStyle name="Normal 61 2 5 2 2 2 2 8" xfId="0"/>
    <cellStyle name="Normal 61 2 5 2 2 2 3" xfId="0"/>
    <cellStyle name="Normal 61 2 5 2 2 2 3 2" xfId="0"/>
    <cellStyle name="Normal 61 2 5 2 2 2 3 2 2" xfId="0"/>
    <cellStyle name="Normal 61 2 5 2 2 2 3 2 2 2" xfId="0"/>
    <cellStyle name="Normal 61 2 5 2 2 2 3 2 2 2 2" xfId="0"/>
    <cellStyle name="Normal 61 2 5 2 2 2 3 2 2 2 2 2" xfId="0"/>
    <cellStyle name="Normal 61 2 5 2 2 2 3 2 2 2 3" xfId="0"/>
    <cellStyle name="Normal 61 2 5 2 2 2 3 2 2 3" xfId="0"/>
    <cellStyle name="Normal 61 2 5 2 2 2 3 2 2 3 2" xfId="0"/>
    <cellStyle name="Normal 61 2 5 2 2 2 3 2 2 3 2 2" xfId="0"/>
    <cellStyle name="Normal 61 2 5 2 2 2 3 2 2 3 3" xfId="0"/>
    <cellStyle name="Normal 61 2 5 2 2 2 3 2 2 4" xfId="0"/>
    <cellStyle name="Normal 61 2 5 2 2 2 3 2 2 4 2" xfId="0"/>
    <cellStyle name="Normal 61 2 5 2 2 2 3 2 2 5" xfId="0"/>
    <cellStyle name="Normal 61 2 5 2 2 2 3 2 3" xfId="0"/>
    <cellStyle name="Normal 61 2 5 2 2 2 3 2 3 2" xfId="0"/>
    <cellStyle name="Normal 61 2 5 2 2 2 3 2 3 2 2" xfId="0"/>
    <cellStyle name="Normal 61 2 5 2 2 2 3 2 3 3" xfId="0"/>
    <cellStyle name="Normal 61 2 5 2 2 2 3 2 4" xfId="0"/>
    <cellStyle name="Normal 61 2 5 2 2 2 3 2 4 2" xfId="0"/>
    <cellStyle name="Normal 61 2 5 2 2 2 3 2 4 2 2" xfId="0"/>
    <cellStyle name="Normal 61 2 5 2 2 2 3 2 4 3" xfId="0"/>
    <cellStyle name="Normal 61 2 5 2 2 2 3 2 5" xfId="0"/>
    <cellStyle name="Normal 61 2 5 2 2 2 3 2 5 2" xfId="0"/>
    <cellStyle name="Normal 61 2 5 2 2 2 3 2 6" xfId="0"/>
    <cellStyle name="Normal 61 2 5 2 2 2 3 3" xfId="0"/>
    <cellStyle name="Normal 61 2 5 2 2 2 3 3 2" xfId="0"/>
    <cellStyle name="Normal 61 2 5 2 2 2 3 3 2 2" xfId="0"/>
    <cellStyle name="Normal 61 2 5 2 2 2 3 3 2 2 2" xfId="0"/>
    <cellStyle name="Normal 61 2 5 2 2 2 3 3 2 3" xfId="0"/>
    <cellStyle name="Normal 61 2 5 2 2 2 3 3 3" xfId="0"/>
    <cellStyle name="Normal 61 2 5 2 2 2 3 3 3 2" xfId="0"/>
    <cellStyle name="Normal 61 2 5 2 2 2 3 3 3 2 2" xfId="0"/>
    <cellStyle name="Normal 61 2 5 2 2 2 3 3 3 3" xfId="0"/>
    <cellStyle name="Normal 61 2 5 2 2 2 3 3 4" xfId="0"/>
    <cellStyle name="Normal 61 2 5 2 2 2 3 3 4 2" xfId="0"/>
    <cellStyle name="Normal 61 2 5 2 2 2 3 3 5" xfId="0"/>
    <cellStyle name="Normal 61 2 5 2 2 2 3 4" xfId="0"/>
    <cellStyle name="Normal 61 2 5 2 2 2 3 4 2" xfId="0"/>
    <cellStyle name="Normal 61 2 5 2 2 2 3 4 2 2" xfId="0"/>
    <cellStyle name="Normal 61 2 5 2 2 2 3 4 3" xfId="0"/>
    <cellStyle name="Normal 61 2 5 2 2 2 3 5" xfId="0"/>
    <cellStyle name="Normal 61 2 5 2 2 2 3 5 2" xfId="0"/>
    <cellStyle name="Normal 61 2 5 2 2 2 3 5 2 2" xfId="0"/>
    <cellStyle name="Normal 61 2 5 2 2 2 3 5 3" xfId="0"/>
    <cellStyle name="Normal 61 2 5 2 2 2 3 6" xfId="0"/>
    <cellStyle name="Normal 61 2 5 2 2 2 3 6 2" xfId="0"/>
    <cellStyle name="Normal 61 2 5 2 2 2 3 7" xfId="0"/>
    <cellStyle name="Normal 61 2 5 2 2 2 4" xfId="0"/>
    <cellStyle name="Normal 61 2 5 2 2 2 4 2" xfId="0"/>
    <cellStyle name="Normal 61 2 5 2 2 2 4 2 2" xfId="0"/>
    <cellStyle name="Normal 61 2 5 2 2 2 4 2 2 2" xfId="0"/>
    <cellStyle name="Normal 61 2 5 2 2 2 4 2 2 2 2" xfId="0"/>
    <cellStyle name="Normal 61 2 5 2 2 2 4 2 2 3" xfId="0"/>
    <cellStyle name="Normal 61 2 5 2 2 2 4 2 3" xfId="0"/>
    <cellStyle name="Normal 61 2 5 2 2 2 4 2 3 2" xfId="0"/>
    <cellStyle name="Normal 61 2 5 2 2 2 4 2 3 2 2" xfId="0"/>
    <cellStyle name="Normal 61 2 5 2 2 2 4 2 3 3" xfId="0"/>
    <cellStyle name="Normal 61 2 5 2 2 2 4 2 4" xfId="0"/>
    <cellStyle name="Normal 61 2 5 2 2 2 4 2 4 2" xfId="0"/>
    <cellStyle name="Normal 61 2 5 2 2 2 4 2 5" xfId="0"/>
    <cellStyle name="Normal 61 2 5 2 2 2 4 3" xfId="0"/>
    <cellStyle name="Normal 61 2 5 2 2 2 4 3 2" xfId="0"/>
    <cellStyle name="Normal 61 2 5 2 2 2 4 3 2 2" xfId="0"/>
    <cellStyle name="Normal 61 2 5 2 2 2 4 3 3" xfId="0"/>
    <cellStyle name="Normal 61 2 5 2 2 2 4 4" xfId="0"/>
    <cellStyle name="Normal 61 2 5 2 2 2 4 4 2" xfId="0"/>
    <cellStyle name="Normal 61 2 5 2 2 2 4 4 2 2" xfId="0"/>
    <cellStyle name="Normal 61 2 5 2 2 2 4 4 3" xfId="0"/>
    <cellStyle name="Normal 61 2 5 2 2 2 4 5" xfId="0"/>
    <cellStyle name="Normal 61 2 5 2 2 2 4 5 2" xfId="0"/>
    <cellStyle name="Normal 61 2 5 2 2 2 4 6" xfId="0"/>
    <cellStyle name="Normal 61 2 5 2 2 2 5" xfId="0"/>
    <cellStyle name="Normal 61 2 5 2 2 2 5 2" xfId="0"/>
    <cellStyle name="Normal 61 2 5 2 2 2 5 2 2" xfId="0"/>
    <cellStyle name="Normal 61 2 5 2 2 2 5 2 2 2" xfId="0"/>
    <cellStyle name="Normal 61 2 5 2 2 2 5 2 3" xfId="0"/>
    <cellStyle name="Normal 61 2 5 2 2 2 5 3" xfId="0"/>
    <cellStyle name="Normal 61 2 5 2 2 2 5 3 2" xfId="0"/>
    <cellStyle name="Normal 61 2 5 2 2 2 5 3 2 2" xfId="0"/>
    <cellStyle name="Normal 61 2 5 2 2 2 5 3 3" xfId="0"/>
    <cellStyle name="Normal 61 2 5 2 2 2 5 4" xfId="0"/>
    <cellStyle name="Normal 61 2 5 2 2 2 5 4 2" xfId="0"/>
    <cellStyle name="Normal 61 2 5 2 2 2 5 5" xfId="0"/>
    <cellStyle name="Normal 61 2 5 2 2 2 6" xfId="0"/>
    <cellStyle name="Normal 61 2 5 2 2 2 6 2" xfId="0"/>
    <cellStyle name="Normal 61 2 5 2 2 2 6 2 2" xfId="0"/>
    <cellStyle name="Normal 61 2 5 2 2 2 6 3" xfId="0"/>
    <cellStyle name="Normal 61 2 5 2 2 2 7" xfId="0"/>
    <cellStyle name="Normal 61 2 5 2 2 2 7 2" xfId="0"/>
    <cellStyle name="Normal 61 2 5 2 2 2 7 2 2" xfId="0"/>
    <cellStyle name="Normal 61 2 5 2 2 2 7 3" xfId="0"/>
    <cellStyle name="Normal 61 2 5 2 2 2 8" xfId="0"/>
    <cellStyle name="Normal 61 2 5 2 2 2 8 2" xfId="0"/>
    <cellStyle name="Normal 61 2 5 2 2 2 9" xfId="0"/>
    <cellStyle name="Normal 61 2 5 2 2 3" xfId="0"/>
    <cellStyle name="Normal 61 2 5 2 2 3 2" xfId="0"/>
    <cellStyle name="Normal 61 2 5 2 2 3 2 2" xfId="0"/>
    <cellStyle name="Normal 61 2 5 2 2 3 2 2 2" xfId="0"/>
    <cellStyle name="Normal 61 2 5 2 2 3 2 2 2 2" xfId="0"/>
    <cellStyle name="Normal 61 2 5 2 2 3 2 2 2 2 2" xfId="0"/>
    <cellStyle name="Normal 61 2 5 2 2 3 2 2 2 2 2 2" xfId="0"/>
    <cellStyle name="Normal 61 2 5 2 2 3 2 2 2 2 3" xfId="0"/>
    <cellStyle name="Normal 61 2 5 2 2 3 2 2 2 3" xfId="0"/>
    <cellStyle name="Normal 61 2 5 2 2 3 2 2 2 3 2" xfId="0"/>
    <cellStyle name="Normal 61 2 5 2 2 3 2 2 2 3 2 2" xfId="0"/>
    <cellStyle name="Normal 61 2 5 2 2 3 2 2 2 3 3" xfId="0"/>
    <cellStyle name="Normal 61 2 5 2 2 3 2 2 2 4" xfId="0"/>
    <cellStyle name="Normal 61 2 5 2 2 3 2 2 2 4 2" xfId="0"/>
    <cellStyle name="Normal 61 2 5 2 2 3 2 2 2 5" xfId="0"/>
    <cellStyle name="Normal 61 2 5 2 2 3 2 2 3" xfId="0"/>
    <cellStyle name="Normal 61 2 5 2 2 3 2 2 3 2" xfId="0"/>
    <cellStyle name="Normal 61 2 5 2 2 3 2 2 3 2 2" xfId="0"/>
    <cellStyle name="Normal 61 2 5 2 2 3 2 2 3 3" xfId="0"/>
    <cellStyle name="Normal 61 2 5 2 2 3 2 2 4" xfId="0"/>
    <cellStyle name="Normal 61 2 5 2 2 3 2 2 4 2" xfId="0"/>
    <cellStyle name="Normal 61 2 5 2 2 3 2 2 4 2 2" xfId="0"/>
    <cellStyle name="Normal 61 2 5 2 2 3 2 2 4 3" xfId="0"/>
    <cellStyle name="Normal 61 2 5 2 2 3 2 2 5" xfId="0"/>
    <cellStyle name="Normal 61 2 5 2 2 3 2 2 5 2" xfId="0"/>
    <cellStyle name="Normal 61 2 5 2 2 3 2 2 6" xfId="0"/>
    <cellStyle name="Normal 61 2 5 2 2 3 2 3" xfId="0"/>
    <cellStyle name="Normal 61 2 5 2 2 3 2 3 2" xfId="0"/>
    <cellStyle name="Normal 61 2 5 2 2 3 2 3 2 2" xfId="0"/>
    <cellStyle name="Normal 61 2 5 2 2 3 2 3 2 2 2" xfId="0"/>
    <cellStyle name="Normal 61 2 5 2 2 3 2 3 2 3" xfId="0"/>
    <cellStyle name="Normal 61 2 5 2 2 3 2 3 3" xfId="0"/>
    <cellStyle name="Normal 61 2 5 2 2 3 2 3 3 2" xfId="0"/>
    <cellStyle name="Normal 61 2 5 2 2 3 2 3 3 2 2" xfId="0"/>
    <cellStyle name="Normal 61 2 5 2 2 3 2 3 3 3" xfId="0"/>
    <cellStyle name="Normal 61 2 5 2 2 3 2 3 4" xfId="0"/>
    <cellStyle name="Normal 61 2 5 2 2 3 2 3 4 2" xfId="0"/>
    <cellStyle name="Normal 61 2 5 2 2 3 2 3 5" xfId="0"/>
    <cellStyle name="Normal 61 2 5 2 2 3 2 4" xfId="0"/>
    <cellStyle name="Normal 61 2 5 2 2 3 2 4 2" xfId="0"/>
    <cellStyle name="Normal 61 2 5 2 2 3 2 4 2 2" xfId="0"/>
    <cellStyle name="Normal 61 2 5 2 2 3 2 4 3" xfId="0"/>
    <cellStyle name="Normal 61 2 5 2 2 3 2 5" xfId="0"/>
    <cellStyle name="Normal 61 2 5 2 2 3 2 5 2" xfId="0"/>
    <cellStyle name="Normal 61 2 5 2 2 3 2 5 2 2" xfId="0"/>
    <cellStyle name="Normal 61 2 5 2 2 3 2 5 3" xfId="0"/>
    <cellStyle name="Normal 61 2 5 2 2 3 2 6" xfId="0"/>
    <cellStyle name="Normal 61 2 5 2 2 3 2 6 2" xfId="0"/>
    <cellStyle name="Normal 61 2 5 2 2 3 2 7" xfId="0"/>
    <cellStyle name="Normal 61 2 5 2 2 3 3" xfId="0"/>
    <cellStyle name="Normal 61 2 5 2 2 3 3 2" xfId="0"/>
    <cellStyle name="Normal 61 2 5 2 2 3 3 2 2" xfId="0"/>
    <cellStyle name="Normal 61 2 5 2 2 3 3 2 2 2" xfId="0"/>
    <cellStyle name="Normal 61 2 5 2 2 3 3 2 2 2 2" xfId="0"/>
    <cellStyle name="Normal 61 2 5 2 2 3 3 2 2 3" xfId="0"/>
    <cellStyle name="Normal 61 2 5 2 2 3 3 2 3" xfId="0"/>
    <cellStyle name="Normal 61 2 5 2 2 3 3 2 3 2" xfId="0"/>
    <cellStyle name="Normal 61 2 5 2 2 3 3 2 3 2 2" xfId="0"/>
    <cellStyle name="Normal 61 2 5 2 2 3 3 2 3 3" xfId="0"/>
    <cellStyle name="Normal 61 2 5 2 2 3 3 2 4" xfId="0"/>
    <cellStyle name="Normal 61 2 5 2 2 3 3 2 4 2" xfId="0"/>
    <cellStyle name="Normal 61 2 5 2 2 3 3 2 5" xfId="0"/>
    <cellStyle name="Normal 61 2 5 2 2 3 3 3" xfId="0"/>
    <cellStyle name="Normal 61 2 5 2 2 3 3 3 2" xfId="0"/>
    <cellStyle name="Normal 61 2 5 2 2 3 3 3 2 2" xfId="0"/>
    <cellStyle name="Normal 61 2 5 2 2 3 3 3 3" xfId="0"/>
    <cellStyle name="Normal 61 2 5 2 2 3 3 4" xfId="0"/>
    <cellStyle name="Normal 61 2 5 2 2 3 3 4 2" xfId="0"/>
    <cellStyle name="Normal 61 2 5 2 2 3 3 4 2 2" xfId="0"/>
    <cellStyle name="Normal 61 2 5 2 2 3 3 4 3" xfId="0"/>
    <cellStyle name="Normal 61 2 5 2 2 3 3 5" xfId="0"/>
    <cellStyle name="Normal 61 2 5 2 2 3 3 5 2" xfId="0"/>
    <cellStyle name="Normal 61 2 5 2 2 3 3 6" xfId="0"/>
    <cellStyle name="Normal 61 2 5 2 2 3 4" xfId="0"/>
    <cellStyle name="Normal 61 2 5 2 2 3 4 2" xfId="0"/>
    <cellStyle name="Normal 61 2 5 2 2 3 4 2 2" xfId="0"/>
    <cellStyle name="Normal 61 2 5 2 2 3 4 2 2 2" xfId="0"/>
    <cellStyle name="Normal 61 2 5 2 2 3 4 2 3" xfId="0"/>
    <cellStyle name="Normal 61 2 5 2 2 3 4 3" xfId="0"/>
    <cellStyle name="Normal 61 2 5 2 2 3 4 3 2" xfId="0"/>
    <cellStyle name="Normal 61 2 5 2 2 3 4 3 2 2" xfId="0"/>
    <cellStyle name="Normal 61 2 5 2 2 3 4 3 3" xfId="0"/>
    <cellStyle name="Normal 61 2 5 2 2 3 4 4" xfId="0"/>
    <cellStyle name="Normal 61 2 5 2 2 3 4 4 2" xfId="0"/>
    <cellStyle name="Normal 61 2 5 2 2 3 4 5" xfId="0"/>
    <cellStyle name="Normal 61 2 5 2 2 3 5" xfId="0"/>
    <cellStyle name="Normal 61 2 5 2 2 3 5 2" xfId="0"/>
    <cellStyle name="Normal 61 2 5 2 2 3 5 2 2" xfId="0"/>
    <cellStyle name="Normal 61 2 5 2 2 3 5 3" xfId="0"/>
    <cellStyle name="Normal 61 2 5 2 2 3 6" xfId="0"/>
    <cellStyle name="Normal 61 2 5 2 2 3 6 2" xfId="0"/>
    <cellStyle name="Normal 61 2 5 2 2 3 6 2 2" xfId="0"/>
    <cellStyle name="Normal 61 2 5 2 2 3 6 3" xfId="0"/>
    <cellStyle name="Normal 61 2 5 2 2 3 7" xfId="0"/>
    <cellStyle name="Normal 61 2 5 2 2 3 7 2" xfId="0"/>
    <cellStyle name="Normal 61 2 5 2 2 3 8" xfId="0"/>
    <cellStyle name="Normal 61 2 5 2 2 4" xfId="0"/>
    <cellStyle name="Normal 61 2 5 2 2 4 2" xfId="0"/>
    <cellStyle name="Normal 61 2 5 2 2 4 2 2" xfId="0"/>
    <cellStyle name="Normal 61 2 5 2 2 4 2 2 2" xfId="0"/>
    <cellStyle name="Normal 61 2 5 2 2 4 2 2 2 2" xfId="0"/>
    <cellStyle name="Normal 61 2 5 2 2 4 2 2 2 2 2" xfId="0"/>
    <cellStyle name="Normal 61 2 5 2 2 4 2 2 2 3" xfId="0"/>
    <cellStyle name="Normal 61 2 5 2 2 4 2 2 3" xfId="0"/>
    <cellStyle name="Normal 61 2 5 2 2 4 2 2 3 2" xfId="0"/>
    <cellStyle name="Normal 61 2 5 2 2 4 2 2 3 2 2" xfId="0"/>
    <cellStyle name="Normal 61 2 5 2 2 4 2 2 3 3" xfId="0"/>
    <cellStyle name="Normal 61 2 5 2 2 4 2 2 4" xfId="0"/>
    <cellStyle name="Normal 61 2 5 2 2 4 2 2 4 2" xfId="0"/>
    <cellStyle name="Normal 61 2 5 2 2 4 2 2 5" xfId="0"/>
    <cellStyle name="Normal 61 2 5 2 2 4 2 3" xfId="0"/>
    <cellStyle name="Normal 61 2 5 2 2 4 2 3 2" xfId="0"/>
    <cellStyle name="Normal 61 2 5 2 2 4 2 3 2 2" xfId="0"/>
    <cellStyle name="Normal 61 2 5 2 2 4 2 3 3" xfId="0"/>
    <cellStyle name="Normal 61 2 5 2 2 4 2 4" xfId="0"/>
    <cellStyle name="Normal 61 2 5 2 2 4 2 4 2" xfId="0"/>
    <cellStyle name="Normal 61 2 5 2 2 4 2 4 2 2" xfId="0"/>
    <cellStyle name="Normal 61 2 5 2 2 4 2 4 3" xfId="0"/>
    <cellStyle name="Normal 61 2 5 2 2 4 2 5" xfId="0"/>
    <cellStyle name="Normal 61 2 5 2 2 4 2 5 2" xfId="0"/>
    <cellStyle name="Normal 61 2 5 2 2 4 2 6" xfId="0"/>
    <cellStyle name="Normal 61 2 5 2 2 4 3" xfId="0"/>
    <cellStyle name="Normal 61 2 5 2 2 4 3 2" xfId="0"/>
    <cellStyle name="Normal 61 2 5 2 2 4 3 2 2" xfId="0"/>
    <cellStyle name="Normal 61 2 5 2 2 4 3 2 2 2" xfId="0"/>
    <cellStyle name="Normal 61 2 5 2 2 4 3 2 3" xfId="0"/>
    <cellStyle name="Normal 61 2 5 2 2 4 3 3" xfId="0"/>
    <cellStyle name="Normal 61 2 5 2 2 4 3 3 2" xfId="0"/>
    <cellStyle name="Normal 61 2 5 2 2 4 3 3 2 2" xfId="0"/>
    <cellStyle name="Normal 61 2 5 2 2 4 3 3 3" xfId="0"/>
    <cellStyle name="Normal 61 2 5 2 2 4 3 4" xfId="0"/>
    <cellStyle name="Normal 61 2 5 2 2 4 3 4 2" xfId="0"/>
    <cellStyle name="Normal 61 2 5 2 2 4 3 5" xfId="0"/>
    <cellStyle name="Normal 61 2 5 2 2 4 4" xfId="0"/>
    <cellStyle name="Normal 61 2 5 2 2 4 4 2" xfId="0"/>
    <cellStyle name="Normal 61 2 5 2 2 4 4 2 2" xfId="0"/>
    <cellStyle name="Normal 61 2 5 2 2 4 4 3" xfId="0"/>
    <cellStyle name="Normal 61 2 5 2 2 4 5" xfId="0"/>
    <cellStyle name="Normal 61 2 5 2 2 4 5 2" xfId="0"/>
    <cellStyle name="Normal 61 2 5 2 2 4 5 2 2" xfId="0"/>
    <cellStyle name="Normal 61 2 5 2 2 4 5 3" xfId="0"/>
    <cellStyle name="Normal 61 2 5 2 2 4 6" xfId="0"/>
    <cellStyle name="Normal 61 2 5 2 2 4 6 2" xfId="0"/>
    <cellStyle name="Normal 61 2 5 2 2 4 7" xfId="0"/>
    <cellStyle name="Normal 61 2 5 2 2 5" xfId="0"/>
    <cellStyle name="Normal 61 2 5 2 2 5 2" xfId="0"/>
    <cellStyle name="Normal 61 2 5 2 2 5 2 2" xfId="0"/>
    <cellStyle name="Normal 61 2 5 2 2 5 2 2 2" xfId="0"/>
    <cellStyle name="Normal 61 2 5 2 2 5 2 2 2 2" xfId="0"/>
    <cellStyle name="Normal 61 2 5 2 2 5 2 2 3" xfId="0"/>
    <cellStyle name="Normal 61 2 5 2 2 5 2 3" xfId="0"/>
    <cellStyle name="Normal 61 2 5 2 2 5 2 3 2" xfId="0"/>
    <cellStyle name="Normal 61 2 5 2 2 5 2 3 2 2" xfId="0"/>
    <cellStyle name="Normal 61 2 5 2 2 5 2 3 3" xfId="0"/>
    <cellStyle name="Normal 61 2 5 2 2 5 2 4" xfId="0"/>
    <cellStyle name="Normal 61 2 5 2 2 5 2 4 2" xfId="0"/>
    <cellStyle name="Normal 61 2 5 2 2 5 2 5" xfId="0"/>
    <cellStyle name="Normal 61 2 5 2 2 5 3" xfId="0"/>
    <cellStyle name="Normal 61 2 5 2 2 5 3 2" xfId="0"/>
    <cellStyle name="Normal 61 2 5 2 2 5 3 2 2" xfId="0"/>
    <cellStyle name="Normal 61 2 5 2 2 5 3 3" xfId="0"/>
    <cellStyle name="Normal 61 2 5 2 2 5 4" xfId="0"/>
    <cellStyle name="Normal 61 2 5 2 2 5 4 2" xfId="0"/>
    <cellStyle name="Normal 61 2 5 2 2 5 4 2 2" xfId="0"/>
    <cellStyle name="Normal 61 2 5 2 2 5 4 3" xfId="0"/>
    <cellStyle name="Normal 61 2 5 2 2 5 5" xfId="0"/>
    <cellStyle name="Normal 61 2 5 2 2 5 5 2" xfId="0"/>
    <cellStyle name="Normal 61 2 5 2 2 5 6" xfId="0"/>
    <cellStyle name="Normal 61 2 5 2 2 6" xfId="0"/>
    <cellStyle name="Normal 61 2 5 2 2 6 2" xfId="0"/>
    <cellStyle name="Normal 61 2 5 2 2 6 2 2" xfId="0"/>
    <cellStyle name="Normal 61 2 5 2 2 6 2 2 2" xfId="0"/>
    <cellStyle name="Normal 61 2 5 2 2 6 2 3" xfId="0"/>
    <cellStyle name="Normal 61 2 5 2 2 6 3" xfId="0"/>
    <cellStyle name="Normal 61 2 5 2 2 6 3 2" xfId="0"/>
    <cellStyle name="Normal 61 2 5 2 2 6 3 2 2" xfId="0"/>
    <cellStyle name="Normal 61 2 5 2 2 6 3 3" xfId="0"/>
    <cellStyle name="Normal 61 2 5 2 2 6 4" xfId="0"/>
    <cellStyle name="Normal 61 2 5 2 2 6 4 2" xfId="0"/>
    <cellStyle name="Normal 61 2 5 2 2 6 5" xfId="0"/>
    <cellStyle name="Normal 61 2 5 2 2 7" xfId="0"/>
    <cellStyle name="Normal 61 2 5 2 2 7 2" xfId="0"/>
    <cellStyle name="Normal 61 2 5 2 2 7 2 2" xfId="0"/>
    <cellStyle name="Normal 61 2 5 2 2 7 3" xfId="0"/>
    <cellStyle name="Normal 61 2 5 2 2 8" xfId="0"/>
    <cellStyle name="Normal 61 2 5 2 2 8 2" xfId="0"/>
    <cellStyle name="Normal 61 2 5 2 2 8 2 2" xfId="0"/>
    <cellStyle name="Normal 61 2 5 2 2 8 3" xfId="0"/>
    <cellStyle name="Normal 61 2 5 2 2 9" xfId="0"/>
    <cellStyle name="Normal 61 2 5 2 2 9 2" xfId="0"/>
    <cellStyle name="Normal 61 2 5 2 3" xfId="0"/>
    <cellStyle name="Normal 61 2 5 2 3 10" xfId="0"/>
    <cellStyle name="Normal 61 2 5 2 3 2" xfId="0"/>
    <cellStyle name="Normal 61 2 5 2 3 2 2" xfId="0"/>
    <cellStyle name="Normal 61 2 5 2 3 2 2 2" xfId="0"/>
    <cellStyle name="Normal 61 2 5 2 3 2 2 2 2" xfId="0"/>
    <cellStyle name="Normal 61 2 5 2 3 2 2 2 2 2" xfId="0"/>
    <cellStyle name="Normal 61 2 5 2 3 2 2 2 2 2 2" xfId="0"/>
    <cellStyle name="Normal 61 2 5 2 3 2 2 2 2 2 2 2" xfId="0"/>
    <cellStyle name="Normal 61 2 5 2 3 2 2 2 2 2 2 2 2" xfId="0"/>
    <cellStyle name="Normal 61 2 5 2 3 2 2 2 2 2 2 3" xfId="0"/>
    <cellStyle name="Normal 61 2 5 2 3 2 2 2 2 2 3" xfId="0"/>
    <cellStyle name="Normal 61 2 5 2 3 2 2 2 2 2 3 2" xfId="0"/>
    <cellStyle name="Normal 61 2 5 2 3 2 2 2 2 2 3 2 2" xfId="0"/>
    <cellStyle name="Normal 61 2 5 2 3 2 2 2 2 2 3 3" xfId="0"/>
    <cellStyle name="Normal 61 2 5 2 3 2 2 2 2 2 4" xfId="0"/>
    <cellStyle name="Normal 61 2 5 2 3 2 2 2 2 2 4 2" xfId="0"/>
    <cellStyle name="Normal 61 2 5 2 3 2 2 2 2 2 5" xfId="0"/>
    <cellStyle name="Normal 61 2 5 2 3 2 2 2 2 3" xfId="0"/>
    <cellStyle name="Normal 61 2 5 2 3 2 2 2 2 3 2" xfId="0"/>
    <cellStyle name="Normal 61 2 5 2 3 2 2 2 2 3 2 2" xfId="0"/>
    <cellStyle name="Normal 61 2 5 2 3 2 2 2 2 3 3" xfId="0"/>
    <cellStyle name="Normal 61 2 5 2 3 2 2 2 2 4" xfId="0"/>
    <cellStyle name="Normal 61 2 5 2 3 2 2 2 2 4 2" xfId="0"/>
    <cellStyle name="Normal 61 2 5 2 3 2 2 2 2 4 2 2" xfId="0"/>
    <cellStyle name="Normal 61 2 5 2 3 2 2 2 2 4 3" xfId="0"/>
    <cellStyle name="Normal 61 2 5 2 3 2 2 2 2 5" xfId="0"/>
    <cellStyle name="Normal 61 2 5 2 3 2 2 2 2 5 2" xfId="0"/>
    <cellStyle name="Normal 61 2 5 2 3 2 2 2 2 6" xfId="0"/>
    <cellStyle name="Normal 61 2 5 2 3 2 2 2 3" xfId="0"/>
    <cellStyle name="Normal 61 2 5 2 3 2 2 2 3 2" xfId="0"/>
    <cellStyle name="Normal 61 2 5 2 3 2 2 2 3 2 2" xfId="0"/>
    <cellStyle name="Normal 61 2 5 2 3 2 2 2 3 2 2 2" xfId="0"/>
    <cellStyle name="Normal 61 2 5 2 3 2 2 2 3 2 3" xfId="0"/>
    <cellStyle name="Normal 61 2 5 2 3 2 2 2 3 3" xfId="0"/>
    <cellStyle name="Normal 61 2 5 2 3 2 2 2 3 3 2" xfId="0"/>
    <cellStyle name="Normal 61 2 5 2 3 2 2 2 3 3 2 2" xfId="0"/>
    <cellStyle name="Normal 61 2 5 2 3 2 2 2 3 3 3" xfId="0"/>
    <cellStyle name="Normal 61 2 5 2 3 2 2 2 3 4" xfId="0"/>
    <cellStyle name="Normal 61 2 5 2 3 2 2 2 3 4 2" xfId="0"/>
    <cellStyle name="Normal 61 2 5 2 3 2 2 2 3 5" xfId="0"/>
    <cellStyle name="Normal 61 2 5 2 3 2 2 2 4" xfId="0"/>
    <cellStyle name="Normal 61 2 5 2 3 2 2 2 4 2" xfId="0"/>
    <cellStyle name="Normal 61 2 5 2 3 2 2 2 4 2 2" xfId="0"/>
    <cellStyle name="Normal 61 2 5 2 3 2 2 2 4 3" xfId="0"/>
    <cellStyle name="Normal 61 2 5 2 3 2 2 2 5" xfId="0"/>
    <cellStyle name="Normal 61 2 5 2 3 2 2 2 5 2" xfId="0"/>
    <cellStyle name="Normal 61 2 5 2 3 2 2 2 5 2 2" xfId="0"/>
    <cellStyle name="Normal 61 2 5 2 3 2 2 2 5 3" xfId="0"/>
    <cellStyle name="Normal 61 2 5 2 3 2 2 2 6" xfId="0"/>
    <cellStyle name="Normal 61 2 5 2 3 2 2 2 6 2" xfId="0"/>
    <cellStyle name="Normal 61 2 5 2 3 2 2 2 7" xfId="0"/>
    <cellStyle name="Normal 61 2 5 2 3 2 2 3" xfId="0"/>
    <cellStyle name="Normal 61 2 5 2 3 2 2 3 2" xfId="0"/>
    <cellStyle name="Normal 61 2 5 2 3 2 2 3 2 2" xfId="0"/>
    <cellStyle name="Normal 61 2 5 2 3 2 2 3 2 2 2" xfId="0"/>
    <cellStyle name="Normal 61 2 5 2 3 2 2 3 2 2 2 2" xfId="0"/>
    <cellStyle name="Normal 61 2 5 2 3 2 2 3 2 2 3" xfId="0"/>
    <cellStyle name="Normal 61 2 5 2 3 2 2 3 2 3" xfId="0"/>
    <cellStyle name="Normal 61 2 5 2 3 2 2 3 2 3 2" xfId="0"/>
    <cellStyle name="Normal 61 2 5 2 3 2 2 3 2 3 2 2" xfId="0"/>
    <cellStyle name="Normal 61 2 5 2 3 2 2 3 2 3 3" xfId="0"/>
    <cellStyle name="Normal 61 2 5 2 3 2 2 3 2 4" xfId="0"/>
    <cellStyle name="Normal 61 2 5 2 3 2 2 3 2 4 2" xfId="0"/>
    <cellStyle name="Normal 61 2 5 2 3 2 2 3 2 5" xfId="0"/>
    <cellStyle name="Normal 61 2 5 2 3 2 2 3 3" xfId="0"/>
    <cellStyle name="Normal 61 2 5 2 3 2 2 3 3 2" xfId="0"/>
    <cellStyle name="Normal 61 2 5 2 3 2 2 3 3 2 2" xfId="0"/>
    <cellStyle name="Normal 61 2 5 2 3 2 2 3 3 3" xfId="0"/>
    <cellStyle name="Normal 61 2 5 2 3 2 2 3 4" xfId="0"/>
    <cellStyle name="Normal 61 2 5 2 3 2 2 3 4 2" xfId="0"/>
    <cellStyle name="Normal 61 2 5 2 3 2 2 3 4 2 2" xfId="0"/>
    <cellStyle name="Normal 61 2 5 2 3 2 2 3 4 3" xfId="0"/>
    <cellStyle name="Normal 61 2 5 2 3 2 2 3 5" xfId="0"/>
    <cellStyle name="Normal 61 2 5 2 3 2 2 3 5 2" xfId="0"/>
    <cellStyle name="Normal 61 2 5 2 3 2 2 3 6" xfId="0"/>
    <cellStyle name="Normal 61 2 5 2 3 2 2 4" xfId="0"/>
    <cellStyle name="Normal 61 2 5 2 3 2 2 4 2" xfId="0"/>
    <cellStyle name="Normal 61 2 5 2 3 2 2 4 2 2" xfId="0"/>
    <cellStyle name="Normal 61 2 5 2 3 2 2 4 2 2 2" xfId="0"/>
    <cellStyle name="Normal 61 2 5 2 3 2 2 4 2 3" xfId="0"/>
    <cellStyle name="Normal 61 2 5 2 3 2 2 4 3" xfId="0"/>
    <cellStyle name="Normal 61 2 5 2 3 2 2 4 3 2" xfId="0"/>
    <cellStyle name="Normal 61 2 5 2 3 2 2 4 3 2 2" xfId="0"/>
    <cellStyle name="Normal 61 2 5 2 3 2 2 4 3 3" xfId="0"/>
    <cellStyle name="Normal 61 2 5 2 3 2 2 4 4" xfId="0"/>
    <cellStyle name="Normal 61 2 5 2 3 2 2 4 4 2" xfId="0"/>
    <cellStyle name="Normal 61 2 5 2 3 2 2 4 5" xfId="0"/>
    <cellStyle name="Normal 61 2 5 2 3 2 2 5" xfId="0"/>
    <cellStyle name="Normal 61 2 5 2 3 2 2 5 2" xfId="0"/>
    <cellStyle name="Normal 61 2 5 2 3 2 2 5 2 2" xfId="0"/>
    <cellStyle name="Normal 61 2 5 2 3 2 2 5 3" xfId="0"/>
    <cellStyle name="Normal 61 2 5 2 3 2 2 6" xfId="0"/>
    <cellStyle name="Normal 61 2 5 2 3 2 2 6 2" xfId="0"/>
    <cellStyle name="Normal 61 2 5 2 3 2 2 6 2 2" xfId="0"/>
    <cellStyle name="Normal 61 2 5 2 3 2 2 6 3" xfId="0"/>
    <cellStyle name="Normal 61 2 5 2 3 2 2 7" xfId="0"/>
    <cellStyle name="Normal 61 2 5 2 3 2 2 7 2" xfId="0"/>
    <cellStyle name="Normal 61 2 5 2 3 2 2 8" xfId="0"/>
    <cellStyle name="Normal 61 2 5 2 3 2 3" xfId="0"/>
    <cellStyle name="Normal 61 2 5 2 3 2 3 2" xfId="0"/>
    <cellStyle name="Normal 61 2 5 2 3 2 3 2 2" xfId="0"/>
    <cellStyle name="Normal 61 2 5 2 3 2 3 2 2 2" xfId="0"/>
    <cellStyle name="Normal 61 2 5 2 3 2 3 2 2 2 2" xfId="0"/>
    <cellStyle name="Normal 61 2 5 2 3 2 3 2 2 2 2 2" xfId="0"/>
    <cellStyle name="Normal 61 2 5 2 3 2 3 2 2 2 3" xfId="0"/>
    <cellStyle name="Normal 61 2 5 2 3 2 3 2 2 3" xfId="0"/>
    <cellStyle name="Normal 61 2 5 2 3 2 3 2 2 3 2" xfId="0"/>
    <cellStyle name="Normal 61 2 5 2 3 2 3 2 2 3 2 2" xfId="0"/>
    <cellStyle name="Normal 61 2 5 2 3 2 3 2 2 3 3" xfId="0"/>
    <cellStyle name="Normal 61 2 5 2 3 2 3 2 2 4" xfId="0"/>
    <cellStyle name="Normal 61 2 5 2 3 2 3 2 2 4 2" xfId="0"/>
    <cellStyle name="Normal 61 2 5 2 3 2 3 2 2 5" xfId="0"/>
    <cellStyle name="Normal 61 2 5 2 3 2 3 2 3" xfId="0"/>
    <cellStyle name="Normal 61 2 5 2 3 2 3 2 3 2" xfId="0"/>
    <cellStyle name="Normal 61 2 5 2 3 2 3 2 3 2 2" xfId="0"/>
    <cellStyle name="Normal 61 2 5 2 3 2 3 2 3 3" xfId="0"/>
    <cellStyle name="Normal 61 2 5 2 3 2 3 2 4" xfId="0"/>
    <cellStyle name="Normal 61 2 5 2 3 2 3 2 4 2" xfId="0"/>
    <cellStyle name="Normal 61 2 5 2 3 2 3 2 4 2 2" xfId="0"/>
    <cellStyle name="Normal 61 2 5 2 3 2 3 2 4 3" xfId="0"/>
    <cellStyle name="Normal 61 2 5 2 3 2 3 2 5" xfId="0"/>
    <cellStyle name="Normal 61 2 5 2 3 2 3 2 5 2" xfId="0"/>
    <cellStyle name="Normal 61 2 5 2 3 2 3 2 6" xfId="0"/>
    <cellStyle name="Normal 61 2 5 2 3 2 3 3" xfId="0"/>
    <cellStyle name="Normal 61 2 5 2 3 2 3 3 2" xfId="0"/>
    <cellStyle name="Normal 61 2 5 2 3 2 3 3 2 2" xfId="0"/>
    <cellStyle name="Normal 61 2 5 2 3 2 3 3 2 2 2" xfId="0"/>
    <cellStyle name="Normal 61 2 5 2 3 2 3 3 2 3" xfId="0"/>
    <cellStyle name="Normal 61 2 5 2 3 2 3 3 3" xfId="0"/>
    <cellStyle name="Normal 61 2 5 2 3 2 3 3 3 2" xfId="0"/>
    <cellStyle name="Normal 61 2 5 2 3 2 3 3 3 2 2" xfId="0"/>
    <cellStyle name="Normal 61 2 5 2 3 2 3 3 3 3" xfId="0"/>
    <cellStyle name="Normal 61 2 5 2 3 2 3 3 4" xfId="0"/>
    <cellStyle name="Normal 61 2 5 2 3 2 3 3 4 2" xfId="0"/>
    <cellStyle name="Normal 61 2 5 2 3 2 3 3 5" xfId="0"/>
    <cellStyle name="Normal 61 2 5 2 3 2 3 4" xfId="0"/>
    <cellStyle name="Normal 61 2 5 2 3 2 3 4 2" xfId="0"/>
    <cellStyle name="Normal 61 2 5 2 3 2 3 4 2 2" xfId="0"/>
    <cellStyle name="Normal 61 2 5 2 3 2 3 4 3" xfId="0"/>
    <cellStyle name="Normal 61 2 5 2 3 2 3 5" xfId="0"/>
    <cellStyle name="Normal 61 2 5 2 3 2 3 5 2" xfId="0"/>
    <cellStyle name="Normal 61 2 5 2 3 2 3 5 2 2" xfId="0"/>
    <cellStyle name="Normal 61 2 5 2 3 2 3 5 3" xfId="0"/>
    <cellStyle name="Normal 61 2 5 2 3 2 3 6" xfId="0"/>
    <cellStyle name="Normal 61 2 5 2 3 2 3 6 2" xfId="0"/>
    <cellStyle name="Normal 61 2 5 2 3 2 3 7" xfId="0"/>
    <cellStyle name="Normal 61 2 5 2 3 2 4" xfId="0"/>
    <cellStyle name="Normal 61 2 5 2 3 2 4 2" xfId="0"/>
    <cellStyle name="Normal 61 2 5 2 3 2 4 2 2" xfId="0"/>
    <cellStyle name="Normal 61 2 5 2 3 2 4 2 2 2" xfId="0"/>
    <cellStyle name="Normal 61 2 5 2 3 2 4 2 2 2 2" xfId="0"/>
    <cellStyle name="Normal 61 2 5 2 3 2 4 2 2 3" xfId="0"/>
    <cellStyle name="Normal 61 2 5 2 3 2 4 2 3" xfId="0"/>
    <cellStyle name="Normal 61 2 5 2 3 2 4 2 3 2" xfId="0"/>
    <cellStyle name="Normal 61 2 5 2 3 2 4 2 3 2 2" xfId="0"/>
    <cellStyle name="Normal 61 2 5 2 3 2 4 2 3 3" xfId="0"/>
    <cellStyle name="Normal 61 2 5 2 3 2 4 2 4" xfId="0"/>
    <cellStyle name="Normal 61 2 5 2 3 2 4 2 4 2" xfId="0"/>
    <cellStyle name="Normal 61 2 5 2 3 2 4 2 5" xfId="0"/>
    <cellStyle name="Normal 61 2 5 2 3 2 4 3" xfId="0"/>
    <cellStyle name="Normal 61 2 5 2 3 2 4 3 2" xfId="0"/>
    <cellStyle name="Normal 61 2 5 2 3 2 4 3 2 2" xfId="0"/>
    <cellStyle name="Normal 61 2 5 2 3 2 4 3 3" xfId="0"/>
    <cellStyle name="Normal 61 2 5 2 3 2 4 4" xfId="0"/>
    <cellStyle name="Normal 61 2 5 2 3 2 4 4 2" xfId="0"/>
    <cellStyle name="Normal 61 2 5 2 3 2 4 4 2 2" xfId="0"/>
    <cellStyle name="Normal 61 2 5 2 3 2 4 4 3" xfId="0"/>
    <cellStyle name="Normal 61 2 5 2 3 2 4 5" xfId="0"/>
    <cellStyle name="Normal 61 2 5 2 3 2 4 5 2" xfId="0"/>
    <cellStyle name="Normal 61 2 5 2 3 2 4 6" xfId="0"/>
    <cellStyle name="Normal 61 2 5 2 3 2 5" xfId="0"/>
    <cellStyle name="Normal 61 2 5 2 3 2 5 2" xfId="0"/>
    <cellStyle name="Normal 61 2 5 2 3 2 5 2 2" xfId="0"/>
    <cellStyle name="Normal 61 2 5 2 3 2 5 2 2 2" xfId="0"/>
    <cellStyle name="Normal 61 2 5 2 3 2 5 2 3" xfId="0"/>
    <cellStyle name="Normal 61 2 5 2 3 2 5 3" xfId="0"/>
    <cellStyle name="Normal 61 2 5 2 3 2 5 3 2" xfId="0"/>
    <cellStyle name="Normal 61 2 5 2 3 2 5 3 2 2" xfId="0"/>
    <cellStyle name="Normal 61 2 5 2 3 2 5 3 3" xfId="0"/>
    <cellStyle name="Normal 61 2 5 2 3 2 5 4" xfId="0"/>
    <cellStyle name="Normal 61 2 5 2 3 2 5 4 2" xfId="0"/>
    <cellStyle name="Normal 61 2 5 2 3 2 5 5" xfId="0"/>
    <cellStyle name="Normal 61 2 5 2 3 2 6" xfId="0"/>
    <cellStyle name="Normal 61 2 5 2 3 2 6 2" xfId="0"/>
    <cellStyle name="Normal 61 2 5 2 3 2 6 2 2" xfId="0"/>
    <cellStyle name="Normal 61 2 5 2 3 2 6 3" xfId="0"/>
    <cellStyle name="Normal 61 2 5 2 3 2 7" xfId="0"/>
    <cellStyle name="Normal 61 2 5 2 3 2 7 2" xfId="0"/>
    <cellStyle name="Normal 61 2 5 2 3 2 7 2 2" xfId="0"/>
    <cellStyle name="Normal 61 2 5 2 3 2 7 3" xfId="0"/>
    <cellStyle name="Normal 61 2 5 2 3 2 8" xfId="0"/>
    <cellStyle name="Normal 61 2 5 2 3 2 8 2" xfId="0"/>
    <cellStyle name="Normal 61 2 5 2 3 2 9" xfId="0"/>
    <cellStyle name="Normal 61 2 5 2 3 3" xfId="0"/>
    <cellStyle name="Normal 61 2 5 2 3 3 2" xfId="0"/>
    <cellStyle name="Normal 61 2 5 2 3 3 2 2" xfId="0"/>
    <cellStyle name="Normal 61 2 5 2 3 3 2 2 2" xfId="0"/>
    <cellStyle name="Normal 61 2 5 2 3 3 2 2 2 2" xfId="0"/>
    <cellStyle name="Normal 61 2 5 2 3 3 2 2 2 2 2" xfId="0"/>
    <cellStyle name="Normal 61 2 5 2 3 3 2 2 2 2 2 2" xfId="0"/>
    <cellStyle name="Normal 61 2 5 2 3 3 2 2 2 2 3" xfId="0"/>
    <cellStyle name="Normal 61 2 5 2 3 3 2 2 2 3" xfId="0"/>
    <cellStyle name="Normal 61 2 5 2 3 3 2 2 2 3 2" xfId="0"/>
    <cellStyle name="Normal 61 2 5 2 3 3 2 2 2 3 2 2" xfId="0"/>
    <cellStyle name="Normal 61 2 5 2 3 3 2 2 2 3 3" xfId="0"/>
    <cellStyle name="Normal 61 2 5 2 3 3 2 2 2 4" xfId="0"/>
    <cellStyle name="Normal 61 2 5 2 3 3 2 2 2 4 2" xfId="0"/>
    <cellStyle name="Normal 61 2 5 2 3 3 2 2 2 5" xfId="0"/>
    <cellStyle name="Normal 61 2 5 2 3 3 2 2 3" xfId="0"/>
    <cellStyle name="Normal 61 2 5 2 3 3 2 2 3 2" xfId="0"/>
    <cellStyle name="Normal 61 2 5 2 3 3 2 2 3 2 2" xfId="0"/>
    <cellStyle name="Normal 61 2 5 2 3 3 2 2 3 3" xfId="0"/>
    <cellStyle name="Normal 61 2 5 2 3 3 2 2 4" xfId="0"/>
    <cellStyle name="Normal 61 2 5 2 3 3 2 2 4 2" xfId="0"/>
    <cellStyle name="Normal 61 2 5 2 3 3 2 2 4 2 2" xfId="0"/>
    <cellStyle name="Normal 61 2 5 2 3 3 2 2 4 3" xfId="0"/>
    <cellStyle name="Normal 61 2 5 2 3 3 2 2 5" xfId="0"/>
    <cellStyle name="Normal 61 2 5 2 3 3 2 2 5 2" xfId="0"/>
    <cellStyle name="Normal 61 2 5 2 3 3 2 2 6" xfId="0"/>
    <cellStyle name="Normal 61 2 5 2 3 3 2 3" xfId="0"/>
    <cellStyle name="Normal 61 2 5 2 3 3 2 3 2" xfId="0"/>
    <cellStyle name="Normal 61 2 5 2 3 3 2 3 2 2" xfId="0"/>
    <cellStyle name="Normal 61 2 5 2 3 3 2 3 2 2 2" xfId="0"/>
    <cellStyle name="Normal 61 2 5 2 3 3 2 3 2 3" xfId="0"/>
    <cellStyle name="Normal 61 2 5 2 3 3 2 3 3" xfId="0"/>
    <cellStyle name="Normal 61 2 5 2 3 3 2 3 3 2" xfId="0"/>
    <cellStyle name="Normal 61 2 5 2 3 3 2 3 3 2 2" xfId="0"/>
    <cellStyle name="Normal 61 2 5 2 3 3 2 3 3 3" xfId="0"/>
    <cellStyle name="Normal 61 2 5 2 3 3 2 3 4" xfId="0"/>
    <cellStyle name="Normal 61 2 5 2 3 3 2 3 4 2" xfId="0"/>
    <cellStyle name="Normal 61 2 5 2 3 3 2 3 5" xfId="0"/>
    <cellStyle name="Normal 61 2 5 2 3 3 2 4" xfId="0"/>
    <cellStyle name="Normal 61 2 5 2 3 3 2 4 2" xfId="0"/>
    <cellStyle name="Normal 61 2 5 2 3 3 2 4 2 2" xfId="0"/>
    <cellStyle name="Normal 61 2 5 2 3 3 2 4 3" xfId="0"/>
    <cellStyle name="Normal 61 2 5 2 3 3 2 5" xfId="0"/>
    <cellStyle name="Normal 61 2 5 2 3 3 2 5 2" xfId="0"/>
    <cellStyle name="Normal 61 2 5 2 3 3 2 5 2 2" xfId="0"/>
    <cellStyle name="Normal 61 2 5 2 3 3 2 5 3" xfId="0"/>
    <cellStyle name="Normal 61 2 5 2 3 3 2 6" xfId="0"/>
    <cellStyle name="Normal 61 2 5 2 3 3 2 6 2" xfId="0"/>
    <cellStyle name="Normal 61 2 5 2 3 3 2 7" xfId="0"/>
    <cellStyle name="Normal 61 2 5 2 3 3 3" xfId="0"/>
    <cellStyle name="Normal 61 2 5 2 3 3 3 2" xfId="0"/>
    <cellStyle name="Normal 61 2 5 2 3 3 3 2 2" xfId="0"/>
    <cellStyle name="Normal 61 2 5 2 3 3 3 2 2 2" xfId="0"/>
    <cellStyle name="Normal 61 2 5 2 3 3 3 2 2 2 2" xfId="0"/>
    <cellStyle name="Normal 61 2 5 2 3 3 3 2 2 3" xfId="0"/>
    <cellStyle name="Normal 61 2 5 2 3 3 3 2 3" xfId="0"/>
    <cellStyle name="Normal 61 2 5 2 3 3 3 2 3 2" xfId="0"/>
    <cellStyle name="Normal 61 2 5 2 3 3 3 2 3 2 2" xfId="0"/>
    <cellStyle name="Normal 61 2 5 2 3 3 3 2 3 3" xfId="0"/>
    <cellStyle name="Normal 61 2 5 2 3 3 3 2 4" xfId="0"/>
    <cellStyle name="Normal 61 2 5 2 3 3 3 2 4 2" xfId="0"/>
    <cellStyle name="Normal 61 2 5 2 3 3 3 2 5" xfId="0"/>
    <cellStyle name="Normal 61 2 5 2 3 3 3 3" xfId="0"/>
    <cellStyle name="Normal 61 2 5 2 3 3 3 3 2" xfId="0"/>
    <cellStyle name="Normal 61 2 5 2 3 3 3 3 2 2" xfId="0"/>
    <cellStyle name="Normal 61 2 5 2 3 3 3 3 3" xfId="0"/>
    <cellStyle name="Normal 61 2 5 2 3 3 3 4" xfId="0"/>
    <cellStyle name="Normal 61 2 5 2 3 3 3 4 2" xfId="0"/>
    <cellStyle name="Normal 61 2 5 2 3 3 3 4 2 2" xfId="0"/>
    <cellStyle name="Normal 61 2 5 2 3 3 3 4 3" xfId="0"/>
    <cellStyle name="Normal 61 2 5 2 3 3 3 5" xfId="0"/>
    <cellStyle name="Normal 61 2 5 2 3 3 3 5 2" xfId="0"/>
    <cellStyle name="Normal 61 2 5 2 3 3 3 6" xfId="0"/>
    <cellStyle name="Normal 61 2 5 2 3 3 4" xfId="0"/>
    <cellStyle name="Normal 61 2 5 2 3 3 4 2" xfId="0"/>
    <cellStyle name="Normal 61 2 5 2 3 3 4 2 2" xfId="0"/>
    <cellStyle name="Normal 61 2 5 2 3 3 4 2 2 2" xfId="0"/>
    <cellStyle name="Normal 61 2 5 2 3 3 4 2 3" xfId="0"/>
    <cellStyle name="Normal 61 2 5 2 3 3 4 3" xfId="0"/>
    <cellStyle name="Normal 61 2 5 2 3 3 4 3 2" xfId="0"/>
    <cellStyle name="Normal 61 2 5 2 3 3 4 3 2 2" xfId="0"/>
    <cellStyle name="Normal 61 2 5 2 3 3 4 3 3" xfId="0"/>
    <cellStyle name="Normal 61 2 5 2 3 3 4 4" xfId="0"/>
    <cellStyle name="Normal 61 2 5 2 3 3 4 4 2" xfId="0"/>
    <cellStyle name="Normal 61 2 5 2 3 3 4 5" xfId="0"/>
    <cellStyle name="Normal 61 2 5 2 3 3 5" xfId="0"/>
    <cellStyle name="Normal 61 2 5 2 3 3 5 2" xfId="0"/>
    <cellStyle name="Normal 61 2 5 2 3 3 5 2 2" xfId="0"/>
    <cellStyle name="Normal 61 2 5 2 3 3 5 3" xfId="0"/>
    <cellStyle name="Normal 61 2 5 2 3 3 6" xfId="0"/>
    <cellStyle name="Normal 61 2 5 2 3 3 6 2" xfId="0"/>
    <cellStyle name="Normal 61 2 5 2 3 3 6 2 2" xfId="0"/>
    <cellStyle name="Normal 61 2 5 2 3 3 6 3" xfId="0"/>
    <cellStyle name="Normal 61 2 5 2 3 3 7" xfId="0"/>
    <cellStyle name="Normal 61 2 5 2 3 3 7 2" xfId="0"/>
    <cellStyle name="Normal 61 2 5 2 3 3 8" xfId="0"/>
    <cellStyle name="Normal 61 2 5 2 3 4" xfId="0"/>
    <cellStyle name="Normal 61 2 5 2 3 4 2" xfId="0"/>
    <cellStyle name="Normal 61 2 5 2 3 4 2 2" xfId="0"/>
    <cellStyle name="Normal 61 2 5 2 3 4 2 2 2" xfId="0"/>
    <cellStyle name="Normal 61 2 5 2 3 4 2 2 2 2" xfId="0"/>
    <cellStyle name="Normal 61 2 5 2 3 4 2 2 2 2 2" xfId="0"/>
    <cellStyle name="Normal 61 2 5 2 3 4 2 2 2 3" xfId="0"/>
    <cellStyle name="Normal 61 2 5 2 3 4 2 2 3" xfId="0"/>
    <cellStyle name="Normal 61 2 5 2 3 4 2 2 3 2" xfId="0"/>
    <cellStyle name="Normal 61 2 5 2 3 4 2 2 3 2 2" xfId="0"/>
    <cellStyle name="Normal 61 2 5 2 3 4 2 2 3 3" xfId="0"/>
    <cellStyle name="Normal 61 2 5 2 3 4 2 2 4" xfId="0"/>
    <cellStyle name="Normal 61 2 5 2 3 4 2 2 4 2" xfId="0"/>
    <cellStyle name="Normal 61 2 5 2 3 4 2 2 5" xfId="0"/>
    <cellStyle name="Normal 61 2 5 2 3 4 2 3" xfId="0"/>
    <cellStyle name="Normal 61 2 5 2 3 4 2 3 2" xfId="0"/>
    <cellStyle name="Normal 61 2 5 2 3 4 2 3 2 2" xfId="0"/>
    <cellStyle name="Normal 61 2 5 2 3 4 2 3 3" xfId="0"/>
    <cellStyle name="Normal 61 2 5 2 3 4 2 4" xfId="0"/>
    <cellStyle name="Normal 61 2 5 2 3 4 2 4 2" xfId="0"/>
    <cellStyle name="Normal 61 2 5 2 3 4 2 4 2 2" xfId="0"/>
    <cellStyle name="Normal 61 2 5 2 3 4 2 4 3" xfId="0"/>
    <cellStyle name="Normal 61 2 5 2 3 4 2 5" xfId="0"/>
    <cellStyle name="Normal 61 2 5 2 3 4 2 5 2" xfId="0"/>
    <cellStyle name="Normal 61 2 5 2 3 4 2 6" xfId="0"/>
    <cellStyle name="Normal 61 2 5 2 3 4 3" xfId="0"/>
    <cellStyle name="Normal 61 2 5 2 3 4 3 2" xfId="0"/>
    <cellStyle name="Normal 61 2 5 2 3 4 3 2 2" xfId="0"/>
    <cellStyle name="Normal 61 2 5 2 3 4 3 2 2 2" xfId="0"/>
    <cellStyle name="Normal 61 2 5 2 3 4 3 2 3" xfId="0"/>
    <cellStyle name="Normal 61 2 5 2 3 4 3 3" xfId="0"/>
    <cellStyle name="Normal 61 2 5 2 3 4 3 3 2" xfId="0"/>
    <cellStyle name="Normal 61 2 5 2 3 4 3 3 2 2" xfId="0"/>
    <cellStyle name="Normal 61 2 5 2 3 4 3 3 3" xfId="0"/>
    <cellStyle name="Normal 61 2 5 2 3 4 3 4" xfId="0"/>
    <cellStyle name="Normal 61 2 5 2 3 4 3 4 2" xfId="0"/>
    <cellStyle name="Normal 61 2 5 2 3 4 3 5" xfId="0"/>
    <cellStyle name="Normal 61 2 5 2 3 4 4" xfId="0"/>
    <cellStyle name="Normal 61 2 5 2 3 4 4 2" xfId="0"/>
    <cellStyle name="Normal 61 2 5 2 3 4 4 2 2" xfId="0"/>
    <cellStyle name="Normal 61 2 5 2 3 4 4 3" xfId="0"/>
    <cellStyle name="Normal 61 2 5 2 3 4 5" xfId="0"/>
    <cellStyle name="Normal 61 2 5 2 3 4 5 2" xfId="0"/>
    <cellStyle name="Normal 61 2 5 2 3 4 5 2 2" xfId="0"/>
    <cellStyle name="Normal 61 2 5 2 3 4 5 3" xfId="0"/>
    <cellStyle name="Normal 61 2 5 2 3 4 6" xfId="0"/>
    <cellStyle name="Normal 61 2 5 2 3 4 6 2" xfId="0"/>
    <cellStyle name="Normal 61 2 5 2 3 4 7" xfId="0"/>
    <cellStyle name="Normal 61 2 5 2 3 5" xfId="0"/>
    <cellStyle name="Normal 61 2 5 2 3 5 2" xfId="0"/>
    <cellStyle name="Normal 61 2 5 2 3 5 2 2" xfId="0"/>
    <cellStyle name="Normal 61 2 5 2 3 5 2 2 2" xfId="0"/>
    <cellStyle name="Normal 61 2 5 2 3 5 2 2 2 2" xfId="0"/>
    <cellStyle name="Normal 61 2 5 2 3 5 2 2 3" xfId="0"/>
    <cellStyle name="Normal 61 2 5 2 3 5 2 3" xfId="0"/>
    <cellStyle name="Normal 61 2 5 2 3 5 2 3 2" xfId="0"/>
    <cellStyle name="Normal 61 2 5 2 3 5 2 3 2 2" xfId="0"/>
    <cellStyle name="Normal 61 2 5 2 3 5 2 3 3" xfId="0"/>
    <cellStyle name="Normal 61 2 5 2 3 5 2 4" xfId="0"/>
    <cellStyle name="Normal 61 2 5 2 3 5 2 4 2" xfId="0"/>
    <cellStyle name="Normal 61 2 5 2 3 5 2 5" xfId="0"/>
    <cellStyle name="Normal 61 2 5 2 3 5 3" xfId="0"/>
    <cellStyle name="Normal 61 2 5 2 3 5 3 2" xfId="0"/>
    <cellStyle name="Normal 61 2 5 2 3 5 3 2 2" xfId="0"/>
    <cellStyle name="Normal 61 2 5 2 3 5 3 3" xfId="0"/>
    <cellStyle name="Normal 61 2 5 2 3 5 4" xfId="0"/>
    <cellStyle name="Normal 61 2 5 2 3 5 4 2" xfId="0"/>
    <cellStyle name="Normal 61 2 5 2 3 5 4 2 2" xfId="0"/>
    <cellStyle name="Normal 61 2 5 2 3 5 4 3" xfId="0"/>
    <cellStyle name="Normal 61 2 5 2 3 5 5" xfId="0"/>
    <cellStyle name="Normal 61 2 5 2 3 5 5 2" xfId="0"/>
    <cellStyle name="Normal 61 2 5 2 3 5 6" xfId="0"/>
    <cellStyle name="Normal 61 2 5 2 3 6" xfId="0"/>
    <cellStyle name="Normal 61 2 5 2 3 6 2" xfId="0"/>
    <cellStyle name="Normal 61 2 5 2 3 6 2 2" xfId="0"/>
    <cellStyle name="Normal 61 2 5 2 3 6 2 2 2" xfId="0"/>
    <cellStyle name="Normal 61 2 5 2 3 6 2 3" xfId="0"/>
    <cellStyle name="Normal 61 2 5 2 3 6 3" xfId="0"/>
    <cellStyle name="Normal 61 2 5 2 3 6 3 2" xfId="0"/>
    <cellStyle name="Normal 61 2 5 2 3 6 3 2 2" xfId="0"/>
    <cellStyle name="Normal 61 2 5 2 3 6 3 3" xfId="0"/>
    <cellStyle name="Normal 61 2 5 2 3 6 4" xfId="0"/>
    <cellStyle name="Normal 61 2 5 2 3 6 4 2" xfId="0"/>
    <cellStyle name="Normal 61 2 5 2 3 6 5" xfId="0"/>
    <cellStyle name="Normal 61 2 5 2 3 7" xfId="0"/>
    <cellStyle name="Normal 61 2 5 2 3 7 2" xfId="0"/>
    <cellStyle name="Normal 61 2 5 2 3 7 2 2" xfId="0"/>
    <cellStyle name="Normal 61 2 5 2 3 7 3" xfId="0"/>
    <cellStyle name="Normal 61 2 5 2 3 8" xfId="0"/>
    <cellStyle name="Normal 61 2 5 2 3 8 2" xfId="0"/>
    <cellStyle name="Normal 61 2 5 2 3 8 2 2" xfId="0"/>
    <cellStyle name="Normal 61 2 5 2 3 8 3" xfId="0"/>
    <cellStyle name="Normal 61 2 5 2 3 9" xfId="0"/>
    <cellStyle name="Normal 61 2 5 2 3 9 2" xfId="0"/>
    <cellStyle name="Normal 61 2 5 2 4" xfId="0"/>
    <cellStyle name="Normal 61 2 5 2 4 2" xfId="0"/>
    <cellStyle name="Normal 61 2 5 2 4 2 2" xfId="0"/>
    <cellStyle name="Normal 61 2 5 2 4 2 2 2" xfId="0"/>
    <cellStyle name="Normal 61 2 5 2 4 2 2 2 2" xfId="0"/>
    <cellStyle name="Normal 61 2 5 2 4 2 2 2 2 2" xfId="0"/>
    <cellStyle name="Normal 61 2 5 2 4 2 2 2 2 2 2" xfId="0"/>
    <cellStyle name="Normal 61 2 5 2 4 2 2 2 2 2 2 2" xfId="0"/>
    <cellStyle name="Normal 61 2 5 2 4 2 2 2 2 2 3" xfId="0"/>
    <cellStyle name="Normal 61 2 5 2 4 2 2 2 2 3" xfId="0"/>
    <cellStyle name="Normal 61 2 5 2 4 2 2 2 2 3 2" xfId="0"/>
    <cellStyle name="Normal 61 2 5 2 4 2 2 2 2 3 2 2" xfId="0"/>
    <cellStyle name="Normal 61 2 5 2 4 2 2 2 2 3 3" xfId="0"/>
    <cellStyle name="Normal 61 2 5 2 4 2 2 2 2 4" xfId="0"/>
    <cellStyle name="Normal 61 2 5 2 4 2 2 2 2 4 2" xfId="0"/>
    <cellStyle name="Normal 61 2 5 2 4 2 2 2 2 5" xfId="0"/>
    <cellStyle name="Normal 61 2 5 2 4 2 2 2 3" xfId="0"/>
    <cellStyle name="Normal 61 2 5 2 4 2 2 2 3 2" xfId="0"/>
    <cellStyle name="Normal 61 2 5 2 4 2 2 2 3 2 2" xfId="0"/>
    <cellStyle name="Normal 61 2 5 2 4 2 2 2 3 3" xfId="0"/>
    <cellStyle name="Normal 61 2 5 2 4 2 2 2 4" xfId="0"/>
    <cellStyle name="Normal 61 2 5 2 4 2 2 2 4 2" xfId="0"/>
    <cellStyle name="Normal 61 2 5 2 4 2 2 2 4 2 2" xfId="0"/>
    <cellStyle name="Normal 61 2 5 2 4 2 2 2 4 3" xfId="0"/>
    <cellStyle name="Normal 61 2 5 2 4 2 2 2 5" xfId="0"/>
    <cellStyle name="Normal 61 2 5 2 4 2 2 2 5 2" xfId="0"/>
    <cellStyle name="Normal 61 2 5 2 4 2 2 2 6" xfId="0"/>
    <cellStyle name="Normal 61 2 5 2 4 2 2 3" xfId="0"/>
    <cellStyle name="Normal 61 2 5 2 4 2 2 3 2" xfId="0"/>
    <cellStyle name="Normal 61 2 5 2 4 2 2 3 2 2" xfId="0"/>
    <cellStyle name="Normal 61 2 5 2 4 2 2 3 2 2 2" xfId="0"/>
    <cellStyle name="Normal 61 2 5 2 4 2 2 3 2 3" xfId="0"/>
    <cellStyle name="Normal 61 2 5 2 4 2 2 3 3" xfId="0"/>
    <cellStyle name="Normal 61 2 5 2 4 2 2 3 3 2" xfId="0"/>
    <cellStyle name="Normal 61 2 5 2 4 2 2 3 3 2 2" xfId="0"/>
    <cellStyle name="Normal 61 2 5 2 4 2 2 3 3 3" xfId="0"/>
    <cellStyle name="Normal 61 2 5 2 4 2 2 3 4" xfId="0"/>
    <cellStyle name="Normal 61 2 5 2 4 2 2 3 4 2" xfId="0"/>
    <cellStyle name="Normal 61 2 5 2 4 2 2 3 5" xfId="0"/>
    <cellStyle name="Normal 61 2 5 2 4 2 2 4" xfId="0"/>
    <cellStyle name="Normal 61 2 5 2 4 2 2 4 2" xfId="0"/>
    <cellStyle name="Normal 61 2 5 2 4 2 2 4 2 2" xfId="0"/>
    <cellStyle name="Normal 61 2 5 2 4 2 2 4 3" xfId="0"/>
    <cellStyle name="Normal 61 2 5 2 4 2 2 5" xfId="0"/>
    <cellStyle name="Normal 61 2 5 2 4 2 2 5 2" xfId="0"/>
    <cellStyle name="Normal 61 2 5 2 4 2 2 5 2 2" xfId="0"/>
    <cellStyle name="Normal 61 2 5 2 4 2 2 5 3" xfId="0"/>
    <cellStyle name="Normal 61 2 5 2 4 2 2 6" xfId="0"/>
    <cellStyle name="Normal 61 2 5 2 4 2 2 6 2" xfId="0"/>
    <cellStyle name="Normal 61 2 5 2 4 2 2 7" xfId="0"/>
    <cellStyle name="Normal 61 2 5 2 4 2 3" xfId="0"/>
    <cellStyle name="Normal 61 2 5 2 4 2 3 2" xfId="0"/>
    <cellStyle name="Normal 61 2 5 2 4 2 3 2 2" xfId="0"/>
    <cellStyle name="Normal 61 2 5 2 4 2 3 2 2 2" xfId="0"/>
    <cellStyle name="Normal 61 2 5 2 4 2 3 2 2 2 2" xfId="0"/>
    <cellStyle name="Normal 61 2 5 2 4 2 3 2 2 3" xfId="0"/>
    <cellStyle name="Normal 61 2 5 2 4 2 3 2 3" xfId="0"/>
    <cellStyle name="Normal 61 2 5 2 4 2 3 2 3 2" xfId="0"/>
    <cellStyle name="Normal 61 2 5 2 4 2 3 2 3 2 2" xfId="0"/>
    <cellStyle name="Normal 61 2 5 2 4 2 3 2 3 3" xfId="0"/>
    <cellStyle name="Normal 61 2 5 2 4 2 3 2 4" xfId="0"/>
    <cellStyle name="Normal 61 2 5 2 4 2 3 2 4 2" xfId="0"/>
    <cellStyle name="Normal 61 2 5 2 4 2 3 2 5" xfId="0"/>
    <cellStyle name="Normal 61 2 5 2 4 2 3 3" xfId="0"/>
    <cellStyle name="Normal 61 2 5 2 4 2 3 3 2" xfId="0"/>
    <cellStyle name="Normal 61 2 5 2 4 2 3 3 2 2" xfId="0"/>
    <cellStyle name="Normal 61 2 5 2 4 2 3 3 3" xfId="0"/>
    <cellStyle name="Normal 61 2 5 2 4 2 3 4" xfId="0"/>
    <cellStyle name="Normal 61 2 5 2 4 2 3 4 2" xfId="0"/>
    <cellStyle name="Normal 61 2 5 2 4 2 3 4 2 2" xfId="0"/>
    <cellStyle name="Normal 61 2 5 2 4 2 3 4 3" xfId="0"/>
    <cellStyle name="Normal 61 2 5 2 4 2 3 5" xfId="0"/>
    <cellStyle name="Normal 61 2 5 2 4 2 3 5 2" xfId="0"/>
    <cellStyle name="Normal 61 2 5 2 4 2 3 6" xfId="0"/>
    <cellStyle name="Normal 61 2 5 2 4 2 4" xfId="0"/>
    <cellStyle name="Normal 61 2 5 2 4 2 4 2" xfId="0"/>
    <cellStyle name="Normal 61 2 5 2 4 2 4 2 2" xfId="0"/>
    <cellStyle name="Normal 61 2 5 2 4 2 4 2 2 2" xfId="0"/>
    <cellStyle name="Normal 61 2 5 2 4 2 4 2 3" xfId="0"/>
    <cellStyle name="Normal 61 2 5 2 4 2 4 3" xfId="0"/>
    <cellStyle name="Normal 61 2 5 2 4 2 4 3 2" xfId="0"/>
    <cellStyle name="Normal 61 2 5 2 4 2 4 3 2 2" xfId="0"/>
    <cellStyle name="Normal 61 2 5 2 4 2 4 3 3" xfId="0"/>
    <cellStyle name="Normal 61 2 5 2 4 2 4 4" xfId="0"/>
    <cellStyle name="Normal 61 2 5 2 4 2 4 4 2" xfId="0"/>
    <cellStyle name="Normal 61 2 5 2 4 2 4 5" xfId="0"/>
    <cellStyle name="Normal 61 2 5 2 4 2 5" xfId="0"/>
    <cellStyle name="Normal 61 2 5 2 4 2 5 2" xfId="0"/>
    <cellStyle name="Normal 61 2 5 2 4 2 5 2 2" xfId="0"/>
    <cellStyle name="Normal 61 2 5 2 4 2 5 3" xfId="0"/>
    <cellStyle name="Normal 61 2 5 2 4 2 6" xfId="0"/>
    <cellStyle name="Normal 61 2 5 2 4 2 6 2" xfId="0"/>
    <cellStyle name="Normal 61 2 5 2 4 2 6 2 2" xfId="0"/>
    <cellStyle name="Normal 61 2 5 2 4 2 6 3" xfId="0"/>
    <cellStyle name="Normal 61 2 5 2 4 2 7" xfId="0"/>
    <cellStyle name="Normal 61 2 5 2 4 2 7 2" xfId="0"/>
    <cellStyle name="Normal 61 2 5 2 4 2 8" xfId="0"/>
    <cellStyle name="Normal 61 2 5 2 4 3" xfId="0"/>
    <cellStyle name="Normal 61 2 5 2 4 3 2" xfId="0"/>
    <cellStyle name="Normal 61 2 5 2 4 3 2 2" xfId="0"/>
    <cellStyle name="Normal 61 2 5 2 4 3 2 2 2" xfId="0"/>
    <cellStyle name="Normal 61 2 5 2 4 3 2 2 2 2" xfId="0"/>
    <cellStyle name="Normal 61 2 5 2 4 3 2 2 2 2 2" xfId="0"/>
    <cellStyle name="Normal 61 2 5 2 4 3 2 2 2 3" xfId="0"/>
    <cellStyle name="Normal 61 2 5 2 4 3 2 2 3" xfId="0"/>
    <cellStyle name="Normal 61 2 5 2 4 3 2 2 3 2" xfId="0"/>
    <cellStyle name="Normal 61 2 5 2 4 3 2 2 3 2 2" xfId="0"/>
    <cellStyle name="Normal 61 2 5 2 4 3 2 2 3 3" xfId="0"/>
    <cellStyle name="Normal 61 2 5 2 4 3 2 2 4" xfId="0"/>
    <cellStyle name="Normal 61 2 5 2 4 3 2 2 4 2" xfId="0"/>
    <cellStyle name="Normal 61 2 5 2 4 3 2 2 5" xfId="0"/>
    <cellStyle name="Normal 61 2 5 2 4 3 2 3" xfId="0"/>
    <cellStyle name="Normal 61 2 5 2 4 3 2 3 2" xfId="0"/>
    <cellStyle name="Normal 61 2 5 2 4 3 2 3 2 2" xfId="0"/>
    <cellStyle name="Normal 61 2 5 2 4 3 2 3 3" xfId="0"/>
    <cellStyle name="Normal 61 2 5 2 4 3 2 4" xfId="0"/>
    <cellStyle name="Normal 61 2 5 2 4 3 2 4 2" xfId="0"/>
    <cellStyle name="Normal 61 2 5 2 4 3 2 4 2 2" xfId="0"/>
    <cellStyle name="Normal 61 2 5 2 4 3 2 4 3" xfId="0"/>
    <cellStyle name="Normal 61 2 5 2 4 3 2 5" xfId="0"/>
    <cellStyle name="Normal 61 2 5 2 4 3 2 5 2" xfId="0"/>
    <cellStyle name="Normal 61 2 5 2 4 3 2 6" xfId="0"/>
    <cellStyle name="Normal 61 2 5 2 4 3 3" xfId="0"/>
    <cellStyle name="Normal 61 2 5 2 4 3 3 2" xfId="0"/>
    <cellStyle name="Normal 61 2 5 2 4 3 3 2 2" xfId="0"/>
    <cellStyle name="Normal 61 2 5 2 4 3 3 2 2 2" xfId="0"/>
    <cellStyle name="Normal 61 2 5 2 4 3 3 2 3" xfId="0"/>
    <cellStyle name="Normal 61 2 5 2 4 3 3 3" xfId="0"/>
    <cellStyle name="Normal 61 2 5 2 4 3 3 3 2" xfId="0"/>
    <cellStyle name="Normal 61 2 5 2 4 3 3 3 2 2" xfId="0"/>
    <cellStyle name="Normal 61 2 5 2 4 3 3 3 3" xfId="0"/>
    <cellStyle name="Normal 61 2 5 2 4 3 3 4" xfId="0"/>
    <cellStyle name="Normal 61 2 5 2 4 3 3 4 2" xfId="0"/>
    <cellStyle name="Normal 61 2 5 2 4 3 3 5" xfId="0"/>
    <cellStyle name="Normal 61 2 5 2 4 3 4" xfId="0"/>
    <cellStyle name="Normal 61 2 5 2 4 3 4 2" xfId="0"/>
    <cellStyle name="Normal 61 2 5 2 4 3 4 2 2" xfId="0"/>
    <cellStyle name="Normal 61 2 5 2 4 3 4 3" xfId="0"/>
    <cellStyle name="Normal 61 2 5 2 4 3 5" xfId="0"/>
    <cellStyle name="Normal 61 2 5 2 4 3 5 2" xfId="0"/>
    <cellStyle name="Normal 61 2 5 2 4 3 5 2 2" xfId="0"/>
    <cellStyle name="Normal 61 2 5 2 4 3 5 3" xfId="0"/>
    <cellStyle name="Normal 61 2 5 2 4 3 6" xfId="0"/>
    <cellStyle name="Normal 61 2 5 2 4 3 6 2" xfId="0"/>
    <cellStyle name="Normal 61 2 5 2 4 3 7" xfId="0"/>
    <cellStyle name="Normal 61 2 5 2 4 4" xfId="0"/>
    <cellStyle name="Normal 61 2 5 2 4 4 2" xfId="0"/>
    <cellStyle name="Normal 61 2 5 2 4 4 2 2" xfId="0"/>
    <cellStyle name="Normal 61 2 5 2 4 4 2 2 2" xfId="0"/>
    <cellStyle name="Normal 61 2 5 2 4 4 2 2 2 2" xfId="0"/>
    <cellStyle name="Normal 61 2 5 2 4 4 2 2 3" xfId="0"/>
    <cellStyle name="Normal 61 2 5 2 4 4 2 3" xfId="0"/>
    <cellStyle name="Normal 61 2 5 2 4 4 2 3 2" xfId="0"/>
    <cellStyle name="Normal 61 2 5 2 4 4 2 3 2 2" xfId="0"/>
    <cellStyle name="Normal 61 2 5 2 4 4 2 3 3" xfId="0"/>
    <cellStyle name="Normal 61 2 5 2 4 4 2 4" xfId="0"/>
    <cellStyle name="Normal 61 2 5 2 4 4 2 4 2" xfId="0"/>
    <cellStyle name="Normal 61 2 5 2 4 4 2 5" xfId="0"/>
    <cellStyle name="Normal 61 2 5 2 4 4 3" xfId="0"/>
    <cellStyle name="Normal 61 2 5 2 4 4 3 2" xfId="0"/>
    <cellStyle name="Normal 61 2 5 2 4 4 3 2 2" xfId="0"/>
    <cellStyle name="Normal 61 2 5 2 4 4 3 3" xfId="0"/>
    <cellStyle name="Normal 61 2 5 2 4 4 4" xfId="0"/>
    <cellStyle name="Normal 61 2 5 2 4 4 4 2" xfId="0"/>
    <cellStyle name="Normal 61 2 5 2 4 4 4 2 2" xfId="0"/>
    <cellStyle name="Normal 61 2 5 2 4 4 4 3" xfId="0"/>
    <cellStyle name="Normal 61 2 5 2 4 4 5" xfId="0"/>
    <cellStyle name="Normal 61 2 5 2 4 4 5 2" xfId="0"/>
    <cellStyle name="Normal 61 2 5 2 4 4 6" xfId="0"/>
    <cellStyle name="Normal 61 2 5 2 4 5" xfId="0"/>
    <cellStyle name="Normal 61 2 5 2 4 5 2" xfId="0"/>
    <cellStyle name="Normal 61 2 5 2 4 5 2 2" xfId="0"/>
    <cellStyle name="Normal 61 2 5 2 4 5 2 2 2" xfId="0"/>
    <cellStyle name="Normal 61 2 5 2 4 5 2 3" xfId="0"/>
    <cellStyle name="Normal 61 2 5 2 4 5 3" xfId="0"/>
    <cellStyle name="Normal 61 2 5 2 4 5 3 2" xfId="0"/>
    <cellStyle name="Normal 61 2 5 2 4 5 3 2 2" xfId="0"/>
    <cellStyle name="Normal 61 2 5 2 4 5 3 3" xfId="0"/>
    <cellStyle name="Normal 61 2 5 2 4 5 4" xfId="0"/>
    <cellStyle name="Normal 61 2 5 2 4 5 4 2" xfId="0"/>
    <cellStyle name="Normal 61 2 5 2 4 5 5" xfId="0"/>
    <cellStyle name="Normal 61 2 5 2 4 6" xfId="0"/>
    <cellStyle name="Normal 61 2 5 2 4 6 2" xfId="0"/>
    <cellStyle name="Normal 61 2 5 2 4 6 2 2" xfId="0"/>
    <cellStyle name="Normal 61 2 5 2 4 6 3" xfId="0"/>
    <cellStyle name="Normal 61 2 5 2 4 7" xfId="0"/>
    <cellStyle name="Normal 61 2 5 2 4 7 2" xfId="0"/>
    <cellStyle name="Normal 61 2 5 2 4 7 2 2" xfId="0"/>
    <cellStyle name="Normal 61 2 5 2 4 7 3" xfId="0"/>
    <cellStyle name="Normal 61 2 5 2 4 8" xfId="0"/>
    <cellStyle name="Normal 61 2 5 2 4 8 2" xfId="0"/>
    <cellStyle name="Normal 61 2 5 2 4 9" xfId="0"/>
    <cellStyle name="Normal 61 2 5 2 5" xfId="0"/>
    <cellStyle name="Normal 61 2 5 2 5 2" xfId="0"/>
    <cellStyle name="Normal 61 2 5 2 5 2 2" xfId="0"/>
    <cellStyle name="Normal 61 2 5 2 5 2 2 2" xfId="0"/>
    <cellStyle name="Normal 61 2 5 2 5 2 2 2 2" xfId="0"/>
    <cellStyle name="Normal 61 2 5 2 5 2 2 2 2 2" xfId="0"/>
    <cellStyle name="Normal 61 2 5 2 5 2 2 2 2 2 2" xfId="0"/>
    <cellStyle name="Normal 61 2 5 2 5 2 2 2 2 3" xfId="0"/>
    <cellStyle name="Normal 61 2 5 2 5 2 2 2 3" xfId="0"/>
    <cellStyle name="Normal 61 2 5 2 5 2 2 2 3 2" xfId="0"/>
    <cellStyle name="Normal 61 2 5 2 5 2 2 2 3 2 2" xfId="0"/>
    <cellStyle name="Normal 61 2 5 2 5 2 2 2 3 3" xfId="0"/>
    <cellStyle name="Normal 61 2 5 2 5 2 2 2 4" xfId="0"/>
    <cellStyle name="Normal 61 2 5 2 5 2 2 2 4 2" xfId="0"/>
    <cellStyle name="Normal 61 2 5 2 5 2 2 2 5" xfId="0"/>
    <cellStyle name="Normal 61 2 5 2 5 2 2 3" xfId="0"/>
    <cellStyle name="Normal 61 2 5 2 5 2 2 3 2" xfId="0"/>
    <cellStyle name="Normal 61 2 5 2 5 2 2 3 2 2" xfId="0"/>
    <cellStyle name="Normal 61 2 5 2 5 2 2 3 3" xfId="0"/>
    <cellStyle name="Normal 61 2 5 2 5 2 2 4" xfId="0"/>
    <cellStyle name="Normal 61 2 5 2 5 2 2 4 2" xfId="0"/>
    <cellStyle name="Normal 61 2 5 2 5 2 2 4 2 2" xfId="0"/>
    <cellStyle name="Normal 61 2 5 2 5 2 2 4 3" xfId="0"/>
    <cellStyle name="Normal 61 2 5 2 5 2 2 5" xfId="0"/>
    <cellStyle name="Normal 61 2 5 2 5 2 2 5 2" xfId="0"/>
    <cellStyle name="Normal 61 2 5 2 5 2 2 6" xfId="0"/>
    <cellStyle name="Normal 61 2 5 2 5 2 3" xfId="0"/>
    <cellStyle name="Normal 61 2 5 2 5 2 3 2" xfId="0"/>
    <cellStyle name="Normal 61 2 5 2 5 2 3 2 2" xfId="0"/>
    <cellStyle name="Normal 61 2 5 2 5 2 3 2 2 2" xfId="0"/>
    <cellStyle name="Normal 61 2 5 2 5 2 3 2 3" xfId="0"/>
    <cellStyle name="Normal 61 2 5 2 5 2 3 3" xfId="0"/>
    <cellStyle name="Normal 61 2 5 2 5 2 3 3 2" xfId="0"/>
    <cellStyle name="Normal 61 2 5 2 5 2 3 3 2 2" xfId="0"/>
    <cellStyle name="Normal 61 2 5 2 5 2 3 3 3" xfId="0"/>
    <cellStyle name="Normal 61 2 5 2 5 2 3 4" xfId="0"/>
    <cellStyle name="Normal 61 2 5 2 5 2 3 4 2" xfId="0"/>
    <cellStyle name="Normal 61 2 5 2 5 2 3 5" xfId="0"/>
    <cellStyle name="Normal 61 2 5 2 5 2 4" xfId="0"/>
    <cellStyle name="Normal 61 2 5 2 5 2 4 2" xfId="0"/>
    <cellStyle name="Normal 61 2 5 2 5 2 4 2 2" xfId="0"/>
    <cellStyle name="Normal 61 2 5 2 5 2 4 3" xfId="0"/>
    <cellStyle name="Normal 61 2 5 2 5 2 5" xfId="0"/>
    <cellStyle name="Normal 61 2 5 2 5 2 5 2" xfId="0"/>
    <cellStyle name="Normal 61 2 5 2 5 2 5 2 2" xfId="0"/>
    <cellStyle name="Normal 61 2 5 2 5 2 5 3" xfId="0"/>
    <cellStyle name="Normal 61 2 5 2 5 2 6" xfId="0"/>
    <cellStyle name="Normal 61 2 5 2 5 2 6 2" xfId="0"/>
    <cellStyle name="Normal 61 2 5 2 5 2 7" xfId="0"/>
    <cellStyle name="Normal 61 2 5 2 5 3" xfId="0"/>
    <cellStyle name="Normal 61 2 5 2 5 3 2" xfId="0"/>
    <cellStyle name="Normal 61 2 5 2 5 3 2 2" xfId="0"/>
    <cellStyle name="Normal 61 2 5 2 5 3 2 2 2" xfId="0"/>
    <cellStyle name="Normal 61 2 5 2 5 3 2 2 2 2" xfId="0"/>
    <cellStyle name="Normal 61 2 5 2 5 3 2 2 3" xfId="0"/>
    <cellStyle name="Normal 61 2 5 2 5 3 2 3" xfId="0"/>
    <cellStyle name="Normal 61 2 5 2 5 3 2 3 2" xfId="0"/>
    <cellStyle name="Normal 61 2 5 2 5 3 2 3 2 2" xfId="0"/>
    <cellStyle name="Normal 61 2 5 2 5 3 2 3 3" xfId="0"/>
    <cellStyle name="Normal 61 2 5 2 5 3 2 4" xfId="0"/>
    <cellStyle name="Normal 61 2 5 2 5 3 2 4 2" xfId="0"/>
    <cellStyle name="Normal 61 2 5 2 5 3 2 5" xfId="0"/>
    <cellStyle name="Normal 61 2 5 2 5 3 3" xfId="0"/>
    <cellStyle name="Normal 61 2 5 2 5 3 3 2" xfId="0"/>
    <cellStyle name="Normal 61 2 5 2 5 3 3 2 2" xfId="0"/>
    <cellStyle name="Normal 61 2 5 2 5 3 3 3" xfId="0"/>
    <cellStyle name="Normal 61 2 5 2 5 3 4" xfId="0"/>
    <cellStyle name="Normal 61 2 5 2 5 3 4 2" xfId="0"/>
    <cellStyle name="Normal 61 2 5 2 5 3 4 2 2" xfId="0"/>
    <cellStyle name="Normal 61 2 5 2 5 3 4 3" xfId="0"/>
    <cellStyle name="Normal 61 2 5 2 5 3 5" xfId="0"/>
    <cellStyle name="Normal 61 2 5 2 5 3 5 2" xfId="0"/>
    <cellStyle name="Normal 61 2 5 2 5 3 6" xfId="0"/>
    <cellStyle name="Normal 61 2 5 2 5 4" xfId="0"/>
    <cellStyle name="Normal 61 2 5 2 5 4 2" xfId="0"/>
    <cellStyle name="Normal 61 2 5 2 5 4 2 2" xfId="0"/>
    <cellStyle name="Normal 61 2 5 2 5 4 2 2 2" xfId="0"/>
    <cellStyle name="Normal 61 2 5 2 5 4 2 3" xfId="0"/>
    <cellStyle name="Normal 61 2 5 2 5 4 3" xfId="0"/>
    <cellStyle name="Normal 61 2 5 2 5 4 3 2" xfId="0"/>
    <cellStyle name="Normal 61 2 5 2 5 4 3 2 2" xfId="0"/>
    <cellStyle name="Normal 61 2 5 2 5 4 3 3" xfId="0"/>
    <cellStyle name="Normal 61 2 5 2 5 4 4" xfId="0"/>
    <cellStyle name="Normal 61 2 5 2 5 4 4 2" xfId="0"/>
    <cellStyle name="Normal 61 2 5 2 5 4 5" xfId="0"/>
    <cellStyle name="Normal 61 2 5 2 5 5" xfId="0"/>
    <cellStyle name="Normal 61 2 5 2 5 5 2" xfId="0"/>
    <cellStyle name="Normal 61 2 5 2 5 5 2 2" xfId="0"/>
    <cellStyle name="Normal 61 2 5 2 5 5 3" xfId="0"/>
    <cellStyle name="Normal 61 2 5 2 5 6" xfId="0"/>
    <cellStyle name="Normal 61 2 5 2 5 6 2" xfId="0"/>
    <cellStyle name="Normal 61 2 5 2 5 6 2 2" xfId="0"/>
    <cellStyle name="Normal 61 2 5 2 5 6 3" xfId="0"/>
    <cellStyle name="Normal 61 2 5 2 5 7" xfId="0"/>
    <cellStyle name="Normal 61 2 5 2 5 7 2" xfId="0"/>
    <cellStyle name="Normal 61 2 5 2 5 8" xfId="0"/>
    <cellStyle name="Normal 61 2 5 2 6" xfId="0"/>
    <cellStyle name="Normal 61 2 5 2 6 2" xfId="0"/>
    <cellStyle name="Normal 61 2 5 2 6 2 2" xfId="0"/>
    <cellStyle name="Normal 61 2 5 2 6 2 2 2" xfId="0"/>
    <cellStyle name="Normal 61 2 5 2 6 2 2 2 2" xfId="0"/>
    <cellStyle name="Normal 61 2 5 2 6 2 2 2 2 2" xfId="0"/>
    <cellStyle name="Normal 61 2 5 2 6 2 2 2 3" xfId="0"/>
    <cellStyle name="Normal 61 2 5 2 6 2 2 3" xfId="0"/>
    <cellStyle name="Normal 61 2 5 2 6 2 2 3 2" xfId="0"/>
    <cellStyle name="Normal 61 2 5 2 6 2 2 3 2 2" xfId="0"/>
    <cellStyle name="Normal 61 2 5 2 6 2 2 3 3" xfId="0"/>
    <cellStyle name="Normal 61 2 5 2 6 2 2 4" xfId="0"/>
    <cellStyle name="Normal 61 2 5 2 6 2 2 4 2" xfId="0"/>
    <cellStyle name="Normal 61 2 5 2 6 2 2 5" xfId="0"/>
    <cellStyle name="Normal 61 2 5 2 6 2 3" xfId="0"/>
    <cellStyle name="Normal 61 2 5 2 6 2 3 2" xfId="0"/>
    <cellStyle name="Normal 61 2 5 2 6 2 3 2 2" xfId="0"/>
    <cellStyle name="Normal 61 2 5 2 6 2 3 3" xfId="0"/>
    <cellStyle name="Normal 61 2 5 2 6 2 4" xfId="0"/>
    <cellStyle name="Normal 61 2 5 2 6 2 4 2" xfId="0"/>
    <cellStyle name="Normal 61 2 5 2 6 2 4 2 2" xfId="0"/>
    <cellStyle name="Normal 61 2 5 2 6 2 4 3" xfId="0"/>
    <cellStyle name="Normal 61 2 5 2 6 2 5" xfId="0"/>
    <cellStyle name="Normal 61 2 5 2 6 2 5 2" xfId="0"/>
    <cellStyle name="Normal 61 2 5 2 6 2 6" xfId="0"/>
    <cellStyle name="Normal 61 2 5 2 6 3" xfId="0"/>
    <cellStyle name="Normal 61 2 5 2 6 3 2" xfId="0"/>
    <cellStyle name="Normal 61 2 5 2 6 3 2 2" xfId="0"/>
    <cellStyle name="Normal 61 2 5 2 6 3 2 2 2" xfId="0"/>
    <cellStyle name="Normal 61 2 5 2 6 3 2 3" xfId="0"/>
    <cellStyle name="Normal 61 2 5 2 6 3 3" xfId="0"/>
    <cellStyle name="Normal 61 2 5 2 6 3 3 2" xfId="0"/>
    <cellStyle name="Normal 61 2 5 2 6 3 3 2 2" xfId="0"/>
    <cellStyle name="Normal 61 2 5 2 6 3 3 3" xfId="0"/>
    <cellStyle name="Normal 61 2 5 2 6 3 4" xfId="0"/>
    <cellStyle name="Normal 61 2 5 2 6 3 4 2" xfId="0"/>
    <cellStyle name="Normal 61 2 5 2 6 3 5" xfId="0"/>
    <cellStyle name="Normal 61 2 5 2 6 4" xfId="0"/>
    <cellStyle name="Normal 61 2 5 2 6 4 2" xfId="0"/>
    <cellStyle name="Normal 61 2 5 2 6 4 2 2" xfId="0"/>
    <cellStyle name="Normal 61 2 5 2 6 4 3" xfId="0"/>
    <cellStyle name="Normal 61 2 5 2 6 5" xfId="0"/>
    <cellStyle name="Normal 61 2 5 2 6 5 2" xfId="0"/>
    <cellStyle name="Normal 61 2 5 2 6 5 2 2" xfId="0"/>
    <cellStyle name="Normal 61 2 5 2 6 5 3" xfId="0"/>
    <cellStyle name="Normal 61 2 5 2 6 6" xfId="0"/>
    <cellStyle name="Normal 61 2 5 2 6 6 2" xfId="0"/>
    <cellStyle name="Normal 61 2 5 2 6 7" xfId="0"/>
    <cellStyle name="Normal 61 2 5 2 7" xfId="0"/>
    <cellStyle name="Normal 61 2 5 2 7 2" xfId="0"/>
    <cellStyle name="Normal 61 2 5 2 7 2 2" xfId="0"/>
    <cellStyle name="Normal 61 2 5 2 7 2 2 2" xfId="0"/>
    <cellStyle name="Normal 61 2 5 2 7 2 2 2 2" xfId="0"/>
    <cellStyle name="Normal 61 2 5 2 7 2 2 3" xfId="0"/>
    <cellStyle name="Normal 61 2 5 2 7 2 3" xfId="0"/>
    <cellStyle name="Normal 61 2 5 2 7 2 3 2" xfId="0"/>
    <cellStyle name="Normal 61 2 5 2 7 2 3 2 2" xfId="0"/>
    <cellStyle name="Normal 61 2 5 2 7 2 3 3" xfId="0"/>
    <cellStyle name="Normal 61 2 5 2 7 2 4" xfId="0"/>
    <cellStyle name="Normal 61 2 5 2 7 2 4 2" xfId="0"/>
    <cellStyle name="Normal 61 2 5 2 7 2 5" xfId="0"/>
    <cellStyle name="Normal 61 2 5 2 7 3" xfId="0"/>
    <cellStyle name="Normal 61 2 5 2 7 3 2" xfId="0"/>
    <cellStyle name="Normal 61 2 5 2 7 3 2 2" xfId="0"/>
    <cellStyle name="Normal 61 2 5 2 7 3 3" xfId="0"/>
    <cellStyle name="Normal 61 2 5 2 7 4" xfId="0"/>
    <cellStyle name="Normal 61 2 5 2 7 4 2" xfId="0"/>
    <cellStyle name="Normal 61 2 5 2 7 4 2 2" xfId="0"/>
    <cellStyle name="Normal 61 2 5 2 7 4 3" xfId="0"/>
    <cellStyle name="Normal 61 2 5 2 7 5" xfId="0"/>
    <cellStyle name="Normal 61 2 5 2 7 5 2" xfId="0"/>
    <cellStyle name="Normal 61 2 5 2 7 6" xfId="0"/>
    <cellStyle name="Normal 61 2 5 2 8" xfId="0"/>
    <cellStyle name="Normal 61 2 5 2 8 2" xfId="0"/>
    <cellStyle name="Normal 61 2 5 2 8 2 2" xfId="0"/>
    <cellStyle name="Normal 61 2 5 2 8 2 2 2" xfId="0"/>
    <cellStyle name="Normal 61 2 5 2 8 2 3" xfId="0"/>
    <cellStyle name="Normal 61 2 5 2 8 3" xfId="0"/>
    <cellStyle name="Normal 61 2 5 2 8 3 2" xfId="0"/>
    <cellStyle name="Normal 61 2 5 2 8 3 2 2" xfId="0"/>
    <cellStyle name="Normal 61 2 5 2 8 3 3" xfId="0"/>
    <cellStyle name="Normal 61 2 5 2 8 4" xfId="0"/>
    <cellStyle name="Normal 61 2 5 2 8 4 2" xfId="0"/>
    <cellStyle name="Normal 61 2 5 2 8 5" xfId="0"/>
    <cellStyle name="Normal 61 2 5 2 9" xfId="0"/>
    <cellStyle name="Normal 61 2 5 2 9 2" xfId="0"/>
    <cellStyle name="Normal 61 2 5 2 9 2 2" xfId="0"/>
    <cellStyle name="Normal 61 2 5 2 9 3" xfId="0"/>
    <cellStyle name="Normal 61 2 5 3" xfId="0"/>
    <cellStyle name="Normal 61 2 5 3 10" xfId="0"/>
    <cellStyle name="Normal 61 2 5 3 2" xfId="0"/>
    <cellStyle name="Normal 61 2 5 3 2 2" xfId="0"/>
    <cellStyle name="Normal 61 2 5 3 2 2 2" xfId="0"/>
    <cellStyle name="Normal 61 2 5 3 2 2 2 2" xfId="0"/>
    <cellStyle name="Normal 61 2 5 3 2 2 2 2 2" xfId="0"/>
    <cellStyle name="Normal 61 2 5 3 2 2 2 2 2 2" xfId="0"/>
    <cellStyle name="Normal 61 2 5 3 2 2 2 2 2 2 2" xfId="0"/>
    <cellStyle name="Normal 61 2 5 3 2 2 2 2 2 2 2 2" xfId="0"/>
    <cellStyle name="Normal 61 2 5 3 2 2 2 2 2 2 3" xfId="0"/>
    <cellStyle name="Normal 61 2 5 3 2 2 2 2 2 3" xfId="0"/>
    <cellStyle name="Normal 61 2 5 3 2 2 2 2 2 3 2" xfId="0"/>
    <cellStyle name="Normal 61 2 5 3 2 2 2 2 2 3 2 2" xfId="0"/>
    <cellStyle name="Normal 61 2 5 3 2 2 2 2 2 3 3" xfId="0"/>
    <cellStyle name="Normal 61 2 5 3 2 2 2 2 2 4" xfId="0"/>
    <cellStyle name="Normal 61 2 5 3 2 2 2 2 2 4 2" xfId="0"/>
    <cellStyle name="Normal 61 2 5 3 2 2 2 2 2 5" xfId="0"/>
    <cellStyle name="Normal 61 2 5 3 2 2 2 2 3" xfId="0"/>
    <cellStyle name="Normal 61 2 5 3 2 2 2 2 3 2" xfId="0"/>
    <cellStyle name="Normal 61 2 5 3 2 2 2 2 3 2 2" xfId="0"/>
    <cellStyle name="Normal 61 2 5 3 2 2 2 2 3 3" xfId="0"/>
    <cellStyle name="Normal 61 2 5 3 2 2 2 2 4" xfId="0"/>
    <cellStyle name="Normal 61 2 5 3 2 2 2 2 4 2" xfId="0"/>
    <cellStyle name="Normal 61 2 5 3 2 2 2 2 4 2 2" xfId="0"/>
    <cellStyle name="Normal 61 2 5 3 2 2 2 2 4 3" xfId="0"/>
    <cellStyle name="Normal 61 2 5 3 2 2 2 2 5" xfId="0"/>
    <cellStyle name="Normal 61 2 5 3 2 2 2 2 5 2" xfId="0"/>
    <cellStyle name="Normal 61 2 5 3 2 2 2 2 6" xfId="0"/>
    <cellStyle name="Normal 61 2 5 3 2 2 2 3" xfId="0"/>
    <cellStyle name="Normal 61 2 5 3 2 2 2 3 2" xfId="0"/>
    <cellStyle name="Normal 61 2 5 3 2 2 2 3 2 2" xfId="0"/>
    <cellStyle name="Normal 61 2 5 3 2 2 2 3 2 2 2" xfId="0"/>
    <cellStyle name="Normal 61 2 5 3 2 2 2 3 2 3" xfId="0"/>
    <cellStyle name="Normal 61 2 5 3 2 2 2 3 3" xfId="0"/>
    <cellStyle name="Normal 61 2 5 3 2 2 2 3 3 2" xfId="0"/>
    <cellStyle name="Normal 61 2 5 3 2 2 2 3 3 2 2" xfId="0"/>
    <cellStyle name="Normal 61 2 5 3 2 2 2 3 3 3" xfId="0"/>
    <cellStyle name="Normal 61 2 5 3 2 2 2 3 4" xfId="0"/>
    <cellStyle name="Normal 61 2 5 3 2 2 2 3 4 2" xfId="0"/>
    <cellStyle name="Normal 61 2 5 3 2 2 2 3 5" xfId="0"/>
    <cellStyle name="Normal 61 2 5 3 2 2 2 4" xfId="0"/>
    <cellStyle name="Normal 61 2 5 3 2 2 2 4 2" xfId="0"/>
    <cellStyle name="Normal 61 2 5 3 2 2 2 4 2 2" xfId="0"/>
    <cellStyle name="Normal 61 2 5 3 2 2 2 4 3" xfId="0"/>
    <cellStyle name="Normal 61 2 5 3 2 2 2 5" xfId="0"/>
    <cellStyle name="Normal 61 2 5 3 2 2 2 5 2" xfId="0"/>
    <cellStyle name="Normal 61 2 5 3 2 2 2 5 2 2" xfId="0"/>
    <cellStyle name="Normal 61 2 5 3 2 2 2 5 3" xfId="0"/>
    <cellStyle name="Normal 61 2 5 3 2 2 2 6" xfId="0"/>
    <cellStyle name="Normal 61 2 5 3 2 2 2 6 2" xfId="0"/>
    <cellStyle name="Normal 61 2 5 3 2 2 2 7" xfId="0"/>
    <cellStyle name="Normal 61 2 5 3 2 2 3" xfId="0"/>
    <cellStyle name="Normal 61 2 5 3 2 2 3 2" xfId="0"/>
    <cellStyle name="Normal 61 2 5 3 2 2 3 2 2" xfId="0"/>
    <cellStyle name="Normal 61 2 5 3 2 2 3 2 2 2" xfId="0"/>
    <cellStyle name="Normal 61 2 5 3 2 2 3 2 2 2 2" xfId="0"/>
    <cellStyle name="Normal 61 2 5 3 2 2 3 2 2 3" xfId="0"/>
    <cellStyle name="Normal 61 2 5 3 2 2 3 2 3" xfId="0"/>
    <cellStyle name="Normal 61 2 5 3 2 2 3 2 3 2" xfId="0"/>
    <cellStyle name="Normal 61 2 5 3 2 2 3 2 3 2 2" xfId="0"/>
    <cellStyle name="Normal 61 2 5 3 2 2 3 2 3 3" xfId="0"/>
    <cellStyle name="Normal 61 2 5 3 2 2 3 2 4" xfId="0"/>
    <cellStyle name="Normal 61 2 5 3 2 2 3 2 4 2" xfId="0"/>
    <cellStyle name="Normal 61 2 5 3 2 2 3 2 5" xfId="0"/>
    <cellStyle name="Normal 61 2 5 3 2 2 3 3" xfId="0"/>
    <cellStyle name="Normal 61 2 5 3 2 2 3 3 2" xfId="0"/>
    <cellStyle name="Normal 61 2 5 3 2 2 3 3 2 2" xfId="0"/>
    <cellStyle name="Normal 61 2 5 3 2 2 3 3 3" xfId="0"/>
    <cellStyle name="Normal 61 2 5 3 2 2 3 4" xfId="0"/>
    <cellStyle name="Normal 61 2 5 3 2 2 3 4 2" xfId="0"/>
    <cellStyle name="Normal 61 2 5 3 2 2 3 4 2 2" xfId="0"/>
    <cellStyle name="Normal 61 2 5 3 2 2 3 4 3" xfId="0"/>
    <cellStyle name="Normal 61 2 5 3 2 2 3 5" xfId="0"/>
    <cellStyle name="Normal 61 2 5 3 2 2 3 5 2" xfId="0"/>
    <cellStyle name="Normal 61 2 5 3 2 2 3 6" xfId="0"/>
    <cellStyle name="Normal 61 2 5 3 2 2 4" xfId="0"/>
    <cellStyle name="Normal 61 2 5 3 2 2 4 2" xfId="0"/>
    <cellStyle name="Normal 61 2 5 3 2 2 4 2 2" xfId="0"/>
    <cellStyle name="Normal 61 2 5 3 2 2 4 2 2 2" xfId="0"/>
    <cellStyle name="Normal 61 2 5 3 2 2 4 2 3" xfId="0"/>
    <cellStyle name="Normal 61 2 5 3 2 2 4 3" xfId="0"/>
    <cellStyle name="Normal 61 2 5 3 2 2 4 3 2" xfId="0"/>
    <cellStyle name="Normal 61 2 5 3 2 2 4 3 2 2" xfId="0"/>
    <cellStyle name="Normal 61 2 5 3 2 2 4 3 3" xfId="0"/>
    <cellStyle name="Normal 61 2 5 3 2 2 4 4" xfId="0"/>
    <cellStyle name="Normal 61 2 5 3 2 2 4 4 2" xfId="0"/>
    <cellStyle name="Normal 61 2 5 3 2 2 4 5" xfId="0"/>
    <cellStyle name="Normal 61 2 5 3 2 2 5" xfId="0"/>
    <cellStyle name="Normal 61 2 5 3 2 2 5 2" xfId="0"/>
    <cellStyle name="Normal 61 2 5 3 2 2 5 2 2" xfId="0"/>
    <cellStyle name="Normal 61 2 5 3 2 2 5 3" xfId="0"/>
    <cellStyle name="Normal 61 2 5 3 2 2 6" xfId="0"/>
    <cellStyle name="Normal 61 2 5 3 2 2 6 2" xfId="0"/>
    <cellStyle name="Normal 61 2 5 3 2 2 6 2 2" xfId="0"/>
    <cellStyle name="Normal 61 2 5 3 2 2 6 3" xfId="0"/>
    <cellStyle name="Normal 61 2 5 3 2 2 7" xfId="0"/>
    <cellStyle name="Normal 61 2 5 3 2 2 7 2" xfId="0"/>
    <cellStyle name="Normal 61 2 5 3 2 2 8" xfId="0"/>
    <cellStyle name="Normal 61 2 5 3 2 3" xfId="0"/>
    <cellStyle name="Normal 61 2 5 3 2 3 2" xfId="0"/>
    <cellStyle name="Normal 61 2 5 3 2 3 2 2" xfId="0"/>
    <cellStyle name="Normal 61 2 5 3 2 3 2 2 2" xfId="0"/>
    <cellStyle name="Normal 61 2 5 3 2 3 2 2 2 2" xfId="0"/>
    <cellStyle name="Normal 61 2 5 3 2 3 2 2 2 2 2" xfId="0"/>
    <cellStyle name="Normal 61 2 5 3 2 3 2 2 2 3" xfId="0"/>
    <cellStyle name="Normal 61 2 5 3 2 3 2 2 3" xfId="0"/>
    <cellStyle name="Normal 61 2 5 3 2 3 2 2 3 2" xfId="0"/>
    <cellStyle name="Normal 61 2 5 3 2 3 2 2 3 2 2" xfId="0"/>
    <cellStyle name="Normal 61 2 5 3 2 3 2 2 3 3" xfId="0"/>
    <cellStyle name="Normal 61 2 5 3 2 3 2 2 4" xfId="0"/>
    <cellStyle name="Normal 61 2 5 3 2 3 2 2 4 2" xfId="0"/>
    <cellStyle name="Normal 61 2 5 3 2 3 2 2 5" xfId="0"/>
    <cellStyle name="Normal 61 2 5 3 2 3 2 3" xfId="0"/>
    <cellStyle name="Normal 61 2 5 3 2 3 2 3 2" xfId="0"/>
    <cellStyle name="Normal 61 2 5 3 2 3 2 3 2 2" xfId="0"/>
    <cellStyle name="Normal 61 2 5 3 2 3 2 3 3" xfId="0"/>
    <cellStyle name="Normal 61 2 5 3 2 3 2 4" xfId="0"/>
    <cellStyle name="Normal 61 2 5 3 2 3 2 4 2" xfId="0"/>
    <cellStyle name="Normal 61 2 5 3 2 3 2 4 2 2" xfId="0"/>
    <cellStyle name="Normal 61 2 5 3 2 3 2 4 3" xfId="0"/>
    <cellStyle name="Normal 61 2 5 3 2 3 2 5" xfId="0"/>
    <cellStyle name="Normal 61 2 5 3 2 3 2 5 2" xfId="0"/>
    <cellStyle name="Normal 61 2 5 3 2 3 2 6" xfId="0"/>
    <cellStyle name="Normal 61 2 5 3 2 3 3" xfId="0"/>
    <cellStyle name="Normal 61 2 5 3 2 3 3 2" xfId="0"/>
    <cellStyle name="Normal 61 2 5 3 2 3 3 2 2" xfId="0"/>
    <cellStyle name="Normal 61 2 5 3 2 3 3 2 2 2" xfId="0"/>
    <cellStyle name="Normal 61 2 5 3 2 3 3 2 3" xfId="0"/>
    <cellStyle name="Normal 61 2 5 3 2 3 3 3" xfId="0"/>
    <cellStyle name="Normal 61 2 5 3 2 3 3 3 2" xfId="0"/>
    <cellStyle name="Normal 61 2 5 3 2 3 3 3 2 2" xfId="0"/>
    <cellStyle name="Normal 61 2 5 3 2 3 3 3 3" xfId="0"/>
    <cellStyle name="Normal 61 2 5 3 2 3 3 4" xfId="0"/>
    <cellStyle name="Normal 61 2 5 3 2 3 3 4 2" xfId="0"/>
    <cellStyle name="Normal 61 2 5 3 2 3 3 5" xfId="0"/>
    <cellStyle name="Normal 61 2 5 3 2 3 4" xfId="0"/>
    <cellStyle name="Normal 61 2 5 3 2 3 4 2" xfId="0"/>
    <cellStyle name="Normal 61 2 5 3 2 3 4 2 2" xfId="0"/>
    <cellStyle name="Normal 61 2 5 3 2 3 4 3" xfId="0"/>
    <cellStyle name="Normal 61 2 5 3 2 3 5" xfId="0"/>
    <cellStyle name="Normal 61 2 5 3 2 3 5 2" xfId="0"/>
    <cellStyle name="Normal 61 2 5 3 2 3 5 2 2" xfId="0"/>
    <cellStyle name="Normal 61 2 5 3 2 3 5 3" xfId="0"/>
    <cellStyle name="Normal 61 2 5 3 2 3 6" xfId="0"/>
    <cellStyle name="Normal 61 2 5 3 2 3 6 2" xfId="0"/>
    <cellStyle name="Normal 61 2 5 3 2 3 7" xfId="0"/>
    <cellStyle name="Normal 61 2 5 3 2 4" xfId="0"/>
    <cellStyle name="Normal 61 2 5 3 2 4 2" xfId="0"/>
    <cellStyle name="Normal 61 2 5 3 2 4 2 2" xfId="0"/>
    <cellStyle name="Normal 61 2 5 3 2 4 2 2 2" xfId="0"/>
    <cellStyle name="Normal 61 2 5 3 2 4 2 2 2 2" xfId="0"/>
    <cellStyle name="Normal 61 2 5 3 2 4 2 2 3" xfId="0"/>
    <cellStyle name="Normal 61 2 5 3 2 4 2 3" xfId="0"/>
    <cellStyle name="Normal 61 2 5 3 2 4 2 3 2" xfId="0"/>
    <cellStyle name="Normal 61 2 5 3 2 4 2 3 2 2" xfId="0"/>
    <cellStyle name="Normal 61 2 5 3 2 4 2 3 3" xfId="0"/>
    <cellStyle name="Normal 61 2 5 3 2 4 2 4" xfId="0"/>
    <cellStyle name="Normal 61 2 5 3 2 4 2 4 2" xfId="0"/>
    <cellStyle name="Normal 61 2 5 3 2 4 2 5" xfId="0"/>
    <cellStyle name="Normal 61 2 5 3 2 4 3" xfId="0"/>
    <cellStyle name="Normal 61 2 5 3 2 4 3 2" xfId="0"/>
    <cellStyle name="Normal 61 2 5 3 2 4 3 2 2" xfId="0"/>
    <cellStyle name="Normal 61 2 5 3 2 4 3 3" xfId="0"/>
    <cellStyle name="Normal 61 2 5 3 2 4 4" xfId="0"/>
    <cellStyle name="Normal 61 2 5 3 2 4 4 2" xfId="0"/>
    <cellStyle name="Normal 61 2 5 3 2 4 4 2 2" xfId="0"/>
    <cellStyle name="Normal 61 2 5 3 2 4 4 3" xfId="0"/>
    <cellStyle name="Normal 61 2 5 3 2 4 5" xfId="0"/>
    <cellStyle name="Normal 61 2 5 3 2 4 5 2" xfId="0"/>
    <cellStyle name="Normal 61 2 5 3 2 4 6" xfId="0"/>
    <cellStyle name="Normal 61 2 5 3 2 5" xfId="0"/>
    <cellStyle name="Normal 61 2 5 3 2 5 2" xfId="0"/>
    <cellStyle name="Normal 61 2 5 3 2 5 2 2" xfId="0"/>
    <cellStyle name="Normal 61 2 5 3 2 5 2 2 2" xfId="0"/>
    <cellStyle name="Normal 61 2 5 3 2 5 2 3" xfId="0"/>
    <cellStyle name="Normal 61 2 5 3 2 5 3" xfId="0"/>
    <cellStyle name="Normal 61 2 5 3 2 5 3 2" xfId="0"/>
    <cellStyle name="Normal 61 2 5 3 2 5 3 2 2" xfId="0"/>
    <cellStyle name="Normal 61 2 5 3 2 5 3 3" xfId="0"/>
    <cellStyle name="Normal 61 2 5 3 2 5 4" xfId="0"/>
    <cellStyle name="Normal 61 2 5 3 2 5 4 2" xfId="0"/>
    <cellStyle name="Normal 61 2 5 3 2 5 5" xfId="0"/>
    <cellStyle name="Normal 61 2 5 3 2 6" xfId="0"/>
    <cellStyle name="Normal 61 2 5 3 2 6 2" xfId="0"/>
    <cellStyle name="Normal 61 2 5 3 2 6 2 2" xfId="0"/>
    <cellStyle name="Normal 61 2 5 3 2 6 3" xfId="0"/>
    <cellStyle name="Normal 61 2 5 3 2 7" xfId="0"/>
    <cellStyle name="Normal 61 2 5 3 2 7 2" xfId="0"/>
    <cellStyle name="Normal 61 2 5 3 2 7 2 2" xfId="0"/>
    <cellStyle name="Normal 61 2 5 3 2 7 3" xfId="0"/>
    <cellStyle name="Normal 61 2 5 3 2 8" xfId="0"/>
    <cellStyle name="Normal 61 2 5 3 2 8 2" xfId="0"/>
    <cellStyle name="Normal 61 2 5 3 2 9" xfId="0"/>
    <cellStyle name="Normal 61 2 5 3 3" xfId="0"/>
    <cellStyle name="Normal 61 2 5 3 3 2" xfId="0"/>
    <cellStyle name="Normal 61 2 5 3 3 2 2" xfId="0"/>
    <cellStyle name="Normal 61 2 5 3 3 2 2 2" xfId="0"/>
    <cellStyle name="Normal 61 2 5 3 3 2 2 2 2" xfId="0"/>
    <cellStyle name="Normal 61 2 5 3 3 2 2 2 2 2" xfId="0"/>
    <cellStyle name="Normal 61 2 5 3 3 2 2 2 2 2 2" xfId="0"/>
    <cellStyle name="Normal 61 2 5 3 3 2 2 2 2 3" xfId="0"/>
    <cellStyle name="Normal 61 2 5 3 3 2 2 2 3" xfId="0"/>
    <cellStyle name="Normal 61 2 5 3 3 2 2 2 3 2" xfId="0"/>
    <cellStyle name="Normal 61 2 5 3 3 2 2 2 3 2 2" xfId="0"/>
    <cellStyle name="Normal 61 2 5 3 3 2 2 2 3 3" xfId="0"/>
    <cellStyle name="Normal 61 2 5 3 3 2 2 2 4" xfId="0"/>
    <cellStyle name="Normal 61 2 5 3 3 2 2 2 4 2" xfId="0"/>
    <cellStyle name="Normal 61 2 5 3 3 2 2 2 5" xfId="0"/>
    <cellStyle name="Normal 61 2 5 3 3 2 2 3" xfId="0"/>
    <cellStyle name="Normal 61 2 5 3 3 2 2 3 2" xfId="0"/>
    <cellStyle name="Normal 61 2 5 3 3 2 2 3 2 2" xfId="0"/>
    <cellStyle name="Normal 61 2 5 3 3 2 2 3 3" xfId="0"/>
    <cellStyle name="Normal 61 2 5 3 3 2 2 4" xfId="0"/>
    <cellStyle name="Normal 61 2 5 3 3 2 2 4 2" xfId="0"/>
    <cellStyle name="Normal 61 2 5 3 3 2 2 4 2 2" xfId="0"/>
    <cellStyle name="Normal 61 2 5 3 3 2 2 4 3" xfId="0"/>
    <cellStyle name="Normal 61 2 5 3 3 2 2 5" xfId="0"/>
    <cellStyle name="Normal 61 2 5 3 3 2 2 5 2" xfId="0"/>
    <cellStyle name="Normal 61 2 5 3 3 2 2 6" xfId="0"/>
    <cellStyle name="Normal 61 2 5 3 3 2 3" xfId="0"/>
    <cellStyle name="Normal 61 2 5 3 3 2 3 2" xfId="0"/>
    <cellStyle name="Normal 61 2 5 3 3 2 3 2 2" xfId="0"/>
    <cellStyle name="Normal 61 2 5 3 3 2 3 2 2 2" xfId="0"/>
    <cellStyle name="Normal 61 2 5 3 3 2 3 2 3" xfId="0"/>
    <cellStyle name="Normal 61 2 5 3 3 2 3 3" xfId="0"/>
    <cellStyle name="Normal 61 2 5 3 3 2 3 3 2" xfId="0"/>
    <cellStyle name="Normal 61 2 5 3 3 2 3 3 2 2" xfId="0"/>
    <cellStyle name="Normal 61 2 5 3 3 2 3 3 3" xfId="0"/>
    <cellStyle name="Normal 61 2 5 3 3 2 3 4" xfId="0"/>
    <cellStyle name="Normal 61 2 5 3 3 2 3 4 2" xfId="0"/>
    <cellStyle name="Normal 61 2 5 3 3 2 3 5" xfId="0"/>
    <cellStyle name="Normal 61 2 5 3 3 2 4" xfId="0"/>
    <cellStyle name="Normal 61 2 5 3 3 2 4 2" xfId="0"/>
    <cellStyle name="Normal 61 2 5 3 3 2 4 2 2" xfId="0"/>
    <cellStyle name="Normal 61 2 5 3 3 2 4 3" xfId="0"/>
    <cellStyle name="Normal 61 2 5 3 3 2 5" xfId="0"/>
    <cellStyle name="Normal 61 2 5 3 3 2 5 2" xfId="0"/>
    <cellStyle name="Normal 61 2 5 3 3 2 5 2 2" xfId="0"/>
    <cellStyle name="Normal 61 2 5 3 3 2 5 3" xfId="0"/>
    <cellStyle name="Normal 61 2 5 3 3 2 6" xfId="0"/>
    <cellStyle name="Normal 61 2 5 3 3 2 6 2" xfId="0"/>
    <cellStyle name="Normal 61 2 5 3 3 2 7" xfId="0"/>
    <cellStyle name="Normal 61 2 5 3 3 3" xfId="0"/>
    <cellStyle name="Normal 61 2 5 3 3 3 2" xfId="0"/>
    <cellStyle name="Normal 61 2 5 3 3 3 2 2" xfId="0"/>
    <cellStyle name="Normal 61 2 5 3 3 3 2 2 2" xfId="0"/>
    <cellStyle name="Normal 61 2 5 3 3 3 2 2 2 2" xfId="0"/>
    <cellStyle name="Normal 61 2 5 3 3 3 2 2 3" xfId="0"/>
    <cellStyle name="Normal 61 2 5 3 3 3 2 3" xfId="0"/>
    <cellStyle name="Normal 61 2 5 3 3 3 2 3 2" xfId="0"/>
    <cellStyle name="Normal 61 2 5 3 3 3 2 3 2 2" xfId="0"/>
    <cellStyle name="Normal 61 2 5 3 3 3 2 3 3" xfId="0"/>
    <cellStyle name="Normal 61 2 5 3 3 3 2 4" xfId="0"/>
    <cellStyle name="Normal 61 2 5 3 3 3 2 4 2" xfId="0"/>
    <cellStyle name="Normal 61 2 5 3 3 3 2 5" xfId="0"/>
    <cellStyle name="Normal 61 2 5 3 3 3 3" xfId="0"/>
    <cellStyle name="Normal 61 2 5 3 3 3 3 2" xfId="0"/>
    <cellStyle name="Normal 61 2 5 3 3 3 3 2 2" xfId="0"/>
    <cellStyle name="Normal 61 2 5 3 3 3 3 3" xfId="0"/>
    <cellStyle name="Normal 61 2 5 3 3 3 4" xfId="0"/>
    <cellStyle name="Normal 61 2 5 3 3 3 4 2" xfId="0"/>
    <cellStyle name="Normal 61 2 5 3 3 3 4 2 2" xfId="0"/>
    <cellStyle name="Normal 61 2 5 3 3 3 4 3" xfId="0"/>
    <cellStyle name="Normal 61 2 5 3 3 3 5" xfId="0"/>
    <cellStyle name="Normal 61 2 5 3 3 3 5 2" xfId="0"/>
    <cellStyle name="Normal 61 2 5 3 3 3 6" xfId="0"/>
    <cellStyle name="Normal 61 2 5 3 3 4" xfId="0"/>
    <cellStyle name="Normal 61 2 5 3 3 4 2" xfId="0"/>
    <cellStyle name="Normal 61 2 5 3 3 4 2 2" xfId="0"/>
    <cellStyle name="Normal 61 2 5 3 3 4 2 2 2" xfId="0"/>
    <cellStyle name="Normal 61 2 5 3 3 4 2 3" xfId="0"/>
    <cellStyle name="Normal 61 2 5 3 3 4 3" xfId="0"/>
    <cellStyle name="Normal 61 2 5 3 3 4 3 2" xfId="0"/>
    <cellStyle name="Normal 61 2 5 3 3 4 3 2 2" xfId="0"/>
    <cellStyle name="Normal 61 2 5 3 3 4 3 3" xfId="0"/>
    <cellStyle name="Normal 61 2 5 3 3 4 4" xfId="0"/>
    <cellStyle name="Normal 61 2 5 3 3 4 4 2" xfId="0"/>
    <cellStyle name="Normal 61 2 5 3 3 4 5" xfId="0"/>
    <cellStyle name="Normal 61 2 5 3 3 5" xfId="0"/>
    <cellStyle name="Normal 61 2 5 3 3 5 2" xfId="0"/>
    <cellStyle name="Normal 61 2 5 3 3 5 2 2" xfId="0"/>
    <cellStyle name="Normal 61 2 5 3 3 5 3" xfId="0"/>
    <cellStyle name="Normal 61 2 5 3 3 6" xfId="0"/>
    <cellStyle name="Normal 61 2 5 3 3 6 2" xfId="0"/>
    <cellStyle name="Normal 61 2 5 3 3 6 2 2" xfId="0"/>
    <cellStyle name="Normal 61 2 5 3 3 6 3" xfId="0"/>
    <cellStyle name="Normal 61 2 5 3 3 7" xfId="0"/>
    <cellStyle name="Normal 61 2 5 3 3 7 2" xfId="0"/>
    <cellStyle name="Normal 61 2 5 3 3 8" xfId="0"/>
    <cellStyle name="Normal 61 2 5 3 4" xfId="0"/>
    <cellStyle name="Normal 61 2 5 3 4 2" xfId="0"/>
    <cellStyle name="Normal 61 2 5 3 4 2 2" xfId="0"/>
    <cellStyle name="Normal 61 2 5 3 4 2 2 2" xfId="0"/>
    <cellStyle name="Normal 61 2 5 3 4 2 2 2 2" xfId="0"/>
    <cellStyle name="Normal 61 2 5 3 4 2 2 2 2 2" xfId="0"/>
    <cellStyle name="Normal 61 2 5 3 4 2 2 2 3" xfId="0"/>
    <cellStyle name="Normal 61 2 5 3 4 2 2 3" xfId="0"/>
    <cellStyle name="Normal 61 2 5 3 4 2 2 3 2" xfId="0"/>
    <cellStyle name="Normal 61 2 5 3 4 2 2 3 2 2" xfId="0"/>
    <cellStyle name="Normal 61 2 5 3 4 2 2 3 3" xfId="0"/>
    <cellStyle name="Normal 61 2 5 3 4 2 2 4" xfId="0"/>
    <cellStyle name="Normal 61 2 5 3 4 2 2 4 2" xfId="0"/>
    <cellStyle name="Normal 61 2 5 3 4 2 2 5" xfId="0"/>
    <cellStyle name="Normal 61 2 5 3 4 2 3" xfId="0"/>
    <cellStyle name="Normal 61 2 5 3 4 2 3 2" xfId="0"/>
    <cellStyle name="Normal 61 2 5 3 4 2 3 2 2" xfId="0"/>
    <cellStyle name="Normal 61 2 5 3 4 2 3 3" xfId="0"/>
    <cellStyle name="Normal 61 2 5 3 4 2 4" xfId="0"/>
    <cellStyle name="Normal 61 2 5 3 4 2 4 2" xfId="0"/>
    <cellStyle name="Normal 61 2 5 3 4 2 4 2 2" xfId="0"/>
    <cellStyle name="Normal 61 2 5 3 4 2 4 3" xfId="0"/>
    <cellStyle name="Normal 61 2 5 3 4 2 5" xfId="0"/>
    <cellStyle name="Normal 61 2 5 3 4 2 5 2" xfId="0"/>
    <cellStyle name="Normal 61 2 5 3 4 2 6" xfId="0"/>
    <cellStyle name="Normal 61 2 5 3 4 3" xfId="0"/>
    <cellStyle name="Normal 61 2 5 3 4 3 2" xfId="0"/>
    <cellStyle name="Normal 61 2 5 3 4 3 2 2" xfId="0"/>
    <cellStyle name="Normal 61 2 5 3 4 3 2 2 2" xfId="0"/>
    <cellStyle name="Normal 61 2 5 3 4 3 2 3" xfId="0"/>
    <cellStyle name="Normal 61 2 5 3 4 3 3" xfId="0"/>
    <cellStyle name="Normal 61 2 5 3 4 3 3 2" xfId="0"/>
    <cellStyle name="Normal 61 2 5 3 4 3 3 2 2" xfId="0"/>
    <cellStyle name="Normal 61 2 5 3 4 3 3 3" xfId="0"/>
    <cellStyle name="Normal 61 2 5 3 4 3 4" xfId="0"/>
    <cellStyle name="Normal 61 2 5 3 4 3 4 2" xfId="0"/>
    <cellStyle name="Normal 61 2 5 3 4 3 5" xfId="0"/>
    <cellStyle name="Normal 61 2 5 3 4 4" xfId="0"/>
    <cellStyle name="Normal 61 2 5 3 4 4 2" xfId="0"/>
    <cellStyle name="Normal 61 2 5 3 4 4 2 2" xfId="0"/>
    <cellStyle name="Normal 61 2 5 3 4 4 3" xfId="0"/>
    <cellStyle name="Normal 61 2 5 3 4 5" xfId="0"/>
    <cellStyle name="Normal 61 2 5 3 4 5 2" xfId="0"/>
    <cellStyle name="Normal 61 2 5 3 4 5 2 2" xfId="0"/>
    <cellStyle name="Normal 61 2 5 3 4 5 3" xfId="0"/>
    <cellStyle name="Normal 61 2 5 3 4 6" xfId="0"/>
    <cellStyle name="Normal 61 2 5 3 4 6 2" xfId="0"/>
    <cellStyle name="Normal 61 2 5 3 4 7" xfId="0"/>
    <cellStyle name="Normal 61 2 5 3 5" xfId="0"/>
    <cellStyle name="Normal 61 2 5 3 5 2" xfId="0"/>
    <cellStyle name="Normal 61 2 5 3 5 2 2" xfId="0"/>
    <cellStyle name="Normal 61 2 5 3 5 2 2 2" xfId="0"/>
    <cellStyle name="Normal 61 2 5 3 5 2 2 2 2" xfId="0"/>
    <cellStyle name="Normal 61 2 5 3 5 2 2 3" xfId="0"/>
    <cellStyle name="Normal 61 2 5 3 5 2 3" xfId="0"/>
    <cellStyle name="Normal 61 2 5 3 5 2 3 2" xfId="0"/>
    <cellStyle name="Normal 61 2 5 3 5 2 3 2 2" xfId="0"/>
    <cellStyle name="Normal 61 2 5 3 5 2 3 3" xfId="0"/>
    <cellStyle name="Normal 61 2 5 3 5 2 4" xfId="0"/>
    <cellStyle name="Normal 61 2 5 3 5 2 4 2" xfId="0"/>
    <cellStyle name="Normal 61 2 5 3 5 2 5" xfId="0"/>
    <cellStyle name="Normal 61 2 5 3 5 3" xfId="0"/>
    <cellStyle name="Normal 61 2 5 3 5 3 2" xfId="0"/>
    <cellStyle name="Normal 61 2 5 3 5 3 2 2" xfId="0"/>
    <cellStyle name="Normal 61 2 5 3 5 3 3" xfId="0"/>
    <cellStyle name="Normal 61 2 5 3 5 4" xfId="0"/>
    <cellStyle name="Normal 61 2 5 3 5 4 2" xfId="0"/>
    <cellStyle name="Normal 61 2 5 3 5 4 2 2" xfId="0"/>
    <cellStyle name="Normal 61 2 5 3 5 4 3" xfId="0"/>
    <cellStyle name="Normal 61 2 5 3 5 5" xfId="0"/>
    <cellStyle name="Normal 61 2 5 3 5 5 2" xfId="0"/>
    <cellStyle name="Normal 61 2 5 3 5 6" xfId="0"/>
    <cellStyle name="Normal 61 2 5 3 6" xfId="0"/>
    <cellStyle name="Normal 61 2 5 3 6 2" xfId="0"/>
    <cellStyle name="Normal 61 2 5 3 6 2 2" xfId="0"/>
    <cellStyle name="Normal 61 2 5 3 6 2 2 2" xfId="0"/>
    <cellStyle name="Normal 61 2 5 3 6 2 3" xfId="0"/>
    <cellStyle name="Normal 61 2 5 3 6 3" xfId="0"/>
    <cellStyle name="Normal 61 2 5 3 6 3 2" xfId="0"/>
    <cellStyle name="Normal 61 2 5 3 6 3 2 2" xfId="0"/>
    <cellStyle name="Normal 61 2 5 3 6 3 3" xfId="0"/>
    <cellStyle name="Normal 61 2 5 3 6 4" xfId="0"/>
    <cellStyle name="Normal 61 2 5 3 6 4 2" xfId="0"/>
    <cellStyle name="Normal 61 2 5 3 6 5" xfId="0"/>
    <cellStyle name="Normal 61 2 5 3 7" xfId="0"/>
    <cellStyle name="Normal 61 2 5 3 7 2" xfId="0"/>
    <cellStyle name="Normal 61 2 5 3 7 2 2" xfId="0"/>
    <cellStyle name="Normal 61 2 5 3 7 3" xfId="0"/>
    <cellStyle name="Normal 61 2 5 3 8" xfId="0"/>
    <cellStyle name="Normal 61 2 5 3 8 2" xfId="0"/>
    <cellStyle name="Normal 61 2 5 3 8 2 2" xfId="0"/>
    <cellStyle name="Normal 61 2 5 3 8 3" xfId="0"/>
    <cellStyle name="Normal 61 2 5 3 9" xfId="0"/>
    <cellStyle name="Normal 61 2 5 3 9 2" xfId="0"/>
    <cellStyle name="Normal 61 2 5 4" xfId="0"/>
    <cellStyle name="Normal 61 2 5 4 10" xfId="0"/>
    <cellStyle name="Normal 61 2 5 4 2" xfId="0"/>
    <cellStyle name="Normal 61 2 5 4 2 2" xfId="0"/>
    <cellStyle name="Normal 61 2 5 4 2 2 2" xfId="0"/>
    <cellStyle name="Normal 61 2 5 4 2 2 2 2" xfId="0"/>
    <cellStyle name="Normal 61 2 5 4 2 2 2 2 2" xfId="0"/>
    <cellStyle name="Normal 61 2 5 4 2 2 2 2 2 2" xfId="0"/>
    <cellStyle name="Normal 61 2 5 4 2 2 2 2 2 2 2" xfId="0"/>
    <cellStyle name="Normal 61 2 5 4 2 2 2 2 2 2 2 2" xfId="0"/>
    <cellStyle name="Normal 61 2 5 4 2 2 2 2 2 2 3" xfId="0"/>
    <cellStyle name="Normal 61 2 5 4 2 2 2 2 2 3" xfId="0"/>
    <cellStyle name="Normal 61 2 5 4 2 2 2 2 2 3 2" xfId="0"/>
    <cellStyle name="Normal 61 2 5 4 2 2 2 2 2 3 2 2" xfId="0"/>
    <cellStyle name="Normal 61 2 5 4 2 2 2 2 2 3 3" xfId="0"/>
    <cellStyle name="Normal 61 2 5 4 2 2 2 2 2 4" xfId="0"/>
    <cellStyle name="Normal 61 2 5 4 2 2 2 2 2 4 2" xfId="0"/>
    <cellStyle name="Normal 61 2 5 4 2 2 2 2 2 5" xfId="0"/>
    <cellStyle name="Normal 61 2 5 4 2 2 2 2 3" xfId="0"/>
    <cellStyle name="Normal 61 2 5 4 2 2 2 2 3 2" xfId="0"/>
    <cellStyle name="Normal 61 2 5 4 2 2 2 2 3 2 2" xfId="0"/>
    <cellStyle name="Normal 61 2 5 4 2 2 2 2 3 3" xfId="0"/>
    <cellStyle name="Normal 61 2 5 4 2 2 2 2 4" xfId="0"/>
    <cellStyle name="Normal 61 2 5 4 2 2 2 2 4 2" xfId="0"/>
    <cellStyle name="Normal 61 2 5 4 2 2 2 2 4 2 2" xfId="0"/>
    <cellStyle name="Normal 61 2 5 4 2 2 2 2 4 3" xfId="0"/>
    <cellStyle name="Normal 61 2 5 4 2 2 2 2 5" xfId="0"/>
    <cellStyle name="Normal 61 2 5 4 2 2 2 2 5 2" xfId="0"/>
    <cellStyle name="Normal 61 2 5 4 2 2 2 2 6" xfId="0"/>
    <cellStyle name="Normal 61 2 5 4 2 2 2 3" xfId="0"/>
    <cellStyle name="Normal 61 2 5 4 2 2 2 3 2" xfId="0"/>
    <cellStyle name="Normal 61 2 5 4 2 2 2 3 2 2" xfId="0"/>
    <cellStyle name="Normal 61 2 5 4 2 2 2 3 2 2 2" xfId="0"/>
    <cellStyle name="Normal 61 2 5 4 2 2 2 3 2 3" xfId="0"/>
    <cellStyle name="Normal 61 2 5 4 2 2 2 3 3" xfId="0"/>
    <cellStyle name="Normal 61 2 5 4 2 2 2 3 3 2" xfId="0"/>
    <cellStyle name="Normal 61 2 5 4 2 2 2 3 3 2 2" xfId="0"/>
    <cellStyle name="Normal 61 2 5 4 2 2 2 3 3 3" xfId="0"/>
    <cellStyle name="Normal 61 2 5 4 2 2 2 3 4" xfId="0"/>
    <cellStyle name="Normal 61 2 5 4 2 2 2 3 4 2" xfId="0"/>
    <cellStyle name="Normal 61 2 5 4 2 2 2 3 5" xfId="0"/>
    <cellStyle name="Normal 61 2 5 4 2 2 2 4" xfId="0"/>
    <cellStyle name="Normal 61 2 5 4 2 2 2 4 2" xfId="0"/>
    <cellStyle name="Normal 61 2 5 4 2 2 2 4 2 2" xfId="0"/>
    <cellStyle name="Normal 61 2 5 4 2 2 2 4 3" xfId="0"/>
    <cellStyle name="Normal 61 2 5 4 2 2 2 5" xfId="0"/>
    <cellStyle name="Normal 61 2 5 4 2 2 2 5 2" xfId="0"/>
    <cellStyle name="Normal 61 2 5 4 2 2 2 5 2 2" xfId="0"/>
    <cellStyle name="Normal 61 2 5 4 2 2 2 5 3" xfId="0"/>
    <cellStyle name="Normal 61 2 5 4 2 2 2 6" xfId="0"/>
    <cellStyle name="Normal 61 2 5 4 2 2 2 6 2" xfId="0"/>
    <cellStyle name="Normal 61 2 5 4 2 2 2 7" xfId="0"/>
    <cellStyle name="Normal 61 2 5 4 2 2 3" xfId="0"/>
    <cellStyle name="Normal 61 2 5 4 2 2 3 2" xfId="0"/>
    <cellStyle name="Normal 61 2 5 4 2 2 3 2 2" xfId="0"/>
    <cellStyle name="Normal 61 2 5 4 2 2 3 2 2 2" xfId="0"/>
    <cellStyle name="Normal 61 2 5 4 2 2 3 2 2 2 2" xfId="0"/>
    <cellStyle name="Normal 61 2 5 4 2 2 3 2 2 3" xfId="0"/>
    <cellStyle name="Normal 61 2 5 4 2 2 3 2 3" xfId="0"/>
    <cellStyle name="Normal 61 2 5 4 2 2 3 2 3 2" xfId="0"/>
    <cellStyle name="Normal 61 2 5 4 2 2 3 2 3 2 2" xfId="0"/>
    <cellStyle name="Normal 61 2 5 4 2 2 3 2 3 3" xfId="0"/>
    <cellStyle name="Normal 61 2 5 4 2 2 3 2 4" xfId="0"/>
    <cellStyle name="Normal 61 2 5 4 2 2 3 2 4 2" xfId="0"/>
    <cellStyle name="Normal 61 2 5 4 2 2 3 2 5" xfId="0"/>
    <cellStyle name="Normal 61 2 5 4 2 2 3 3" xfId="0"/>
    <cellStyle name="Normal 61 2 5 4 2 2 3 3 2" xfId="0"/>
    <cellStyle name="Normal 61 2 5 4 2 2 3 3 2 2" xfId="0"/>
    <cellStyle name="Normal 61 2 5 4 2 2 3 3 3" xfId="0"/>
    <cellStyle name="Normal 61 2 5 4 2 2 3 4" xfId="0"/>
    <cellStyle name="Normal 61 2 5 4 2 2 3 4 2" xfId="0"/>
    <cellStyle name="Normal 61 2 5 4 2 2 3 4 2 2" xfId="0"/>
    <cellStyle name="Normal 61 2 5 4 2 2 3 4 3" xfId="0"/>
    <cellStyle name="Normal 61 2 5 4 2 2 3 5" xfId="0"/>
    <cellStyle name="Normal 61 2 5 4 2 2 3 5 2" xfId="0"/>
    <cellStyle name="Normal 61 2 5 4 2 2 3 6" xfId="0"/>
    <cellStyle name="Normal 61 2 5 4 2 2 4" xfId="0"/>
    <cellStyle name="Normal 61 2 5 4 2 2 4 2" xfId="0"/>
    <cellStyle name="Normal 61 2 5 4 2 2 4 2 2" xfId="0"/>
    <cellStyle name="Normal 61 2 5 4 2 2 4 2 2 2" xfId="0"/>
    <cellStyle name="Normal 61 2 5 4 2 2 4 2 3" xfId="0"/>
    <cellStyle name="Normal 61 2 5 4 2 2 4 3" xfId="0"/>
    <cellStyle name="Normal 61 2 5 4 2 2 4 3 2" xfId="0"/>
    <cellStyle name="Normal 61 2 5 4 2 2 4 3 2 2" xfId="0"/>
    <cellStyle name="Normal 61 2 5 4 2 2 4 3 3" xfId="0"/>
    <cellStyle name="Normal 61 2 5 4 2 2 4 4" xfId="0"/>
    <cellStyle name="Normal 61 2 5 4 2 2 4 4 2" xfId="0"/>
    <cellStyle name="Normal 61 2 5 4 2 2 4 5" xfId="0"/>
    <cellStyle name="Normal 61 2 5 4 2 2 5" xfId="0"/>
    <cellStyle name="Normal 61 2 5 4 2 2 5 2" xfId="0"/>
    <cellStyle name="Normal 61 2 5 4 2 2 5 2 2" xfId="0"/>
    <cellStyle name="Normal 61 2 5 4 2 2 5 3" xfId="0"/>
    <cellStyle name="Normal 61 2 5 4 2 2 6" xfId="0"/>
    <cellStyle name="Normal 61 2 5 4 2 2 6 2" xfId="0"/>
    <cellStyle name="Normal 61 2 5 4 2 2 6 2 2" xfId="0"/>
    <cellStyle name="Normal 61 2 5 4 2 2 6 3" xfId="0"/>
    <cellStyle name="Normal 61 2 5 4 2 2 7" xfId="0"/>
    <cellStyle name="Normal 61 2 5 4 2 2 7 2" xfId="0"/>
    <cellStyle name="Normal 61 2 5 4 2 2 8" xfId="0"/>
    <cellStyle name="Normal 61 2 5 4 2 3" xfId="0"/>
    <cellStyle name="Normal 61 2 5 4 2 3 2" xfId="0"/>
    <cellStyle name="Normal 61 2 5 4 2 3 2 2" xfId="0"/>
    <cellStyle name="Normal 61 2 5 4 2 3 2 2 2" xfId="0"/>
    <cellStyle name="Normal 61 2 5 4 2 3 2 2 2 2" xfId="0"/>
    <cellStyle name="Normal 61 2 5 4 2 3 2 2 2 2 2" xfId="0"/>
    <cellStyle name="Normal 61 2 5 4 2 3 2 2 2 3" xfId="0"/>
    <cellStyle name="Normal 61 2 5 4 2 3 2 2 3" xfId="0"/>
    <cellStyle name="Normal 61 2 5 4 2 3 2 2 3 2" xfId="0"/>
    <cellStyle name="Normal 61 2 5 4 2 3 2 2 3 2 2" xfId="0"/>
    <cellStyle name="Normal 61 2 5 4 2 3 2 2 3 3" xfId="0"/>
    <cellStyle name="Normal 61 2 5 4 2 3 2 2 4" xfId="0"/>
    <cellStyle name="Normal 61 2 5 4 2 3 2 2 4 2" xfId="0"/>
    <cellStyle name="Normal 61 2 5 4 2 3 2 2 5" xfId="0"/>
    <cellStyle name="Normal 61 2 5 4 2 3 2 3" xfId="0"/>
    <cellStyle name="Normal 61 2 5 4 2 3 2 3 2" xfId="0"/>
    <cellStyle name="Normal 61 2 5 4 2 3 2 3 2 2" xfId="0"/>
    <cellStyle name="Normal 61 2 5 4 2 3 2 3 3" xfId="0"/>
    <cellStyle name="Normal 61 2 5 4 2 3 2 4" xfId="0"/>
    <cellStyle name="Normal 61 2 5 4 2 3 2 4 2" xfId="0"/>
    <cellStyle name="Normal 61 2 5 4 2 3 2 4 2 2" xfId="0"/>
    <cellStyle name="Normal 61 2 5 4 2 3 2 4 3" xfId="0"/>
    <cellStyle name="Normal 61 2 5 4 2 3 2 5" xfId="0"/>
    <cellStyle name="Normal 61 2 5 4 2 3 2 5 2" xfId="0"/>
    <cellStyle name="Normal 61 2 5 4 2 3 2 6" xfId="0"/>
    <cellStyle name="Normal 61 2 5 4 2 3 3" xfId="0"/>
    <cellStyle name="Normal 61 2 5 4 2 3 3 2" xfId="0"/>
    <cellStyle name="Normal 61 2 5 4 2 3 3 2 2" xfId="0"/>
    <cellStyle name="Normal 61 2 5 4 2 3 3 2 2 2" xfId="0"/>
    <cellStyle name="Normal 61 2 5 4 2 3 3 2 3" xfId="0"/>
    <cellStyle name="Normal 61 2 5 4 2 3 3 3" xfId="0"/>
    <cellStyle name="Normal 61 2 5 4 2 3 3 3 2" xfId="0"/>
    <cellStyle name="Normal 61 2 5 4 2 3 3 3 2 2" xfId="0"/>
    <cellStyle name="Normal 61 2 5 4 2 3 3 3 3" xfId="0"/>
    <cellStyle name="Normal 61 2 5 4 2 3 3 4" xfId="0"/>
    <cellStyle name="Normal 61 2 5 4 2 3 3 4 2" xfId="0"/>
    <cellStyle name="Normal 61 2 5 4 2 3 3 5" xfId="0"/>
    <cellStyle name="Normal 61 2 5 4 2 3 4" xfId="0"/>
    <cellStyle name="Normal 61 2 5 4 2 3 4 2" xfId="0"/>
    <cellStyle name="Normal 61 2 5 4 2 3 4 2 2" xfId="0"/>
    <cellStyle name="Normal 61 2 5 4 2 3 4 3" xfId="0"/>
    <cellStyle name="Normal 61 2 5 4 2 3 5" xfId="0"/>
    <cellStyle name="Normal 61 2 5 4 2 3 5 2" xfId="0"/>
    <cellStyle name="Normal 61 2 5 4 2 3 5 2 2" xfId="0"/>
    <cellStyle name="Normal 61 2 5 4 2 3 5 3" xfId="0"/>
    <cellStyle name="Normal 61 2 5 4 2 3 6" xfId="0"/>
    <cellStyle name="Normal 61 2 5 4 2 3 6 2" xfId="0"/>
    <cellStyle name="Normal 61 2 5 4 2 3 7" xfId="0"/>
    <cellStyle name="Normal 61 2 5 4 2 4" xfId="0"/>
    <cellStyle name="Normal 61 2 5 4 2 4 2" xfId="0"/>
    <cellStyle name="Normal 61 2 5 4 2 4 2 2" xfId="0"/>
    <cellStyle name="Normal 61 2 5 4 2 4 2 2 2" xfId="0"/>
    <cellStyle name="Normal 61 2 5 4 2 4 2 2 2 2" xfId="0"/>
    <cellStyle name="Normal 61 2 5 4 2 4 2 2 3" xfId="0"/>
    <cellStyle name="Normal 61 2 5 4 2 4 2 3" xfId="0"/>
    <cellStyle name="Normal 61 2 5 4 2 4 2 3 2" xfId="0"/>
    <cellStyle name="Normal 61 2 5 4 2 4 2 3 2 2" xfId="0"/>
    <cellStyle name="Normal 61 2 5 4 2 4 2 3 3" xfId="0"/>
    <cellStyle name="Normal 61 2 5 4 2 4 2 4" xfId="0"/>
    <cellStyle name="Normal 61 2 5 4 2 4 2 4 2" xfId="0"/>
    <cellStyle name="Normal 61 2 5 4 2 4 2 5" xfId="0"/>
    <cellStyle name="Normal 61 2 5 4 2 4 3" xfId="0"/>
    <cellStyle name="Normal 61 2 5 4 2 4 3 2" xfId="0"/>
    <cellStyle name="Normal 61 2 5 4 2 4 3 2 2" xfId="0"/>
    <cellStyle name="Normal 61 2 5 4 2 4 3 3" xfId="0"/>
    <cellStyle name="Normal 61 2 5 4 2 4 4" xfId="0"/>
    <cellStyle name="Normal 61 2 5 4 2 4 4 2" xfId="0"/>
    <cellStyle name="Normal 61 2 5 4 2 4 4 2 2" xfId="0"/>
    <cellStyle name="Normal 61 2 5 4 2 4 4 3" xfId="0"/>
    <cellStyle name="Normal 61 2 5 4 2 4 5" xfId="0"/>
    <cellStyle name="Normal 61 2 5 4 2 4 5 2" xfId="0"/>
    <cellStyle name="Normal 61 2 5 4 2 4 6" xfId="0"/>
    <cellStyle name="Normal 61 2 5 4 2 5" xfId="0"/>
    <cellStyle name="Normal 61 2 5 4 2 5 2" xfId="0"/>
    <cellStyle name="Normal 61 2 5 4 2 5 2 2" xfId="0"/>
    <cellStyle name="Normal 61 2 5 4 2 5 2 2 2" xfId="0"/>
    <cellStyle name="Normal 61 2 5 4 2 5 2 3" xfId="0"/>
    <cellStyle name="Normal 61 2 5 4 2 5 3" xfId="0"/>
    <cellStyle name="Normal 61 2 5 4 2 5 3 2" xfId="0"/>
    <cellStyle name="Normal 61 2 5 4 2 5 3 2 2" xfId="0"/>
    <cellStyle name="Normal 61 2 5 4 2 5 3 3" xfId="0"/>
    <cellStyle name="Normal 61 2 5 4 2 5 4" xfId="0"/>
    <cellStyle name="Normal 61 2 5 4 2 5 4 2" xfId="0"/>
    <cellStyle name="Normal 61 2 5 4 2 5 5" xfId="0"/>
    <cellStyle name="Normal 61 2 5 4 2 6" xfId="0"/>
    <cellStyle name="Normal 61 2 5 4 2 6 2" xfId="0"/>
    <cellStyle name="Normal 61 2 5 4 2 6 2 2" xfId="0"/>
    <cellStyle name="Normal 61 2 5 4 2 6 3" xfId="0"/>
    <cellStyle name="Normal 61 2 5 4 2 7" xfId="0"/>
    <cellStyle name="Normal 61 2 5 4 2 7 2" xfId="0"/>
    <cellStyle name="Normal 61 2 5 4 2 7 2 2" xfId="0"/>
    <cellStyle name="Normal 61 2 5 4 2 7 3" xfId="0"/>
    <cellStyle name="Normal 61 2 5 4 2 8" xfId="0"/>
    <cellStyle name="Normal 61 2 5 4 2 8 2" xfId="0"/>
    <cellStyle name="Normal 61 2 5 4 2 9" xfId="0"/>
    <cellStyle name="Normal 61 2 5 4 3" xfId="0"/>
    <cellStyle name="Normal 61 2 5 4 3 2" xfId="0"/>
    <cellStyle name="Normal 61 2 5 4 3 2 2" xfId="0"/>
    <cellStyle name="Normal 61 2 5 4 3 2 2 2" xfId="0"/>
    <cellStyle name="Normal 61 2 5 4 3 2 2 2 2" xfId="0"/>
    <cellStyle name="Normal 61 2 5 4 3 2 2 2 2 2" xfId="0"/>
    <cellStyle name="Normal 61 2 5 4 3 2 2 2 2 2 2" xfId="0"/>
    <cellStyle name="Normal 61 2 5 4 3 2 2 2 2 3" xfId="0"/>
    <cellStyle name="Normal 61 2 5 4 3 2 2 2 3" xfId="0"/>
    <cellStyle name="Normal 61 2 5 4 3 2 2 2 3 2" xfId="0"/>
    <cellStyle name="Normal 61 2 5 4 3 2 2 2 3 2 2" xfId="0"/>
    <cellStyle name="Normal 61 2 5 4 3 2 2 2 3 3" xfId="0"/>
    <cellStyle name="Normal 61 2 5 4 3 2 2 2 4" xfId="0"/>
    <cellStyle name="Normal 61 2 5 4 3 2 2 2 4 2" xfId="0"/>
    <cellStyle name="Normal 61 2 5 4 3 2 2 2 5" xfId="0"/>
    <cellStyle name="Normal 61 2 5 4 3 2 2 3" xfId="0"/>
    <cellStyle name="Normal 61 2 5 4 3 2 2 3 2" xfId="0"/>
    <cellStyle name="Normal 61 2 5 4 3 2 2 3 2 2" xfId="0"/>
    <cellStyle name="Normal 61 2 5 4 3 2 2 3 3" xfId="0"/>
    <cellStyle name="Normal 61 2 5 4 3 2 2 4" xfId="0"/>
    <cellStyle name="Normal 61 2 5 4 3 2 2 4 2" xfId="0"/>
    <cellStyle name="Normal 61 2 5 4 3 2 2 4 2 2" xfId="0"/>
    <cellStyle name="Normal 61 2 5 4 3 2 2 4 3" xfId="0"/>
    <cellStyle name="Normal 61 2 5 4 3 2 2 5" xfId="0"/>
    <cellStyle name="Normal 61 2 5 4 3 2 2 5 2" xfId="0"/>
    <cellStyle name="Normal 61 2 5 4 3 2 2 6" xfId="0"/>
    <cellStyle name="Normal 61 2 5 4 3 2 3" xfId="0"/>
    <cellStyle name="Normal 61 2 5 4 3 2 3 2" xfId="0"/>
    <cellStyle name="Normal 61 2 5 4 3 2 3 2 2" xfId="0"/>
    <cellStyle name="Normal 61 2 5 4 3 2 3 2 2 2" xfId="0"/>
    <cellStyle name="Normal 61 2 5 4 3 2 3 2 3" xfId="0"/>
    <cellStyle name="Normal 61 2 5 4 3 2 3 3" xfId="0"/>
    <cellStyle name="Normal 61 2 5 4 3 2 3 3 2" xfId="0"/>
    <cellStyle name="Normal 61 2 5 4 3 2 3 3 2 2" xfId="0"/>
    <cellStyle name="Normal 61 2 5 4 3 2 3 3 3" xfId="0"/>
    <cellStyle name="Normal 61 2 5 4 3 2 3 4" xfId="0"/>
    <cellStyle name="Normal 61 2 5 4 3 2 3 4 2" xfId="0"/>
    <cellStyle name="Normal 61 2 5 4 3 2 3 5" xfId="0"/>
    <cellStyle name="Normal 61 2 5 4 3 2 4" xfId="0"/>
    <cellStyle name="Normal 61 2 5 4 3 2 4 2" xfId="0"/>
    <cellStyle name="Normal 61 2 5 4 3 2 4 2 2" xfId="0"/>
    <cellStyle name="Normal 61 2 5 4 3 2 4 3" xfId="0"/>
    <cellStyle name="Normal 61 2 5 4 3 2 5" xfId="0"/>
    <cellStyle name="Normal 61 2 5 4 3 2 5 2" xfId="0"/>
    <cellStyle name="Normal 61 2 5 4 3 2 5 2 2" xfId="0"/>
    <cellStyle name="Normal 61 2 5 4 3 2 5 3" xfId="0"/>
    <cellStyle name="Normal 61 2 5 4 3 2 6" xfId="0"/>
    <cellStyle name="Normal 61 2 5 4 3 2 6 2" xfId="0"/>
    <cellStyle name="Normal 61 2 5 4 3 2 7" xfId="0"/>
    <cellStyle name="Normal 61 2 5 4 3 3" xfId="0"/>
    <cellStyle name="Normal 61 2 5 4 3 3 2" xfId="0"/>
    <cellStyle name="Normal 61 2 5 4 3 3 2 2" xfId="0"/>
    <cellStyle name="Normal 61 2 5 4 3 3 2 2 2" xfId="0"/>
    <cellStyle name="Normal 61 2 5 4 3 3 2 2 2 2" xfId="0"/>
    <cellStyle name="Normal 61 2 5 4 3 3 2 2 3" xfId="0"/>
    <cellStyle name="Normal 61 2 5 4 3 3 2 3" xfId="0"/>
    <cellStyle name="Normal 61 2 5 4 3 3 2 3 2" xfId="0"/>
    <cellStyle name="Normal 61 2 5 4 3 3 2 3 2 2" xfId="0"/>
    <cellStyle name="Normal 61 2 5 4 3 3 2 3 3" xfId="0"/>
    <cellStyle name="Normal 61 2 5 4 3 3 2 4" xfId="0"/>
    <cellStyle name="Normal 61 2 5 4 3 3 2 4 2" xfId="0"/>
    <cellStyle name="Normal 61 2 5 4 3 3 2 5" xfId="0"/>
    <cellStyle name="Normal 61 2 5 4 3 3 3" xfId="0"/>
    <cellStyle name="Normal 61 2 5 4 3 3 3 2" xfId="0"/>
    <cellStyle name="Normal 61 2 5 4 3 3 3 2 2" xfId="0"/>
    <cellStyle name="Normal 61 2 5 4 3 3 3 3" xfId="0"/>
    <cellStyle name="Normal 61 2 5 4 3 3 4" xfId="0"/>
    <cellStyle name="Normal 61 2 5 4 3 3 4 2" xfId="0"/>
    <cellStyle name="Normal 61 2 5 4 3 3 4 2 2" xfId="0"/>
    <cellStyle name="Normal 61 2 5 4 3 3 4 3" xfId="0"/>
    <cellStyle name="Normal 61 2 5 4 3 3 5" xfId="0"/>
    <cellStyle name="Normal 61 2 5 4 3 3 5 2" xfId="0"/>
    <cellStyle name="Normal 61 2 5 4 3 3 6" xfId="0"/>
    <cellStyle name="Normal 61 2 5 4 3 4" xfId="0"/>
    <cellStyle name="Normal 61 2 5 4 3 4 2" xfId="0"/>
    <cellStyle name="Normal 61 2 5 4 3 4 2 2" xfId="0"/>
    <cellStyle name="Normal 61 2 5 4 3 4 2 2 2" xfId="0"/>
    <cellStyle name="Normal 61 2 5 4 3 4 2 3" xfId="0"/>
    <cellStyle name="Normal 61 2 5 4 3 4 3" xfId="0"/>
    <cellStyle name="Normal 61 2 5 4 3 4 3 2" xfId="0"/>
    <cellStyle name="Normal 61 2 5 4 3 4 3 2 2" xfId="0"/>
    <cellStyle name="Normal 61 2 5 4 3 4 3 3" xfId="0"/>
    <cellStyle name="Normal 61 2 5 4 3 4 4" xfId="0"/>
    <cellStyle name="Normal 61 2 5 4 3 4 4 2" xfId="0"/>
    <cellStyle name="Normal 61 2 5 4 3 4 5" xfId="0"/>
    <cellStyle name="Normal 61 2 5 4 3 5" xfId="0"/>
    <cellStyle name="Normal 61 2 5 4 3 5 2" xfId="0"/>
    <cellStyle name="Normal 61 2 5 4 3 5 2 2" xfId="0"/>
    <cellStyle name="Normal 61 2 5 4 3 5 3" xfId="0"/>
    <cellStyle name="Normal 61 2 5 4 3 6" xfId="0"/>
    <cellStyle name="Normal 61 2 5 4 3 6 2" xfId="0"/>
    <cellStyle name="Normal 61 2 5 4 3 6 2 2" xfId="0"/>
    <cellStyle name="Normal 61 2 5 4 3 6 3" xfId="0"/>
    <cellStyle name="Normal 61 2 5 4 3 7" xfId="0"/>
    <cellStyle name="Normal 61 2 5 4 3 7 2" xfId="0"/>
    <cellStyle name="Normal 61 2 5 4 3 8" xfId="0"/>
    <cellStyle name="Normal 61 2 5 4 4" xfId="0"/>
    <cellStyle name="Normal 61 2 5 4 4 2" xfId="0"/>
    <cellStyle name="Normal 61 2 5 4 4 2 2" xfId="0"/>
    <cellStyle name="Normal 61 2 5 4 4 2 2 2" xfId="0"/>
    <cellStyle name="Normal 61 2 5 4 4 2 2 2 2" xfId="0"/>
    <cellStyle name="Normal 61 2 5 4 4 2 2 2 2 2" xfId="0"/>
    <cellStyle name="Normal 61 2 5 4 4 2 2 2 3" xfId="0"/>
    <cellStyle name="Normal 61 2 5 4 4 2 2 3" xfId="0"/>
    <cellStyle name="Normal 61 2 5 4 4 2 2 3 2" xfId="0"/>
    <cellStyle name="Normal 61 2 5 4 4 2 2 3 2 2" xfId="0"/>
    <cellStyle name="Normal 61 2 5 4 4 2 2 3 3" xfId="0"/>
    <cellStyle name="Normal 61 2 5 4 4 2 2 4" xfId="0"/>
    <cellStyle name="Normal 61 2 5 4 4 2 2 4 2" xfId="0"/>
    <cellStyle name="Normal 61 2 5 4 4 2 2 5" xfId="0"/>
    <cellStyle name="Normal 61 2 5 4 4 2 3" xfId="0"/>
    <cellStyle name="Normal 61 2 5 4 4 2 3 2" xfId="0"/>
    <cellStyle name="Normal 61 2 5 4 4 2 3 2 2" xfId="0"/>
    <cellStyle name="Normal 61 2 5 4 4 2 3 3" xfId="0"/>
    <cellStyle name="Normal 61 2 5 4 4 2 4" xfId="0"/>
    <cellStyle name="Normal 61 2 5 4 4 2 4 2" xfId="0"/>
    <cellStyle name="Normal 61 2 5 4 4 2 4 2 2" xfId="0"/>
    <cellStyle name="Normal 61 2 5 4 4 2 4 3" xfId="0"/>
    <cellStyle name="Normal 61 2 5 4 4 2 5" xfId="0"/>
    <cellStyle name="Normal 61 2 5 4 4 2 5 2" xfId="0"/>
    <cellStyle name="Normal 61 2 5 4 4 2 6" xfId="0"/>
    <cellStyle name="Normal 61 2 5 4 4 3" xfId="0"/>
    <cellStyle name="Normal 61 2 5 4 4 3 2" xfId="0"/>
    <cellStyle name="Normal 61 2 5 4 4 3 2 2" xfId="0"/>
    <cellStyle name="Normal 61 2 5 4 4 3 2 2 2" xfId="0"/>
    <cellStyle name="Normal 61 2 5 4 4 3 2 3" xfId="0"/>
    <cellStyle name="Normal 61 2 5 4 4 3 3" xfId="0"/>
    <cellStyle name="Normal 61 2 5 4 4 3 3 2" xfId="0"/>
    <cellStyle name="Normal 61 2 5 4 4 3 3 2 2" xfId="0"/>
    <cellStyle name="Normal 61 2 5 4 4 3 3 3" xfId="0"/>
    <cellStyle name="Normal 61 2 5 4 4 3 4" xfId="0"/>
    <cellStyle name="Normal 61 2 5 4 4 3 4 2" xfId="0"/>
    <cellStyle name="Normal 61 2 5 4 4 3 5" xfId="0"/>
    <cellStyle name="Normal 61 2 5 4 4 4" xfId="0"/>
    <cellStyle name="Normal 61 2 5 4 4 4 2" xfId="0"/>
    <cellStyle name="Normal 61 2 5 4 4 4 2 2" xfId="0"/>
    <cellStyle name="Normal 61 2 5 4 4 4 3" xfId="0"/>
    <cellStyle name="Normal 61 2 5 4 4 5" xfId="0"/>
    <cellStyle name="Normal 61 2 5 4 4 5 2" xfId="0"/>
    <cellStyle name="Normal 61 2 5 4 4 5 2 2" xfId="0"/>
    <cellStyle name="Normal 61 2 5 4 4 5 3" xfId="0"/>
    <cellStyle name="Normal 61 2 5 4 4 6" xfId="0"/>
    <cellStyle name="Normal 61 2 5 4 4 6 2" xfId="0"/>
    <cellStyle name="Normal 61 2 5 4 4 7" xfId="0"/>
    <cellStyle name="Normal 61 2 5 4 5" xfId="0"/>
    <cellStyle name="Normal 61 2 5 4 5 2" xfId="0"/>
    <cellStyle name="Normal 61 2 5 4 5 2 2" xfId="0"/>
    <cellStyle name="Normal 61 2 5 4 5 2 2 2" xfId="0"/>
    <cellStyle name="Normal 61 2 5 4 5 2 2 2 2" xfId="0"/>
    <cellStyle name="Normal 61 2 5 4 5 2 2 3" xfId="0"/>
    <cellStyle name="Normal 61 2 5 4 5 2 3" xfId="0"/>
    <cellStyle name="Normal 61 2 5 4 5 2 3 2" xfId="0"/>
    <cellStyle name="Normal 61 2 5 4 5 2 3 2 2" xfId="0"/>
    <cellStyle name="Normal 61 2 5 4 5 2 3 3" xfId="0"/>
    <cellStyle name="Normal 61 2 5 4 5 2 4" xfId="0"/>
    <cellStyle name="Normal 61 2 5 4 5 2 4 2" xfId="0"/>
    <cellStyle name="Normal 61 2 5 4 5 2 5" xfId="0"/>
    <cellStyle name="Normal 61 2 5 4 5 3" xfId="0"/>
    <cellStyle name="Normal 61 2 5 4 5 3 2" xfId="0"/>
    <cellStyle name="Normal 61 2 5 4 5 3 2 2" xfId="0"/>
    <cellStyle name="Normal 61 2 5 4 5 3 3" xfId="0"/>
    <cellStyle name="Normal 61 2 5 4 5 4" xfId="0"/>
    <cellStyle name="Normal 61 2 5 4 5 4 2" xfId="0"/>
    <cellStyle name="Normal 61 2 5 4 5 4 2 2" xfId="0"/>
    <cellStyle name="Normal 61 2 5 4 5 4 3" xfId="0"/>
    <cellStyle name="Normal 61 2 5 4 5 5" xfId="0"/>
    <cellStyle name="Normal 61 2 5 4 5 5 2" xfId="0"/>
    <cellStyle name="Normal 61 2 5 4 5 6" xfId="0"/>
    <cellStyle name="Normal 61 2 5 4 6" xfId="0"/>
    <cellStyle name="Normal 61 2 5 4 6 2" xfId="0"/>
    <cellStyle name="Normal 61 2 5 4 6 2 2" xfId="0"/>
    <cellStyle name="Normal 61 2 5 4 6 2 2 2" xfId="0"/>
    <cellStyle name="Normal 61 2 5 4 6 2 3" xfId="0"/>
    <cellStyle name="Normal 61 2 5 4 6 3" xfId="0"/>
    <cellStyle name="Normal 61 2 5 4 6 3 2" xfId="0"/>
    <cellStyle name="Normal 61 2 5 4 6 3 2 2" xfId="0"/>
    <cellStyle name="Normal 61 2 5 4 6 3 3" xfId="0"/>
    <cellStyle name="Normal 61 2 5 4 6 4" xfId="0"/>
    <cellStyle name="Normal 61 2 5 4 6 4 2" xfId="0"/>
    <cellStyle name="Normal 61 2 5 4 6 5" xfId="0"/>
    <cellStyle name="Normal 61 2 5 4 7" xfId="0"/>
    <cellStyle name="Normal 61 2 5 4 7 2" xfId="0"/>
    <cellStyle name="Normal 61 2 5 4 7 2 2" xfId="0"/>
    <cellStyle name="Normal 61 2 5 4 7 3" xfId="0"/>
    <cellStyle name="Normal 61 2 5 4 8" xfId="0"/>
    <cellStyle name="Normal 61 2 5 4 8 2" xfId="0"/>
    <cellStyle name="Normal 61 2 5 4 8 2 2" xfId="0"/>
    <cellStyle name="Normal 61 2 5 4 8 3" xfId="0"/>
    <cellStyle name="Normal 61 2 5 4 9" xfId="0"/>
    <cellStyle name="Normal 61 2 5 4 9 2" xfId="0"/>
    <cellStyle name="Normal 61 2 5 5" xfId="0"/>
    <cellStyle name="Normal 61 2 5 5 2" xfId="0"/>
    <cellStyle name="Normal 61 2 5 5 2 2" xfId="0"/>
    <cellStyle name="Normal 61 2 5 5 2 2 2" xfId="0"/>
    <cellStyle name="Normal 61 2 5 5 2 2 2 2" xfId="0"/>
    <cellStyle name="Normal 61 2 5 5 2 2 2 2 2" xfId="0"/>
    <cellStyle name="Normal 61 2 5 5 2 2 2 2 2 2" xfId="0"/>
    <cellStyle name="Normal 61 2 5 5 2 2 2 2 2 2 2" xfId="0"/>
    <cellStyle name="Normal 61 2 5 5 2 2 2 2 2 3" xfId="0"/>
    <cellStyle name="Normal 61 2 5 5 2 2 2 2 3" xfId="0"/>
    <cellStyle name="Normal 61 2 5 5 2 2 2 2 3 2" xfId="0"/>
    <cellStyle name="Normal 61 2 5 5 2 2 2 2 3 2 2" xfId="0"/>
    <cellStyle name="Normal 61 2 5 5 2 2 2 2 3 3" xfId="0"/>
    <cellStyle name="Normal 61 2 5 5 2 2 2 2 4" xfId="0"/>
    <cellStyle name="Normal 61 2 5 5 2 2 2 2 4 2" xfId="0"/>
    <cellStyle name="Normal 61 2 5 5 2 2 2 2 5" xfId="0"/>
    <cellStyle name="Normal 61 2 5 5 2 2 2 3" xfId="0"/>
    <cellStyle name="Normal 61 2 5 5 2 2 2 3 2" xfId="0"/>
    <cellStyle name="Normal 61 2 5 5 2 2 2 3 2 2" xfId="0"/>
    <cellStyle name="Normal 61 2 5 5 2 2 2 3 3" xfId="0"/>
    <cellStyle name="Normal 61 2 5 5 2 2 2 4" xfId="0"/>
    <cellStyle name="Normal 61 2 5 5 2 2 2 4 2" xfId="0"/>
    <cellStyle name="Normal 61 2 5 5 2 2 2 4 2 2" xfId="0"/>
    <cellStyle name="Normal 61 2 5 5 2 2 2 4 3" xfId="0"/>
    <cellStyle name="Normal 61 2 5 5 2 2 2 5" xfId="0"/>
    <cellStyle name="Normal 61 2 5 5 2 2 2 5 2" xfId="0"/>
    <cellStyle name="Normal 61 2 5 5 2 2 2 6" xfId="0"/>
    <cellStyle name="Normal 61 2 5 5 2 2 3" xfId="0"/>
    <cellStyle name="Normal 61 2 5 5 2 2 3 2" xfId="0"/>
    <cellStyle name="Normal 61 2 5 5 2 2 3 2 2" xfId="0"/>
    <cellStyle name="Normal 61 2 5 5 2 2 3 2 2 2" xfId="0"/>
    <cellStyle name="Normal 61 2 5 5 2 2 3 2 3" xfId="0"/>
    <cellStyle name="Normal 61 2 5 5 2 2 3 3" xfId="0"/>
    <cellStyle name="Normal 61 2 5 5 2 2 3 3 2" xfId="0"/>
    <cellStyle name="Normal 61 2 5 5 2 2 3 3 2 2" xfId="0"/>
    <cellStyle name="Normal 61 2 5 5 2 2 3 3 3" xfId="0"/>
    <cellStyle name="Normal 61 2 5 5 2 2 3 4" xfId="0"/>
    <cellStyle name="Normal 61 2 5 5 2 2 3 4 2" xfId="0"/>
    <cellStyle name="Normal 61 2 5 5 2 2 3 5" xfId="0"/>
    <cellStyle name="Normal 61 2 5 5 2 2 4" xfId="0"/>
    <cellStyle name="Normal 61 2 5 5 2 2 4 2" xfId="0"/>
    <cellStyle name="Normal 61 2 5 5 2 2 4 2 2" xfId="0"/>
    <cellStyle name="Normal 61 2 5 5 2 2 4 3" xfId="0"/>
    <cellStyle name="Normal 61 2 5 5 2 2 5" xfId="0"/>
    <cellStyle name="Normal 61 2 5 5 2 2 5 2" xfId="0"/>
    <cellStyle name="Normal 61 2 5 5 2 2 5 2 2" xfId="0"/>
    <cellStyle name="Normal 61 2 5 5 2 2 5 3" xfId="0"/>
    <cellStyle name="Normal 61 2 5 5 2 2 6" xfId="0"/>
    <cellStyle name="Normal 61 2 5 5 2 2 6 2" xfId="0"/>
    <cellStyle name="Normal 61 2 5 5 2 2 7" xfId="0"/>
    <cellStyle name="Normal 61 2 5 5 2 3" xfId="0"/>
    <cellStyle name="Normal 61 2 5 5 2 3 2" xfId="0"/>
    <cellStyle name="Normal 61 2 5 5 2 3 2 2" xfId="0"/>
    <cellStyle name="Normal 61 2 5 5 2 3 2 2 2" xfId="0"/>
    <cellStyle name="Normal 61 2 5 5 2 3 2 2 2 2" xfId="0"/>
    <cellStyle name="Normal 61 2 5 5 2 3 2 2 3" xfId="0"/>
    <cellStyle name="Normal 61 2 5 5 2 3 2 3" xfId="0"/>
    <cellStyle name="Normal 61 2 5 5 2 3 2 3 2" xfId="0"/>
    <cellStyle name="Normal 61 2 5 5 2 3 2 3 2 2" xfId="0"/>
    <cellStyle name="Normal 61 2 5 5 2 3 2 3 3" xfId="0"/>
    <cellStyle name="Normal 61 2 5 5 2 3 2 4" xfId="0"/>
    <cellStyle name="Normal 61 2 5 5 2 3 2 4 2" xfId="0"/>
    <cellStyle name="Normal 61 2 5 5 2 3 2 5" xfId="0"/>
    <cellStyle name="Normal 61 2 5 5 2 3 3" xfId="0"/>
    <cellStyle name="Normal 61 2 5 5 2 3 3 2" xfId="0"/>
    <cellStyle name="Normal 61 2 5 5 2 3 3 2 2" xfId="0"/>
    <cellStyle name="Normal 61 2 5 5 2 3 3 3" xfId="0"/>
    <cellStyle name="Normal 61 2 5 5 2 3 4" xfId="0"/>
    <cellStyle name="Normal 61 2 5 5 2 3 4 2" xfId="0"/>
    <cellStyle name="Normal 61 2 5 5 2 3 4 2 2" xfId="0"/>
    <cellStyle name="Normal 61 2 5 5 2 3 4 3" xfId="0"/>
    <cellStyle name="Normal 61 2 5 5 2 3 5" xfId="0"/>
    <cellStyle name="Normal 61 2 5 5 2 3 5 2" xfId="0"/>
    <cellStyle name="Normal 61 2 5 5 2 3 6" xfId="0"/>
    <cellStyle name="Normal 61 2 5 5 2 4" xfId="0"/>
    <cellStyle name="Normal 61 2 5 5 2 4 2" xfId="0"/>
    <cellStyle name="Normal 61 2 5 5 2 4 2 2" xfId="0"/>
    <cellStyle name="Normal 61 2 5 5 2 4 2 2 2" xfId="0"/>
    <cellStyle name="Normal 61 2 5 5 2 4 2 3" xfId="0"/>
    <cellStyle name="Normal 61 2 5 5 2 4 3" xfId="0"/>
    <cellStyle name="Normal 61 2 5 5 2 4 3 2" xfId="0"/>
    <cellStyle name="Normal 61 2 5 5 2 4 3 2 2" xfId="0"/>
    <cellStyle name="Normal 61 2 5 5 2 4 3 3" xfId="0"/>
    <cellStyle name="Normal 61 2 5 5 2 4 4" xfId="0"/>
    <cellStyle name="Normal 61 2 5 5 2 4 4 2" xfId="0"/>
    <cellStyle name="Normal 61 2 5 5 2 4 5" xfId="0"/>
    <cellStyle name="Normal 61 2 5 5 2 5" xfId="0"/>
    <cellStyle name="Normal 61 2 5 5 2 5 2" xfId="0"/>
    <cellStyle name="Normal 61 2 5 5 2 5 2 2" xfId="0"/>
    <cellStyle name="Normal 61 2 5 5 2 5 3" xfId="0"/>
    <cellStyle name="Normal 61 2 5 5 2 6" xfId="0"/>
    <cellStyle name="Normal 61 2 5 5 2 6 2" xfId="0"/>
    <cellStyle name="Normal 61 2 5 5 2 6 2 2" xfId="0"/>
    <cellStyle name="Normal 61 2 5 5 2 6 3" xfId="0"/>
    <cellStyle name="Normal 61 2 5 5 2 7" xfId="0"/>
    <cellStyle name="Normal 61 2 5 5 2 7 2" xfId="0"/>
    <cellStyle name="Normal 61 2 5 5 2 8" xfId="0"/>
    <cellStyle name="Normal 61 2 5 5 3" xfId="0"/>
    <cellStyle name="Normal 61 2 5 5 3 2" xfId="0"/>
    <cellStyle name="Normal 61 2 5 5 3 2 2" xfId="0"/>
    <cellStyle name="Normal 61 2 5 5 3 2 2 2" xfId="0"/>
    <cellStyle name="Normal 61 2 5 5 3 2 2 2 2" xfId="0"/>
    <cellStyle name="Normal 61 2 5 5 3 2 2 2 2 2" xfId="0"/>
    <cellStyle name="Normal 61 2 5 5 3 2 2 2 3" xfId="0"/>
    <cellStyle name="Normal 61 2 5 5 3 2 2 3" xfId="0"/>
    <cellStyle name="Normal 61 2 5 5 3 2 2 3 2" xfId="0"/>
    <cellStyle name="Normal 61 2 5 5 3 2 2 3 2 2" xfId="0"/>
    <cellStyle name="Normal 61 2 5 5 3 2 2 3 3" xfId="0"/>
    <cellStyle name="Normal 61 2 5 5 3 2 2 4" xfId="0"/>
    <cellStyle name="Normal 61 2 5 5 3 2 2 4 2" xfId="0"/>
    <cellStyle name="Normal 61 2 5 5 3 2 2 5" xfId="0"/>
    <cellStyle name="Normal 61 2 5 5 3 2 3" xfId="0"/>
    <cellStyle name="Normal 61 2 5 5 3 2 3 2" xfId="0"/>
    <cellStyle name="Normal 61 2 5 5 3 2 3 2 2" xfId="0"/>
    <cellStyle name="Normal 61 2 5 5 3 2 3 3" xfId="0"/>
    <cellStyle name="Normal 61 2 5 5 3 2 4" xfId="0"/>
    <cellStyle name="Normal 61 2 5 5 3 2 4 2" xfId="0"/>
    <cellStyle name="Normal 61 2 5 5 3 2 4 2 2" xfId="0"/>
    <cellStyle name="Normal 61 2 5 5 3 2 4 3" xfId="0"/>
    <cellStyle name="Normal 61 2 5 5 3 2 5" xfId="0"/>
    <cellStyle name="Normal 61 2 5 5 3 2 5 2" xfId="0"/>
    <cellStyle name="Normal 61 2 5 5 3 2 6" xfId="0"/>
    <cellStyle name="Normal 61 2 5 5 3 3" xfId="0"/>
    <cellStyle name="Normal 61 2 5 5 3 3 2" xfId="0"/>
    <cellStyle name="Normal 61 2 5 5 3 3 2 2" xfId="0"/>
    <cellStyle name="Normal 61 2 5 5 3 3 2 2 2" xfId="0"/>
    <cellStyle name="Normal 61 2 5 5 3 3 2 3" xfId="0"/>
    <cellStyle name="Normal 61 2 5 5 3 3 3" xfId="0"/>
    <cellStyle name="Normal 61 2 5 5 3 3 3 2" xfId="0"/>
    <cellStyle name="Normal 61 2 5 5 3 3 3 2 2" xfId="0"/>
    <cellStyle name="Normal 61 2 5 5 3 3 3 3" xfId="0"/>
    <cellStyle name="Normal 61 2 5 5 3 3 4" xfId="0"/>
    <cellStyle name="Normal 61 2 5 5 3 3 4 2" xfId="0"/>
    <cellStyle name="Normal 61 2 5 5 3 3 5" xfId="0"/>
    <cellStyle name="Normal 61 2 5 5 3 4" xfId="0"/>
    <cellStyle name="Normal 61 2 5 5 3 4 2" xfId="0"/>
    <cellStyle name="Normal 61 2 5 5 3 4 2 2" xfId="0"/>
    <cellStyle name="Normal 61 2 5 5 3 4 3" xfId="0"/>
    <cellStyle name="Normal 61 2 5 5 3 5" xfId="0"/>
    <cellStyle name="Normal 61 2 5 5 3 5 2" xfId="0"/>
    <cellStyle name="Normal 61 2 5 5 3 5 2 2" xfId="0"/>
    <cellStyle name="Normal 61 2 5 5 3 5 3" xfId="0"/>
    <cellStyle name="Normal 61 2 5 5 3 6" xfId="0"/>
    <cellStyle name="Normal 61 2 5 5 3 6 2" xfId="0"/>
    <cellStyle name="Normal 61 2 5 5 3 7" xfId="0"/>
    <cellStyle name="Normal 61 2 5 5 4" xfId="0"/>
    <cellStyle name="Normal 61 2 5 5 4 2" xfId="0"/>
    <cellStyle name="Normal 61 2 5 5 4 2 2" xfId="0"/>
    <cellStyle name="Normal 61 2 5 5 4 2 2 2" xfId="0"/>
    <cellStyle name="Normal 61 2 5 5 4 2 2 2 2" xfId="0"/>
    <cellStyle name="Normal 61 2 5 5 4 2 2 3" xfId="0"/>
    <cellStyle name="Normal 61 2 5 5 4 2 3" xfId="0"/>
    <cellStyle name="Normal 61 2 5 5 4 2 3 2" xfId="0"/>
    <cellStyle name="Normal 61 2 5 5 4 2 3 2 2" xfId="0"/>
    <cellStyle name="Normal 61 2 5 5 4 2 3 3" xfId="0"/>
    <cellStyle name="Normal 61 2 5 5 4 2 4" xfId="0"/>
    <cellStyle name="Normal 61 2 5 5 4 2 4 2" xfId="0"/>
    <cellStyle name="Normal 61 2 5 5 4 2 5" xfId="0"/>
    <cellStyle name="Normal 61 2 5 5 4 3" xfId="0"/>
    <cellStyle name="Normal 61 2 5 5 4 3 2" xfId="0"/>
    <cellStyle name="Normal 61 2 5 5 4 3 2 2" xfId="0"/>
    <cellStyle name="Normal 61 2 5 5 4 3 3" xfId="0"/>
    <cellStyle name="Normal 61 2 5 5 4 4" xfId="0"/>
    <cellStyle name="Normal 61 2 5 5 4 4 2" xfId="0"/>
    <cellStyle name="Normal 61 2 5 5 4 4 2 2" xfId="0"/>
    <cellStyle name="Normal 61 2 5 5 4 4 3" xfId="0"/>
    <cellStyle name="Normal 61 2 5 5 4 5" xfId="0"/>
    <cellStyle name="Normal 61 2 5 5 4 5 2" xfId="0"/>
    <cellStyle name="Normal 61 2 5 5 4 6" xfId="0"/>
    <cellStyle name="Normal 61 2 5 5 5" xfId="0"/>
    <cellStyle name="Normal 61 2 5 5 5 2" xfId="0"/>
    <cellStyle name="Normal 61 2 5 5 5 2 2" xfId="0"/>
    <cellStyle name="Normal 61 2 5 5 5 2 2 2" xfId="0"/>
    <cellStyle name="Normal 61 2 5 5 5 2 3" xfId="0"/>
    <cellStyle name="Normal 61 2 5 5 5 3" xfId="0"/>
    <cellStyle name="Normal 61 2 5 5 5 3 2" xfId="0"/>
    <cellStyle name="Normal 61 2 5 5 5 3 2 2" xfId="0"/>
    <cellStyle name="Normal 61 2 5 5 5 3 3" xfId="0"/>
    <cellStyle name="Normal 61 2 5 5 5 4" xfId="0"/>
    <cellStyle name="Normal 61 2 5 5 5 4 2" xfId="0"/>
    <cellStyle name="Normal 61 2 5 5 5 5" xfId="0"/>
    <cellStyle name="Normal 61 2 5 5 6" xfId="0"/>
    <cellStyle name="Normal 61 2 5 5 6 2" xfId="0"/>
    <cellStyle name="Normal 61 2 5 5 6 2 2" xfId="0"/>
    <cellStyle name="Normal 61 2 5 5 6 3" xfId="0"/>
    <cellStyle name="Normal 61 2 5 5 7" xfId="0"/>
    <cellStyle name="Normal 61 2 5 5 7 2" xfId="0"/>
    <cellStyle name="Normal 61 2 5 5 7 2 2" xfId="0"/>
    <cellStyle name="Normal 61 2 5 5 7 3" xfId="0"/>
    <cellStyle name="Normal 61 2 5 5 8" xfId="0"/>
    <cellStyle name="Normal 61 2 5 5 8 2" xfId="0"/>
    <cellStyle name="Normal 61 2 5 5 9" xfId="0"/>
    <cellStyle name="Normal 61 2 5 6" xfId="0"/>
    <cellStyle name="Normal 61 2 5 6 2" xfId="0"/>
    <cellStyle name="Normal 61 2 5 6 2 2" xfId="0"/>
    <cellStyle name="Normal 61 2 5 6 2 2 2" xfId="0"/>
    <cellStyle name="Normal 61 2 5 6 2 2 2 2" xfId="0"/>
    <cellStyle name="Normal 61 2 5 6 2 2 2 2 2" xfId="0"/>
    <cellStyle name="Normal 61 2 5 6 2 2 2 2 2 2" xfId="0"/>
    <cellStyle name="Normal 61 2 5 6 2 2 2 2 3" xfId="0"/>
    <cellStyle name="Normal 61 2 5 6 2 2 2 3" xfId="0"/>
    <cellStyle name="Normal 61 2 5 6 2 2 2 3 2" xfId="0"/>
    <cellStyle name="Normal 61 2 5 6 2 2 2 3 2 2" xfId="0"/>
    <cellStyle name="Normal 61 2 5 6 2 2 2 3 3" xfId="0"/>
    <cellStyle name="Normal 61 2 5 6 2 2 2 4" xfId="0"/>
    <cellStyle name="Normal 61 2 5 6 2 2 2 4 2" xfId="0"/>
    <cellStyle name="Normal 61 2 5 6 2 2 2 5" xfId="0"/>
    <cellStyle name="Normal 61 2 5 6 2 2 3" xfId="0"/>
    <cellStyle name="Normal 61 2 5 6 2 2 3 2" xfId="0"/>
    <cellStyle name="Normal 61 2 5 6 2 2 3 2 2" xfId="0"/>
    <cellStyle name="Normal 61 2 5 6 2 2 3 3" xfId="0"/>
    <cellStyle name="Normal 61 2 5 6 2 2 4" xfId="0"/>
    <cellStyle name="Normal 61 2 5 6 2 2 4 2" xfId="0"/>
    <cellStyle name="Normal 61 2 5 6 2 2 4 2 2" xfId="0"/>
    <cellStyle name="Normal 61 2 5 6 2 2 4 3" xfId="0"/>
    <cellStyle name="Normal 61 2 5 6 2 2 5" xfId="0"/>
    <cellStyle name="Normal 61 2 5 6 2 2 5 2" xfId="0"/>
    <cellStyle name="Normal 61 2 5 6 2 2 6" xfId="0"/>
    <cellStyle name="Normal 61 2 5 6 2 3" xfId="0"/>
    <cellStyle name="Normal 61 2 5 6 2 3 2" xfId="0"/>
    <cellStyle name="Normal 61 2 5 6 2 3 2 2" xfId="0"/>
    <cellStyle name="Normal 61 2 5 6 2 3 2 2 2" xfId="0"/>
    <cellStyle name="Normal 61 2 5 6 2 3 2 3" xfId="0"/>
    <cellStyle name="Normal 61 2 5 6 2 3 3" xfId="0"/>
    <cellStyle name="Normal 61 2 5 6 2 3 3 2" xfId="0"/>
    <cellStyle name="Normal 61 2 5 6 2 3 3 2 2" xfId="0"/>
    <cellStyle name="Normal 61 2 5 6 2 3 3 3" xfId="0"/>
    <cellStyle name="Normal 61 2 5 6 2 3 4" xfId="0"/>
    <cellStyle name="Normal 61 2 5 6 2 3 4 2" xfId="0"/>
    <cellStyle name="Normal 61 2 5 6 2 3 5" xfId="0"/>
    <cellStyle name="Normal 61 2 5 6 2 4" xfId="0"/>
    <cellStyle name="Normal 61 2 5 6 2 4 2" xfId="0"/>
    <cellStyle name="Normal 61 2 5 6 2 4 2 2" xfId="0"/>
    <cellStyle name="Normal 61 2 5 6 2 4 3" xfId="0"/>
    <cellStyle name="Normal 61 2 5 6 2 5" xfId="0"/>
    <cellStyle name="Normal 61 2 5 6 2 5 2" xfId="0"/>
    <cellStyle name="Normal 61 2 5 6 2 5 2 2" xfId="0"/>
    <cellStyle name="Normal 61 2 5 6 2 5 3" xfId="0"/>
    <cellStyle name="Normal 61 2 5 6 2 6" xfId="0"/>
    <cellStyle name="Normal 61 2 5 6 2 6 2" xfId="0"/>
    <cellStyle name="Normal 61 2 5 6 2 7" xfId="0"/>
    <cellStyle name="Normal 61 2 5 6 3" xfId="0"/>
    <cellStyle name="Normal 61 2 5 6 3 2" xfId="0"/>
    <cellStyle name="Normal 61 2 5 6 3 2 2" xfId="0"/>
    <cellStyle name="Normal 61 2 5 6 3 2 2 2" xfId="0"/>
    <cellStyle name="Normal 61 2 5 6 3 2 2 2 2" xfId="0"/>
    <cellStyle name="Normal 61 2 5 6 3 2 2 3" xfId="0"/>
    <cellStyle name="Normal 61 2 5 6 3 2 3" xfId="0"/>
    <cellStyle name="Normal 61 2 5 6 3 2 3 2" xfId="0"/>
    <cellStyle name="Normal 61 2 5 6 3 2 3 2 2" xfId="0"/>
    <cellStyle name="Normal 61 2 5 6 3 2 3 3" xfId="0"/>
    <cellStyle name="Normal 61 2 5 6 3 2 4" xfId="0"/>
    <cellStyle name="Normal 61 2 5 6 3 2 4 2" xfId="0"/>
    <cellStyle name="Normal 61 2 5 6 3 2 5" xfId="0"/>
    <cellStyle name="Normal 61 2 5 6 3 3" xfId="0"/>
    <cellStyle name="Normal 61 2 5 6 3 3 2" xfId="0"/>
    <cellStyle name="Normal 61 2 5 6 3 3 2 2" xfId="0"/>
    <cellStyle name="Normal 61 2 5 6 3 3 3" xfId="0"/>
    <cellStyle name="Normal 61 2 5 6 3 4" xfId="0"/>
    <cellStyle name="Normal 61 2 5 6 3 4 2" xfId="0"/>
    <cellStyle name="Normal 61 2 5 6 3 4 2 2" xfId="0"/>
    <cellStyle name="Normal 61 2 5 6 3 4 3" xfId="0"/>
    <cellStyle name="Normal 61 2 5 6 3 5" xfId="0"/>
    <cellStyle name="Normal 61 2 5 6 3 5 2" xfId="0"/>
    <cellStyle name="Normal 61 2 5 6 3 6" xfId="0"/>
    <cellStyle name="Normal 61 2 5 6 4" xfId="0"/>
    <cellStyle name="Normal 61 2 5 6 4 2" xfId="0"/>
    <cellStyle name="Normal 61 2 5 6 4 2 2" xfId="0"/>
    <cellStyle name="Normal 61 2 5 6 4 2 2 2" xfId="0"/>
    <cellStyle name="Normal 61 2 5 6 4 2 3" xfId="0"/>
    <cellStyle name="Normal 61 2 5 6 4 3" xfId="0"/>
    <cellStyle name="Normal 61 2 5 6 4 3 2" xfId="0"/>
    <cellStyle name="Normal 61 2 5 6 4 3 2 2" xfId="0"/>
    <cellStyle name="Normal 61 2 5 6 4 3 3" xfId="0"/>
    <cellStyle name="Normal 61 2 5 6 4 4" xfId="0"/>
    <cellStyle name="Normal 61 2 5 6 4 4 2" xfId="0"/>
    <cellStyle name="Normal 61 2 5 6 4 5" xfId="0"/>
    <cellStyle name="Normal 61 2 5 6 5" xfId="0"/>
    <cellStyle name="Normal 61 2 5 6 5 2" xfId="0"/>
    <cellStyle name="Normal 61 2 5 6 5 2 2" xfId="0"/>
    <cellStyle name="Normal 61 2 5 6 5 3" xfId="0"/>
    <cellStyle name="Normal 61 2 5 6 6" xfId="0"/>
    <cellStyle name="Normal 61 2 5 6 6 2" xfId="0"/>
    <cellStyle name="Normal 61 2 5 6 6 2 2" xfId="0"/>
    <cellStyle name="Normal 61 2 5 6 6 3" xfId="0"/>
    <cellStyle name="Normal 61 2 5 6 7" xfId="0"/>
    <cellStyle name="Normal 61 2 5 6 7 2" xfId="0"/>
    <cellStyle name="Normal 61 2 5 6 8" xfId="0"/>
    <cellStyle name="Normal 61 2 5 7" xfId="0"/>
    <cellStyle name="Normal 61 2 5 7 2" xfId="0"/>
    <cellStyle name="Normal 61 2 5 7 2 2" xfId="0"/>
    <cellStyle name="Normal 61 2 5 7 2 2 2" xfId="0"/>
    <cellStyle name="Normal 61 2 5 7 2 2 2 2" xfId="0"/>
    <cellStyle name="Normal 61 2 5 7 2 2 2 2 2" xfId="0"/>
    <cellStyle name="Normal 61 2 5 7 2 2 2 3" xfId="0"/>
    <cellStyle name="Normal 61 2 5 7 2 2 3" xfId="0"/>
    <cellStyle name="Normal 61 2 5 7 2 2 3 2" xfId="0"/>
    <cellStyle name="Normal 61 2 5 7 2 2 3 2 2" xfId="0"/>
    <cellStyle name="Normal 61 2 5 7 2 2 3 3" xfId="0"/>
    <cellStyle name="Normal 61 2 5 7 2 2 4" xfId="0"/>
    <cellStyle name="Normal 61 2 5 7 2 2 4 2" xfId="0"/>
    <cellStyle name="Normal 61 2 5 7 2 2 5" xfId="0"/>
    <cellStyle name="Normal 61 2 5 7 2 3" xfId="0"/>
    <cellStyle name="Normal 61 2 5 7 2 3 2" xfId="0"/>
    <cellStyle name="Normal 61 2 5 7 2 3 2 2" xfId="0"/>
    <cellStyle name="Normal 61 2 5 7 2 3 3" xfId="0"/>
    <cellStyle name="Normal 61 2 5 7 2 4" xfId="0"/>
    <cellStyle name="Normal 61 2 5 7 2 4 2" xfId="0"/>
    <cellStyle name="Normal 61 2 5 7 2 4 2 2" xfId="0"/>
    <cellStyle name="Normal 61 2 5 7 2 4 3" xfId="0"/>
    <cellStyle name="Normal 61 2 5 7 2 5" xfId="0"/>
    <cellStyle name="Normal 61 2 5 7 2 5 2" xfId="0"/>
    <cellStyle name="Normal 61 2 5 7 2 6" xfId="0"/>
    <cellStyle name="Normal 61 2 5 7 3" xfId="0"/>
    <cellStyle name="Normal 61 2 5 7 3 2" xfId="0"/>
    <cellStyle name="Normal 61 2 5 7 3 2 2" xfId="0"/>
    <cellStyle name="Normal 61 2 5 7 3 2 2 2" xfId="0"/>
    <cellStyle name="Normal 61 2 5 7 3 2 3" xfId="0"/>
    <cellStyle name="Normal 61 2 5 7 3 3" xfId="0"/>
    <cellStyle name="Normal 61 2 5 7 3 3 2" xfId="0"/>
    <cellStyle name="Normal 61 2 5 7 3 3 2 2" xfId="0"/>
    <cellStyle name="Normal 61 2 5 7 3 3 3" xfId="0"/>
    <cellStyle name="Normal 61 2 5 7 3 4" xfId="0"/>
    <cellStyle name="Normal 61 2 5 7 3 4 2" xfId="0"/>
    <cellStyle name="Normal 61 2 5 7 3 5" xfId="0"/>
    <cellStyle name="Normal 61 2 5 7 4" xfId="0"/>
    <cellStyle name="Normal 61 2 5 7 4 2" xfId="0"/>
    <cellStyle name="Normal 61 2 5 7 4 2 2" xfId="0"/>
    <cellStyle name="Normal 61 2 5 7 4 3" xfId="0"/>
    <cellStyle name="Normal 61 2 5 7 5" xfId="0"/>
    <cellStyle name="Normal 61 2 5 7 5 2" xfId="0"/>
    <cellStyle name="Normal 61 2 5 7 5 2 2" xfId="0"/>
    <cellStyle name="Normal 61 2 5 7 5 3" xfId="0"/>
    <cellStyle name="Normal 61 2 5 7 6" xfId="0"/>
    <cellStyle name="Normal 61 2 5 7 6 2" xfId="0"/>
    <cellStyle name="Normal 61 2 5 7 7" xfId="0"/>
    <cellStyle name="Normal 61 2 5 8" xfId="0"/>
    <cellStyle name="Normal 61 2 5 8 2" xfId="0"/>
    <cellStyle name="Normal 61 2 5 8 2 2" xfId="0"/>
    <cellStyle name="Normal 61 2 5 8 2 2 2" xfId="0"/>
    <cellStyle name="Normal 61 2 5 8 2 2 2 2" xfId="0"/>
    <cellStyle name="Normal 61 2 5 8 2 2 3" xfId="0"/>
    <cellStyle name="Normal 61 2 5 8 2 3" xfId="0"/>
    <cellStyle name="Normal 61 2 5 8 2 3 2" xfId="0"/>
    <cellStyle name="Normal 61 2 5 8 2 3 2 2" xfId="0"/>
    <cellStyle name="Normal 61 2 5 8 2 3 3" xfId="0"/>
    <cellStyle name="Normal 61 2 5 8 2 4" xfId="0"/>
    <cellStyle name="Normal 61 2 5 8 2 4 2" xfId="0"/>
    <cellStyle name="Normal 61 2 5 8 2 5" xfId="0"/>
    <cellStyle name="Normal 61 2 5 8 3" xfId="0"/>
    <cellStyle name="Normal 61 2 5 8 3 2" xfId="0"/>
    <cellStyle name="Normal 61 2 5 8 3 2 2" xfId="0"/>
    <cellStyle name="Normal 61 2 5 8 3 3" xfId="0"/>
    <cellStyle name="Normal 61 2 5 8 4" xfId="0"/>
    <cellStyle name="Normal 61 2 5 8 4 2" xfId="0"/>
    <cellStyle name="Normal 61 2 5 8 4 2 2" xfId="0"/>
    <cellStyle name="Normal 61 2 5 8 4 3" xfId="0"/>
    <cellStyle name="Normal 61 2 5 8 5" xfId="0"/>
    <cellStyle name="Normal 61 2 5 8 5 2" xfId="0"/>
    <cellStyle name="Normal 61 2 5 8 6" xfId="0"/>
    <cellStyle name="Normal 61 2 5 9" xfId="0"/>
    <cellStyle name="Normal 61 2 5 9 2" xfId="0"/>
    <cellStyle name="Normal 61 2 5 9 2 2" xfId="0"/>
    <cellStyle name="Normal 61 2 5 9 2 2 2" xfId="0"/>
    <cellStyle name="Normal 61 2 5 9 2 3" xfId="0"/>
    <cellStyle name="Normal 61 2 5 9 3" xfId="0"/>
    <cellStyle name="Normal 61 2 5 9 3 2" xfId="0"/>
    <cellStyle name="Normal 61 2 5 9 3 2 2" xfId="0"/>
    <cellStyle name="Normal 61 2 5 9 3 3" xfId="0"/>
    <cellStyle name="Normal 61 2 5 9 4" xfId="0"/>
    <cellStyle name="Normal 61 2 5 9 4 2" xfId="0"/>
    <cellStyle name="Normal 61 2 5 9 5" xfId="0"/>
    <cellStyle name="Normal 61 2 6" xfId="0"/>
    <cellStyle name="Normal 61 2 6 10" xfId="0"/>
    <cellStyle name="Normal 61 2 6 10 2" xfId="0"/>
    <cellStyle name="Normal 61 2 6 10 2 2" xfId="0"/>
    <cellStyle name="Normal 61 2 6 10 3" xfId="0"/>
    <cellStyle name="Normal 61 2 6 11" xfId="0"/>
    <cellStyle name="Normal 61 2 6 11 2" xfId="0"/>
    <cellStyle name="Normal 61 2 6 12" xfId="0"/>
    <cellStyle name="Normal 61 2 6 2" xfId="0"/>
    <cellStyle name="Normal 61 2 6 2 10" xfId="0"/>
    <cellStyle name="Normal 61 2 6 2 2" xfId="0"/>
    <cellStyle name="Normal 61 2 6 2 2 2" xfId="0"/>
    <cellStyle name="Normal 61 2 6 2 2 2 2" xfId="0"/>
    <cellStyle name="Normal 61 2 6 2 2 2 2 2" xfId="0"/>
    <cellStyle name="Normal 61 2 6 2 2 2 2 2 2" xfId="0"/>
    <cellStyle name="Normal 61 2 6 2 2 2 2 2 2 2" xfId="0"/>
    <cellStyle name="Normal 61 2 6 2 2 2 2 2 2 2 2" xfId="0"/>
    <cellStyle name="Normal 61 2 6 2 2 2 2 2 2 2 2 2" xfId="0"/>
    <cellStyle name="Normal 61 2 6 2 2 2 2 2 2 2 3" xfId="0"/>
    <cellStyle name="Normal 61 2 6 2 2 2 2 2 2 3" xfId="0"/>
    <cellStyle name="Normal 61 2 6 2 2 2 2 2 2 3 2" xfId="0"/>
    <cellStyle name="Normal 61 2 6 2 2 2 2 2 2 3 2 2" xfId="0"/>
    <cellStyle name="Normal 61 2 6 2 2 2 2 2 2 3 3" xfId="0"/>
    <cellStyle name="Normal 61 2 6 2 2 2 2 2 2 4" xfId="0"/>
    <cellStyle name="Normal 61 2 6 2 2 2 2 2 2 4 2" xfId="0"/>
    <cellStyle name="Normal 61 2 6 2 2 2 2 2 2 5" xfId="0"/>
    <cellStyle name="Normal 61 2 6 2 2 2 2 2 3" xfId="0"/>
    <cellStyle name="Normal 61 2 6 2 2 2 2 2 3 2" xfId="0"/>
    <cellStyle name="Normal 61 2 6 2 2 2 2 2 3 2 2" xfId="0"/>
    <cellStyle name="Normal 61 2 6 2 2 2 2 2 3 3" xfId="0"/>
    <cellStyle name="Normal 61 2 6 2 2 2 2 2 4" xfId="0"/>
    <cellStyle name="Normal 61 2 6 2 2 2 2 2 4 2" xfId="0"/>
    <cellStyle name="Normal 61 2 6 2 2 2 2 2 4 2 2" xfId="0"/>
    <cellStyle name="Normal 61 2 6 2 2 2 2 2 4 3" xfId="0"/>
    <cellStyle name="Normal 61 2 6 2 2 2 2 2 5" xfId="0"/>
    <cellStyle name="Normal 61 2 6 2 2 2 2 2 5 2" xfId="0"/>
    <cellStyle name="Normal 61 2 6 2 2 2 2 2 6" xfId="0"/>
    <cellStyle name="Normal 61 2 6 2 2 2 2 3" xfId="0"/>
    <cellStyle name="Normal 61 2 6 2 2 2 2 3 2" xfId="0"/>
    <cellStyle name="Normal 61 2 6 2 2 2 2 3 2 2" xfId="0"/>
    <cellStyle name="Normal 61 2 6 2 2 2 2 3 2 2 2" xfId="0"/>
    <cellStyle name="Normal 61 2 6 2 2 2 2 3 2 3" xfId="0"/>
    <cellStyle name="Normal 61 2 6 2 2 2 2 3 3" xfId="0"/>
    <cellStyle name="Normal 61 2 6 2 2 2 2 3 3 2" xfId="0"/>
    <cellStyle name="Normal 61 2 6 2 2 2 2 3 3 2 2" xfId="0"/>
    <cellStyle name="Normal 61 2 6 2 2 2 2 3 3 3" xfId="0"/>
    <cellStyle name="Normal 61 2 6 2 2 2 2 3 4" xfId="0"/>
    <cellStyle name="Normal 61 2 6 2 2 2 2 3 4 2" xfId="0"/>
    <cellStyle name="Normal 61 2 6 2 2 2 2 3 5" xfId="0"/>
    <cellStyle name="Normal 61 2 6 2 2 2 2 4" xfId="0"/>
    <cellStyle name="Normal 61 2 6 2 2 2 2 4 2" xfId="0"/>
    <cellStyle name="Normal 61 2 6 2 2 2 2 4 2 2" xfId="0"/>
    <cellStyle name="Normal 61 2 6 2 2 2 2 4 3" xfId="0"/>
    <cellStyle name="Normal 61 2 6 2 2 2 2 5" xfId="0"/>
    <cellStyle name="Normal 61 2 6 2 2 2 2 5 2" xfId="0"/>
    <cellStyle name="Normal 61 2 6 2 2 2 2 5 2 2" xfId="0"/>
    <cellStyle name="Normal 61 2 6 2 2 2 2 5 3" xfId="0"/>
    <cellStyle name="Normal 61 2 6 2 2 2 2 6" xfId="0"/>
    <cellStyle name="Normal 61 2 6 2 2 2 2 6 2" xfId="0"/>
    <cellStyle name="Normal 61 2 6 2 2 2 2 7" xfId="0"/>
    <cellStyle name="Normal 61 2 6 2 2 2 3" xfId="0"/>
    <cellStyle name="Normal 61 2 6 2 2 2 3 2" xfId="0"/>
    <cellStyle name="Normal 61 2 6 2 2 2 3 2 2" xfId="0"/>
    <cellStyle name="Normal 61 2 6 2 2 2 3 2 2 2" xfId="0"/>
    <cellStyle name="Normal 61 2 6 2 2 2 3 2 2 2 2" xfId="0"/>
    <cellStyle name="Normal 61 2 6 2 2 2 3 2 2 3" xfId="0"/>
    <cellStyle name="Normal 61 2 6 2 2 2 3 2 3" xfId="0"/>
    <cellStyle name="Normal 61 2 6 2 2 2 3 2 3 2" xfId="0"/>
    <cellStyle name="Normal 61 2 6 2 2 2 3 2 3 2 2" xfId="0"/>
    <cellStyle name="Normal 61 2 6 2 2 2 3 2 3 3" xfId="0"/>
    <cellStyle name="Normal 61 2 6 2 2 2 3 2 4" xfId="0"/>
    <cellStyle name="Normal 61 2 6 2 2 2 3 2 4 2" xfId="0"/>
    <cellStyle name="Normal 61 2 6 2 2 2 3 2 5" xfId="0"/>
    <cellStyle name="Normal 61 2 6 2 2 2 3 3" xfId="0"/>
    <cellStyle name="Normal 61 2 6 2 2 2 3 3 2" xfId="0"/>
    <cellStyle name="Normal 61 2 6 2 2 2 3 3 2 2" xfId="0"/>
    <cellStyle name="Normal 61 2 6 2 2 2 3 3 3" xfId="0"/>
    <cellStyle name="Normal 61 2 6 2 2 2 3 4" xfId="0"/>
    <cellStyle name="Normal 61 2 6 2 2 2 3 4 2" xfId="0"/>
    <cellStyle name="Normal 61 2 6 2 2 2 3 4 2 2" xfId="0"/>
    <cellStyle name="Normal 61 2 6 2 2 2 3 4 3" xfId="0"/>
    <cellStyle name="Normal 61 2 6 2 2 2 3 5" xfId="0"/>
    <cellStyle name="Normal 61 2 6 2 2 2 3 5 2" xfId="0"/>
    <cellStyle name="Normal 61 2 6 2 2 2 3 6" xfId="0"/>
    <cellStyle name="Normal 61 2 6 2 2 2 4" xfId="0"/>
    <cellStyle name="Normal 61 2 6 2 2 2 4 2" xfId="0"/>
    <cellStyle name="Normal 61 2 6 2 2 2 4 2 2" xfId="0"/>
    <cellStyle name="Normal 61 2 6 2 2 2 4 2 2 2" xfId="0"/>
    <cellStyle name="Normal 61 2 6 2 2 2 4 2 3" xfId="0"/>
    <cellStyle name="Normal 61 2 6 2 2 2 4 3" xfId="0"/>
    <cellStyle name="Normal 61 2 6 2 2 2 4 3 2" xfId="0"/>
    <cellStyle name="Normal 61 2 6 2 2 2 4 3 2 2" xfId="0"/>
    <cellStyle name="Normal 61 2 6 2 2 2 4 3 3" xfId="0"/>
    <cellStyle name="Normal 61 2 6 2 2 2 4 4" xfId="0"/>
    <cellStyle name="Normal 61 2 6 2 2 2 4 4 2" xfId="0"/>
    <cellStyle name="Normal 61 2 6 2 2 2 4 5" xfId="0"/>
    <cellStyle name="Normal 61 2 6 2 2 2 5" xfId="0"/>
    <cellStyle name="Normal 61 2 6 2 2 2 5 2" xfId="0"/>
    <cellStyle name="Normal 61 2 6 2 2 2 5 2 2" xfId="0"/>
    <cellStyle name="Normal 61 2 6 2 2 2 5 3" xfId="0"/>
    <cellStyle name="Normal 61 2 6 2 2 2 6" xfId="0"/>
    <cellStyle name="Normal 61 2 6 2 2 2 6 2" xfId="0"/>
    <cellStyle name="Normal 61 2 6 2 2 2 6 2 2" xfId="0"/>
    <cellStyle name="Normal 61 2 6 2 2 2 6 3" xfId="0"/>
    <cellStyle name="Normal 61 2 6 2 2 2 7" xfId="0"/>
    <cellStyle name="Normal 61 2 6 2 2 2 7 2" xfId="0"/>
    <cellStyle name="Normal 61 2 6 2 2 2 8" xfId="0"/>
    <cellStyle name="Normal 61 2 6 2 2 3" xfId="0"/>
    <cellStyle name="Normal 61 2 6 2 2 3 2" xfId="0"/>
    <cellStyle name="Normal 61 2 6 2 2 3 2 2" xfId="0"/>
    <cellStyle name="Normal 61 2 6 2 2 3 2 2 2" xfId="0"/>
    <cellStyle name="Normal 61 2 6 2 2 3 2 2 2 2" xfId="0"/>
    <cellStyle name="Normal 61 2 6 2 2 3 2 2 2 2 2" xfId="0"/>
    <cellStyle name="Normal 61 2 6 2 2 3 2 2 2 3" xfId="0"/>
    <cellStyle name="Normal 61 2 6 2 2 3 2 2 3" xfId="0"/>
    <cellStyle name="Normal 61 2 6 2 2 3 2 2 3 2" xfId="0"/>
    <cellStyle name="Normal 61 2 6 2 2 3 2 2 3 2 2" xfId="0"/>
    <cellStyle name="Normal 61 2 6 2 2 3 2 2 3 3" xfId="0"/>
    <cellStyle name="Normal 61 2 6 2 2 3 2 2 4" xfId="0"/>
    <cellStyle name="Normal 61 2 6 2 2 3 2 2 4 2" xfId="0"/>
    <cellStyle name="Normal 61 2 6 2 2 3 2 2 5" xfId="0"/>
    <cellStyle name="Normal 61 2 6 2 2 3 2 3" xfId="0"/>
    <cellStyle name="Normal 61 2 6 2 2 3 2 3 2" xfId="0"/>
    <cellStyle name="Normal 61 2 6 2 2 3 2 3 2 2" xfId="0"/>
    <cellStyle name="Normal 61 2 6 2 2 3 2 3 3" xfId="0"/>
    <cellStyle name="Normal 61 2 6 2 2 3 2 4" xfId="0"/>
    <cellStyle name="Normal 61 2 6 2 2 3 2 4 2" xfId="0"/>
    <cellStyle name="Normal 61 2 6 2 2 3 2 4 2 2" xfId="0"/>
    <cellStyle name="Normal 61 2 6 2 2 3 2 4 3" xfId="0"/>
    <cellStyle name="Normal 61 2 6 2 2 3 2 5" xfId="0"/>
    <cellStyle name="Normal 61 2 6 2 2 3 2 5 2" xfId="0"/>
    <cellStyle name="Normal 61 2 6 2 2 3 2 6" xfId="0"/>
    <cellStyle name="Normal 61 2 6 2 2 3 3" xfId="0"/>
    <cellStyle name="Normal 61 2 6 2 2 3 3 2" xfId="0"/>
    <cellStyle name="Normal 61 2 6 2 2 3 3 2 2" xfId="0"/>
    <cellStyle name="Normal 61 2 6 2 2 3 3 2 2 2" xfId="0"/>
    <cellStyle name="Normal 61 2 6 2 2 3 3 2 3" xfId="0"/>
    <cellStyle name="Normal 61 2 6 2 2 3 3 3" xfId="0"/>
    <cellStyle name="Normal 61 2 6 2 2 3 3 3 2" xfId="0"/>
    <cellStyle name="Normal 61 2 6 2 2 3 3 3 2 2" xfId="0"/>
    <cellStyle name="Normal 61 2 6 2 2 3 3 3 3" xfId="0"/>
    <cellStyle name="Normal 61 2 6 2 2 3 3 4" xfId="0"/>
    <cellStyle name="Normal 61 2 6 2 2 3 3 4 2" xfId="0"/>
    <cellStyle name="Normal 61 2 6 2 2 3 3 5" xfId="0"/>
    <cellStyle name="Normal 61 2 6 2 2 3 4" xfId="0"/>
    <cellStyle name="Normal 61 2 6 2 2 3 4 2" xfId="0"/>
    <cellStyle name="Normal 61 2 6 2 2 3 4 2 2" xfId="0"/>
    <cellStyle name="Normal 61 2 6 2 2 3 4 3" xfId="0"/>
    <cellStyle name="Normal 61 2 6 2 2 3 5" xfId="0"/>
    <cellStyle name="Normal 61 2 6 2 2 3 5 2" xfId="0"/>
    <cellStyle name="Normal 61 2 6 2 2 3 5 2 2" xfId="0"/>
    <cellStyle name="Normal 61 2 6 2 2 3 5 3" xfId="0"/>
    <cellStyle name="Normal 61 2 6 2 2 3 6" xfId="0"/>
    <cellStyle name="Normal 61 2 6 2 2 3 6 2" xfId="0"/>
    <cellStyle name="Normal 61 2 6 2 2 3 7" xfId="0"/>
    <cellStyle name="Normal 61 2 6 2 2 4" xfId="0"/>
    <cellStyle name="Normal 61 2 6 2 2 4 2" xfId="0"/>
    <cellStyle name="Normal 61 2 6 2 2 4 2 2" xfId="0"/>
    <cellStyle name="Normal 61 2 6 2 2 4 2 2 2" xfId="0"/>
    <cellStyle name="Normal 61 2 6 2 2 4 2 2 2 2" xfId="0"/>
    <cellStyle name="Normal 61 2 6 2 2 4 2 2 3" xfId="0"/>
    <cellStyle name="Normal 61 2 6 2 2 4 2 3" xfId="0"/>
    <cellStyle name="Normal 61 2 6 2 2 4 2 3 2" xfId="0"/>
    <cellStyle name="Normal 61 2 6 2 2 4 2 3 2 2" xfId="0"/>
    <cellStyle name="Normal 61 2 6 2 2 4 2 3 3" xfId="0"/>
    <cellStyle name="Normal 61 2 6 2 2 4 2 4" xfId="0"/>
    <cellStyle name="Normal 61 2 6 2 2 4 2 4 2" xfId="0"/>
    <cellStyle name="Normal 61 2 6 2 2 4 2 5" xfId="0"/>
    <cellStyle name="Normal 61 2 6 2 2 4 3" xfId="0"/>
    <cellStyle name="Normal 61 2 6 2 2 4 3 2" xfId="0"/>
    <cellStyle name="Normal 61 2 6 2 2 4 3 2 2" xfId="0"/>
    <cellStyle name="Normal 61 2 6 2 2 4 3 3" xfId="0"/>
    <cellStyle name="Normal 61 2 6 2 2 4 4" xfId="0"/>
    <cellStyle name="Normal 61 2 6 2 2 4 4 2" xfId="0"/>
    <cellStyle name="Normal 61 2 6 2 2 4 4 2 2" xfId="0"/>
    <cellStyle name="Normal 61 2 6 2 2 4 4 3" xfId="0"/>
    <cellStyle name="Normal 61 2 6 2 2 4 5" xfId="0"/>
    <cellStyle name="Normal 61 2 6 2 2 4 5 2" xfId="0"/>
    <cellStyle name="Normal 61 2 6 2 2 4 6" xfId="0"/>
    <cellStyle name="Normal 61 2 6 2 2 5" xfId="0"/>
    <cellStyle name="Normal 61 2 6 2 2 5 2" xfId="0"/>
    <cellStyle name="Normal 61 2 6 2 2 5 2 2" xfId="0"/>
    <cellStyle name="Normal 61 2 6 2 2 5 2 2 2" xfId="0"/>
    <cellStyle name="Normal 61 2 6 2 2 5 2 3" xfId="0"/>
    <cellStyle name="Normal 61 2 6 2 2 5 3" xfId="0"/>
    <cellStyle name="Normal 61 2 6 2 2 5 3 2" xfId="0"/>
    <cellStyle name="Normal 61 2 6 2 2 5 3 2 2" xfId="0"/>
    <cellStyle name="Normal 61 2 6 2 2 5 3 3" xfId="0"/>
    <cellStyle name="Normal 61 2 6 2 2 5 4" xfId="0"/>
    <cellStyle name="Normal 61 2 6 2 2 5 4 2" xfId="0"/>
    <cellStyle name="Normal 61 2 6 2 2 5 5" xfId="0"/>
    <cellStyle name="Normal 61 2 6 2 2 6" xfId="0"/>
    <cellStyle name="Normal 61 2 6 2 2 6 2" xfId="0"/>
    <cellStyle name="Normal 61 2 6 2 2 6 2 2" xfId="0"/>
    <cellStyle name="Normal 61 2 6 2 2 6 3" xfId="0"/>
    <cellStyle name="Normal 61 2 6 2 2 7" xfId="0"/>
    <cellStyle name="Normal 61 2 6 2 2 7 2" xfId="0"/>
    <cellStyle name="Normal 61 2 6 2 2 7 2 2" xfId="0"/>
    <cellStyle name="Normal 61 2 6 2 2 7 3" xfId="0"/>
    <cellStyle name="Normal 61 2 6 2 2 8" xfId="0"/>
    <cellStyle name="Normal 61 2 6 2 2 8 2" xfId="0"/>
    <cellStyle name="Normal 61 2 6 2 2 9" xfId="0"/>
    <cellStyle name="Normal 61 2 6 2 3" xfId="0"/>
    <cellStyle name="Normal 61 2 6 2 3 2" xfId="0"/>
    <cellStyle name="Normal 61 2 6 2 3 2 2" xfId="0"/>
    <cellStyle name="Normal 61 2 6 2 3 2 2 2" xfId="0"/>
    <cellStyle name="Normal 61 2 6 2 3 2 2 2 2" xfId="0"/>
    <cellStyle name="Normal 61 2 6 2 3 2 2 2 2 2" xfId="0"/>
    <cellStyle name="Normal 61 2 6 2 3 2 2 2 2 2 2" xfId="0"/>
    <cellStyle name="Normal 61 2 6 2 3 2 2 2 2 3" xfId="0"/>
    <cellStyle name="Normal 61 2 6 2 3 2 2 2 3" xfId="0"/>
    <cellStyle name="Normal 61 2 6 2 3 2 2 2 3 2" xfId="0"/>
    <cellStyle name="Normal 61 2 6 2 3 2 2 2 3 2 2" xfId="0"/>
    <cellStyle name="Normal 61 2 6 2 3 2 2 2 3 3" xfId="0"/>
    <cellStyle name="Normal 61 2 6 2 3 2 2 2 4" xfId="0"/>
    <cellStyle name="Normal 61 2 6 2 3 2 2 2 4 2" xfId="0"/>
    <cellStyle name="Normal 61 2 6 2 3 2 2 2 5" xfId="0"/>
    <cellStyle name="Normal 61 2 6 2 3 2 2 3" xfId="0"/>
    <cellStyle name="Normal 61 2 6 2 3 2 2 3 2" xfId="0"/>
    <cellStyle name="Normal 61 2 6 2 3 2 2 3 2 2" xfId="0"/>
    <cellStyle name="Normal 61 2 6 2 3 2 2 3 3" xfId="0"/>
    <cellStyle name="Normal 61 2 6 2 3 2 2 4" xfId="0"/>
    <cellStyle name="Normal 61 2 6 2 3 2 2 4 2" xfId="0"/>
    <cellStyle name="Normal 61 2 6 2 3 2 2 4 2 2" xfId="0"/>
    <cellStyle name="Normal 61 2 6 2 3 2 2 4 3" xfId="0"/>
    <cellStyle name="Normal 61 2 6 2 3 2 2 5" xfId="0"/>
    <cellStyle name="Normal 61 2 6 2 3 2 2 5 2" xfId="0"/>
    <cellStyle name="Normal 61 2 6 2 3 2 2 6" xfId="0"/>
    <cellStyle name="Normal 61 2 6 2 3 2 3" xfId="0"/>
    <cellStyle name="Normal 61 2 6 2 3 2 3 2" xfId="0"/>
    <cellStyle name="Normal 61 2 6 2 3 2 3 2 2" xfId="0"/>
    <cellStyle name="Normal 61 2 6 2 3 2 3 2 2 2" xfId="0"/>
    <cellStyle name="Normal 61 2 6 2 3 2 3 2 3" xfId="0"/>
    <cellStyle name="Normal 61 2 6 2 3 2 3 3" xfId="0"/>
    <cellStyle name="Normal 61 2 6 2 3 2 3 3 2" xfId="0"/>
    <cellStyle name="Normal 61 2 6 2 3 2 3 3 2 2" xfId="0"/>
    <cellStyle name="Normal 61 2 6 2 3 2 3 3 3" xfId="0"/>
    <cellStyle name="Normal 61 2 6 2 3 2 3 4" xfId="0"/>
    <cellStyle name="Normal 61 2 6 2 3 2 3 4 2" xfId="0"/>
    <cellStyle name="Normal 61 2 6 2 3 2 3 5" xfId="0"/>
    <cellStyle name="Normal 61 2 6 2 3 2 4" xfId="0"/>
    <cellStyle name="Normal 61 2 6 2 3 2 4 2" xfId="0"/>
    <cellStyle name="Normal 61 2 6 2 3 2 4 2 2" xfId="0"/>
    <cellStyle name="Normal 61 2 6 2 3 2 4 3" xfId="0"/>
    <cellStyle name="Normal 61 2 6 2 3 2 5" xfId="0"/>
    <cellStyle name="Normal 61 2 6 2 3 2 5 2" xfId="0"/>
    <cellStyle name="Normal 61 2 6 2 3 2 5 2 2" xfId="0"/>
    <cellStyle name="Normal 61 2 6 2 3 2 5 3" xfId="0"/>
    <cellStyle name="Normal 61 2 6 2 3 2 6" xfId="0"/>
    <cellStyle name="Normal 61 2 6 2 3 2 6 2" xfId="0"/>
    <cellStyle name="Normal 61 2 6 2 3 2 7" xfId="0"/>
    <cellStyle name="Normal 61 2 6 2 3 3" xfId="0"/>
    <cellStyle name="Normal 61 2 6 2 3 3 2" xfId="0"/>
    <cellStyle name="Normal 61 2 6 2 3 3 2 2" xfId="0"/>
    <cellStyle name="Normal 61 2 6 2 3 3 2 2 2" xfId="0"/>
    <cellStyle name="Normal 61 2 6 2 3 3 2 2 2 2" xfId="0"/>
    <cellStyle name="Normal 61 2 6 2 3 3 2 2 3" xfId="0"/>
    <cellStyle name="Normal 61 2 6 2 3 3 2 3" xfId="0"/>
    <cellStyle name="Normal 61 2 6 2 3 3 2 3 2" xfId="0"/>
    <cellStyle name="Normal 61 2 6 2 3 3 2 3 2 2" xfId="0"/>
    <cellStyle name="Normal 61 2 6 2 3 3 2 3 3" xfId="0"/>
    <cellStyle name="Normal 61 2 6 2 3 3 2 4" xfId="0"/>
    <cellStyle name="Normal 61 2 6 2 3 3 2 4 2" xfId="0"/>
    <cellStyle name="Normal 61 2 6 2 3 3 2 5" xfId="0"/>
    <cellStyle name="Normal 61 2 6 2 3 3 3" xfId="0"/>
    <cellStyle name="Normal 61 2 6 2 3 3 3 2" xfId="0"/>
    <cellStyle name="Normal 61 2 6 2 3 3 3 2 2" xfId="0"/>
    <cellStyle name="Normal 61 2 6 2 3 3 3 3" xfId="0"/>
    <cellStyle name="Normal 61 2 6 2 3 3 4" xfId="0"/>
    <cellStyle name="Normal 61 2 6 2 3 3 4 2" xfId="0"/>
    <cellStyle name="Normal 61 2 6 2 3 3 4 2 2" xfId="0"/>
    <cellStyle name="Normal 61 2 6 2 3 3 4 3" xfId="0"/>
    <cellStyle name="Normal 61 2 6 2 3 3 5" xfId="0"/>
    <cellStyle name="Normal 61 2 6 2 3 3 5 2" xfId="0"/>
    <cellStyle name="Normal 61 2 6 2 3 3 6" xfId="0"/>
    <cellStyle name="Normal 61 2 6 2 3 4" xfId="0"/>
    <cellStyle name="Normal 61 2 6 2 3 4 2" xfId="0"/>
    <cellStyle name="Normal 61 2 6 2 3 4 2 2" xfId="0"/>
    <cellStyle name="Normal 61 2 6 2 3 4 2 2 2" xfId="0"/>
    <cellStyle name="Normal 61 2 6 2 3 4 2 3" xfId="0"/>
    <cellStyle name="Normal 61 2 6 2 3 4 3" xfId="0"/>
    <cellStyle name="Normal 61 2 6 2 3 4 3 2" xfId="0"/>
    <cellStyle name="Normal 61 2 6 2 3 4 3 2 2" xfId="0"/>
    <cellStyle name="Normal 61 2 6 2 3 4 3 3" xfId="0"/>
    <cellStyle name="Normal 61 2 6 2 3 4 4" xfId="0"/>
    <cellStyle name="Normal 61 2 6 2 3 4 4 2" xfId="0"/>
    <cellStyle name="Normal 61 2 6 2 3 4 5" xfId="0"/>
    <cellStyle name="Normal 61 2 6 2 3 5" xfId="0"/>
    <cellStyle name="Normal 61 2 6 2 3 5 2" xfId="0"/>
    <cellStyle name="Normal 61 2 6 2 3 5 2 2" xfId="0"/>
    <cellStyle name="Normal 61 2 6 2 3 5 3" xfId="0"/>
    <cellStyle name="Normal 61 2 6 2 3 6" xfId="0"/>
    <cellStyle name="Normal 61 2 6 2 3 6 2" xfId="0"/>
    <cellStyle name="Normal 61 2 6 2 3 6 2 2" xfId="0"/>
    <cellStyle name="Normal 61 2 6 2 3 6 3" xfId="0"/>
    <cellStyle name="Normal 61 2 6 2 3 7" xfId="0"/>
    <cellStyle name="Normal 61 2 6 2 3 7 2" xfId="0"/>
    <cellStyle name="Normal 61 2 6 2 3 8" xfId="0"/>
    <cellStyle name="Normal 61 2 6 2 4" xfId="0"/>
    <cellStyle name="Normal 61 2 6 2 4 2" xfId="0"/>
    <cellStyle name="Normal 61 2 6 2 4 2 2" xfId="0"/>
    <cellStyle name="Normal 61 2 6 2 4 2 2 2" xfId="0"/>
    <cellStyle name="Normal 61 2 6 2 4 2 2 2 2" xfId="0"/>
    <cellStyle name="Normal 61 2 6 2 4 2 2 2 2 2" xfId="0"/>
    <cellStyle name="Normal 61 2 6 2 4 2 2 2 3" xfId="0"/>
    <cellStyle name="Normal 61 2 6 2 4 2 2 3" xfId="0"/>
    <cellStyle name="Normal 61 2 6 2 4 2 2 3 2" xfId="0"/>
    <cellStyle name="Normal 61 2 6 2 4 2 2 3 2 2" xfId="0"/>
    <cellStyle name="Normal 61 2 6 2 4 2 2 3 3" xfId="0"/>
    <cellStyle name="Normal 61 2 6 2 4 2 2 4" xfId="0"/>
    <cellStyle name="Normal 61 2 6 2 4 2 2 4 2" xfId="0"/>
    <cellStyle name="Normal 61 2 6 2 4 2 2 5" xfId="0"/>
    <cellStyle name="Normal 61 2 6 2 4 2 3" xfId="0"/>
    <cellStyle name="Normal 61 2 6 2 4 2 3 2" xfId="0"/>
    <cellStyle name="Normal 61 2 6 2 4 2 3 2 2" xfId="0"/>
    <cellStyle name="Normal 61 2 6 2 4 2 3 3" xfId="0"/>
    <cellStyle name="Normal 61 2 6 2 4 2 4" xfId="0"/>
    <cellStyle name="Normal 61 2 6 2 4 2 4 2" xfId="0"/>
    <cellStyle name="Normal 61 2 6 2 4 2 4 2 2" xfId="0"/>
    <cellStyle name="Normal 61 2 6 2 4 2 4 3" xfId="0"/>
    <cellStyle name="Normal 61 2 6 2 4 2 5" xfId="0"/>
    <cellStyle name="Normal 61 2 6 2 4 2 5 2" xfId="0"/>
    <cellStyle name="Normal 61 2 6 2 4 2 6" xfId="0"/>
    <cellStyle name="Normal 61 2 6 2 4 3" xfId="0"/>
    <cellStyle name="Normal 61 2 6 2 4 3 2" xfId="0"/>
    <cellStyle name="Normal 61 2 6 2 4 3 2 2" xfId="0"/>
    <cellStyle name="Normal 61 2 6 2 4 3 2 2 2" xfId="0"/>
    <cellStyle name="Normal 61 2 6 2 4 3 2 3" xfId="0"/>
    <cellStyle name="Normal 61 2 6 2 4 3 3" xfId="0"/>
    <cellStyle name="Normal 61 2 6 2 4 3 3 2" xfId="0"/>
    <cellStyle name="Normal 61 2 6 2 4 3 3 2 2" xfId="0"/>
    <cellStyle name="Normal 61 2 6 2 4 3 3 3" xfId="0"/>
    <cellStyle name="Normal 61 2 6 2 4 3 4" xfId="0"/>
    <cellStyle name="Normal 61 2 6 2 4 3 4 2" xfId="0"/>
    <cellStyle name="Normal 61 2 6 2 4 3 5" xfId="0"/>
    <cellStyle name="Normal 61 2 6 2 4 4" xfId="0"/>
    <cellStyle name="Normal 61 2 6 2 4 4 2" xfId="0"/>
    <cellStyle name="Normal 61 2 6 2 4 4 2 2" xfId="0"/>
    <cellStyle name="Normal 61 2 6 2 4 4 3" xfId="0"/>
    <cellStyle name="Normal 61 2 6 2 4 5" xfId="0"/>
    <cellStyle name="Normal 61 2 6 2 4 5 2" xfId="0"/>
    <cellStyle name="Normal 61 2 6 2 4 5 2 2" xfId="0"/>
    <cellStyle name="Normal 61 2 6 2 4 5 3" xfId="0"/>
    <cellStyle name="Normal 61 2 6 2 4 6" xfId="0"/>
    <cellStyle name="Normal 61 2 6 2 4 6 2" xfId="0"/>
    <cellStyle name="Normal 61 2 6 2 4 7" xfId="0"/>
    <cellStyle name="Normal 61 2 6 2 5" xfId="0"/>
    <cellStyle name="Normal 61 2 6 2 5 2" xfId="0"/>
    <cellStyle name="Normal 61 2 6 2 5 2 2" xfId="0"/>
    <cellStyle name="Normal 61 2 6 2 5 2 2 2" xfId="0"/>
    <cellStyle name="Normal 61 2 6 2 5 2 2 2 2" xfId="0"/>
    <cellStyle name="Normal 61 2 6 2 5 2 2 3" xfId="0"/>
    <cellStyle name="Normal 61 2 6 2 5 2 3" xfId="0"/>
    <cellStyle name="Normal 61 2 6 2 5 2 3 2" xfId="0"/>
    <cellStyle name="Normal 61 2 6 2 5 2 3 2 2" xfId="0"/>
    <cellStyle name="Normal 61 2 6 2 5 2 3 3" xfId="0"/>
    <cellStyle name="Normal 61 2 6 2 5 2 4" xfId="0"/>
    <cellStyle name="Normal 61 2 6 2 5 2 4 2" xfId="0"/>
    <cellStyle name="Normal 61 2 6 2 5 2 5" xfId="0"/>
    <cellStyle name="Normal 61 2 6 2 5 3" xfId="0"/>
    <cellStyle name="Normal 61 2 6 2 5 3 2" xfId="0"/>
    <cellStyle name="Normal 61 2 6 2 5 3 2 2" xfId="0"/>
    <cellStyle name="Normal 61 2 6 2 5 3 3" xfId="0"/>
    <cellStyle name="Normal 61 2 6 2 5 4" xfId="0"/>
    <cellStyle name="Normal 61 2 6 2 5 4 2" xfId="0"/>
    <cellStyle name="Normal 61 2 6 2 5 4 2 2" xfId="0"/>
    <cellStyle name="Normal 61 2 6 2 5 4 3" xfId="0"/>
    <cellStyle name="Normal 61 2 6 2 5 5" xfId="0"/>
    <cellStyle name="Normal 61 2 6 2 5 5 2" xfId="0"/>
    <cellStyle name="Normal 61 2 6 2 5 6" xfId="0"/>
    <cellStyle name="Normal 61 2 6 2 6" xfId="0"/>
    <cellStyle name="Normal 61 2 6 2 6 2" xfId="0"/>
    <cellStyle name="Normal 61 2 6 2 6 2 2" xfId="0"/>
    <cellStyle name="Normal 61 2 6 2 6 2 2 2" xfId="0"/>
    <cellStyle name="Normal 61 2 6 2 6 2 3" xfId="0"/>
    <cellStyle name="Normal 61 2 6 2 6 3" xfId="0"/>
    <cellStyle name="Normal 61 2 6 2 6 3 2" xfId="0"/>
    <cellStyle name="Normal 61 2 6 2 6 3 2 2" xfId="0"/>
    <cellStyle name="Normal 61 2 6 2 6 3 3" xfId="0"/>
    <cellStyle name="Normal 61 2 6 2 6 4" xfId="0"/>
    <cellStyle name="Normal 61 2 6 2 6 4 2" xfId="0"/>
    <cellStyle name="Normal 61 2 6 2 6 5" xfId="0"/>
    <cellStyle name="Normal 61 2 6 2 7" xfId="0"/>
    <cellStyle name="Normal 61 2 6 2 7 2" xfId="0"/>
    <cellStyle name="Normal 61 2 6 2 7 2 2" xfId="0"/>
    <cellStyle name="Normal 61 2 6 2 7 3" xfId="0"/>
    <cellStyle name="Normal 61 2 6 2 8" xfId="0"/>
    <cellStyle name="Normal 61 2 6 2 8 2" xfId="0"/>
    <cellStyle name="Normal 61 2 6 2 8 2 2" xfId="0"/>
    <cellStyle name="Normal 61 2 6 2 8 3" xfId="0"/>
    <cellStyle name="Normal 61 2 6 2 9" xfId="0"/>
    <cellStyle name="Normal 61 2 6 2 9 2" xfId="0"/>
    <cellStyle name="Normal 61 2 6 3" xfId="0"/>
    <cellStyle name="Normal 61 2 6 3 10" xfId="0"/>
    <cellStyle name="Normal 61 2 6 3 2" xfId="0"/>
    <cellStyle name="Normal 61 2 6 3 2 2" xfId="0"/>
    <cellStyle name="Normal 61 2 6 3 2 2 2" xfId="0"/>
    <cellStyle name="Normal 61 2 6 3 2 2 2 2" xfId="0"/>
    <cellStyle name="Normal 61 2 6 3 2 2 2 2 2" xfId="0"/>
    <cellStyle name="Normal 61 2 6 3 2 2 2 2 2 2" xfId="0"/>
    <cellStyle name="Normal 61 2 6 3 2 2 2 2 2 2 2" xfId="0"/>
    <cellStyle name="Normal 61 2 6 3 2 2 2 2 2 2 2 2" xfId="0"/>
    <cellStyle name="Normal 61 2 6 3 2 2 2 2 2 2 3" xfId="0"/>
    <cellStyle name="Normal 61 2 6 3 2 2 2 2 2 3" xfId="0"/>
    <cellStyle name="Normal 61 2 6 3 2 2 2 2 2 3 2" xfId="0"/>
    <cellStyle name="Normal 61 2 6 3 2 2 2 2 2 3 2 2" xfId="0"/>
    <cellStyle name="Normal 61 2 6 3 2 2 2 2 2 3 3" xfId="0"/>
    <cellStyle name="Normal 61 2 6 3 2 2 2 2 2 4" xfId="0"/>
    <cellStyle name="Normal 61 2 6 3 2 2 2 2 2 4 2" xfId="0"/>
    <cellStyle name="Normal 61 2 6 3 2 2 2 2 2 5" xfId="0"/>
    <cellStyle name="Normal 61 2 6 3 2 2 2 2 3" xfId="0"/>
    <cellStyle name="Normal 61 2 6 3 2 2 2 2 3 2" xfId="0"/>
    <cellStyle name="Normal 61 2 6 3 2 2 2 2 3 2 2" xfId="0"/>
    <cellStyle name="Normal 61 2 6 3 2 2 2 2 3 3" xfId="0"/>
    <cellStyle name="Normal 61 2 6 3 2 2 2 2 4" xfId="0"/>
    <cellStyle name="Normal 61 2 6 3 2 2 2 2 4 2" xfId="0"/>
    <cellStyle name="Normal 61 2 6 3 2 2 2 2 4 2 2" xfId="0"/>
    <cellStyle name="Normal 61 2 6 3 2 2 2 2 4 3" xfId="0"/>
    <cellStyle name="Normal 61 2 6 3 2 2 2 2 5" xfId="0"/>
    <cellStyle name="Normal 61 2 6 3 2 2 2 2 5 2" xfId="0"/>
    <cellStyle name="Normal 61 2 6 3 2 2 2 2 6" xfId="0"/>
    <cellStyle name="Normal 61 2 6 3 2 2 2 3" xfId="0"/>
    <cellStyle name="Normal 61 2 6 3 2 2 2 3 2" xfId="0"/>
    <cellStyle name="Normal 61 2 6 3 2 2 2 3 2 2" xfId="0"/>
    <cellStyle name="Normal 61 2 6 3 2 2 2 3 2 2 2" xfId="0"/>
    <cellStyle name="Normal 61 2 6 3 2 2 2 3 2 3" xfId="0"/>
    <cellStyle name="Normal 61 2 6 3 2 2 2 3 3" xfId="0"/>
    <cellStyle name="Normal 61 2 6 3 2 2 2 3 3 2" xfId="0"/>
    <cellStyle name="Normal 61 2 6 3 2 2 2 3 3 2 2" xfId="0"/>
    <cellStyle name="Normal 61 2 6 3 2 2 2 3 3 3" xfId="0"/>
    <cellStyle name="Normal 61 2 6 3 2 2 2 3 4" xfId="0"/>
    <cellStyle name="Normal 61 2 6 3 2 2 2 3 4 2" xfId="0"/>
    <cellStyle name="Normal 61 2 6 3 2 2 2 3 5" xfId="0"/>
    <cellStyle name="Normal 61 2 6 3 2 2 2 4" xfId="0"/>
    <cellStyle name="Normal 61 2 6 3 2 2 2 4 2" xfId="0"/>
    <cellStyle name="Normal 61 2 6 3 2 2 2 4 2 2" xfId="0"/>
    <cellStyle name="Normal 61 2 6 3 2 2 2 4 3" xfId="0"/>
    <cellStyle name="Normal 61 2 6 3 2 2 2 5" xfId="0"/>
    <cellStyle name="Normal 61 2 6 3 2 2 2 5 2" xfId="0"/>
    <cellStyle name="Normal 61 2 6 3 2 2 2 5 2 2" xfId="0"/>
    <cellStyle name="Normal 61 2 6 3 2 2 2 5 3" xfId="0"/>
    <cellStyle name="Normal 61 2 6 3 2 2 2 6" xfId="0"/>
    <cellStyle name="Normal 61 2 6 3 2 2 2 6 2" xfId="0"/>
    <cellStyle name="Normal 61 2 6 3 2 2 2 7" xfId="0"/>
    <cellStyle name="Normal 61 2 6 3 2 2 3" xfId="0"/>
    <cellStyle name="Normal 61 2 6 3 2 2 3 2" xfId="0"/>
    <cellStyle name="Normal 61 2 6 3 2 2 3 2 2" xfId="0"/>
    <cellStyle name="Normal 61 2 6 3 2 2 3 2 2 2" xfId="0"/>
    <cellStyle name="Normal 61 2 6 3 2 2 3 2 2 2 2" xfId="0"/>
    <cellStyle name="Normal 61 2 6 3 2 2 3 2 2 3" xfId="0"/>
    <cellStyle name="Normal 61 2 6 3 2 2 3 2 3" xfId="0"/>
    <cellStyle name="Normal 61 2 6 3 2 2 3 2 3 2" xfId="0"/>
    <cellStyle name="Normal 61 2 6 3 2 2 3 2 3 2 2" xfId="0"/>
    <cellStyle name="Normal 61 2 6 3 2 2 3 2 3 3" xfId="0"/>
    <cellStyle name="Normal 61 2 6 3 2 2 3 2 4" xfId="0"/>
    <cellStyle name="Normal 61 2 6 3 2 2 3 2 4 2" xfId="0"/>
    <cellStyle name="Normal 61 2 6 3 2 2 3 2 5" xfId="0"/>
    <cellStyle name="Normal 61 2 6 3 2 2 3 3" xfId="0"/>
    <cellStyle name="Normal 61 2 6 3 2 2 3 3 2" xfId="0"/>
    <cellStyle name="Normal 61 2 6 3 2 2 3 3 2 2" xfId="0"/>
    <cellStyle name="Normal 61 2 6 3 2 2 3 3 3" xfId="0"/>
    <cellStyle name="Normal 61 2 6 3 2 2 3 4" xfId="0"/>
    <cellStyle name="Normal 61 2 6 3 2 2 3 4 2" xfId="0"/>
    <cellStyle name="Normal 61 2 6 3 2 2 3 4 2 2" xfId="0"/>
    <cellStyle name="Normal 61 2 6 3 2 2 3 4 3" xfId="0"/>
    <cellStyle name="Normal 61 2 6 3 2 2 3 5" xfId="0"/>
    <cellStyle name="Normal 61 2 6 3 2 2 3 5 2" xfId="0"/>
    <cellStyle name="Normal 61 2 6 3 2 2 3 6" xfId="0"/>
    <cellStyle name="Normal 61 2 6 3 2 2 4" xfId="0"/>
    <cellStyle name="Normal 61 2 6 3 2 2 4 2" xfId="0"/>
    <cellStyle name="Normal 61 2 6 3 2 2 4 2 2" xfId="0"/>
    <cellStyle name="Normal 61 2 6 3 2 2 4 2 2 2" xfId="0"/>
    <cellStyle name="Normal 61 2 6 3 2 2 4 2 3" xfId="0"/>
    <cellStyle name="Normal 61 2 6 3 2 2 4 3" xfId="0"/>
    <cellStyle name="Normal 61 2 6 3 2 2 4 3 2" xfId="0"/>
    <cellStyle name="Normal 61 2 6 3 2 2 4 3 2 2" xfId="0"/>
    <cellStyle name="Normal 61 2 6 3 2 2 4 3 3" xfId="0"/>
    <cellStyle name="Normal 61 2 6 3 2 2 4 4" xfId="0"/>
    <cellStyle name="Normal 61 2 6 3 2 2 4 4 2" xfId="0"/>
    <cellStyle name="Normal 61 2 6 3 2 2 4 5" xfId="0"/>
    <cellStyle name="Normal 61 2 6 3 2 2 5" xfId="0"/>
    <cellStyle name="Normal 61 2 6 3 2 2 5 2" xfId="0"/>
    <cellStyle name="Normal 61 2 6 3 2 2 5 2 2" xfId="0"/>
    <cellStyle name="Normal 61 2 6 3 2 2 5 3" xfId="0"/>
    <cellStyle name="Normal 61 2 6 3 2 2 6" xfId="0"/>
    <cellStyle name="Normal 61 2 6 3 2 2 6 2" xfId="0"/>
    <cellStyle name="Normal 61 2 6 3 2 2 6 2 2" xfId="0"/>
    <cellStyle name="Normal 61 2 6 3 2 2 6 3" xfId="0"/>
    <cellStyle name="Normal 61 2 6 3 2 2 7" xfId="0"/>
    <cellStyle name="Normal 61 2 6 3 2 2 7 2" xfId="0"/>
    <cellStyle name="Normal 61 2 6 3 2 2 8" xfId="0"/>
    <cellStyle name="Normal 61 2 6 3 2 3" xfId="0"/>
    <cellStyle name="Normal 61 2 6 3 2 3 2" xfId="0"/>
    <cellStyle name="Normal 61 2 6 3 2 3 2 2" xfId="0"/>
    <cellStyle name="Normal 61 2 6 3 2 3 2 2 2" xfId="0"/>
    <cellStyle name="Normal 61 2 6 3 2 3 2 2 2 2" xfId="0"/>
    <cellStyle name="Normal 61 2 6 3 2 3 2 2 2 2 2" xfId="0"/>
    <cellStyle name="Normal 61 2 6 3 2 3 2 2 2 3" xfId="0"/>
    <cellStyle name="Normal 61 2 6 3 2 3 2 2 3" xfId="0"/>
    <cellStyle name="Normal 61 2 6 3 2 3 2 2 3 2" xfId="0"/>
    <cellStyle name="Normal 61 2 6 3 2 3 2 2 3 2 2" xfId="0"/>
    <cellStyle name="Normal 61 2 6 3 2 3 2 2 3 3" xfId="0"/>
    <cellStyle name="Normal 61 2 6 3 2 3 2 2 4" xfId="0"/>
    <cellStyle name="Normal 61 2 6 3 2 3 2 2 4 2" xfId="0"/>
    <cellStyle name="Normal 61 2 6 3 2 3 2 2 5" xfId="0"/>
    <cellStyle name="Normal 61 2 6 3 2 3 2 3" xfId="0"/>
    <cellStyle name="Normal 61 2 6 3 2 3 2 3 2" xfId="0"/>
    <cellStyle name="Normal 61 2 6 3 2 3 2 3 2 2" xfId="0"/>
    <cellStyle name="Normal 61 2 6 3 2 3 2 3 3" xfId="0"/>
    <cellStyle name="Normal 61 2 6 3 2 3 2 4" xfId="0"/>
    <cellStyle name="Normal 61 2 6 3 2 3 2 4 2" xfId="0"/>
    <cellStyle name="Normal 61 2 6 3 2 3 2 4 2 2" xfId="0"/>
    <cellStyle name="Normal 61 2 6 3 2 3 2 4 3" xfId="0"/>
    <cellStyle name="Normal 61 2 6 3 2 3 2 5" xfId="0"/>
    <cellStyle name="Normal 61 2 6 3 2 3 2 5 2" xfId="0"/>
    <cellStyle name="Normal 61 2 6 3 2 3 2 6" xfId="0"/>
    <cellStyle name="Normal 61 2 6 3 2 3 3" xfId="0"/>
    <cellStyle name="Normal 61 2 6 3 2 3 3 2" xfId="0"/>
    <cellStyle name="Normal 61 2 6 3 2 3 3 2 2" xfId="0"/>
    <cellStyle name="Normal 61 2 6 3 2 3 3 2 2 2" xfId="0"/>
    <cellStyle name="Normal 61 2 6 3 2 3 3 2 3" xfId="0"/>
    <cellStyle name="Normal 61 2 6 3 2 3 3 3" xfId="0"/>
    <cellStyle name="Normal 61 2 6 3 2 3 3 3 2" xfId="0"/>
    <cellStyle name="Normal 61 2 6 3 2 3 3 3 2 2" xfId="0"/>
    <cellStyle name="Normal 61 2 6 3 2 3 3 3 3" xfId="0"/>
    <cellStyle name="Normal 61 2 6 3 2 3 3 4" xfId="0"/>
    <cellStyle name="Normal 61 2 6 3 2 3 3 4 2" xfId="0"/>
    <cellStyle name="Normal 61 2 6 3 2 3 3 5" xfId="0"/>
    <cellStyle name="Normal 61 2 6 3 2 3 4" xfId="0"/>
    <cellStyle name="Normal 61 2 6 3 2 3 4 2" xfId="0"/>
    <cellStyle name="Normal 61 2 6 3 2 3 4 2 2" xfId="0"/>
    <cellStyle name="Normal 61 2 6 3 2 3 4 3" xfId="0"/>
    <cellStyle name="Normal 61 2 6 3 2 3 5" xfId="0"/>
    <cellStyle name="Normal 61 2 6 3 2 3 5 2" xfId="0"/>
    <cellStyle name="Normal 61 2 6 3 2 3 5 2 2" xfId="0"/>
    <cellStyle name="Normal 61 2 6 3 2 3 5 3" xfId="0"/>
    <cellStyle name="Normal 61 2 6 3 2 3 6" xfId="0"/>
    <cellStyle name="Normal 61 2 6 3 2 3 6 2" xfId="0"/>
    <cellStyle name="Normal 61 2 6 3 2 3 7" xfId="0"/>
    <cellStyle name="Normal 61 2 6 3 2 4" xfId="0"/>
    <cellStyle name="Normal 61 2 6 3 2 4 2" xfId="0"/>
    <cellStyle name="Normal 61 2 6 3 2 4 2 2" xfId="0"/>
    <cellStyle name="Normal 61 2 6 3 2 4 2 2 2" xfId="0"/>
    <cellStyle name="Normal 61 2 6 3 2 4 2 2 2 2" xfId="0"/>
    <cellStyle name="Normal 61 2 6 3 2 4 2 2 3" xfId="0"/>
    <cellStyle name="Normal 61 2 6 3 2 4 2 3" xfId="0"/>
    <cellStyle name="Normal 61 2 6 3 2 4 2 3 2" xfId="0"/>
    <cellStyle name="Normal 61 2 6 3 2 4 2 3 2 2" xfId="0"/>
    <cellStyle name="Normal 61 2 6 3 2 4 2 3 3" xfId="0"/>
    <cellStyle name="Normal 61 2 6 3 2 4 2 4" xfId="0"/>
    <cellStyle name="Normal 61 2 6 3 2 4 2 4 2" xfId="0"/>
    <cellStyle name="Normal 61 2 6 3 2 4 2 5" xfId="0"/>
    <cellStyle name="Normal 61 2 6 3 2 4 3" xfId="0"/>
    <cellStyle name="Normal 61 2 6 3 2 4 3 2" xfId="0"/>
    <cellStyle name="Normal 61 2 6 3 2 4 3 2 2" xfId="0"/>
    <cellStyle name="Normal 61 2 6 3 2 4 3 3" xfId="0"/>
    <cellStyle name="Normal 61 2 6 3 2 4 4" xfId="0"/>
    <cellStyle name="Normal 61 2 6 3 2 4 4 2" xfId="0"/>
    <cellStyle name="Normal 61 2 6 3 2 4 4 2 2" xfId="0"/>
    <cellStyle name="Normal 61 2 6 3 2 4 4 3" xfId="0"/>
    <cellStyle name="Normal 61 2 6 3 2 4 5" xfId="0"/>
    <cellStyle name="Normal 61 2 6 3 2 4 5 2" xfId="0"/>
    <cellStyle name="Normal 61 2 6 3 2 4 6" xfId="0"/>
    <cellStyle name="Normal 61 2 6 3 2 5" xfId="0"/>
    <cellStyle name="Normal 61 2 6 3 2 5 2" xfId="0"/>
    <cellStyle name="Normal 61 2 6 3 2 5 2 2" xfId="0"/>
    <cellStyle name="Normal 61 2 6 3 2 5 2 2 2" xfId="0"/>
    <cellStyle name="Normal 61 2 6 3 2 5 2 3" xfId="0"/>
    <cellStyle name="Normal 61 2 6 3 2 5 3" xfId="0"/>
    <cellStyle name="Normal 61 2 6 3 2 5 3 2" xfId="0"/>
    <cellStyle name="Normal 61 2 6 3 2 5 3 2 2" xfId="0"/>
    <cellStyle name="Normal 61 2 6 3 2 5 3 3" xfId="0"/>
    <cellStyle name="Normal 61 2 6 3 2 5 4" xfId="0"/>
    <cellStyle name="Normal 61 2 6 3 2 5 4 2" xfId="0"/>
    <cellStyle name="Normal 61 2 6 3 2 5 5" xfId="0"/>
    <cellStyle name="Normal 61 2 6 3 2 6" xfId="0"/>
    <cellStyle name="Normal 61 2 6 3 2 6 2" xfId="0"/>
    <cellStyle name="Normal 61 2 6 3 2 6 2 2" xfId="0"/>
    <cellStyle name="Normal 61 2 6 3 2 6 3" xfId="0"/>
    <cellStyle name="Normal 61 2 6 3 2 7" xfId="0"/>
    <cellStyle name="Normal 61 2 6 3 2 7 2" xfId="0"/>
    <cellStyle name="Normal 61 2 6 3 2 7 2 2" xfId="0"/>
    <cellStyle name="Normal 61 2 6 3 2 7 3" xfId="0"/>
    <cellStyle name="Normal 61 2 6 3 2 8" xfId="0"/>
    <cellStyle name="Normal 61 2 6 3 2 8 2" xfId="0"/>
    <cellStyle name="Normal 61 2 6 3 2 9" xfId="0"/>
    <cellStyle name="Normal 61 2 6 3 3" xfId="0"/>
    <cellStyle name="Normal 61 2 6 3 3 2" xfId="0"/>
    <cellStyle name="Normal 61 2 6 3 3 2 2" xfId="0"/>
    <cellStyle name="Normal 61 2 6 3 3 2 2 2" xfId="0"/>
    <cellStyle name="Normal 61 2 6 3 3 2 2 2 2" xfId="0"/>
    <cellStyle name="Normal 61 2 6 3 3 2 2 2 2 2" xfId="0"/>
    <cellStyle name="Normal 61 2 6 3 3 2 2 2 2 2 2" xfId="0"/>
    <cellStyle name="Normal 61 2 6 3 3 2 2 2 2 3" xfId="0"/>
    <cellStyle name="Normal 61 2 6 3 3 2 2 2 3" xfId="0"/>
    <cellStyle name="Normal 61 2 6 3 3 2 2 2 3 2" xfId="0"/>
    <cellStyle name="Normal 61 2 6 3 3 2 2 2 3 2 2" xfId="0"/>
    <cellStyle name="Normal 61 2 6 3 3 2 2 2 3 3" xfId="0"/>
    <cellStyle name="Normal 61 2 6 3 3 2 2 2 4" xfId="0"/>
    <cellStyle name="Normal 61 2 6 3 3 2 2 2 4 2" xfId="0"/>
    <cellStyle name="Normal 61 2 6 3 3 2 2 2 5" xfId="0"/>
    <cellStyle name="Normal 61 2 6 3 3 2 2 3" xfId="0"/>
    <cellStyle name="Normal 61 2 6 3 3 2 2 3 2" xfId="0"/>
    <cellStyle name="Normal 61 2 6 3 3 2 2 3 2 2" xfId="0"/>
    <cellStyle name="Normal 61 2 6 3 3 2 2 3 3" xfId="0"/>
    <cellStyle name="Normal 61 2 6 3 3 2 2 4" xfId="0"/>
    <cellStyle name="Normal 61 2 6 3 3 2 2 4 2" xfId="0"/>
    <cellStyle name="Normal 61 2 6 3 3 2 2 4 2 2" xfId="0"/>
    <cellStyle name="Normal 61 2 6 3 3 2 2 4 3" xfId="0"/>
    <cellStyle name="Normal 61 2 6 3 3 2 2 5" xfId="0"/>
    <cellStyle name="Normal 61 2 6 3 3 2 2 5 2" xfId="0"/>
    <cellStyle name="Normal 61 2 6 3 3 2 2 6" xfId="0"/>
    <cellStyle name="Normal 61 2 6 3 3 2 3" xfId="0"/>
    <cellStyle name="Normal 61 2 6 3 3 2 3 2" xfId="0"/>
    <cellStyle name="Normal 61 2 6 3 3 2 3 2 2" xfId="0"/>
    <cellStyle name="Normal 61 2 6 3 3 2 3 2 2 2" xfId="0"/>
    <cellStyle name="Normal 61 2 6 3 3 2 3 2 3" xfId="0"/>
    <cellStyle name="Normal 61 2 6 3 3 2 3 3" xfId="0"/>
    <cellStyle name="Normal 61 2 6 3 3 2 3 3 2" xfId="0"/>
    <cellStyle name="Normal 61 2 6 3 3 2 3 3 2 2" xfId="0"/>
    <cellStyle name="Normal 61 2 6 3 3 2 3 3 3" xfId="0"/>
    <cellStyle name="Normal 61 2 6 3 3 2 3 4" xfId="0"/>
    <cellStyle name="Normal 61 2 6 3 3 2 3 4 2" xfId="0"/>
    <cellStyle name="Normal 61 2 6 3 3 2 3 5" xfId="0"/>
    <cellStyle name="Normal 61 2 6 3 3 2 4" xfId="0"/>
    <cellStyle name="Normal 61 2 6 3 3 2 4 2" xfId="0"/>
    <cellStyle name="Normal 61 2 6 3 3 2 4 2 2" xfId="0"/>
    <cellStyle name="Normal 61 2 6 3 3 2 4 3" xfId="0"/>
    <cellStyle name="Normal 61 2 6 3 3 2 5" xfId="0"/>
    <cellStyle name="Normal 61 2 6 3 3 2 5 2" xfId="0"/>
    <cellStyle name="Normal 61 2 6 3 3 2 5 2 2" xfId="0"/>
    <cellStyle name="Normal 61 2 6 3 3 2 5 3" xfId="0"/>
    <cellStyle name="Normal 61 2 6 3 3 2 6" xfId="0"/>
    <cellStyle name="Normal 61 2 6 3 3 2 6 2" xfId="0"/>
    <cellStyle name="Normal 61 2 6 3 3 2 7" xfId="0"/>
    <cellStyle name="Normal 61 2 6 3 3 3" xfId="0"/>
    <cellStyle name="Normal 61 2 6 3 3 3 2" xfId="0"/>
    <cellStyle name="Normal 61 2 6 3 3 3 2 2" xfId="0"/>
    <cellStyle name="Normal 61 2 6 3 3 3 2 2 2" xfId="0"/>
    <cellStyle name="Normal 61 2 6 3 3 3 2 2 2 2" xfId="0"/>
    <cellStyle name="Normal 61 2 6 3 3 3 2 2 3" xfId="0"/>
    <cellStyle name="Normal 61 2 6 3 3 3 2 3" xfId="0"/>
    <cellStyle name="Normal 61 2 6 3 3 3 2 3 2" xfId="0"/>
    <cellStyle name="Normal 61 2 6 3 3 3 2 3 2 2" xfId="0"/>
    <cellStyle name="Normal 61 2 6 3 3 3 2 3 3" xfId="0"/>
    <cellStyle name="Normal 61 2 6 3 3 3 2 4" xfId="0"/>
    <cellStyle name="Normal 61 2 6 3 3 3 2 4 2" xfId="0"/>
    <cellStyle name="Normal 61 2 6 3 3 3 2 5" xfId="0"/>
    <cellStyle name="Normal 61 2 6 3 3 3 3" xfId="0"/>
    <cellStyle name="Normal 61 2 6 3 3 3 3 2" xfId="0"/>
    <cellStyle name="Normal 61 2 6 3 3 3 3 2 2" xfId="0"/>
    <cellStyle name="Normal 61 2 6 3 3 3 3 3" xfId="0"/>
    <cellStyle name="Normal 61 2 6 3 3 3 4" xfId="0"/>
    <cellStyle name="Normal 61 2 6 3 3 3 4 2" xfId="0"/>
    <cellStyle name="Normal 61 2 6 3 3 3 4 2 2" xfId="0"/>
    <cellStyle name="Normal 61 2 6 3 3 3 4 3" xfId="0"/>
    <cellStyle name="Normal 61 2 6 3 3 3 5" xfId="0"/>
    <cellStyle name="Normal 61 2 6 3 3 3 5 2" xfId="0"/>
    <cellStyle name="Normal 61 2 6 3 3 3 6" xfId="0"/>
    <cellStyle name="Normal 61 2 6 3 3 4" xfId="0"/>
    <cellStyle name="Normal 61 2 6 3 3 4 2" xfId="0"/>
    <cellStyle name="Normal 61 2 6 3 3 4 2 2" xfId="0"/>
    <cellStyle name="Normal 61 2 6 3 3 4 2 2 2" xfId="0"/>
    <cellStyle name="Normal 61 2 6 3 3 4 2 3" xfId="0"/>
    <cellStyle name="Normal 61 2 6 3 3 4 3" xfId="0"/>
    <cellStyle name="Normal 61 2 6 3 3 4 3 2" xfId="0"/>
    <cellStyle name="Normal 61 2 6 3 3 4 3 2 2" xfId="0"/>
    <cellStyle name="Normal 61 2 6 3 3 4 3 3" xfId="0"/>
    <cellStyle name="Normal 61 2 6 3 3 4 4" xfId="0"/>
    <cellStyle name="Normal 61 2 6 3 3 4 4 2" xfId="0"/>
    <cellStyle name="Normal 61 2 6 3 3 4 5" xfId="0"/>
    <cellStyle name="Normal 61 2 6 3 3 5" xfId="0"/>
    <cellStyle name="Normal 61 2 6 3 3 5 2" xfId="0"/>
    <cellStyle name="Normal 61 2 6 3 3 5 2 2" xfId="0"/>
    <cellStyle name="Normal 61 2 6 3 3 5 3" xfId="0"/>
    <cellStyle name="Normal 61 2 6 3 3 6" xfId="0"/>
    <cellStyle name="Normal 61 2 6 3 3 6 2" xfId="0"/>
    <cellStyle name="Normal 61 2 6 3 3 6 2 2" xfId="0"/>
    <cellStyle name="Normal 61 2 6 3 3 6 3" xfId="0"/>
    <cellStyle name="Normal 61 2 6 3 3 7" xfId="0"/>
    <cellStyle name="Normal 61 2 6 3 3 7 2" xfId="0"/>
    <cellStyle name="Normal 61 2 6 3 3 8" xfId="0"/>
    <cellStyle name="Normal 61 2 6 3 4" xfId="0"/>
    <cellStyle name="Normal 61 2 6 3 4 2" xfId="0"/>
    <cellStyle name="Normal 61 2 6 3 4 2 2" xfId="0"/>
    <cellStyle name="Normal 61 2 6 3 4 2 2 2" xfId="0"/>
    <cellStyle name="Normal 61 2 6 3 4 2 2 2 2" xfId="0"/>
    <cellStyle name="Normal 61 2 6 3 4 2 2 2 2 2" xfId="0"/>
    <cellStyle name="Normal 61 2 6 3 4 2 2 2 3" xfId="0"/>
    <cellStyle name="Normal 61 2 6 3 4 2 2 3" xfId="0"/>
    <cellStyle name="Normal 61 2 6 3 4 2 2 3 2" xfId="0"/>
    <cellStyle name="Normal 61 2 6 3 4 2 2 3 2 2" xfId="0"/>
    <cellStyle name="Normal 61 2 6 3 4 2 2 3 3" xfId="0"/>
    <cellStyle name="Normal 61 2 6 3 4 2 2 4" xfId="0"/>
    <cellStyle name="Normal 61 2 6 3 4 2 2 4 2" xfId="0"/>
    <cellStyle name="Normal 61 2 6 3 4 2 2 5" xfId="0"/>
    <cellStyle name="Normal 61 2 6 3 4 2 3" xfId="0"/>
    <cellStyle name="Normal 61 2 6 3 4 2 3 2" xfId="0"/>
    <cellStyle name="Normal 61 2 6 3 4 2 3 2 2" xfId="0"/>
    <cellStyle name="Normal 61 2 6 3 4 2 3 3" xfId="0"/>
    <cellStyle name="Normal 61 2 6 3 4 2 4" xfId="0"/>
    <cellStyle name="Normal 61 2 6 3 4 2 4 2" xfId="0"/>
    <cellStyle name="Normal 61 2 6 3 4 2 4 2 2" xfId="0"/>
    <cellStyle name="Normal 61 2 6 3 4 2 4 3" xfId="0"/>
    <cellStyle name="Normal 61 2 6 3 4 2 5" xfId="0"/>
    <cellStyle name="Normal 61 2 6 3 4 2 5 2" xfId="0"/>
    <cellStyle name="Normal 61 2 6 3 4 2 6" xfId="0"/>
    <cellStyle name="Normal 61 2 6 3 4 3" xfId="0"/>
    <cellStyle name="Normal 61 2 6 3 4 3 2" xfId="0"/>
    <cellStyle name="Normal 61 2 6 3 4 3 2 2" xfId="0"/>
    <cellStyle name="Normal 61 2 6 3 4 3 2 2 2" xfId="0"/>
    <cellStyle name="Normal 61 2 6 3 4 3 2 3" xfId="0"/>
    <cellStyle name="Normal 61 2 6 3 4 3 3" xfId="0"/>
    <cellStyle name="Normal 61 2 6 3 4 3 3 2" xfId="0"/>
    <cellStyle name="Normal 61 2 6 3 4 3 3 2 2" xfId="0"/>
    <cellStyle name="Normal 61 2 6 3 4 3 3 3" xfId="0"/>
    <cellStyle name="Normal 61 2 6 3 4 3 4" xfId="0"/>
    <cellStyle name="Normal 61 2 6 3 4 3 4 2" xfId="0"/>
    <cellStyle name="Normal 61 2 6 3 4 3 5" xfId="0"/>
    <cellStyle name="Normal 61 2 6 3 4 4" xfId="0"/>
    <cellStyle name="Normal 61 2 6 3 4 4 2" xfId="0"/>
    <cellStyle name="Normal 61 2 6 3 4 4 2 2" xfId="0"/>
    <cellStyle name="Normal 61 2 6 3 4 4 3" xfId="0"/>
    <cellStyle name="Normal 61 2 6 3 4 5" xfId="0"/>
    <cellStyle name="Normal 61 2 6 3 4 5 2" xfId="0"/>
    <cellStyle name="Normal 61 2 6 3 4 5 2 2" xfId="0"/>
    <cellStyle name="Normal 61 2 6 3 4 5 3" xfId="0"/>
    <cellStyle name="Normal 61 2 6 3 4 6" xfId="0"/>
    <cellStyle name="Normal 61 2 6 3 4 6 2" xfId="0"/>
    <cellStyle name="Normal 61 2 6 3 4 7" xfId="0"/>
    <cellStyle name="Normal 61 2 6 3 5" xfId="0"/>
    <cellStyle name="Normal 61 2 6 3 5 2" xfId="0"/>
    <cellStyle name="Normal 61 2 6 3 5 2 2" xfId="0"/>
    <cellStyle name="Normal 61 2 6 3 5 2 2 2" xfId="0"/>
    <cellStyle name="Normal 61 2 6 3 5 2 2 2 2" xfId="0"/>
    <cellStyle name="Normal 61 2 6 3 5 2 2 3" xfId="0"/>
    <cellStyle name="Normal 61 2 6 3 5 2 3" xfId="0"/>
    <cellStyle name="Normal 61 2 6 3 5 2 3 2" xfId="0"/>
    <cellStyle name="Normal 61 2 6 3 5 2 3 2 2" xfId="0"/>
    <cellStyle name="Normal 61 2 6 3 5 2 3 3" xfId="0"/>
    <cellStyle name="Normal 61 2 6 3 5 2 4" xfId="0"/>
    <cellStyle name="Normal 61 2 6 3 5 2 4 2" xfId="0"/>
    <cellStyle name="Normal 61 2 6 3 5 2 5" xfId="0"/>
    <cellStyle name="Normal 61 2 6 3 5 3" xfId="0"/>
    <cellStyle name="Normal 61 2 6 3 5 3 2" xfId="0"/>
    <cellStyle name="Normal 61 2 6 3 5 3 2 2" xfId="0"/>
    <cellStyle name="Normal 61 2 6 3 5 3 3" xfId="0"/>
    <cellStyle name="Normal 61 2 6 3 5 4" xfId="0"/>
    <cellStyle name="Normal 61 2 6 3 5 4 2" xfId="0"/>
    <cellStyle name="Normal 61 2 6 3 5 4 2 2" xfId="0"/>
    <cellStyle name="Normal 61 2 6 3 5 4 3" xfId="0"/>
    <cellStyle name="Normal 61 2 6 3 5 5" xfId="0"/>
    <cellStyle name="Normal 61 2 6 3 5 5 2" xfId="0"/>
    <cellStyle name="Normal 61 2 6 3 5 6" xfId="0"/>
    <cellStyle name="Normal 61 2 6 3 6" xfId="0"/>
    <cellStyle name="Normal 61 2 6 3 6 2" xfId="0"/>
    <cellStyle name="Normal 61 2 6 3 6 2 2" xfId="0"/>
    <cellStyle name="Normal 61 2 6 3 6 2 2 2" xfId="0"/>
    <cellStyle name="Normal 61 2 6 3 6 2 3" xfId="0"/>
    <cellStyle name="Normal 61 2 6 3 6 3" xfId="0"/>
    <cellStyle name="Normal 61 2 6 3 6 3 2" xfId="0"/>
    <cellStyle name="Normal 61 2 6 3 6 3 2 2" xfId="0"/>
    <cellStyle name="Normal 61 2 6 3 6 3 3" xfId="0"/>
    <cellStyle name="Normal 61 2 6 3 6 4" xfId="0"/>
    <cellStyle name="Normal 61 2 6 3 6 4 2" xfId="0"/>
    <cellStyle name="Normal 61 2 6 3 6 5" xfId="0"/>
    <cellStyle name="Normal 61 2 6 3 7" xfId="0"/>
    <cellStyle name="Normal 61 2 6 3 7 2" xfId="0"/>
    <cellStyle name="Normal 61 2 6 3 7 2 2" xfId="0"/>
    <cellStyle name="Normal 61 2 6 3 7 3" xfId="0"/>
    <cellStyle name="Normal 61 2 6 3 8" xfId="0"/>
    <cellStyle name="Normal 61 2 6 3 8 2" xfId="0"/>
    <cellStyle name="Normal 61 2 6 3 8 2 2" xfId="0"/>
    <cellStyle name="Normal 61 2 6 3 8 3" xfId="0"/>
    <cellStyle name="Normal 61 2 6 3 9" xfId="0"/>
    <cellStyle name="Normal 61 2 6 3 9 2" xfId="0"/>
    <cellStyle name="Normal 61 2 6 4" xfId="0"/>
    <cellStyle name="Normal 61 2 6 4 2" xfId="0"/>
    <cellStyle name="Normal 61 2 6 4 2 2" xfId="0"/>
    <cellStyle name="Normal 61 2 6 4 2 2 2" xfId="0"/>
    <cellStyle name="Normal 61 2 6 4 2 2 2 2" xfId="0"/>
    <cellStyle name="Normal 61 2 6 4 2 2 2 2 2" xfId="0"/>
    <cellStyle name="Normal 61 2 6 4 2 2 2 2 2 2" xfId="0"/>
    <cellStyle name="Normal 61 2 6 4 2 2 2 2 2 2 2" xfId="0"/>
    <cellStyle name="Normal 61 2 6 4 2 2 2 2 2 3" xfId="0"/>
    <cellStyle name="Normal 61 2 6 4 2 2 2 2 3" xfId="0"/>
    <cellStyle name="Normal 61 2 6 4 2 2 2 2 3 2" xfId="0"/>
    <cellStyle name="Normal 61 2 6 4 2 2 2 2 3 2 2" xfId="0"/>
    <cellStyle name="Normal 61 2 6 4 2 2 2 2 3 3" xfId="0"/>
    <cellStyle name="Normal 61 2 6 4 2 2 2 2 4" xfId="0"/>
    <cellStyle name="Normal 61 2 6 4 2 2 2 2 4 2" xfId="0"/>
    <cellStyle name="Normal 61 2 6 4 2 2 2 2 5" xfId="0"/>
    <cellStyle name="Normal 61 2 6 4 2 2 2 3" xfId="0"/>
    <cellStyle name="Normal 61 2 6 4 2 2 2 3 2" xfId="0"/>
    <cellStyle name="Normal 61 2 6 4 2 2 2 3 2 2" xfId="0"/>
    <cellStyle name="Normal 61 2 6 4 2 2 2 3 3" xfId="0"/>
    <cellStyle name="Normal 61 2 6 4 2 2 2 4" xfId="0"/>
    <cellStyle name="Normal 61 2 6 4 2 2 2 4 2" xfId="0"/>
    <cellStyle name="Normal 61 2 6 4 2 2 2 4 2 2" xfId="0"/>
    <cellStyle name="Normal 61 2 6 4 2 2 2 4 3" xfId="0"/>
    <cellStyle name="Normal 61 2 6 4 2 2 2 5" xfId="0"/>
    <cellStyle name="Normal 61 2 6 4 2 2 2 5 2" xfId="0"/>
    <cellStyle name="Normal 61 2 6 4 2 2 2 6" xfId="0"/>
    <cellStyle name="Normal 61 2 6 4 2 2 3" xfId="0"/>
    <cellStyle name="Normal 61 2 6 4 2 2 3 2" xfId="0"/>
    <cellStyle name="Normal 61 2 6 4 2 2 3 2 2" xfId="0"/>
    <cellStyle name="Normal 61 2 6 4 2 2 3 2 2 2" xfId="0"/>
    <cellStyle name="Normal 61 2 6 4 2 2 3 2 3" xfId="0"/>
    <cellStyle name="Normal 61 2 6 4 2 2 3 3" xfId="0"/>
    <cellStyle name="Normal 61 2 6 4 2 2 3 3 2" xfId="0"/>
    <cellStyle name="Normal 61 2 6 4 2 2 3 3 2 2" xfId="0"/>
    <cellStyle name="Normal 61 2 6 4 2 2 3 3 3" xfId="0"/>
    <cellStyle name="Normal 61 2 6 4 2 2 3 4" xfId="0"/>
    <cellStyle name="Normal 61 2 6 4 2 2 3 4 2" xfId="0"/>
    <cellStyle name="Normal 61 2 6 4 2 2 3 5" xfId="0"/>
    <cellStyle name="Normal 61 2 6 4 2 2 4" xfId="0"/>
    <cellStyle name="Normal 61 2 6 4 2 2 4 2" xfId="0"/>
    <cellStyle name="Normal 61 2 6 4 2 2 4 2 2" xfId="0"/>
    <cellStyle name="Normal 61 2 6 4 2 2 4 3" xfId="0"/>
    <cellStyle name="Normal 61 2 6 4 2 2 5" xfId="0"/>
    <cellStyle name="Normal 61 2 6 4 2 2 5 2" xfId="0"/>
    <cellStyle name="Normal 61 2 6 4 2 2 5 2 2" xfId="0"/>
    <cellStyle name="Normal 61 2 6 4 2 2 5 3" xfId="0"/>
    <cellStyle name="Normal 61 2 6 4 2 2 6" xfId="0"/>
    <cellStyle name="Normal 61 2 6 4 2 2 6 2" xfId="0"/>
    <cellStyle name="Normal 61 2 6 4 2 2 7" xfId="0"/>
    <cellStyle name="Normal 61 2 6 4 2 3" xfId="0"/>
    <cellStyle name="Normal 61 2 6 4 2 3 2" xfId="0"/>
    <cellStyle name="Normal 61 2 6 4 2 3 2 2" xfId="0"/>
    <cellStyle name="Normal 61 2 6 4 2 3 2 2 2" xfId="0"/>
    <cellStyle name="Normal 61 2 6 4 2 3 2 2 2 2" xfId="0"/>
    <cellStyle name="Normal 61 2 6 4 2 3 2 2 3" xfId="0"/>
    <cellStyle name="Normal 61 2 6 4 2 3 2 3" xfId="0"/>
    <cellStyle name="Normal 61 2 6 4 2 3 2 3 2" xfId="0"/>
    <cellStyle name="Normal 61 2 6 4 2 3 2 3 2 2" xfId="0"/>
    <cellStyle name="Normal 61 2 6 4 2 3 2 3 3" xfId="0"/>
    <cellStyle name="Normal 61 2 6 4 2 3 2 4" xfId="0"/>
    <cellStyle name="Normal 61 2 6 4 2 3 2 4 2" xfId="0"/>
    <cellStyle name="Normal 61 2 6 4 2 3 2 5" xfId="0"/>
    <cellStyle name="Normal 61 2 6 4 2 3 3" xfId="0"/>
    <cellStyle name="Normal 61 2 6 4 2 3 3 2" xfId="0"/>
    <cellStyle name="Normal 61 2 6 4 2 3 3 2 2" xfId="0"/>
    <cellStyle name="Normal 61 2 6 4 2 3 3 3" xfId="0"/>
    <cellStyle name="Normal 61 2 6 4 2 3 4" xfId="0"/>
    <cellStyle name="Normal 61 2 6 4 2 3 4 2" xfId="0"/>
    <cellStyle name="Normal 61 2 6 4 2 3 4 2 2" xfId="0"/>
    <cellStyle name="Normal 61 2 6 4 2 3 4 3" xfId="0"/>
    <cellStyle name="Normal 61 2 6 4 2 3 5" xfId="0"/>
    <cellStyle name="Normal 61 2 6 4 2 3 5 2" xfId="0"/>
    <cellStyle name="Normal 61 2 6 4 2 3 6" xfId="0"/>
    <cellStyle name="Normal 61 2 6 4 2 4" xfId="0"/>
    <cellStyle name="Normal 61 2 6 4 2 4 2" xfId="0"/>
    <cellStyle name="Normal 61 2 6 4 2 4 2 2" xfId="0"/>
    <cellStyle name="Normal 61 2 6 4 2 4 2 2 2" xfId="0"/>
    <cellStyle name="Normal 61 2 6 4 2 4 2 3" xfId="0"/>
    <cellStyle name="Normal 61 2 6 4 2 4 3" xfId="0"/>
    <cellStyle name="Normal 61 2 6 4 2 4 3 2" xfId="0"/>
    <cellStyle name="Normal 61 2 6 4 2 4 3 2 2" xfId="0"/>
    <cellStyle name="Normal 61 2 6 4 2 4 3 3" xfId="0"/>
    <cellStyle name="Normal 61 2 6 4 2 4 4" xfId="0"/>
    <cellStyle name="Normal 61 2 6 4 2 4 4 2" xfId="0"/>
    <cellStyle name="Normal 61 2 6 4 2 4 5" xfId="0"/>
    <cellStyle name="Normal 61 2 6 4 2 5" xfId="0"/>
    <cellStyle name="Normal 61 2 6 4 2 5 2" xfId="0"/>
    <cellStyle name="Normal 61 2 6 4 2 5 2 2" xfId="0"/>
    <cellStyle name="Normal 61 2 6 4 2 5 3" xfId="0"/>
    <cellStyle name="Normal 61 2 6 4 2 6" xfId="0"/>
    <cellStyle name="Normal 61 2 6 4 2 6 2" xfId="0"/>
    <cellStyle name="Normal 61 2 6 4 2 6 2 2" xfId="0"/>
    <cellStyle name="Normal 61 2 6 4 2 6 3" xfId="0"/>
    <cellStyle name="Normal 61 2 6 4 2 7" xfId="0"/>
    <cellStyle name="Normal 61 2 6 4 2 7 2" xfId="0"/>
    <cellStyle name="Normal 61 2 6 4 2 8" xfId="0"/>
    <cellStyle name="Normal 61 2 6 4 3" xfId="0"/>
    <cellStyle name="Normal 61 2 6 4 3 2" xfId="0"/>
    <cellStyle name="Normal 61 2 6 4 3 2 2" xfId="0"/>
    <cellStyle name="Normal 61 2 6 4 3 2 2 2" xfId="0"/>
    <cellStyle name="Normal 61 2 6 4 3 2 2 2 2" xfId="0"/>
    <cellStyle name="Normal 61 2 6 4 3 2 2 2 2 2" xfId="0"/>
    <cellStyle name="Normal 61 2 6 4 3 2 2 2 3" xfId="0"/>
    <cellStyle name="Normal 61 2 6 4 3 2 2 3" xfId="0"/>
    <cellStyle name="Normal 61 2 6 4 3 2 2 3 2" xfId="0"/>
    <cellStyle name="Normal 61 2 6 4 3 2 2 3 2 2" xfId="0"/>
    <cellStyle name="Normal 61 2 6 4 3 2 2 3 3" xfId="0"/>
    <cellStyle name="Normal 61 2 6 4 3 2 2 4" xfId="0"/>
    <cellStyle name="Normal 61 2 6 4 3 2 2 4 2" xfId="0"/>
    <cellStyle name="Normal 61 2 6 4 3 2 2 5" xfId="0"/>
    <cellStyle name="Normal 61 2 6 4 3 2 3" xfId="0"/>
    <cellStyle name="Normal 61 2 6 4 3 2 3 2" xfId="0"/>
    <cellStyle name="Normal 61 2 6 4 3 2 3 2 2" xfId="0"/>
    <cellStyle name="Normal 61 2 6 4 3 2 3 3" xfId="0"/>
    <cellStyle name="Normal 61 2 6 4 3 2 4" xfId="0"/>
    <cellStyle name="Normal 61 2 6 4 3 2 4 2" xfId="0"/>
    <cellStyle name="Normal 61 2 6 4 3 2 4 2 2" xfId="0"/>
    <cellStyle name="Normal 61 2 6 4 3 2 4 3" xfId="0"/>
    <cellStyle name="Normal 61 2 6 4 3 2 5" xfId="0"/>
    <cellStyle name="Normal 61 2 6 4 3 2 5 2" xfId="0"/>
    <cellStyle name="Normal 61 2 6 4 3 2 6" xfId="0"/>
    <cellStyle name="Normal 61 2 6 4 3 3" xfId="0"/>
    <cellStyle name="Normal 61 2 6 4 3 3 2" xfId="0"/>
    <cellStyle name="Normal 61 2 6 4 3 3 2 2" xfId="0"/>
    <cellStyle name="Normal 61 2 6 4 3 3 2 2 2" xfId="0"/>
    <cellStyle name="Normal 61 2 6 4 3 3 2 3" xfId="0"/>
    <cellStyle name="Normal 61 2 6 4 3 3 3" xfId="0"/>
    <cellStyle name="Normal 61 2 6 4 3 3 3 2" xfId="0"/>
    <cellStyle name="Normal 61 2 6 4 3 3 3 2 2" xfId="0"/>
    <cellStyle name="Normal 61 2 6 4 3 3 3 3" xfId="0"/>
    <cellStyle name="Normal 61 2 6 4 3 3 4" xfId="0"/>
    <cellStyle name="Normal 61 2 6 4 3 3 4 2" xfId="0"/>
    <cellStyle name="Normal 61 2 6 4 3 3 5" xfId="0"/>
    <cellStyle name="Normal 61 2 6 4 3 4" xfId="0"/>
    <cellStyle name="Normal 61 2 6 4 3 4 2" xfId="0"/>
    <cellStyle name="Normal 61 2 6 4 3 4 2 2" xfId="0"/>
    <cellStyle name="Normal 61 2 6 4 3 4 3" xfId="0"/>
    <cellStyle name="Normal 61 2 6 4 3 5" xfId="0"/>
    <cellStyle name="Normal 61 2 6 4 3 5 2" xfId="0"/>
    <cellStyle name="Normal 61 2 6 4 3 5 2 2" xfId="0"/>
    <cellStyle name="Normal 61 2 6 4 3 5 3" xfId="0"/>
    <cellStyle name="Normal 61 2 6 4 3 6" xfId="0"/>
    <cellStyle name="Normal 61 2 6 4 3 6 2" xfId="0"/>
    <cellStyle name="Normal 61 2 6 4 3 7" xfId="0"/>
    <cellStyle name="Normal 61 2 6 4 4" xfId="0"/>
    <cellStyle name="Normal 61 2 6 4 4 2" xfId="0"/>
    <cellStyle name="Normal 61 2 6 4 4 2 2" xfId="0"/>
    <cellStyle name="Normal 61 2 6 4 4 2 2 2" xfId="0"/>
    <cellStyle name="Normal 61 2 6 4 4 2 2 2 2" xfId="0"/>
    <cellStyle name="Normal 61 2 6 4 4 2 2 3" xfId="0"/>
    <cellStyle name="Normal 61 2 6 4 4 2 3" xfId="0"/>
    <cellStyle name="Normal 61 2 6 4 4 2 3 2" xfId="0"/>
    <cellStyle name="Normal 61 2 6 4 4 2 3 2 2" xfId="0"/>
    <cellStyle name="Normal 61 2 6 4 4 2 3 3" xfId="0"/>
    <cellStyle name="Normal 61 2 6 4 4 2 4" xfId="0"/>
    <cellStyle name="Normal 61 2 6 4 4 2 4 2" xfId="0"/>
    <cellStyle name="Normal 61 2 6 4 4 2 5" xfId="0"/>
    <cellStyle name="Normal 61 2 6 4 4 3" xfId="0"/>
    <cellStyle name="Normal 61 2 6 4 4 3 2" xfId="0"/>
    <cellStyle name="Normal 61 2 6 4 4 3 2 2" xfId="0"/>
    <cellStyle name="Normal 61 2 6 4 4 3 3" xfId="0"/>
    <cellStyle name="Normal 61 2 6 4 4 4" xfId="0"/>
    <cellStyle name="Normal 61 2 6 4 4 4 2" xfId="0"/>
    <cellStyle name="Normal 61 2 6 4 4 4 2 2" xfId="0"/>
    <cellStyle name="Normal 61 2 6 4 4 4 3" xfId="0"/>
    <cellStyle name="Normal 61 2 6 4 4 5" xfId="0"/>
    <cellStyle name="Normal 61 2 6 4 4 5 2" xfId="0"/>
    <cellStyle name="Normal 61 2 6 4 4 6" xfId="0"/>
    <cellStyle name="Normal 61 2 6 4 5" xfId="0"/>
    <cellStyle name="Normal 61 2 6 4 5 2" xfId="0"/>
    <cellStyle name="Normal 61 2 6 4 5 2 2" xfId="0"/>
    <cellStyle name="Normal 61 2 6 4 5 2 2 2" xfId="0"/>
    <cellStyle name="Normal 61 2 6 4 5 2 3" xfId="0"/>
    <cellStyle name="Normal 61 2 6 4 5 3" xfId="0"/>
    <cellStyle name="Normal 61 2 6 4 5 3 2" xfId="0"/>
    <cellStyle name="Normal 61 2 6 4 5 3 2 2" xfId="0"/>
    <cellStyle name="Normal 61 2 6 4 5 3 3" xfId="0"/>
    <cellStyle name="Normal 61 2 6 4 5 4" xfId="0"/>
    <cellStyle name="Normal 61 2 6 4 5 4 2" xfId="0"/>
    <cellStyle name="Normal 61 2 6 4 5 5" xfId="0"/>
    <cellStyle name="Normal 61 2 6 4 6" xfId="0"/>
    <cellStyle name="Normal 61 2 6 4 6 2" xfId="0"/>
    <cellStyle name="Normal 61 2 6 4 6 2 2" xfId="0"/>
    <cellStyle name="Normal 61 2 6 4 6 3" xfId="0"/>
    <cellStyle name="Normal 61 2 6 4 7" xfId="0"/>
    <cellStyle name="Normal 61 2 6 4 7 2" xfId="0"/>
    <cellStyle name="Normal 61 2 6 4 7 2 2" xfId="0"/>
    <cellStyle name="Normal 61 2 6 4 7 3" xfId="0"/>
    <cellStyle name="Normal 61 2 6 4 8" xfId="0"/>
    <cellStyle name="Normal 61 2 6 4 8 2" xfId="0"/>
    <cellStyle name="Normal 61 2 6 4 9" xfId="0"/>
    <cellStyle name="Normal 61 2 6 5" xfId="0"/>
    <cellStyle name="Normal 61 2 6 5 2" xfId="0"/>
    <cellStyle name="Normal 61 2 6 5 2 2" xfId="0"/>
    <cellStyle name="Normal 61 2 6 5 2 2 2" xfId="0"/>
    <cellStyle name="Normal 61 2 6 5 2 2 2 2" xfId="0"/>
    <cellStyle name="Normal 61 2 6 5 2 2 2 2 2" xfId="0"/>
    <cellStyle name="Normal 61 2 6 5 2 2 2 2 2 2" xfId="0"/>
    <cellStyle name="Normal 61 2 6 5 2 2 2 2 3" xfId="0"/>
    <cellStyle name="Normal 61 2 6 5 2 2 2 3" xfId="0"/>
    <cellStyle name="Normal 61 2 6 5 2 2 2 3 2" xfId="0"/>
    <cellStyle name="Normal 61 2 6 5 2 2 2 3 2 2" xfId="0"/>
    <cellStyle name="Normal 61 2 6 5 2 2 2 3 3" xfId="0"/>
    <cellStyle name="Normal 61 2 6 5 2 2 2 4" xfId="0"/>
    <cellStyle name="Normal 61 2 6 5 2 2 2 4 2" xfId="0"/>
    <cellStyle name="Normal 61 2 6 5 2 2 2 5" xfId="0"/>
    <cellStyle name="Normal 61 2 6 5 2 2 3" xfId="0"/>
    <cellStyle name="Normal 61 2 6 5 2 2 3 2" xfId="0"/>
    <cellStyle name="Normal 61 2 6 5 2 2 3 2 2" xfId="0"/>
    <cellStyle name="Normal 61 2 6 5 2 2 3 3" xfId="0"/>
    <cellStyle name="Normal 61 2 6 5 2 2 4" xfId="0"/>
    <cellStyle name="Normal 61 2 6 5 2 2 4 2" xfId="0"/>
    <cellStyle name="Normal 61 2 6 5 2 2 4 2 2" xfId="0"/>
    <cellStyle name="Normal 61 2 6 5 2 2 4 3" xfId="0"/>
    <cellStyle name="Normal 61 2 6 5 2 2 5" xfId="0"/>
    <cellStyle name="Normal 61 2 6 5 2 2 5 2" xfId="0"/>
    <cellStyle name="Normal 61 2 6 5 2 2 6" xfId="0"/>
    <cellStyle name="Normal 61 2 6 5 2 3" xfId="0"/>
    <cellStyle name="Normal 61 2 6 5 2 3 2" xfId="0"/>
    <cellStyle name="Normal 61 2 6 5 2 3 2 2" xfId="0"/>
    <cellStyle name="Normal 61 2 6 5 2 3 2 2 2" xfId="0"/>
    <cellStyle name="Normal 61 2 6 5 2 3 2 3" xfId="0"/>
    <cellStyle name="Normal 61 2 6 5 2 3 3" xfId="0"/>
    <cellStyle name="Normal 61 2 6 5 2 3 3 2" xfId="0"/>
    <cellStyle name="Normal 61 2 6 5 2 3 3 2 2" xfId="0"/>
    <cellStyle name="Normal 61 2 6 5 2 3 3 3" xfId="0"/>
    <cellStyle name="Normal 61 2 6 5 2 3 4" xfId="0"/>
    <cellStyle name="Normal 61 2 6 5 2 3 4 2" xfId="0"/>
    <cellStyle name="Normal 61 2 6 5 2 3 5" xfId="0"/>
    <cellStyle name="Normal 61 2 6 5 2 4" xfId="0"/>
    <cellStyle name="Normal 61 2 6 5 2 4 2" xfId="0"/>
    <cellStyle name="Normal 61 2 6 5 2 4 2 2" xfId="0"/>
    <cellStyle name="Normal 61 2 6 5 2 4 3" xfId="0"/>
    <cellStyle name="Normal 61 2 6 5 2 5" xfId="0"/>
    <cellStyle name="Normal 61 2 6 5 2 5 2" xfId="0"/>
    <cellStyle name="Normal 61 2 6 5 2 5 2 2" xfId="0"/>
    <cellStyle name="Normal 61 2 6 5 2 5 3" xfId="0"/>
    <cellStyle name="Normal 61 2 6 5 2 6" xfId="0"/>
    <cellStyle name="Normal 61 2 6 5 2 6 2" xfId="0"/>
    <cellStyle name="Normal 61 2 6 5 2 7" xfId="0"/>
    <cellStyle name="Normal 61 2 6 5 3" xfId="0"/>
    <cellStyle name="Normal 61 2 6 5 3 2" xfId="0"/>
    <cellStyle name="Normal 61 2 6 5 3 2 2" xfId="0"/>
    <cellStyle name="Normal 61 2 6 5 3 2 2 2" xfId="0"/>
    <cellStyle name="Normal 61 2 6 5 3 2 2 2 2" xfId="0"/>
    <cellStyle name="Normal 61 2 6 5 3 2 2 3" xfId="0"/>
    <cellStyle name="Normal 61 2 6 5 3 2 3" xfId="0"/>
    <cellStyle name="Normal 61 2 6 5 3 2 3 2" xfId="0"/>
    <cellStyle name="Normal 61 2 6 5 3 2 3 2 2" xfId="0"/>
    <cellStyle name="Normal 61 2 6 5 3 2 3 3" xfId="0"/>
    <cellStyle name="Normal 61 2 6 5 3 2 4" xfId="0"/>
    <cellStyle name="Normal 61 2 6 5 3 2 4 2" xfId="0"/>
    <cellStyle name="Normal 61 2 6 5 3 2 5" xfId="0"/>
    <cellStyle name="Normal 61 2 6 5 3 3" xfId="0"/>
    <cellStyle name="Normal 61 2 6 5 3 3 2" xfId="0"/>
    <cellStyle name="Normal 61 2 6 5 3 3 2 2" xfId="0"/>
    <cellStyle name="Normal 61 2 6 5 3 3 3" xfId="0"/>
    <cellStyle name="Normal 61 2 6 5 3 4" xfId="0"/>
    <cellStyle name="Normal 61 2 6 5 3 4 2" xfId="0"/>
    <cellStyle name="Normal 61 2 6 5 3 4 2 2" xfId="0"/>
    <cellStyle name="Normal 61 2 6 5 3 4 3" xfId="0"/>
    <cellStyle name="Normal 61 2 6 5 3 5" xfId="0"/>
    <cellStyle name="Normal 61 2 6 5 3 5 2" xfId="0"/>
    <cellStyle name="Normal 61 2 6 5 3 6" xfId="0"/>
    <cellStyle name="Normal 61 2 6 5 4" xfId="0"/>
    <cellStyle name="Normal 61 2 6 5 4 2" xfId="0"/>
    <cellStyle name="Normal 61 2 6 5 4 2 2" xfId="0"/>
    <cellStyle name="Normal 61 2 6 5 4 2 2 2" xfId="0"/>
    <cellStyle name="Normal 61 2 6 5 4 2 3" xfId="0"/>
    <cellStyle name="Normal 61 2 6 5 4 3" xfId="0"/>
    <cellStyle name="Normal 61 2 6 5 4 3 2" xfId="0"/>
    <cellStyle name="Normal 61 2 6 5 4 3 2 2" xfId="0"/>
    <cellStyle name="Normal 61 2 6 5 4 3 3" xfId="0"/>
    <cellStyle name="Normal 61 2 6 5 4 4" xfId="0"/>
    <cellStyle name="Normal 61 2 6 5 4 4 2" xfId="0"/>
    <cellStyle name="Normal 61 2 6 5 4 5" xfId="0"/>
    <cellStyle name="Normal 61 2 6 5 5" xfId="0"/>
    <cellStyle name="Normal 61 2 6 5 5 2" xfId="0"/>
    <cellStyle name="Normal 61 2 6 5 5 2 2" xfId="0"/>
    <cellStyle name="Normal 61 2 6 5 5 3" xfId="0"/>
    <cellStyle name="Normal 61 2 6 5 6" xfId="0"/>
    <cellStyle name="Normal 61 2 6 5 6 2" xfId="0"/>
    <cellStyle name="Normal 61 2 6 5 6 2 2" xfId="0"/>
    <cellStyle name="Normal 61 2 6 5 6 3" xfId="0"/>
    <cellStyle name="Normal 61 2 6 5 7" xfId="0"/>
    <cellStyle name="Normal 61 2 6 5 7 2" xfId="0"/>
    <cellStyle name="Normal 61 2 6 5 8" xfId="0"/>
    <cellStyle name="Normal 61 2 6 6" xfId="0"/>
    <cellStyle name="Normal 61 2 6 6 2" xfId="0"/>
    <cellStyle name="Normal 61 2 6 6 2 2" xfId="0"/>
    <cellStyle name="Normal 61 2 6 6 2 2 2" xfId="0"/>
    <cellStyle name="Normal 61 2 6 6 2 2 2 2" xfId="0"/>
    <cellStyle name="Normal 61 2 6 6 2 2 2 2 2" xfId="0"/>
    <cellStyle name="Normal 61 2 6 6 2 2 2 3" xfId="0"/>
    <cellStyle name="Normal 61 2 6 6 2 2 3" xfId="0"/>
    <cellStyle name="Normal 61 2 6 6 2 2 3 2" xfId="0"/>
    <cellStyle name="Normal 61 2 6 6 2 2 3 2 2" xfId="0"/>
    <cellStyle name="Normal 61 2 6 6 2 2 3 3" xfId="0"/>
    <cellStyle name="Normal 61 2 6 6 2 2 4" xfId="0"/>
    <cellStyle name="Normal 61 2 6 6 2 2 4 2" xfId="0"/>
    <cellStyle name="Normal 61 2 6 6 2 2 5" xfId="0"/>
    <cellStyle name="Normal 61 2 6 6 2 3" xfId="0"/>
    <cellStyle name="Normal 61 2 6 6 2 3 2" xfId="0"/>
    <cellStyle name="Normal 61 2 6 6 2 3 2 2" xfId="0"/>
    <cellStyle name="Normal 61 2 6 6 2 3 3" xfId="0"/>
    <cellStyle name="Normal 61 2 6 6 2 4" xfId="0"/>
    <cellStyle name="Normal 61 2 6 6 2 4 2" xfId="0"/>
    <cellStyle name="Normal 61 2 6 6 2 4 2 2" xfId="0"/>
    <cellStyle name="Normal 61 2 6 6 2 4 3" xfId="0"/>
    <cellStyle name="Normal 61 2 6 6 2 5" xfId="0"/>
    <cellStyle name="Normal 61 2 6 6 2 5 2" xfId="0"/>
    <cellStyle name="Normal 61 2 6 6 2 6" xfId="0"/>
    <cellStyle name="Normal 61 2 6 6 3" xfId="0"/>
    <cellStyle name="Normal 61 2 6 6 3 2" xfId="0"/>
    <cellStyle name="Normal 61 2 6 6 3 2 2" xfId="0"/>
    <cellStyle name="Normal 61 2 6 6 3 2 2 2" xfId="0"/>
    <cellStyle name="Normal 61 2 6 6 3 2 3" xfId="0"/>
    <cellStyle name="Normal 61 2 6 6 3 3" xfId="0"/>
    <cellStyle name="Normal 61 2 6 6 3 3 2" xfId="0"/>
    <cellStyle name="Normal 61 2 6 6 3 3 2 2" xfId="0"/>
    <cellStyle name="Normal 61 2 6 6 3 3 3" xfId="0"/>
    <cellStyle name="Normal 61 2 6 6 3 4" xfId="0"/>
    <cellStyle name="Normal 61 2 6 6 3 4 2" xfId="0"/>
    <cellStyle name="Normal 61 2 6 6 3 5" xfId="0"/>
    <cellStyle name="Normal 61 2 6 6 4" xfId="0"/>
    <cellStyle name="Normal 61 2 6 6 4 2" xfId="0"/>
    <cellStyle name="Normal 61 2 6 6 4 2 2" xfId="0"/>
    <cellStyle name="Normal 61 2 6 6 4 3" xfId="0"/>
    <cellStyle name="Normal 61 2 6 6 5" xfId="0"/>
    <cellStyle name="Normal 61 2 6 6 5 2" xfId="0"/>
    <cellStyle name="Normal 61 2 6 6 5 2 2" xfId="0"/>
    <cellStyle name="Normal 61 2 6 6 5 3" xfId="0"/>
    <cellStyle name="Normal 61 2 6 6 6" xfId="0"/>
    <cellStyle name="Normal 61 2 6 6 6 2" xfId="0"/>
    <cellStyle name="Normal 61 2 6 6 7" xfId="0"/>
    <cellStyle name="Normal 61 2 6 7" xfId="0"/>
    <cellStyle name="Normal 61 2 6 7 2" xfId="0"/>
    <cellStyle name="Normal 61 2 6 7 2 2" xfId="0"/>
    <cellStyle name="Normal 61 2 6 7 2 2 2" xfId="0"/>
    <cellStyle name="Normal 61 2 6 7 2 2 2 2" xfId="0"/>
    <cellStyle name="Normal 61 2 6 7 2 2 3" xfId="0"/>
    <cellStyle name="Normal 61 2 6 7 2 3" xfId="0"/>
    <cellStyle name="Normal 61 2 6 7 2 3 2" xfId="0"/>
    <cellStyle name="Normal 61 2 6 7 2 3 2 2" xfId="0"/>
    <cellStyle name="Normal 61 2 6 7 2 3 3" xfId="0"/>
    <cellStyle name="Normal 61 2 6 7 2 4" xfId="0"/>
    <cellStyle name="Normal 61 2 6 7 2 4 2" xfId="0"/>
    <cellStyle name="Normal 61 2 6 7 2 5" xfId="0"/>
    <cellStyle name="Normal 61 2 6 7 3" xfId="0"/>
    <cellStyle name="Normal 61 2 6 7 3 2" xfId="0"/>
    <cellStyle name="Normal 61 2 6 7 3 2 2" xfId="0"/>
    <cellStyle name="Normal 61 2 6 7 3 3" xfId="0"/>
    <cellStyle name="Normal 61 2 6 7 4" xfId="0"/>
    <cellStyle name="Normal 61 2 6 7 4 2" xfId="0"/>
    <cellStyle name="Normal 61 2 6 7 4 2 2" xfId="0"/>
    <cellStyle name="Normal 61 2 6 7 4 3" xfId="0"/>
    <cellStyle name="Normal 61 2 6 7 5" xfId="0"/>
    <cellStyle name="Normal 61 2 6 7 5 2" xfId="0"/>
    <cellStyle name="Normal 61 2 6 7 6" xfId="0"/>
    <cellStyle name="Normal 61 2 6 8" xfId="0"/>
    <cellStyle name="Normal 61 2 6 8 2" xfId="0"/>
    <cellStyle name="Normal 61 2 6 8 2 2" xfId="0"/>
    <cellStyle name="Normal 61 2 6 8 2 2 2" xfId="0"/>
    <cellStyle name="Normal 61 2 6 8 2 3" xfId="0"/>
    <cellStyle name="Normal 61 2 6 8 3" xfId="0"/>
    <cellStyle name="Normal 61 2 6 8 3 2" xfId="0"/>
    <cellStyle name="Normal 61 2 6 8 3 2 2" xfId="0"/>
    <cellStyle name="Normal 61 2 6 8 3 3" xfId="0"/>
    <cellStyle name="Normal 61 2 6 8 4" xfId="0"/>
    <cellStyle name="Normal 61 2 6 8 4 2" xfId="0"/>
    <cellStyle name="Normal 61 2 6 8 5" xfId="0"/>
    <cellStyle name="Normal 61 2 6 9" xfId="0"/>
    <cellStyle name="Normal 61 2 6 9 2" xfId="0"/>
    <cellStyle name="Normal 61 2 6 9 2 2" xfId="0"/>
    <cellStyle name="Normal 61 2 6 9 3" xfId="0"/>
    <cellStyle name="Normal 61 2 7" xfId="0"/>
    <cellStyle name="Normal 61 2 7 10" xfId="0"/>
    <cellStyle name="Normal 61 2 7 2" xfId="0"/>
    <cellStyle name="Normal 61 2 7 2 2" xfId="0"/>
    <cellStyle name="Normal 61 2 7 2 2 2" xfId="0"/>
    <cellStyle name="Normal 61 2 7 2 2 2 2" xfId="0"/>
    <cellStyle name="Normal 61 2 7 2 2 2 2 2" xfId="0"/>
    <cellStyle name="Normal 61 2 7 2 2 2 2 2 2" xfId="0"/>
    <cellStyle name="Normal 61 2 7 2 2 2 2 2 2 2" xfId="0"/>
    <cellStyle name="Normal 61 2 7 2 2 2 2 2 2 2 2" xfId="0"/>
    <cellStyle name="Normal 61 2 7 2 2 2 2 2 2 3" xfId="0"/>
    <cellStyle name="Normal 61 2 7 2 2 2 2 2 3" xfId="0"/>
    <cellStyle name="Normal 61 2 7 2 2 2 2 2 3 2" xfId="0"/>
    <cellStyle name="Normal 61 2 7 2 2 2 2 2 3 2 2" xfId="0"/>
    <cellStyle name="Normal 61 2 7 2 2 2 2 2 3 3" xfId="0"/>
    <cellStyle name="Normal 61 2 7 2 2 2 2 2 4" xfId="0"/>
    <cellStyle name="Normal 61 2 7 2 2 2 2 2 4 2" xfId="0"/>
    <cellStyle name="Normal 61 2 7 2 2 2 2 2 5" xfId="0"/>
    <cellStyle name="Normal 61 2 7 2 2 2 2 3" xfId="0"/>
    <cellStyle name="Normal 61 2 7 2 2 2 2 3 2" xfId="0"/>
    <cellStyle name="Normal 61 2 7 2 2 2 2 3 2 2" xfId="0"/>
    <cellStyle name="Normal 61 2 7 2 2 2 2 3 3" xfId="0"/>
    <cellStyle name="Normal 61 2 7 2 2 2 2 4" xfId="0"/>
    <cellStyle name="Normal 61 2 7 2 2 2 2 4 2" xfId="0"/>
    <cellStyle name="Normal 61 2 7 2 2 2 2 4 2 2" xfId="0"/>
    <cellStyle name="Normal 61 2 7 2 2 2 2 4 3" xfId="0"/>
    <cellStyle name="Normal 61 2 7 2 2 2 2 5" xfId="0"/>
    <cellStyle name="Normal 61 2 7 2 2 2 2 5 2" xfId="0"/>
    <cellStyle name="Normal 61 2 7 2 2 2 2 6" xfId="0"/>
    <cellStyle name="Normal 61 2 7 2 2 2 3" xfId="0"/>
    <cellStyle name="Normal 61 2 7 2 2 2 3 2" xfId="0"/>
    <cellStyle name="Normal 61 2 7 2 2 2 3 2 2" xfId="0"/>
    <cellStyle name="Normal 61 2 7 2 2 2 3 2 2 2" xfId="0"/>
    <cellStyle name="Normal 61 2 7 2 2 2 3 2 3" xfId="0"/>
    <cellStyle name="Normal 61 2 7 2 2 2 3 3" xfId="0"/>
    <cellStyle name="Normal 61 2 7 2 2 2 3 3 2" xfId="0"/>
    <cellStyle name="Normal 61 2 7 2 2 2 3 3 2 2" xfId="0"/>
    <cellStyle name="Normal 61 2 7 2 2 2 3 3 3" xfId="0"/>
    <cellStyle name="Normal 61 2 7 2 2 2 3 4" xfId="0"/>
    <cellStyle name="Normal 61 2 7 2 2 2 3 4 2" xfId="0"/>
    <cellStyle name="Normal 61 2 7 2 2 2 3 5" xfId="0"/>
    <cellStyle name="Normal 61 2 7 2 2 2 4" xfId="0"/>
    <cellStyle name="Normal 61 2 7 2 2 2 4 2" xfId="0"/>
    <cellStyle name="Normal 61 2 7 2 2 2 4 2 2" xfId="0"/>
    <cellStyle name="Normal 61 2 7 2 2 2 4 3" xfId="0"/>
    <cellStyle name="Normal 61 2 7 2 2 2 5" xfId="0"/>
    <cellStyle name="Normal 61 2 7 2 2 2 5 2" xfId="0"/>
    <cellStyle name="Normal 61 2 7 2 2 2 5 2 2" xfId="0"/>
    <cellStyle name="Normal 61 2 7 2 2 2 5 3" xfId="0"/>
    <cellStyle name="Normal 61 2 7 2 2 2 6" xfId="0"/>
    <cellStyle name="Normal 61 2 7 2 2 2 6 2" xfId="0"/>
    <cellStyle name="Normal 61 2 7 2 2 2 7" xfId="0"/>
    <cellStyle name="Normal 61 2 7 2 2 3" xfId="0"/>
    <cellStyle name="Normal 61 2 7 2 2 3 2" xfId="0"/>
    <cellStyle name="Normal 61 2 7 2 2 3 2 2" xfId="0"/>
    <cellStyle name="Normal 61 2 7 2 2 3 2 2 2" xfId="0"/>
    <cellStyle name="Normal 61 2 7 2 2 3 2 2 2 2" xfId="0"/>
    <cellStyle name="Normal 61 2 7 2 2 3 2 2 3" xfId="0"/>
    <cellStyle name="Normal 61 2 7 2 2 3 2 3" xfId="0"/>
    <cellStyle name="Normal 61 2 7 2 2 3 2 3 2" xfId="0"/>
    <cellStyle name="Normal 61 2 7 2 2 3 2 3 2 2" xfId="0"/>
    <cellStyle name="Normal 61 2 7 2 2 3 2 3 3" xfId="0"/>
    <cellStyle name="Normal 61 2 7 2 2 3 2 4" xfId="0"/>
    <cellStyle name="Normal 61 2 7 2 2 3 2 4 2" xfId="0"/>
    <cellStyle name="Normal 61 2 7 2 2 3 2 5" xfId="0"/>
    <cellStyle name="Normal 61 2 7 2 2 3 3" xfId="0"/>
    <cellStyle name="Normal 61 2 7 2 2 3 3 2" xfId="0"/>
    <cellStyle name="Normal 61 2 7 2 2 3 3 2 2" xfId="0"/>
    <cellStyle name="Normal 61 2 7 2 2 3 3 3" xfId="0"/>
    <cellStyle name="Normal 61 2 7 2 2 3 4" xfId="0"/>
    <cellStyle name="Normal 61 2 7 2 2 3 4 2" xfId="0"/>
    <cellStyle name="Normal 61 2 7 2 2 3 4 2 2" xfId="0"/>
    <cellStyle name="Normal 61 2 7 2 2 3 4 3" xfId="0"/>
    <cellStyle name="Normal 61 2 7 2 2 3 5" xfId="0"/>
    <cellStyle name="Normal 61 2 7 2 2 3 5 2" xfId="0"/>
    <cellStyle name="Normal 61 2 7 2 2 3 6" xfId="0"/>
    <cellStyle name="Normal 61 2 7 2 2 4" xfId="0"/>
    <cellStyle name="Normal 61 2 7 2 2 4 2" xfId="0"/>
    <cellStyle name="Normal 61 2 7 2 2 4 2 2" xfId="0"/>
    <cellStyle name="Normal 61 2 7 2 2 4 2 2 2" xfId="0"/>
    <cellStyle name="Normal 61 2 7 2 2 4 2 3" xfId="0"/>
    <cellStyle name="Normal 61 2 7 2 2 4 3" xfId="0"/>
    <cellStyle name="Normal 61 2 7 2 2 4 3 2" xfId="0"/>
    <cellStyle name="Normal 61 2 7 2 2 4 3 2 2" xfId="0"/>
    <cellStyle name="Normal 61 2 7 2 2 4 3 3" xfId="0"/>
    <cellStyle name="Normal 61 2 7 2 2 4 4" xfId="0"/>
    <cellStyle name="Normal 61 2 7 2 2 4 4 2" xfId="0"/>
    <cellStyle name="Normal 61 2 7 2 2 4 5" xfId="0"/>
    <cellStyle name="Normal 61 2 7 2 2 5" xfId="0"/>
    <cellStyle name="Normal 61 2 7 2 2 5 2" xfId="0"/>
    <cellStyle name="Normal 61 2 7 2 2 5 2 2" xfId="0"/>
    <cellStyle name="Normal 61 2 7 2 2 5 3" xfId="0"/>
    <cellStyle name="Normal 61 2 7 2 2 6" xfId="0"/>
    <cellStyle name="Normal 61 2 7 2 2 6 2" xfId="0"/>
    <cellStyle name="Normal 61 2 7 2 2 6 2 2" xfId="0"/>
    <cellStyle name="Normal 61 2 7 2 2 6 3" xfId="0"/>
    <cellStyle name="Normal 61 2 7 2 2 7" xfId="0"/>
    <cellStyle name="Normal 61 2 7 2 2 7 2" xfId="0"/>
    <cellStyle name="Normal 61 2 7 2 2 8" xfId="0"/>
    <cellStyle name="Normal 61 2 7 2 3" xfId="0"/>
    <cellStyle name="Normal 61 2 7 2 3 2" xfId="0"/>
    <cellStyle name="Normal 61 2 7 2 3 2 2" xfId="0"/>
    <cellStyle name="Normal 61 2 7 2 3 2 2 2" xfId="0"/>
    <cellStyle name="Normal 61 2 7 2 3 2 2 2 2" xfId="0"/>
    <cellStyle name="Normal 61 2 7 2 3 2 2 2 2 2" xfId="0"/>
    <cellStyle name="Normal 61 2 7 2 3 2 2 2 3" xfId="0"/>
    <cellStyle name="Normal 61 2 7 2 3 2 2 3" xfId="0"/>
    <cellStyle name="Normal 61 2 7 2 3 2 2 3 2" xfId="0"/>
    <cellStyle name="Normal 61 2 7 2 3 2 2 3 2 2" xfId="0"/>
    <cellStyle name="Normal 61 2 7 2 3 2 2 3 3" xfId="0"/>
    <cellStyle name="Normal 61 2 7 2 3 2 2 4" xfId="0"/>
    <cellStyle name="Normal 61 2 7 2 3 2 2 4 2" xfId="0"/>
    <cellStyle name="Normal 61 2 7 2 3 2 2 5" xfId="0"/>
    <cellStyle name="Normal 61 2 7 2 3 2 3" xfId="0"/>
    <cellStyle name="Normal 61 2 7 2 3 2 3 2" xfId="0"/>
    <cellStyle name="Normal 61 2 7 2 3 2 3 2 2" xfId="0"/>
    <cellStyle name="Normal 61 2 7 2 3 2 3 3" xfId="0"/>
    <cellStyle name="Normal 61 2 7 2 3 2 4" xfId="0"/>
    <cellStyle name="Normal 61 2 7 2 3 2 4 2" xfId="0"/>
    <cellStyle name="Normal 61 2 7 2 3 2 4 2 2" xfId="0"/>
    <cellStyle name="Normal 61 2 7 2 3 2 4 3" xfId="0"/>
    <cellStyle name="Normal 61 2 7 2 3 2 5" xfId="0"/>
    <cellStyle name="Normal 61 2 7 2 3 2 5 2" xfId="0"/>
    <cellStyle name="Normal 61 2 7 2 3 2 6" xfId="0"/>
    <cellStyle name="Normal 61 2 7 2 3 3" xfId="0"/>
    <cellStyle name="Normal 61 2 7 2 3 3 2" xfId="0"/>
    <cellStyle name="Normal 61 2 7 2 3 3 2 2" xfId="0"/>
    <cellStyle name="Normal 61 2 7 2 3 3 2 2 2" xfId="0"/>
    <cellStyle name="Normal 61 2 7 2 3 3 2 3" xfId="0"/>
    <cellStyle name="Normal 61 2 7 2 3 3 3" xfId="0"/>
    <cellStyle name="Normal 61 2 7 2 3 3 3 2" xfId="0"/>
    <cellStyle name="Normal 61 2 7 2 3 3 3 2 2" xfId="0"/>
    <cellStyle name="Normal 61 2 7 2 3 3 3 3" xfId="0"/>
    <cellStyle name="Normal 61 2 7 2 3 3 4" xfId="0"/>
    <cellStyle name="Normal 61 2 7 2 3 3 4 2" xfId="0"/>
    <cellStyle name="Normal 61 2 7 2 3 3 5" xfId="0"/>
    <cellStyle name="Normal 61 2 7 2 3 4" xfId="0"/>
    <cellStyle name="Normal 61 2 7 2 3 4 2" xfId="0"/>
    <cellStyle name="Normal 61 2 7 2 3 4 2 2" xfId="0"/>
    <cellStyle name="Normal 61 2 7 2 3 4 3" xfId="0"/>
    <cellStyle name="Normal 61 2 7 2 3 5" xfId="0"/>
    <cellStyle name="Normal 61 2 7 2 3 5 2" xfId="0"/>
    <cellStyle name="Normal 61 2 7 2 3 5 2 2" xfId="0"/>
    <cellStyle name="Normal 61 2 7 2 3 5 3" xfId="0"/>
    <cellStyle name="Normal 61 2 7 2 3 6" xfId="0"/>
    <cellStyle name="Normal 61 2 7 2 3 6 2" xfId="0"/>
    <cellStyle name="Normal 61 2 7 2 3 7" xfId="0"/>
    <cellStyle name="Normal 61 2 7 2 4" xfId="0"/>
    <cellStyle name="Normal 61 2 7 2 4 2" xfId="0"/>
    <cellStyle name="Normal 61 2 7 2 4 2 2" xfId="0"/>
    <cellStyle name="Normal 61 2 7 2 4 2 2 2" xfId="0"/>
    <cellStyle name="Normal 61 2 7 2 4 2 2 2 2" xfId="0"/>
    <cellStyle name="Normal 61 2 7 2 4 2 2 3" xfId="0"/>
    <cellStyle name="Normal 61 2 7 2 4 2 3" xfId="0"/>
    <cellStyle name="Normal 61 2 7 2 4 2 3 2" xfId="0"/>
    <cellStyle name="Normal 61 2 7 2 4 2 3 2 2" xfId="0"/>
    <cellStyle name="Normal 61 2 7 2 4 2 3 3" xfId="0"/>
    <cellStyle name="Normal 61 2 7 2 4 2 4" xfId="0"/>
    <cellStyle name="Normal 61 2 7 2 4 2 4 2" xfId="0"/>
    <cellStyle name="Normal 61 2 7 2 4 2 5" xfId="0"/>
    <cellStyle name="Normal 61 2 7 2 4 3" xfId="0"/>
    <cellStyle name="Normal 61 2 7 2 4 3 2" xfId="0"/>
    <cellStyle name="Normal 61 2 7 2 4 3 2 2" xfId="0"/>
    <cellStyle name="Normal 61 2 7 2 4 3 3" xfId="0"/>
    <cellStyle name="Normal 61 2 7 2 4 4" xfId="0"/>
    <cellStyle name="Normal 61 2 7 2 4 4 2" xfId="0"/>
    <cellStyle name="Normal 61 2 7 2 4 4 2 2" xfId="0"/>
    <cellStyle name="Normal 61 2 7 2 4 4 3" xfId="0"/>
    <cellStyle name="Normal 61 2 7 2 4 5" xfId="0"/>
    <cellStyle name="Normal 61 2 7 2 4 5 2" xfId="0"/>
    <cellStyle name="Normal 61 2 7 2 4 6" xfId="0"/>
    <cellStyle name="Normal 61 2 7 2 5" xfId="0"/>
    <cellStyle name="Normal 61 2 7 2 5 2" xfId="0"/>
    <cellStyle name="Normal 61 2 7 2 5 2 2" xfId="0"/>
    <cellStyle name="Normal 61 2 7 2 5 2 2 2" xfId="0"/>
    <cellStyle name="Normal 61 2 7 2 5 2 3" xfId="0"/>
    <cellStyle name="Normal 61 2 7 2 5 3" xfId="0"/>
    <cellStyle name="Normal 61 2 7 2 5 3 2" xfId="0"/>
    <cellStyle name="Normal 61 2 7 2 5 3 2 2" xfId="0"/>
    <cellStyle name="Normal 61 2 7 2 5 3 3" xfId="0"/>
    <cellStyle name="Normal 61 2 7 2 5 4" xfId="0"/>
    <cellStyle name="Normal 61 2 7 2 5 4 2" xfId="0"/>
    <cellStyle name="Normal 61 2 7 2 5 5" xfId="0"/>
    <cellStyle name="Normal 61 2 7 2 6" xfId="0"/>
    <cellStyle name="Normal 61 2 7 2 6 2" xfId="0"/>
    <cellStyle name="Normal 61 2 7 2 6 2 2" xfId="0"/>
    <cellStyle name="Normal 61 2 7 2 6 3" xfId="0"/>
    <cellStyle name="Normal 61 2 7 2 7" xfId="0"/>
    <cellStyle name="Normal 61 2 7 2 7 2" xfId="0"/>
    <cellStyle name="Normal 61 2 7 2 7 2 2" xfId="0"/>
    <cellStyle name="Normal 61 2 7 2 7 3" xfId="0"/>
    <cellStyle name="Normal 61 2 7 2 8" xfId="0"/>
    <cellStyle name="Normal 61 2 7 2 8 2" xfId="0"/>
    <cellStyle name="Normal 61 2 7 2 9" xfId="0"/>
    <cellStyle name="Normal 61 2 7 3" xfId="0"/>
    <cellStyle name="Normal 61 2 7 3 2" xfId="0"/>
    <cellStyle name="Normal 61 2 7 3 2 2" xfId="0"/>
    <cellStyle name="Normal 61 2 7 3 2 2 2" xfId="0"/>
    <cellStyle name="Normal 61 2 7 3 2 2 2 2" xfId="0"/>
    <cellStyle name="Normal 61 2 7 3 2 2 2 2 2" xfId="0"/>
    <cellStyle name="Normal 61 2 7 3 2 2 2 2 2 2" xfId="0"/>
    <cellStyle name="Normal 61 2 7 3 2 2 2 2 3" xfId="0"/>
    <cellStyle name="Normal 61 2 7 3 2 2 2 3" xfId="0"/>
    <cellStyle name="Normal 61 2 7 3 2 2 2 3 2" xfId="0"/>
    <cellStyle name="Normal 61 2 7 3 2 2 2 3 2 2" xfId="0"/>
    <cellStyle name="Normal 61 2 7 3 2 2 2 3 3" xfId="0"/>
    <cellStyle name="Normal 61 2 7 3 2 2 2 4" xfId="0"/>
    <cellStyle name="Normal 61 2 7 3 2 2 2 4 2" xfId="0"/>
    <cellStyle name="Normal 61 2 7 3 2 2 2 5" xfId="0"/>
    <cellStyle name="Normal 61 2 7 3 2 2 3" xfId="0"/>
    <cellStyle name="Normal 61 2 7 3 2 2 3 2" xfId="0"/>
    <cellStyle name="Normal 61 2 7 3 2 2 3 2 2" xfId="0"/>
    <cellStyle name="Normal 61 2 7 3 2 2 3 3" xfId="0"/>
    <cellStyle name="Normal 61 2 7 3 2 2 4" xfId="0"/>
    <cellStyle name="Normal 61 2 7 3 2 2 4 2" xfId="0"/>
    <cellStyle name="Normal 61 2 7 3 2 2 4 2 2" xfId="0"/>
    <cellStyle name="Normal 61 2 7 3 2 2 4 3" xfId="0"/>
    <cellStyle name="Normal 61 2 7 3 2 2 5" xfId="0"/>
    <cellStyle name="Normal 61 2 7 3 2 2 5 2" xfId="0"/>
    <cellStyle name="Normal 61 2 7 3 2 2 6" xfId="0"/>
    <cellStyle name="Normal 61 2 7 3 2 3" xfId="0"/>
    <cellStyle name="Normal 61 2 7 3 2 3 2" xfId="0"/>
    <cellStyle name="Normal 61 2 7 3 2 3 2 2" xfId="0"/>
    <cellStyle name="Normal 61 2 7 3 2 3 2 2 2" xfId="0"/>
    <cellStyle name="Normal 61 2 7 3 2 3 2 3" xfId="0"/>
    <cellStyle name="Normal 61 2 7 3 2 3 3" xfId="0"/>
    <cellStyle name="Normal 61 2 7 3 2 3 3 2" xfId="0"/>
    <cellStyle name="Normal 61 2 7 3 2 3 3 2 2" xfId="0"/>
    <cellStyle name="Normal 61 2 7 3 2 3 3 3" xfId="0"/>
    <cellStyle name="Normal 61 2 7 3 2 3 4" xfId="0"/>
    <cellStyle name="Normal 61 2 7 3 2 3 4 2" xfId="0"/>
    <cellStyle name="Normal 61 2 7 3 2 3 5" xfId="0"/>
    <cellStyle name="Normal 61 2 7 3 2 4" xfId="0"/>
    <cellStyle name="Normal 61 2 7 3 2 4 2" xfId="0"/>
    <cellStyle name="Normal 61 2 7 3 2 4 2 2" xfId="0"/>
    <cellStyle name="Normal 61 2 7 3 2 4 3" xfId="0"/>
    <cellStyle name="Normal 61 2 7 3 2 5" xfId="0"/>
    <cellStyle name="Normal 61 2 7 3 2 5 2" xfId="0"/>
    <cellStyle name="Normal 61 2 7 3 2 5 2 2" xfId="0"/>
    <cellStyle name="Normal 61 2 7 3 2 5 3" xfId="0"/>
    <cellStyle name="Normal 61 2 7 3 2 6" xfId="0"/>
    <cellStyle name="Normal 61 2 7 3 2 6 2" xfId="0"/>
    <cellStyle name="Normal 61 2 7 3 2 7" xfId="0"/>
    <cellStyle name="Normal 61 2 7 3 3" xfId="0"/>
    <cellStyle name="Normal 61 2 7 3 3 2" xfId="0"/>
    <cellStyle name="Normal 61 2 7 3 3 2 2" xfId="0"/>
    <cellStyle name="Normal 61 2 7 3 3 2 2 2" xfId="0"/>
    <cellStyle name="Normal 61 2 7 3 3 2 2 2 2" xfId="0"/>
    <cellStyle name="Normal 61 2 7 3 3 2 2 3" xfId="0"/>
    <cellStyle name="Normal 61 2 7 3 3 2 3" xfId="0"/>
    <cellStyle name="Normal 61 2 7 3 3 2 3 2" xfId="0"/>
    <cellStyle name="Normal 61 2 7 3 3 2 3 2 2" xfId="0"/>
    <cellStyle name="Normal 61 2 7 3 3 2 3 3" xfId="0"/>
    <cellStyle name="Normal 61 2 7 3 3 2 4" xfId="0"/>
    <cellStyle name="Normal 61 2 7 3 3 2 4 2" xfId="0"/>
    <cellStyle name="Normal 61 2 7 3 3 2 5" xfId="0"/>
    <cellStyle name="Normal 61 2 7 3 3 3" xfId="0"/>
    <cellStyle name="Normal 61 2 7 3 3 3 2" xfId="0"/>
    <cellStyle name="Normal 61 2 7 3 3 3 2 2" xfId="0"/>
    <cellStyle name="Normal 61 2 7 3 3 3 3" xfId="0"/>
    <cellStyle name="Normal 61 2 7 3 3 4" xfId="0"/>
    <cellStyle name="Normal 61 2 7 3 3 4 2" xfId="0"/>
    <cellStyle name="Normal 61 2 7 3 3 4 2 2" xfId="0"/>
    <cellStyle name="Normal 61 2 7 3 3 4 3" xfId="0"/>
    <cellStyle name="Normal 61 2 7 3 3 5" xfId="0"/>
    <cellStyle name="Normal 61 2 7 3 3 5 2" xfId="0"/>
    <cellStyle name="Normal 61 2 7 3 3 6" xfId="0"/>
    <cellStyle name="Normal 61 2 7 3 4" xfId="0"/>
    <cellStyle name="Normal 61 2 7 3 4 2" xfId="0"/>
    <cellStyle name="Normal 61 2 7 3 4 2 2" xfId="0"/>
    <cellStyle name="Normal 61 2 7 3 4 2 2 2" xfId="0"/>
    <cellStyle name="Normal 61 2 7 3 4 2 3" xfId="0"/>
    <cellStyle name="Normal 61 2 7 3 4 3" xfId="0"/>
    <cellStyle name="Normal 61 2 7 3 4 3 2" xfId="0"/>
    <cellStyle name="Normal 61 2 7 3 4 3 2 2" xfId="0"/>
    <cellStyle name="Normal 61 2 7 3 4 3 3" xfId="0"/>
    <cellStyle name="Normal 61 2 7 3 4 4" xfId="0"/>
    <cellStyle name="Normal 61 2 7 3 4 4 2" xfId="0"/>
    <cellStyle name="Normal 61 2 7 3 4 5" xfId="0"/>
    <cellStyle name="Normal 61 2 7 3 5" xfId="0"/>
    <cellStyle name="Normal 61 2 7 3 5 2" xfId="0"/>
    <cellStyle name="Normal 61 2 7 3 5 2 2" xfId="0"/>
    <cellStyle name="Normal 61 2 7 3 5 3" xfId="0"/>
    <cellStyle name="Normal 61 2 7 3 6" xfId="0"/>
    <cellStyle name="Normal 61 2 7 3 6 2" xfId="0"/>
    <cellStyle name="Normal 61 2 7 3 6 2 2" xfId="0"/>
    <cellStyle name="Normal 61 2 7 3 6 3" xfId="0"/>
    <cellStyle name="Normal 61 2 7 3 7" xfId="0"/>
    <cellStyle name="Normal 61 2 7 3 7 2" xfId="0"/>
    <cellStyle name="Normal 61 2 7 3 8" xfId="0"/>
    <cellStyle name="Normal 61 2 7 4" xfId="0"/>
    <cellStyle name="Normal 61 2 7 4 2" xfId="0"/>
    <cellStyle name="Normal 61 2 7 4 2 2" xfId="0"/>
    <cellStyle name="Normal 61 2 7 4 2 2 2" xfId="0"/>
    <cellStyle name="Normal 61 2 7 4 2 2 2 2" xfId="0"/>
    <cellStyle name="Normal 61 2 7 4 2 2 2 2 2" xfId="0"/>
    <cellStyle name="Normal 61 2 7 4 2 2 2 3" xfId="0"/>
    <cellStyle name="Normal 61 2 7 4 2 2 3" xfId="0"/>
    <cellStyle name="Normal 61 2 7 4 2 2 3 2" xfId="0"/>
    <cellStyle name="Normal 61 2 7 4 2 2 3 2 2" xfId="0"/>
    <cellStyle name="Normal 61 2 7 4 2 2 3 3" xfId="0"/>
    <cellStyle name="Normal 61 2 7 4 2 2 4" xfId="0"/>
    <cellStyle name="Normal 61 2 7 4 2 2 4 2" xfId="0"/>
    <cellStyle name="Normal 61 2 7 4 2 2 5" xfId="0"/>
    <cellStyle name="Normal 61 2 7 4 2 3" xfId="0"/>
    <cellStyle name="Normal 61 2 7 4 2 3 2" xfId="0"/>
    <cellStyle name="Normal 61 2 7 4 2 3 2 2" xfId="0"/>
    <cellStyle name="Normal 61 2 7 4 2 3 3" xfId="0"/>
    <cellStyle name="Normal 61 2 7 4 2 4" xfId="0"/>
    <cellStyle name="Normal 61 2 7 4 2 4 2" xfId="0"/>
    <cellStyle name="Normal 61 2 7 4 2 4 2 2" xfId="0"/>
    <cellStyle name="Normal 61 2 7 4 2 4 3" xfId="0"/>
    <cellStyle name="Normal 61 2 7 4 2 5" xfId="0"/>
    <cellStyle name="Normal 61 2 7 4 2 5 2" xfId="0"/>
    <cellStyle name="Normal 61 2 7 4 2 6" xfId="0"/>
    <cellStyle name="Normal 61 2 7 4 3" xfId="0"/>
    <cellStyle name="Normal 61 2 7 4 3 2" xfId="0"/>
    <cellStyle name="Normal 61 2 7 4 3 2 2" xfId="0"/>
    <cellStyle name="Normal 61 2 7 4 3 2 2 2" xfId="0"/>
    <cellStyle name="Normal 61 2 7 4 3 2 3" xfId="0"/>
    <cellStyle name="Normal 61 2 7 4 3 3" xfId="0"/>
    <cellStyle name="Normal 61 2 7 4 3 3 2" xfId="0"/>
    <cellStyle name="Normal 61 2 7 4 3 3 2 2" xfId="0"/>
    <cellStyle name="Normal 61 2 7 4 3 3 3" xfId="0"/>
    <cellStyle name="Normal 61 2 7 4 3 4" xfId="0"/>
    <cellStyle name="Normal 61 2 7 4 3 4 2" xfId="0"/>
    <cellStyle name="Normal 61 2 7 4 3 5" xfId="0"/>
    <cellStyle name="Normal 61 2 7 4 4" xfId="0"/>
    <cellStyle name="Normal 61 2 7 4 4 2" xfId="0"/>
    <cellStyle name="Normal 61 2 7 4 4 2 2" xfId="0"/>
    <cellStyle name="Normal 61 2 7 4 4 3" xfId="0"/>
    <cellStyle name="Normal 61 2 7 4 5" xfId="0"/>
    <cellStyle name="Normal 61 2 7 4 5 2" xfId="0"/>
    <cellStyle name="Normal 61 2 7 4 5 2 2" xfId="0"/>
    <cellStyle name="Normal 61 2 7 4 5 3" xfId="0"/>
    <cellStyle name="Normal 61 2 7 4 6" xfId="0"/>
    <cellStyle name="Normal 61 2 7 4 6 2" xfId="0"/>
    <cellStyle name="Normal 61 2 7 4 7" xfId="0"/>
    <cellStyle name="Normal 61 2 7 5" xfId="0"/>
    <cellStyle name="Normal 61 2 7 5 2" xfId="0"/>
    <cellStyle name="Normal 61 2 7 5 2 2" xfId="0"/>
    <cellStyle name="Normal 61 2 7 5 2 2 2" xfId="0"/>
    <cellStyle name="Normal 61 2 7 5 2 2 2 2" xfId="0"/>
    <cellStyle name="Normal 61 2 7 5 2 2 3" xfId="0"/>
    <cellStyle name="Normal 61 2 7 5 2 3" xfId="0"/>
    <cellStyle name="Normal 61 2 7 5 2 3 2" xfId="0"/>
    <cellStyle name="Normal 61 2 7 5 2 3 2 2" xfId="0"/>
    <cellStyle name="Normal 61 2 7 5 2 3 3" xfId="0"/>
    <cellStyle name="Normal 61 2 7 5 2 4" xfId="0"/>
    <cellStyle name="Normal 61 2 7 5 2 4 2" xfId="0"/>
    <cellStyle name="Normal 61 2 7 5 2 5" xfId="0"/>
    <cellStyle name="Normal 61 2 7 5 3" xfId="0"/>
    <cellStyle name="Normal 61 2 7 5 3 2" xfId="0"/>
    <cellStyle name="Normal 61 2 7 5 3 2 2" xfId="0"/>
    <cellStyle name="Normal 61 2 7 5 3 3" xfId="0"/>
    <cellStyle name="Normal 61 2 7 5 4" xfId="0"/>
    <cellStyle name="Normal 61 2 7 5 4 2" xfId="0"/>
    <cellStyle name="Normal 61 2 7 5 4 2 2" xfId="0"/>
    <cellStyle name="Normal 61 2 7 5 4 3" xfId="0"/>
    <cellStyle name="Normal 61 2 7 5 5" xfId="0"/>
    <cellStyle name="Normal 61 2 7 5 5 2" xfId="0"/>
    <cellStyle name="Normal 61 2 7 5 6" xfId="0"/>
    <cellStyle name="Normal 61 2 7 6" xfId="0"/>
    <cellStyle name="Normal 61 2 7 6 2" xfId="0"/>
    <cellStyle name="Normal 61 2 7 6 2 2" xfId="0"/>
    <cellStyle name="Normal 61 2 7 6 2 2 2" xfId="0"/>
    <cellStyle name="Normal 61 2 7 6 2 3" xfId="0"/>
    <cellStyle name="Normal 61 2 7 6 3" xfId="0"/>
    <cellStyle name="Normal 61 2 7 6 3 2" xfId="0"/>
    <cellStyle name="Normal 61 2 7 6 3 2 2" xfId="0"/>
    <cellStyle name="Normal 61 2 7 6 3 3" xfId="0"/>
    <cellStyle name="Normal 61 2 7 6 4" xfId="0"/>
    <cellStyle name="Normal 61 2 7 6 4 2" xfId="0"/>
    <cellStyle name="Normal 61 2 7 6 5" xfId="0"/>
    <cellStyle name="Normal 61 2 7 7" xfId="0"/>
    <cellStyle name="Normal 61 2 7 7 2" xfId="0"/>
    <cellStyle name="Normal 61 2 7 7 2 2" xfId="0"/>
    <cellStyle name="Normal 61 2 7 7 3" xfId="0"/>
    <cellStyle name="Normal 61 2 7 8" xfId="0"/>
    <cellStyle name="Normal 61 2 7 8 2" xfId="0"/>
    <cellStyle name="Normal 61 2 7 8 2 2" xfId="0"/>
    <cellStyle name="Normal 61 2 7 8 3" xfId="0"/>
    <cellStyle name="Normal 61 2 7 9" xfId="0"/>
    <cellStyle name="Normal 61 2 7 9 2" xfId="0"/>
    <cellStyle name="Normal 61 2 8" xfId="0"/>
    <cellStyle name="Normal 61 2 8 10" xfId="0"/>
    <cellStyle name="Normal 61 2 8 2" xfId="0"/>
    <cellStyle name="Normal 61 2 8 2 2" xfId="0"/>
    <cellStyle name="Normal 61 2 8 2 2 2" xfId="0"/>
    <cellStyle name="Normal 61 2 8 2 2 2 2" xfId="0"/>
    <cellStyle name="Normal 61 2 8 2 2 2 2 2" xfId="0"/>
    <cellStyle name="Normal 61 2 8 2 2 2 2 2 2" xfId="0"/>
    <cellStyle name="Normal 61 2 8 2 2 2 2 2 2 2" xfId="0"/>
    <cellStyle name="Normal 61 2 8 2 2 2 2 2 2 2 2" xfId="0"/>
    <cellStyle name="Normal 61 2 8 2 2 2 2 2 2 3" xfId="0"/>
    <cellStyle name="Normal 61 2 8 2 2 2 2 2 3" xfId="0"/>
    <cellStyle name="Normal 61 2 8 2 2 2 2 2 3 2" xfId="0"/>
    <cellStyle name="Normal 61 2 8 2 2 2 2 2 3 2 2" xfId="0"/>
    <cellStyle name="Normal 61 2 8 2 2 2 2 2 3 3" xfId="0"/>
    <cellStyle name="Normal 61 2 8 2 2 2 2 2 4" xfId="0"/>
    <cellStyle name="Normal 61 2 8 2 2 2 2 2 4 2" xfId="0"/>
    <cellStyle name="Normal 61 2 8 2 2 2 2 2 5" xfId="0"/>
    <cellStyle name="Normal 61 2 8 2 2 2 2 3" xfId="0"/>
    <cellStyle name="Normal 61 2 8 2 2 2 2 3 2" xfId="0"/>
    <cellStyle name="Normal 61 2 8 2 2 2 2 3 2 2" xfId="0"/>
    <cellStyle name="Normal 61 2 8 2 2 2 2 3 3" xfId="0"/>
    <cellStyle name="Normal 61 2 8 2 2 2 2 4" xfId="0"/>
    <cellStyle name="Normal 61 2 8 2 2 2 2 4 2" xfId="0"/>
    <cellStyle name="Normal 61 2 8 2 2 2 2 4 2 2" xfId="0"/>
    <cellStyle name="Normal 61 2 8 2 2 2 2 4 3" xfId="0"/>
    <cellStyle name="Normal 61 2 8 2 2 2 2 5" xfId="0"/>
    <cellStyle name="Normal 61 2 8 2 2 2 2 5 2" xfId="0"/>
    <cellStyle name="Normal 61 2 8 2 2 2 2 6" xfId="0"/>
    <cellStyle name="Normal 61 2 8 2 2 2 3" xfId="0"/>
    <cellStyle name="Normal 61 2 8 2 2 2 3 2" xfId="0"/>
    <cellStyle name="Normal 61 2 8 2 2 2 3 2 2" xfId="0"/>
    <cellStyle name="Normal 61 2 8 2 2 2 3 2 2 2" xfId="0"/>
    <cellStyle name="Normal 61 2 8 2 2 2 3 2 3" xfId="0"/>
    <cellStyle name="Normal 61 2 8 2 2 2 3 3" xfId="0"/>
    <cellStyle name="Normal 61 2 8 2 2 2 3 3 2" xfId="0"/>
    <cellStyle name="Normal 61 2 8 2 2 2 3 3 2 2" xfId="0"/>
    <cellStyle name="Normal 61 2 8 2 2 2 3 3 3" xfId="0"/>
    <cellStyle name="Normal 61 2 8 2 2 2 3 4" xfId="0"/>
    <cellStyle name="Normal 61 2 8 2 2 2 3 4 2" xfId="0"/>
    <cellStyle name="Normal 61 2 8 2 2 2 3 5" xfId="0"/>
    <cellStyle name="Normal 61 2 8 2 2 2 4" xfId="0"/>
    <cellStyle name="Normal 61 2 8 2 2 2 4 2" xfId="0"/>
    <cellStyle name="Normal 61 2 8 2 2 2 4 2 2" xfId="0"/>
    <cellStyle name="Normal 61 2 8 2 2 2 4 3" xfId="0"/>
    <cellStyle name="Normal 61 2 8 2 2 2 5" xfId="0"/>
    <cellStyle name="Normal 61 2 8 2 2 2 5 2" xfId="0"/>
    <cellStyle name="Normal 61 2 8 2 2 2 5 2 2" xfId="0"/>
    <cellStyle name="Normal 61 2 8 2 2 2 5 3" xfId="0"/>
    <cellStyle name="Normal 61 2 8 2 2 2 6" xfId="0"/>
    <cellStyle name="Normal 61 2 8 2 2 2 6 2" xfId="0"/>
    <cellStyle name="Normal 61 2 8 2 2 2 7" xfId="0"/>
    <cellStyle name="Normal 61 2 8 2 2 3" xfId="0"/>
    <cellStyle name="Normal 61 2 8 2 2 3 2" xfId="0"/>
    <cellStyle name="Normal 61 2 8 2 2 3 2 2" xfId="0"/>
    <cellStyle name="Normal 61 2 8 2 2 3 2 2 2" xfId="0"/>
    <cellStyle name="Normal 61 2 8 2 2 3 2 2 2 2" xfId="0"/>
    <cellStyle name="Normal 61 2 8 2 2 3 2 2 3" xfId="0"/>
    <cellStyle name="Normal 61 2 8 2 2 3 2 3" xfId="0"/>
    <cellStyle name="Normal 61 2 8 2 2 3 2 3 2" xfId="0"/>
    <cellStyle name="Normal 61 2 8 2 2 3 2 3 2 2" xfId="0"/>
    <cellStyle name="Normal 61 2 8 2 2 3 2 3 3" xfId="0"/>
    <cellStyle name="Normal 61 2 8 2 2 3 2 4" xfId="0"/>
    <cellStyle name="Normal 61 2 8 2 2 3 2 4 2" xfId="0"/>
    <cellStyle name="Normal 61 2 8 2 2 3 2 5" xfId="0"/>
    <cellStyle name="Normal 61 2 8 2 2 3 3" xfId="0"/>
    <cellStyle name="Normal 61 2 8 2 2 3 3 2" xfId="0"/>
    <cellStyle name="Normal 61 2 8 2 2 3 3 2 2" xfId="0"/>
    <cellStyle name="Normal 61 2 8 2 2 3 3 3" xfId="0"/>
    <cellStyle name="Normal 61 2 8 2 2 3 4" xfId="0"/>
    <cellStyle name="Normal 61 2 8 2 2 3 4 2" xfId="0"/>
    <cellStyle name="Normal 61 2 8 2 2 3 4 2 2" xfId="0"/>
    <cellStyle name="Normal 61 2 8 2 2 3 4 3" xfId="0"/>
    <cellStyle name="Normal 61 2 8 2 2 3 5" xfId="0"/>
    <cellStyle name="Normal 61 2 8 2 2 3 5 2" xfId="0"/>
    <cellStyle name="Normal 61 2 8 2 2 3 6" xfId="0"/>
    <cellStyle name="Normal 61 2 8 2 2 4" xfId="0"/>
    <cellStyle name="Normal 61 2 8 2 2 4 2" xfId="0"/>
    <cellStyle name="Normal 61 2 8 2 2 4 2 2" xfId="0"/>
    <cellStyle name="Normal 61 2 8 2 2 4 2 2 2" xfId="0"/>
    <cellStyle name="Normal 61 2 8 2 2 4 2 3" xfId="0"/>
    <cellStyle name="Normal 61 2 8 2 2 4 3" xfId="0"/>
    <cellStyle name="Normal 61 2 8 2 2 4 3 2" xfId="0"/>
    <cellStyle name="Normal 61 2 8 2 2 4 3 2 2" xfId="0"/>
    <cellStyle name="Normal 61 2 8 2 2 4 3 3" xfId="0"/>
    <cellStyle name="Normal 61 2 8 2 2 4 4" xfId="0"/>
    <cellStyle name="Normal 61 2 8 2 2 4 4 2" xfId="0"/>
    <cellStyle name="Normal 61 2 8 2 2 4 5" xfId="0"/>
    <cellStyle name="Normal 61 2 8 2 2 5" xfId="0"/>
    <cellStyle name="Normal 61 2 8 2 2 5 2" xfId="0"/>
    <cellStyle name="Normal 61 2 8 2 2 5 2 2" xfId="0"/>
    <cellStyle name="Normal 61 2 8 2 2 5 3" xfId="0"/>
    <cellStyle name="Normal 61 2 8 2 2 6" xfId="0"/>
    <cellStyle name="Normal 61 2 8 2 2 6 2" xfId="0"/>
    <cellStyle name="Normal 61 2 8 2 2 6 2 2" xfId="0"/>
    <cellStyle name="Normal 61 2 8 2 2 6 3" xfId="0"/>
    <cellStyle name="Normal 61 2 8 2 2 7" xfId="0"/>
    <cellStyle name="Normal 61 2 8 2 2 7 2" xfId="0"/>
    <cellStyle name="Normal 61 2 8 2 2 8" xfId="0"/>
    <cellStyle name="Normal 61 2 8 2 3" xfId="0"/>
    <cellStyle name="Normal 61 2 8 2 3 2" xfId="0"/>
    <cellStyle name="Normal 61 2 8 2 3 2 2" xfId="0"/>
    <cellStyle name="Normal 61 2 8 2 3 2 2 2" xfId="0"/>
    <cellStyle name="Normal 61 2 8 2 3 2 2 2 2" xfId="0"/>
    <cellStyle name="Normal 61 2 8 2 3 2 2 2 2 2" xfId="0"/>
    <cellStyle name="Normal 61 2 8 2 3 2 2 2 3" xfId="0"/>
    <cellStyle name="Normal 61 2 8 2 3 2 2 3" xfId="0"/>
    <cellStyle name="Normal 61 2 8 2 3 2 2 3 2" xfId="0"/>
    <cellStyle name="Normal 61 2 8 2 3 2 2 3 2 2" xfId="0"/>
    <cellStyle name="Normal 61 2 8 2 3 2 2 3 3" xfId="0"/>
    <cellStyle name="Normal 61 2 8 2 3 2 2 4" xfId="0"/>
    <cellStyle name="Normal 61 2 8 2 3 2 2 4 2" xfId="0"/>
    <cellStyle name="Normal 61 2 8 2 3 2 2 5" xfId="0"/>
    <cellStyle name="Normal 61 2 8 2 3 2 3" xfId="0"/>
    <cellStyle name="Normal 61 2 8 2 3 2 3 2" xfId="0"/>
    <cellStyle name="Normal 61 2 8 2 3 2 3 2 2" xfId="0"/>
    <cellStyle name="Normal 61 2 8 2 3 2 3 3" xfId="0"/>
    <cellStyle name="Normal 61 2 8 2 3 2 4" xfId="0"/>
    <cellStyle name="Normal 61 2 8 2 3 2 4 2" xfId="0"/>
    <cellStyle name="Normal 61 2 8 2 3 2 4 2 2" xfId="0"/>
    <cellStyle name="Normal 61 2 8 2 3 2 4 3" xfId="0"/>
    <cellStyle name="Normal 61 2 8 2 3 2 5" xfId="0"/>
    <cellStyle name="Normal 61 2 8 2 3 2 5 2" xfId="0"/>
    <cellStyle name="Normal 61 2 8 2 3 2 6" xfId="0"/>
    <cellStyle name="Normal 61 2 8 2 3 3" xfId="0"/>
    <cellStyle name="Normal 61 2 8 2 3 3 2" xfId="0"/>
    <cellStyle name="Normal 61 2 8 2 3 3 2 2" xfId="0"/>
    <cellStyle name="Normal 61 2 8 2 3 3 2 2 2" xfId="0"/>
    <cellStyle name="Normal 61 2 8 2 3 3 2 3" xfId="0"/>
    <cellStyle name="Normal 61 2 8 2 3 3 3" xfId="0"/>
    <cellStyle name="Normal 61 2 8 2 3 3 3 2" xfId="0"/>
    <cellStyle name="Normal 61 2 8 2 3 3 3 2 2" xfId="0"/>
    <cellStyle name="Normal 61 2 8 2 3 3 3 3" xfId="0"/>
    <cellStyle name="Normal 61 2 8 2 3 3 4" xfId="0"/>
    <cellStyle name="Normal 61 2 8 2 3 3 4 2" xfId="0"/>
    <cellStyle name="Normal 61 2 8 2 3 3 5" xfId="0"/>
    <cellStyle name="Normal 61 2 8 2 3 4" xfId="0"/>
    <cellStyle name="Normal 61 2 8 2 3 4 2" xfId="0"/>
    <cellStyle name="Normal 61 2 8 2 3 4 2 2" xfId="0"/>
    <cellStyle name="Normal 61 2 8 2 3 4 3" xfId="0"/>
    <cellStyle name="Normal 61 2 8 2 3 5" xfId="0"/>
    <cellStyle name="Normal 61 2 8 2 3 5 2" xfId="0"/>
    <cellStyle name="Normal 61 2 8 2 3 5 2 2" xfId="0"/>
    <cellStyle name="Normal 61 2 8 2 3 5 3" xfId="0"/>
    <cellStyle name="Normal 61 2 8 2 3 6" xfId="0"/>
    <cellStyle name="Normal 61 2 8 2 3 6 2" xfId="0"/>
    <cellStyle name="Normal 61 2 8 2 3 7" xfId="0"/>
    <cellStyle name="Normal 61 2 8 2 4" xfId="0"/>
    <cellStyle name="Normal 61 2 8 2 4 2" xfId="0"/>
    <cellStyle name="Normal 61 2 8 2 4 2 2" xfId="0"/>
    <cellStyle name="Normal 61 2 8 2 4 2 2 2" xfId="0"/>
    <cellStyle name="Normal 61 2 8 2 4 2 2 2 2" xfId="0"/>
    <cellStyle name="Normal 61 2 8 2 4 2 2 3" xfId="0"/>
    <cellStyle name="Normal 61 2 8 2 4 2 3" xfId="0"/>
    <cellStyle name="Normal 61 2 8 2 4 2 3 2" xfId="0"/>
    <cellStyle name="Normal 61 2 8 2 4 2 3 2 2" xfId="0"/>
    <cellStyle name="Normal 61 2 8 2 4 2 3 3" xfId="0"/>
    <cellStyle name="Normal 61 2 8 2 4 2 4" xfId="0"/>
    <cellStyle name="Normal 61 2 8 2 4 2 4 2" xfId="0"/>
    <cellStyle name="Normal 61 2 8 2 4 2 5" xfId="0"/>
    <cellStyle name="Normal 61 2 8 2 4 3" xfId="0"/>
    <cellStyle name="Normal 61 2 8 2 4 3 2" xfId="0"/>
    <cellStyle name="Normal 61 2 8 2 4 3 2 2" xfId="0"/>
    <cellStyle name="Normal 61 2 8 2 4 3 3" xfId="0"/>
    <cellStyle name="Normal 61 2 8 2 4 4" xfId="0"/>
    <cellStyle name="Normal 61 2 8 2 4 4 2" xfId="0"/>
    <cellStyle name="Normal 61 2 8 2 4 4 2 2" xfId="0"/>
    <cellStyle name="Normal 61 2 8 2 4 4 3" xfId="0"/>
    <cellStyle name="Normal 61 2 8 2 4 5" xfId="0"/>
    <cellStyle name="Normal 61 2 8 2 4 5 2" xfId="0"/>
    <cellStyle name="Normal 61 2 8 2 4 6" xfId="0"/>
    <cellStyle name="Normal 61 2 8 2 5" xfId="0"/>
    <cellStyle name="Normal 61 2 8 2 5 2" xfId="0"/>
    <cellStyle name="Normal 61 2 8 2 5 2 2" xfId="0"/>
    <cellStyle name="Normal 61 2 8 2 5 2 2 2" xfId="0"/>
    <cellStyle name="Normal 61 2 8 2 5 2 3" xfId="0"/>
    <cellStyle name="Normal 61 2 8 2 5 3" xfId="0"/>
    <cellStyle name="Normal 61 2 8 2 5 3 2" xfId="0"/>
    <cellStyle name="Normal 61 2 8 2 5 3 2 2" xfId="0"/>
    <cellStyle name="Normal 61 2 8 2 5 3 3" xfId="0"/>
    <cellStyle name="Normal 61 2 8 2 5 4" xfId="0"/>
    <cellStyle name="Normal 61 2 8 2 5 4 2" xfId="0"/>
    <cellStyle name="Normal 61 2 8 2 5 5" xfId="0"/>
    <cellStyle name="Normal 61 2 8 2 6" xfId="0"/>
    <cellStyle name="Normal 61 2 8 2 6 2" xfId="0"/>
    <cellStyle name="Normal 61 2 8 2 6 2 2" xfId="0"/>
    <cellStyle name="Normal 61 2 8 2 6 3" xfId="0"/>
    <cellStyle name="Normal 61 2 8 2 7" xfId="0"/>
    <cellStyle name="Normal 61 2 8 2 7 2" xfId="0"/>
    <cellStyle name="Normal 61 2 8 2 7 2 2" xfId="0"/>
    <cellStyle name="Normal 61 2 8 2 7 3" xfId="0"/>
    <cellStyle name="Normal 61 2 8 2 8" xfId="0"/>
    <cellStyle name="Normal 61 2 8 2 8 2" xfId="0"/>
    <cellStyle name="Normal 61 2 8 2 9" xfId="0"/>
    <cellStyle name="Normal 61 2 8 3" xfId="0"/>
    <cellStyle name="Normal 61 2 8 3 2" xfId="0"/>
    <cellStyle name="Normal 61 2 8 3 2 2" xfId="0"/>
    <cellStyle name="Normal 61 2 8 3 2 2 2" xfId="0"/>
    <cellStyle name="Normal 61 2 8 3 2 2 2 2" xfId="0"/>
    <cellStyle name="Normal 61 2 8 3 2 2 2 2 2" xfId="0"/>
    <cellStyle name="Normal 61 2 8 3 2 2 2 2 2 2" xfId="0"/>
    <cellStyle name="Normal 61 2 8 3 2 2 2 2 3" xfId="0"/>
    <cellStyle name="Normal 61 2 8 3 2 2 2 3" xfId="0"/>
    <cellStyle name="Normal 61 2 8 3 2 2 2 3 2" xfId="0"/>
    <cellStyle name="Normal 61 2 8 3 2 2 2 3 2 2" xfId="0"/>
    <cellStyle name="Normal 61 2 8 3 2 2 2 3 3" xfId="0"/>
    <cellStyle name="Normal 61 2 8 3 2 2 2 4" xfId="0"/>
    <cellStyle name="Normal 61 2 8 3 2 2 2 4 2" xfId="0"/>
    <cellStyle name="Normal 61 2 8 3 2 2 2 5" xfId="0"/>
    <cellStyle name="Normal 61 2 8 3 2 2 3" xfId="0"/>
    <cellStyle name="Normal 61 2 8 3 2 2 3 2" xfId="0"/>
    <cellStyle name="Normal 61 2 8 3 2 2 3 2 2" xfId="0"/>
    <cellStyle name="Normal 61 2 8 3 2 2 3 3" xfId="0"/>
    <cellStyle name="Normal 61 2 8 3 2 2 4" xfId="0"/>
    <cellStyle name="Normal 61 2 8 3 2 2 4 2" xfId="0"/>
    <cellStyle name="Normal 61 2 8 3 2 2 4 2 2" xfId="0"/>
    <cellStyle name="Normal 61 2 8 3 2 2 4 3" xfId="0"/>
    <cellStyle name="Normal 61 2 8 3 2 2 5" xfId="0"/>
    <cellStyle name="Normal 61 2 8 3 2 2 5 2" xfId="0"/>
    <cellStyle name="Normal 61 2 8 3 2 2 6" xfId="0"/>
    <cellStyle name="Normal 61 2 8 3 2 3" xfId="0"/>
    <cellStyle name="Normal 61 2 8 3 2 3 2" xfId="0"/>
    <cellStyle name="Normal 61 2 8 3 2 3 2 2" xfId="0"/>
    <cellStyle name="Normal 61 2 8 3 2 3 2 2 2" xfId="0"/>
    <cellStyle name="Normal 61 2 8 3 2 3 2 3" xfId="0"/>
    <cellStyle name="Normal 61 2 8 3 2 3 3" xfId="0"/>
    <cellStyle name="Normal 61 2 8 3 2 3 3 2" xfId="0"/>
    <cellStyle name="Normal 61 2 8 3 2 3 3 2 2" xfId="0"/>
    <cellStyle name="Normal 61 2 8 3 2 3 3 3" xfId="0"/>
    <cellStyle name="Normal 61 2 8 3 2 3 4" xfId="0"/>
    <cellStyle name="Normal 61 2 8 3 2 3 4 2" xfId="0"/>
    <cellStyle name="Normal 61 2 8 3 2 3 5" xfId="0"/>
    <cellStyle name="Normal 61 2 8 3 2 4" xfId="0"/>
    <cellStyle name="Normal 61 2 8 3 2 4 2" xfId="0"/>
    <cellStyle name="Normal 61 2 8 3 2 4 2 2" xfId="0"/>
    <cellStyle name="Normal 61 2 8 3 2 4 3" xfId="0"/>
    <cellStyle name="Normal 61 2 8 3 2 5" xfId="0"/>
    <cellStyle name="Normal 61 2 8 3 2 5 2" xfId="0"/>
    <cellStyle name="Normal 61 2 8 3 2 5 2 2" xfId="0"/>
    <cellStyle name="Normal 61 2 8 3 2 5 3" xfId="0"/>
    <cellStyle name="Normal 61 2 8 3 2 6" xfId="0"/>
    <cellStyle name="Normal 61 2 8 3 2 6 2" xfId="0"/>
    <cellStyle name="Normal 61 2 8 3 2 7" xfId="0"/>
    <cellStyle name="Normal 61 2 8 3 3" xfId="0"/>
    <cellStyle name="Normal 61 2 8 3 3 2" xfId="0"/>
    <cellStyle name="Normal 61 2 8 3 3 2 2" xfId="0"/>
    <cellStyle name="Normal 61 2 8 3 3 2 2 2" xfId="0"/>
    <cellStyle name="Normal 61 2 8 3 3 2 2 2 2" xfId="0"/>
    <cellStyle name="Normal 61 2 8 3 3 2 2 3" xfId="0"/>
    <cellStyle name="Normal 61 2 8 3 3 2 3" xfId="0"/>
    <cellStyle name="Normal 61 2 8 3 3 2 3 2" xfId="0"/>
    <cellStyle name="Normal 61 2 8 3 3 2 3 2 2" xfId="0"/>
    <cellStyle name="Normal 61 2 8 3 3 2 3 3" xfId="0"/>
    <cellStyle name="Normal 61 2 8 3 3 2 4" xfId="0"/>
    <cellStyle name="Normal 61 2 8 3 3 2 4 2" xfId="0"/>
    <cellStyle name="Normal 61 2 8 3 3 2 5" xfId="0"/>
    <cellStyle name="Normal 61 2 8 3 3 3" xfId="0"/>
    <cellStyle name="Normal 61 2 8 3 3 3 2" xfId="0"/>
    <cellStyle name="Normal 61 2 8 3 3 3 2 2" xfId="0"/>
    <cellStyle name="Normal 61 2 8 3 3 3 3" xfId="0"/>
    <cellStyle name="Normal 61 2 8 3 3 4" xfId="0"/>
    <cellStyle name="Normal 61 2 8 3 3 4 2" xfId="0"/>
    <cellStyle name="Normal 61 2 8 3 3 4 2 2" xfId="0"/>
    <cellStyle name="Normal 61 2 8 3 3 4 3" xfId="0"/>
    <cellStyle name="Normal 61 2 8 3 3 5" xfId="0"/>
    <cellStyle name="Normal 61 2 8 3 3 5 2" xfId="0"/>
    <cellStyle name="Normal 61 2 8 3 3 6" xfId="0"/>
    <cellStyle name="Normal 61 2 8 3 4" xfId="0"/>
    <cellStyle name="Normal 61 2 8 3 4 2" xfId="0"/>
    <cellStyle name="Normal 61 2 8 3 4 2 2" xfId="0"/>
    <cellStyle name="Normal 61 2 8 3 4 2 2 2" xfId="0"/>
    <cellStyle name="Normal 61 2 8 3 4 2 3" xfId="0"/>
    <cellStyle name="Normal 61 2 8 3 4 3" xfId="0"/>
    <cellStyle name="Normal 61 2 8 3 4 3 2" xfId="0"/>
    <cellStyle name="Normal 61 2 8 3 4 3 2 2" xfId="0"/>
    <cellStyle name="Normal 61 2 8 3 4 3 3" xfId="0"/>
    <cellStyle name="Normal 61 2 8 3 4 4" xfId="0"/>
    <cellStyle name="Normal 61 2 8 3 4 4 2" xfId="0"/>
    <cellStyle name="Normal 61 2 8 3 4 5" xfId="0"/>
    <cellStyle name="Normal 61 2 8 3 5" xfId="0"/>
    <cellStyle name="Normal 61 2 8 3 5 2" xfId="0"/>
    <cellStyle name="Normal 61 2 8 3 5 2 2" xfId="0"/>
    <cellStyle name="Normal 61 2 8 3 5 3" xfId="0"/>
    <cellStyle name="Normal 61 2 8 3 6" xfId="0"/>
    <cellStyle name="Normal 61 2 8 3 6 2" xfId="0"/>
    <cellStyle name="Normal 61 2 8 3 6 2 2" xfId="0"/>
    <cellStyle name="Normal 61 2 8 3 6 3" xfId="0"/>
    <cellStyle name="Normal 61 2 8 3 7" xfId="0"/>
    <cellStyle name="Normal 61 2 8 3 7 2" xfId="0"/>
    <cellStyle name="Normal 61 2 8 3 8" xfId="0"/>
    <cellStyle name="Normal 61 2 8 4" xfId="0"/>
    <cellStyle name="Normal 61 2 8 4 2" xfId="0"/>
    <cellStyle name="Normal 61 2 8 4 2 2" xfId="0"/>
    <cellStyle name="Normal 61 2 8 4 2 2 2" xfId="0"/>
    <cellStyle name="Normal 61 2 8 4 2 2 2 2" xfId="0"/>
    <cellStyle name="Normal 61 2 8 4 2 2 2 2 2" xfId="0"/>
    <cellStyle name="Normal 61 2 8 4 2 2 2 3" xfId="0"/>
    <cellStyle name="Normal 61 2 8 4 2 2 3" xfId="0"/>
    <cellStyle name="Normal 61 2 8 4 2 2 3 2" xfId="0"/>
    <cellStyle name="Normal 61 2 8 4 2 2 3 2 2" xfId="0"/>
    <cellStyle name="Normal 61 2 8 4 2 2 3 3" xfId="0"/>
    <cellStyle name="Normal 61 2 8 4 2 2 4" xfId="0"/>
    <cellStyle name="Normal 61 2 8 4 2 2 4 2" xfId="0"/>
    <cellStyle name="Normal 61 2 8 4 2 2 5" xfId="0"/>
    <cellStyle name="Normal 61 2 8 4 2 3" xfId="0"/>
    <cellStyle name="Normal 61 2 8 4 2 3 2" xfId="0"/>
    <cellStyle name="Normal 61 2 8 4 2 3 2 2" xfId="0"/>
    <cellStyle name="Normal 61 2 8 4 2 3 3" xfId="0"/>
    <cellStyle name="Normal 61 2 8 4 2 4" xfId="0"/>
    <cellStyle name="Normal 61 2 8 4 2 4 2" xfId="0"/>
    <cellStyle name="Normal 61 2 8 4 2 4 2 2" xfId="0"/>
    <cellStyle name="Normal 61 2 8 4 2 4 3" xfId="0"/>
    <cellStyle name="Normal 61 2 8 4 2 5" xfId="0"/>
    <cellStyle name="Normal 61 2 8 4 2 5 2" xfId="0"/>
    <cellStyle name="Normal 61 2 8 4 2 6" xfId="0"/>
    <cellStyle name="Normal 61 2 8 4 3" xfId="0"/>
    <cellStyle name="Normal 61 2 8 4 3 2" xfId="0"/>
    <cellStyle name="Normal 61 2 8 4 3 2 2" xfId="0"/>
    <cellStyle name="Normal 61 2 8 4 3 2 2 2" xfId="0"/>
    <cellStyle name="Normal 61 2 8 4 3 2 3" xfId="0"/>
    <cellStyle name="Normal 61 2 8 4 3 3" xfId="0"/>
    <cellStyle name="Normal 61 2 8 4 3 3 2" xfId="0"/>
    <cellStyle name="Normal 61 2 8 4 3 3 2 2" xfId="0"/>
    <cellStyle name="Normal 61 2 8 4 3 3 3" xfId="0"/>
    <cellStyle name="Normal 61 2 8 4 3 4" xfId="0"/>
    <cellStyle name="Normal 61 2 8 4 3 4 2" xfId="0"/>
    <cellStyle name="Normal 61 2 8 4 3 5" xfId="0"/>
    <cellStyle name="Normal 61 2 8 4 4" xfId="0"/>
    <cellStyle name="Normal 61 2 8 4 4 2" xfId="0"/>
    <cellStyle name="Normal 61 2 8 4 4 2 2" xfId="0"/>
    <cellStyle name="Normal 61 2 8 4 4 3" xfId="0"/>
    <cellStyle name="Normal 61 2 8 4 5" xfId="0"/>
    <cellStyle name="Normal 61 2 8 4 5 2" xfId="0"/>
    <cellStyle name="Normal 61 2 8 4 5 2 2" xfId="0"/>
    <cellStyle name="Normal 61 2 8 4 5 3" xfId="0"/>
    <cellStyle name="Normal 61 2 8 4 6" xfId="0"/>
    <cellStyle name="Normal 61 2 8 4 6 2" xfId="0"/>
    <cellStyle name="Normal 61 2 8 4 7" xfId="0"/>
    <cellStyle name="Normal 61 2 8 5" xfId="0"/>
    <cellStyle name="Normal 61 2 8 5 2" xfId="0"/>
    <cellStyle name="Normal 61 2 8 5 2 2" xfId="0"/>
    <cellStyle name="Normal 61 2 8 5 2 2 2" xfId="0"/>
    <cellStyle name="Normal 61 2 8 5 2 2 2 2" xfId="0"/>
    <cellStyle name="Normal 61 2 8 5 2 2 3" xfId="0"/>
    <cellStyle name="Normal 61 2 8 5 2 3" xfId="0"/>
    <cellStyle name="Normal 61 2 8 5 2 3 2" xfId="0"/>
    <cellStyle name="Normal 61 2 8 5 2 3 2 2" xfId="0"/>
    <cellStyle name="Normal 61 2 8 5 2 3 3" xfId="0"/>
    <cellStyle name="Normal 61 2 8 5 2 4" xfId="0"/>
    <cellStyle name="Normal 61 2 8 5 2 4 2" xfId="0"/>
    <cellStyle name="Normal 61 2 8 5 2 5" xfId="0"/>
    <cellStyle name="Normal 61 2 8 5 3" xfId="0"/>
    <cellStyle name="Normal 61 2 8 5 3 2" xfId="0"/>
    <cellStyle name="Normal 61 2 8 5 3 2 2" xfId="0"/>
    <cellStyle name="Normal 61 2 8 5 3 3" xfId="0"/>
    <cellStyle name="Normal 61 2 8 5 4" xfId="0"/>
    <cellStyle name="Normal 61 2 8 5 4 2" xfId="0"/>
    <cellStyle name="Normal 61 2 8 5 4 2 2" xfId="0"/>
    <cellStyle name="Normal 61 2 8 5 4 3" xfId="0"/>
    <cellStyle name="Normal 61 2 8 5 5" xfId="0"/>
    <cellStyle name="Normal 61 2 8 5 5 2" xfId="0"/>
    <cellStyle name="Normal 61 2 8 5 6" xfId="0"/>
    <cellStyle name="Normal 61 2 8 6" xfId="0"/>
    <cellStyle name="Normal 61 2 8 6 2" xfId="0"/>
    <cellStyle name="Normal 61 2 8 6 2 2" xfId="0"/>
    <cellStyle name="Normal 61 2 8 6 2 2 2" xfId="0"/>
    <cellStyle name="Normal 61 2 8 6 2 3" xfId="0"/>
    <cellStyle name="Normal 61 2 8 6 3" xfId="0"/>
    <cellStyle name="Normal 61 2 8 6 3 2" xfId="0"/>
    <cellStyle name="Normal 61 2 8 6 3 2 2" xfId="0"/>
    <cellStyle name="Normal 61 2 8 6 3 3" xfId="0"/>
    <cellStyle name="Normal 61 2 8 6 4" xfId="0"/>
    <cellStyle name="Normal 61 2 8 6 4 2" xfId="0"/>
    <cellStyle name="Normal 61 2 8 6 5" xfId="0"/>
    <cellStyle name="Normal 61 2 8 7" xfId="0"/>
    <cellStyle name="Normal 61 2 8 7 2" xfId="0"/>
    <cellStyle name="Normal 61 2 8 7 2 2" xfId="0"/>
    <cellStyle name="Normal 61 2 8 7 3" xfId="0"/>
    <cellStyle name="Normal 61 2 8 8" xfId="0"/>
    <cellStyle name="Normal 61 2 8 8 2" xfId="0"/>
    <cellStyle name="Normal 61 2 8 8 2 2" xfId="0"/>
    <cellStyle name="Normal 61 2 8 8 3" xfId="0"/>
    <cellStyle name="Normal 61 2 8 9" xfId="0"/>
    <cellStyle name="Normal 61 2 8 9 2" xfId="0"/>
    <cellStyle name="Normal 61 2 9" xfId="0"/>
    <cellStyle name="Normal 61 2 9 2" xfId="0"/>
    <cellStyle name="Normal 61 2 9 2 2" xfId="0"/>
    <cellStyle name="Normal 61 2 9 2 2 2" xfId="0"/>
    <cellStyle name="Normal 61 2 9 2 2 2 2" xfId="0"/>
    <cellStyle name="Normal 61 2 9 2 2 2 2 2" xfId="0"/>
    <cellStyle name="Normal 61 2 9 2 2 2 2 2 2" xfId="0"/>
    <cellStyle name="Normal 61 2 9 2 2 2 2 2 2 2" xfId="0"/>
    <cellStyle name="Normal 61 2 9 2 2 2 2 2 3" xfId="0"/>
    <cellStyle name="Normal 61 2 9 2 2 2 2 3" xfId="0"/>
    <cellStyle name="Normal 61 2 9 2 2 2 2 3 2" xfId="0"/>
    <cellStyle name="Normal 61 2 9 2 2 2 2 3 2 2" xfId="0"/>
    <cellStyle name="Normal 61 2 9 2 2 2 2 3 3" xfId="0"/>
    <cellStyle name="Normal 61 2 9 2 2 2 2 4" xfId="0"/>
    <cellStyle name="Normal 61 2 9 2 2 2 2 4 2" xfId="0"/>
    <cellStyle name="Normal 61 2 9 2 2 2 2 5" xfId="0"/>
    <cellStyle name="Normal 61 2 9 2 2 2 3" xfId="0"/>
    <cellStyle name="Normal 61 2 9 2 2 2 3 2" xfId="0"/>
    <cellStyle name="Normal 61 2 9 2 2 2 3 2 2" xfId="0"/>
    <cellStyle name="Normal 61 2 9 2 2 2 3 3" xfId="0"/>
    <cellStyle name="Normal 61 2 9 2 2 2 4" xfId="0"/>
    <cellStyle name="Normal 61 2 9 2 2 2 4 2" xfId="0"/>
    <cellStyle name="Normal 61 2 9 2 2 2 4 2 2" xfId="0"/>
    <cellStyle name="Normal 61 2 9 2 2 2 4 3" xfId="0"/>
    <cellStyle name="Normal 61 2 9 2 2 2 5" xfId="0"/>
    <cellStyle name="Normal 61 2 9 2 2 2 5 2" xfId="0"/>
    <cellStyle name="Normal 61 2 9 2 2 2 6" xfId="0"/>
    <cellStyle name="Normal 61 2 9 2 2 3" xfId="0"/>
    <cellStyle name="Normal 61 2 9 2 2 3 2" xfId="0"/>
    <cellStyle name="Normal 61 2 9 2 2 3 2 2" xfId="0"/>
    <cellStyle name="Normal 61 2 9 2 2 3 2 2 2" xfId="0"/>
    <cellStyle name="Normal 61 2 9 2 2 3 2 3" xfId="0"/>
    <cellStyle name="Normal 61 2 9 2 2 3 3" xfId="0"/>
    <cellStyle name="Normal 61 2 9 2 2 3 3 2" xfId="0"/>
    <cellStyle name="Normal 61 2 9 2 2 3 3 2 2" xfId="0"/>
    <cellStyle name="Normal 61 2 9 2 2 3 3 3" xfId="0"/>
    <cellStyle name="Normal 61 2 9 2 2 3 4" xfId="0"/>
    <cellStyle name="Normal 61 2 9 2 2 3 4 2" xfId="0"/>
    <cellStyle name="Normal 61 2 9 2 2 3 5" xfId="0"/>
    <cellStyle name="Normal 61 2 9 2 2 4" xfId="0"/>
    <cellStyle name="Normal 61 2 9 2 2 4 2" xfId="0"/>
    <cellStyle name="Normal 61 2 9 2 2 4 2 2" xfId="0"/>
    <cellStyle name="Normal 61 2 9 2 2 4 3" xfId="0"/>
    <cellStyle name="Normal 61 2 9 2 2 5" xfId="0"/>
    <cellStyle name="Normal 61 2 9 2 2 5 2" xfId="0"/>
    <cellStyle name="Normal 61 2 9 2 2 5 2 2" xfId="0"/>
    <cellStyle name="Normal 61 2 9 2 2 5 3" xfId="0"/>
    <cellStyle name="Normal 61 2 9 2 2 6" xfId="0"/>
    <cellStyle name="Normal 61 2 9 2 2 6 2" xfId="0"/>
    <cellStyle name="Normal 61 2 9 2 2 7" xfId="0"/>
    <cellStyle name="Normal 61 2 9 2 3" xfId="0"/>
    <cellStyle name="Normal 61 2 9 2 3 2" xfId="0"/>
    <cellStyle name="Normal 61 2 9 2 3 2 2" xfId="0"/>
    <cellStyle name="Normal 61 2 9 2 3 2 2 2" xfId="0"/>
    <cellStyle name="Normal 61 2 9 2 3 2 2 2 2" xfId="0"/>
    <cellStyle name="Normal 61 2 9 2 3 2 2 3" xfId="0"/>
    <cellStyle name="Normal 61 2 9 2 3 2 3" xfId="0"/>
    <cellStyle name="Normal 61 2 9 2 3 2 3 2" xfId="0"/>
    <cellStyle name="Normal 61 2 9 2 3 2 3 2 2" xfId="0"/>
    <cellStyle name="Normal 61 2 9 2 3 2 3 3" xfId="0"/>
    <cellStyle name="Normal 61 2 9 2 3 2 4" xfId="0"/>
    <cellStyle name="Normal 61 2 9 2 3 2 4 2" xfId="0"/>
    <cellStyle name="Normal 61 2 9 2 3 2 5" xfId="0"/>
    <cellStyle name="Normal 61 2 9 2 3 3" xfId="0"/>
    <cellStyle name="Normal 61 2 9 2 3 3 2" xfId="0"/>
    <cellStyle name="Normal 61 2 9 2 3 3 2 2" xfId="0"/>
    <cellStyle name="Normal 61 2 9 2 3 3 3" xfId="0"/>
    <cellStyle name="Normal 61 2 9 2 3 4" xfId="0"/>
    <cellStyle name="Normal 61 2 9 2 3 4 2" xfId="0"/>
    <cellStyle name="Normal 61 2 9 2 3 4 2 2" xfId="0"/>
    <cellStyle name="Normal 61 2 9 2 3 4 3" xfId="0"/>
    <cellStyle name="Normal 61 2 9 2 3 5" xfId="0"/>
    <cellStyle name="Normal 61 2 9 2 3 5 2" xfId="0"/>
    <cellStyle name="Normal 61 2 9 2 3 6" xfId="0"/>
    <cellStyle name="Normal 61 2 9 2 4" xfId="0"/>
    <cellStyle name="Normal 61 2 9 2 4 2" xfId="0"/>
    <cellStyle name="Normal 61 2 9 2 4 2 2" xfId="0"/>
    <cellStyle name="Normal 61 2 9 2 4 2 2 2" xfId="0"/>
    <cellStyle name="Normal 61 2 9 2 4 2 3" xfId="0"/>
    <cellStyle name="Normal 61 2 9 2 4 3" xfId="0"/>
    <cellStyle name="Normal 61 2 9 2 4 3 2" xfId="0"/>
    <cellStyle name="Normal 61 2 9 2 4 3 2 2" xfId="0"/>
    <cellStyle name="Normal 61 2 9 2 4 3 3" xfId="0"/>
    <cellStyle name="Normal 61 2 9 2 4 4" xfId="0"/>
    <cellStyle name="Normal 61 2 9 2 4 4 2" xfId="0"/>
    <cellStyle name="Normal 61 2 9 2 4 5" xfId="0"/>
    <cellStyle name="Normal 61 2 9 2 5" xfId="0"/>
    <cellStyle name="Normal 61 2 9 2 5 2" xfId="0"/>
    <cellStyle name="Normal 61 2 9 2 5 2 2" xfId="0"/>
    <cellStyle name="Normal 61 2 9 2 5 3" xfId="0"/>
    <cellStyle name="Normal 61 2 9 2 6" xfId="0"/>
    <cellStyle name="Normal 61 2 9 2 6 2" xfId="0"/>
    <cellStyle name="Normal 61 2 9 2 6 2 2" xfId="0"/>
    <cellStyle name="Normal 61 2 9 2 6 3" xfId="0"/>
    <cellStyle name="Normal 61 2 9 2 7" xfId="0"/>
    <cellStyle name="Normal 61 2 9 2 7 2" xfId="0"/>
    <cellStyle name="Normal 61 2 9 2 8" xfId="0"/>
    <cellStyle name="Normal 61 2 9 3" xfId="0"/>
    <cellStyle name="Normal 61 2 9 3 2" xfId="0"/>
    <cellStyle name="Normal 61 2 9 3 2 2" xfId="0"/>
    <cellStyle name="Normal 61 2 9 3 2 2 2" xfId="0"/>
    <cellStyle name="Normal 61 2 9 3 2 2 2 2" xfId="0"/>
    <cellStyle name="Normal 61 2 9 3 2 2 2 2 2" xfId="0"/>
    <cellStyle name="Normal 61 2 9 3 2 2 2 3" xfId="0"/>
    <cellStyle name="Normal 61 2 9 3 2 2 3" xfId="0"/>
    <cellStyle name="Normal 61 2 9 3 2 2 3 2" xfId="0"/>
    <cellStyle name="Normal 61 2 9 3 2 2 3 2 2" xfId="0"/>
    <cellStyle name="Normal 61 2 9 3 2 2 3 3" xfId="0"/>
    <cellStyle name="Normal 61 2 9 3 2 2 4" xfId="0"/>
    <cellStyle name="Normal 61 2 9 3 2 2 4 2" xfId="0"/>
    <cellStyle name="Normal 61 2 9 3 2 2 5" xfId="0"/>
    <cellStyle name="Normal 61 2 9 3 2 3" xfId="0"/>
    <cellStyle name="Normal 61 2 9 3 2 3 2" xfId="0"/>
    <cellStyle name="Normal 61 2 9 3 2 3 2 2" xfId="0"/>
    <cellStyle name="Normal 61 2 9 3 2 3 3" xfId="0"/>
    <cellStyle name="Normal 61 2 9 3 2 4" xfId="0"/>
    <cellStyle name="Normal 61 2 9 3 2 4 2" xfId="0"/>
    <cellStyle name="Normal 61 2 9 3 2 4 2 2" xfId="0"/>
    <cellStyle name="Normal 61 2 9 3 2 4 3" xfId="0"/>
    <cellStyle name="Normal 61 2 9 3 2 5" xfId="0"/>
    <cellStyle name="Normal 61 2 9 3 2 5 2" xfId="0"/>
    <cellStyle name="Normal 61 2 9 3 2 6" xfId="0"/>
    <cellStyle name="Normal 61 2 9 3 3" xfId="0"/>
    <cellStyle name="Normal 61 2 9 3 3 2" xfId="0"/>
    <cellStyle name="Normal 61 2 9 3 3 2 2" xfId="0"/>
    <cellStyle name="Normal 61 2 9 3 3 2 2 2" xfId="0"/>
    <cellStyle name="Normal 61 2 9 3 3 2 3" xfId="0"/>
    <cellStyle name="Normal 61 2 9 3 3 3" xfId="0"/>
    <cellStyle name="Normal 61 2 9 3 3 3 2" xfId="0"/>
    <cellStyle name="Normal 61 2 9 3 3 3 2 2" xfId="0"/>
    <cellStyle name="Normal 61 2 9 3 3 3 3" xfId="0"/>
    <cellStyle name="Normal 61 2 9 3 3 4" xfId="0"/>
    <cellStyle name="Normal 61 2 9 3 3 4 2" xfId="0"/>
    <cellStyle name="Normal 61 2 9 3 3 5" xfId="0"/>
    <cellStyle name="Normal 61 2 9 3 4" xfId="0"/>
    <cellStyle name="Normal 61 2 9 3 4 2" xfId="0"/>
    <cellStyle name="Normal 61 2 9 3 4 2 2" xfId="0"/>
    <cellStyle name="Normal 61 2 9 3 4 3" xfId="0"/>
    <cellStyle name="Normal 61 2 9 3 5" xfId="0"/>
    <cellStyle name="Normal 61 2 9 3 5 2" xfId="0"/>
    <cellStyle name="Normal 61 2 9 3 5 2 2" xfId="0"/>
    <cellStyle name="Normal 61 2 9 3 5 3" xfId="0"/>
    <cellStyle name="Normal 61 2 9 3 6" xfId="0"/>
    <cellStyle name="Normal 61 2 9 3 6 2" xfId="0"/>
    <cellStyle name="Normal 61 2 9 3 7" xfId="0"/>
    <cellStyle name="Normal 61 2 9 4" xfId="0"/>
    <cellStyle name="Normal 61 2 9 4 2" xfId="0"/>
    <cellStyle name="Normal 61 2 9 4 2 2" xfId="0"/>
    <cellStyle name="Normal 61 2 9 4 2 2 2" xfId="0"/>
    <cellStyle name="Normal 61 2 9 4 2 2 2 2" xfId="0"/>
    <cellStyle name="Normal 61 2 9 4 2 2 3" xfId="0"/>
    <cellStyle name="Normal 61 2 9 4 2 3" xfId="0"/>
    <cellStyle name="Normal 61 2 9 4 2 3 2" xfId="0"/>
    <cellStyle name="Normal 61 2 9 4 2 3 2 2" xfId="0"/>
    <cellStyle name="Normal 61 2 9 4 2 3 3" xfId="0"/>
    <cellStyle name="Normal 61 2 9 4 2 4" xfId="0"/>
    <cellStyle name="Normal 61 2 9 4 2 4 2" xfId="0"/>
    <cellStyle name="Normal 61 2 9 4 2 5" xfId="0"/>
    <cellStyle name="Normal 61 2 9 4 3" xfId="0"/>
    <cellStyle name="Normal 61 2 9 4 3 2" xfId="0"/>
    <cellStyle name="Normal 61 2 9 4 3 2 2" xfId="0"/>
    <cellStyle name="Normal 61 2 9 4 3 3" xfId="0"/>
    <cellStyle name="Normal 61 2 9 4 4" xfId="0"/>
    <cellStyle name="Normal 61 2 9 4 4 2" xfId="0"/>
    <cellStyle name="Normal 61 2 9 4 4 2 2" xfId="0"/>
    <cellStyle name="Normal 61 2 9 4 4 3" xfId="0"/>
    <cellStyle name="Normal 61 2 9 4 5" xfId="0"/>
    <cellStyle name="Normal 61 2 9 4 5 2" xfId="0"/>
    <cellStyle name="Normal 61 2 9 4 6" xfId="0"/>
    <cellStyle name="Normal 61 2 9 5" xfId="0"/>
    <cellStyle name="Normal 61 2 9 5 2" xfId="0"/>
    <cellStyle name="Normal 61 2 9 5 2 2" xfId="0"/>
    <cellStyle name="Normal 61 2 9 5 2 2 2" xfId="0"/>
    <cellStyle name="Normal 61 2 9 5 2 3" xfId="0"/>
    <cellStyle name="Normal 61 2 9 5 3" xfId="0"/>
    <cellStyle name="Normal 61 2 9 5 3 2" xfId="0"/>
    <cellStyle name="Normal 61 2 9 5 3 2 2" xfId="0"/>
    <cellStyle name="Normal 61 2 9 5 3 3" xfId="0"/>
    <cellStyle name="Normal 61 2 9 5 4" xfId="0"/>
    <cellStyle name="Normal 61 2 9 5 4 2" xfId="0"/>
    <cellStyle name="Normal 61 2 9 5 5" xfId="0"/>
    <cellStyle name="Normal 61 2 9 6" xfId="0"/>
    <cellStyle name="Normal 61 2 9 6 2" xfId="0"/>
    <cellStyle name="Normal 61 2 9 6 2 2" xfId="0"/>
    <cellStyle name="Normal 61 2 9 6 3" xfId="0"/>
    <cellStyle name="Normal 61 2 9 7" xfId="0"/>
    <cellStyle name="Normal 61 2 9 7 2" xfId="0"/>
    <cellStyle name="Normal 61 2 9 7 2 2" xfId="0"/>
    <cellStyle name="Normal 61 2 9 7 3" xfId="0"/>
    <cellStyle name="Normal 61 2 9 8" xfId="0"/>
    <cellStyle name="Normal 61 2 9 8 2" xfId="0"/>
    <cellStyle name="Normal 61 2 9 9" xfId="0"/>
    <cellStyle name="Normal 61 3" xfId="0"/>
    <cellStyle name="Normal 61 3 10" xfId="0"/>
    <cellStyle name="Normal 61 3 10 2" xfId="0"/>
    <cellStyle name="Normal 61 3 10 2 2" xfId="0"/>
    <cellStyle name="Normal 61 3 10 3" xfId="0"/>
    <cellStyle name="Normal 61 3 11" xfId="0"/>
    <cellStyle name="Normal 61 3 11 2" xfId="0"/>
    <cellStyle name="Normal 61 3 11 2 2" xfId="0"/>
    <cellStyle name="Normal 61 3 11 3" xfId="0"/>
    <cellStyle name="Normal 61 3 12" xfId="0"/>
    <cellStyle name="Normal 61 3 12 2" xfId="0"/>
    <cellStyle name="Normal 61 3 13" xfId="0"/>
    <cellStyle name="Normal 61 3 2" xfId="0"/>
    <cellStyle name="Normal 61 3 2 10" xfId="0"/>
    <cellStyle name="Normal 61 3 2 10 2" xfId="0"/>
    <cellStyle name="Normal 61 3 2 10 2 2" xfId="0"/>
    <cellStyle name="Normal 61 3 2 10 3" xfId="0"/>
    <cellStyle name="Normal 61 3 2 11" xfId="0"/>
    <cellStyle name="Normal 61 3 2 11 2" xfId="0"/>
    <cellStyle name="Normal 61 3 2 12" xfId="0"/>
    <cellStyle name="Normal 61 3 2 2" xfId="0"/>
    <cellStyle name="Normal 61 3 2 2 10" xfId="0"/>
    <cellStyle name="Normal 61 3 2 2 2" xfId="0"/>
    <cellStyle name="Normal 61 3 2 2 2 2" xfId="0"/>
    <cellStyle name="Normal 61 3 2 2 2 2 2" xfId="0"/>
    <cellStyle name="Normal 61 3 2 2 2 2 2 2" xfId="0"/>
    <cellStyle name="Normal 61 3 2 2 2 2 2 2 2" xfId="0"/>
    <cellStyle name="Normal 61 3 2 2 2 2 2 2 2 2" xfId="0"/>
    <cellStyle name="Normal 61 3 2 2 2 2 2 2 2 2 2" xfId="0"/>
    <cellStyle name="Normal 61 3 2 2 2 2 2 2 2 2 2 2" xfId="0"/>
    <cellStyle name="Normal 61 3 2 2 2 2 2 2 2 2 3" xfId="0"/>
    <cellStyle name="Normal 61 3 2 2 2 2 2 2 2 3" xfId="0"/>
    <cellStyle name="Normal 61 3 2 2 2 2 2 2 2 3 2" xfId="0"/>
    <cellStyle name="Normal 61 3 2 2 2 2 2 2 2 3 2 2" xfId="0"/>
    <cellStyle name="Normal 61 3 2 2 2 2 2 2 2 3 3" xfId="0"/>
    <cellStyle name="Normal 61 3 2 2 2 2 2 2 2 4" xfId="0"/>
    <cellStyle name="Normal 61 3 2 2 2 2 2 2 2 4 2" xfId="0"/>
    <cellStyle name="Normal 61 3 2 2 2 2 2 2 2 5" xfId="0"/>
    <cellStyle name="Normal 61 3 2 2 2 2 2 2 3" xfId="0"/>
    <cellStyle name="Normal 61 3 2 2 2 2 2 2 3 2" xfId="0"/>
    <cellStyle name="Normal 61 3 2 2 2 2 2 2 3 2 2" xfId="0"/>
    <cellStyle name="Normal 61 3 2 2 2 2 2 2 3 3" xfId="0"/>
    <cellStyle name="Normal 61 3 2 2 2 2 2 2 4" xfId="0"/>
    <cellStyle name="Normal 61 3 2 2 2 2 2 2 4 2" xfId="0"/>
    <cellStyle name="Normal 61 3 2 2 2 2 2 2 4 2 2" xfId="0"/>
    <cellStyle name="Normal 61 3 2 2 2 2 2 2 4 3" xfId="0"/>
    <cellStyle name="Normal 61 3 2 2 2 2 2 2 5" xfId="0"/>
    <cellStyle name="Normal 61 3 2 2 2 2 2 2 5 2" xfId="0"/>
    <cellStyle name="Normal 61 3 2 2 2 2 2 2 6" xfId="0"/>
    <cellStyle name="Normal 61 3 2 2 2 2 2 3" xfId="0"/>
    <cellStyle name="Normal 61 3 2 2 2 2 2 3 2" xfId="0"/>
    <cellStyle name="Normal 61 3 2 2 2 2 2 3 2 2" xfId="0"/>
    <cellStyle name="Normal 61 3 2 2 2 2 2 3 2 2 2" xfId="0"/>
    <cellStyle name="Normal 61 3 2 2 2 2 2 3 2 3" xfId="0"/>
    <cellStyle name="Normal 61 3 2 2 2 2 2 3 3" xfId="0"/>
    <cellStyle name="Normal 61 3 2 2 2 2 2 3 3 2" xfId="0"/>
    <cellStyle name="Normal 61 3 2 2 2 2 2 3 3 2 2" xfId="0"/>
    <cellStyle name="Normal 61 3 2 2 2 2 2 3 3 3" xfId="0"/>
    <cellStyle name="Normal 61 3 2 2 2 2 2 3 4" xfId="0"/>
    <cellStyle name="Normal 61 3 2 2 2 2 2 3 4 2" xfId="0"/>
    <cellStyle name="Normal 61 3 2 2 2 2 2 3 5" xfId="0"/>
    <cellStyle name="Normal 61 3 2 2 2 2 2 4" xfId="0"/>
    <cellStyle name="Normal 61 3 2 2 2 2 2 4 2" xfId="0"/>
    <cellStyle name="Normal 61 3 2 2 2 2 2 4 2 2" xfId="0"/>
    <cellStyle name="Normal 61 3 2 2 2 2 2 4 3" xfId="0"/>
    <cellStyle name="Normal 61 3 2 2 2 2 2 5" xfId="0"/>
    <cellStyle name="Normal 61 3 2 2 2 2 2 5 2" xfId="0"/>
    <cellStyle name="Normal 61 3 2 2 2 2 2 5 2 2" xfId="0"/>
    <cellStyle name="Normal 61 3 2 2 2 2 2 5 3" xfId="0"/>
    <cellStyle name="Normal 61 3 2 2 2 2 2 6" xfId="0"/>
    <cellStyle name="Normal 61 3 2 2 2 2 2 6 2" xfId="0"/>
    <cellStyle name="Normal 61 3 2 2 2 2 2 7" xfId="0"/>
    <cellStyle name="Normal 61 3 2 2 2 2 3" xfId="0"/>
    <cellStyle name="Normal 61 3 2 2 2 2 3 2" xfId="0"/>
    <cellStyle name="Normal 61 3 2 2 2 2 3 2 2" xfId="0"/>
    <cellStyle name="Normal 61 3 2 2 2 2 3 2 2 2" xfId="0"/>
    <cellStyle name="Normal 61 3 2 2 2 2 3 2 2 2 2" xfId="0"/>
    <cellStyle name="Normal 61 3 2 2 2 2 3 2 2 3" xfId="0"/>
    <cellStyle name="Normal 61 3 2 2 2 2 3 2 3" xfId="0"/>
    <cellStyle name="Normal 61 3 2 2 2 2 3 2 3 2" xfId="0"/>
    <cellStyle name="Normal 61 3 2 2 2 2 3 2 3 2 2" xfId="0"/>
    <cellStyle name="Normal 61 3 2 2 2 2 3 2 3 3" xfId="0"/>
    <cellStyle name="Normal 61 3 2 2 2 2 3 2 4" xfId="0"/>
    <cellStyle name="Normal 61 3 2 2 2 2 3 2 4 2" xfId="0"/>
    <cellStyle name="Normal 61 3 2 2 2 2 3 2 5" xfId="0"/>
    <cellStyle name="Normal 61 3 2 2 2 2 3 3" xfId="0"/>
    <cellStyle name="Normal 61 3 2 2 2 2 3 3 2" xfId="0"/>
    <cellStyle name="Normal 61 3 2 2 2 2 3 3 2 2" xfId="0"/>
    <cellStyle name="Normal 61 3 2 2 2 2 3 3 3" xfId="0"/>
    <cellStyle name="Normal 61 3 2 2 2 2 3 4" xfId="0"/>
    <cellStyle name="Normal 61 3 2 2 2 2 3 4 2" xfId="0"/>
    <cellStyle name="Normal 61 3 2 2 2 2 3 4 2 2" xfId="0"/>
    <cellStyle name="Normal 61 3 2 2 2 2 3 4 3" xfId="0"/>
    <cellStyle name="Normal 61 3 2 2 2 2 3 5" xfId="0"/>
    <cellStyle name="Normal 61 3 2 2 2 2 3 5 2" xfId="0"/>
    <cellStyle name="Normal 61 3 2 2 2 2 3 6" xfId="0"/>
    <cellStyle name="Normal 61 3 2 2 2 2 4" xfId="0"/>
    <cellStyle name="Normal 61 3 2 2 2 2 4 2" xfId="0"/>
    <cellStyle name="Normal 61 3 2 2 2 2 4 2 2" xfId="0"/>
    <cellStyle name="Normal 61 3 2 2 2 2 4 2 2 2" xfId="0"/>
    <cellStyle name="Normal 61 3 2 2 2 2 4 2 3" xfId="0"/>
    <cellStyle name="Normal 61 3 2 2 2 2 4 3" xfId="0"/>
    <cellStyle name="Normal 61 3 2 2 2 2 4 3 2" xfId="0"/>
    <cellStyle name="Normal 61 3 2 2 2 2 4 3 2 2" xfId="0"/>
    <cellStyle name="Normal 61 3 2 2 2 2 4 3 3" xfId="0"/>
    <cellStyle name="Normal 61 3 2 2 2 2 4 4" xfId="0"/>
    <cellStyle name="Normal 61 3 2 2 2 2 4 4 2" xfId="0"/>
    <cellStyle name="Normal 61 3 2 2 2 2 4 5" xfId="0"/>
    <cellStyle name="Normal 61 3 2 2 2 2 5" xfId="0"/>
    <cellStyle name="Normal 61 3 2 2 2 2 5 2" xfId="0"/>
    <cellStyle name="Normal 61 3 2 2 2 2 5 2 2" xfId="0"/>
    <cellStyle name="Normal 61 3 2 2 2 2 5 3" xfId="0"/>
    <cellStyle name="Normal 61 3 2 2 2 2 6" xfId="0"/>
    <cellStyle name="Normal 61 3 2 2 2 2 6 2" xfId="0"/>
    <cellStyle name="Normal 61 3 2 2 2 2 6 2 2" xfId="0"/>
    <cellStyle name="Normal 61 3 2 2 2 2 6 3" xfId="0"/>
    <cellStyle name="Normal 61 3 2 2 2 2 7" xfId="0"/>
    <cellStyle name="Normal 61 3 2 2 2 2 7 2" xfId="0"/>
    <cellStyle name="Normal 61 3 2 2 2 2 8" xfId="0"/>
    <cellStyle name="Normal 61 3 2 2 2 3" xfId="0"/>
    <cellStyle name="Normal 61 3 2 2 2 3 2" xfId="0"/>
    <cellStyle name="Normal 61 3 2 2 2 3 2 2" xfId="0"/>
    <cellStyle name="Normal 61 3 2 2 2 3 2 2 2" xfId="0"/>
    <cellStyle name="Normal 61 3 2 2 2 3 2 2 2 2" xfId="0"/>
    <cellStyle name="Normal 61 3 2 2 2 3 2 2 2 2 2" xfId="0"/>
    <cellStyle name="Normal 61 3 2 2 2 3 2 2 2 3" xfId="0"/>
    <cellStyle name="Normal 61 3 2 2 2 3 2 2 3" xfId="0"/>
    <cellStyle name="Normal 61 3 2 2 2 3 2 2 3 2" xfId="0"/>
    <cellStyle name="Normal 61 3 2 2 2 3 2 2 3 2 2" xfId="0"/>
    <cellStyle name="Normal 61 3 2 2 2 3 2 2 3 3" xfId="0"/>
    <cellStyle name="Normal 61 3 2 2 2 3 2 2 4" xfId="0"/>
    <cellStyle name="Normal 61 3 2 2 2 3 2 2 4 2" xfId="0"/>
    <cellStyle name="Normal 61 3 2 2 2 3 2 2 5" xfId="0"/>
    <cellStyle name="Normal 61 3 2 2 2 3 2 3" xfId="0"/>
    <cellStyle name="Normal 61 3 2 2 2 3 2 3 2" xfId="0"/>
    <cellStyle name="Normal 61 3 2 2 2 3 2 3 2 2" xfId="0"/>
    <cellStyle name="Normal 61 3 2 2 2 3 2 3 3" xfId="0"/>
    <cellStyle name="Normal 61 3 2 2 2 3 2 4" xfId="0"/>
    <cellStyle name="Normal 61 3 2 2 2 3 2 4 2" xfId="0"/>
    <cellStyle name="Normal 61 3 2 2 2 3 2 4 2 2" xfId="0"/>
    <cellStyle name="Normal 61 3 2 2 2 3 2 4 3" xfId="0"/>
    <cellStyle name="Normal 61 3 2 2 2 3 2 5" xfId="0"/>
    <cellStyle name="Normal 61 3 2 2 2 3 2 5 2" xfId="0"/>
    <cellStyle name="Normal 61 3 2 2 2 3 2 6" xfId="0"/>
    <cellStyle name="Normal 61 3 2 2 2 3 3" xfId="0"/>
    <cellStyle name="Normal 61 3 2 2 2 3 3 2" xfId="0"/>
    <cellStyle name="Normal 61 3 2 2 2 3 3 2 2" xfId="0"/>
    <cellStyle name="Normal 61 3 2 2 2 3 3 2 2 2" xfId="0"/>
    <cellStyle name="Normal 61 3 2 2 2 3 3 2 3" xfId="0"/>
    <cellStyle name="Normal 61 3 2 2 2 3 3 3" xfId="0"/>
    <cellStyle name="Normal 61 3 2 2 2 3 3 3 2" xfId="0"/>
    <cellStyle name="Normal 61 3 2 2 2 3 3 3 2 2" xfId="0"/>
    <cellStyle name="Normal 61 3 2 2 2 3 3 3 3" xfId="0"/>
    <cellStyle name="Normal 61 3 2 2 2 3 3 4" xfId="0"/>
    <cellStyle name="Normal 61 3 2 2 2 3 3 4 2" xfId="0"/>
    <cellStyle name="Normal 61 3 2 2 2 3 3 5" xfId="0"/>
    <cellStyle name="Normal 61 3 2 2 2 3 4" xfId="0"/>
    <cellStyle name="Normal 61 3 2 2 2 3 4 2" xfId="0"/>
    <cellStyle name="Normal 61 3 2 2 2 3 4 2 2" xfId="0"/>
    <cellStyle name="Normal 61 3 2 2 2 3 4 3" xfId="0"/>
    <cellStyle name="Normal 61 3 2 2 2 3 5" xfId="0"/>
    <cellStyle name="Normal 61 3 2 2 2 3 5 2" xfId="0"/>
    <cellStyle name="Normal 61 3 2 2 2 3 5 2 2" xfId="0"/>
    <cellStyle name="Normal 61 3 2 2 2 3 5 3" xfId="0"/>
    <cellStyle name="Normal 61 3 2 2 2 3 6" xfId="0"/>
    <cellStyle name="Normal 61 3 2 2 2 3 6 2" xfId="0"/>
    <cellStyle name="Normal 61 3 2 2 2 3 7" xfId="0"/>
    <cellStyle name="Normal 61 3 2 2 2 4" xfId="0"/>
    <cellStyle name="Normal 61 3 2 2 2 4 2" xfId="0"/>
    <cellStyle name="Normal 61 3 2 2 2 4 2 2" xfId="0"/>
    <cellStyle name="Normal 61 3 2 2 2 4 2 2 2" xfId="0"/>
    <cellStyle name="Normal 61 3 2 2 2 4 2 2 2 2" xfId="0"/>
    <cellStyle name="Normal 61 3 2 2 2 4 2 2 3" xfId="0"/>
    <cellStyle name="Normal 61 3 2 2 2 4 2 3" xfId="0"/>
    <cellStyle name="Normal 61 3 2 2 2 4 2 3 2" xfId="0"/>
    <cellStyle name="Normal 61 3 2 2 2 4 2 3 2 2" xfId="0"/>
    <cellStyle name="Normal 61 3 2 2 2 4 2 3 3" xfId="0"/>
    <cellStyle name="Normal 61 3 2 2 2 4 2 4" xfId="0"/>
    <cellStyle name="Normal 61 3 2 2 2 4 2 4 2" xfId="0"/>
    <cellStyle name="Normal 61 3 2 2 2 4 2 5" xfId="0"/>
    <cellStyle name="Normal 61 3 2 2 2 4 3" xfId="0"/>
    <cellStyle name="Normal 61 3 2 2 2 4 3 2" xfId="0"/>
    <cellStyle name="Normal 61 3 2 2 2 4 3 2 2" xfId="0"/>
    <cellStyle name="Normal 61 3 2 2 2 4 3 3" xfId="0"/>
    <cellStyle name="Normal 61 3 2 2 2 4 4" xfId="0"/>
    <cellStyle name="Normal 61 3 2 2 2 4 4 2" xfId="0"/>
    <cellStyle name="Normal 61 3 2 2 2 4 4 2 2" xfId="0"/>
    <cellStyle name="Normal 61 3 2 2 2 4 4 3" xfId="0"/>
    <cellStyle name="Normal 61 3 2 2 2 4 5" xfId="0"/>
    <cellStyle name="Normal 61 3 2 2 2 4 5 2" xfId="0"/>
    <cellStyle name="Normal 61 3 2 2 2 4 6" xfId="0"/>
    <cellStyle name="Normal 61 3 2 2 2 5" xfId="0"/>
    <cellStyle name="Normal 61 3 2 2 2 5 2" xfId="0"/>
    <cellStyle name="Normal 61 3 2 2 2 5 2 2" xfId="0"/>
    <cellStyle name="Normal 61 3 2 2 2 5 2 2 2" xfId="0"/>
    <cellStyle name="Normal 61 3 2 2 2 5 2 3" xfId="0"/>
    <cellStyle name="Normal 61 3 2 2 2 5 3" xfId="0"/>
    <cellStyle name="Normal 61 3 2 2 2 5 3 2" xfId="0"/>
    <cellStyle name="Normal 61 3 2 2 2 5 3 2 2" xfId="0"/>
    <cellStyle name="Normal 61 3 2 2 2 5 3 3" xfId="0"/>
    <cellStyle name="Normal 61 3 2 2 2 5 4" xfId="0"/>
    <cellStyle name="Normal 61 3 2 2 2 5 4 2" xfId="0"/>
    <cellStyle name="Normal 61 3 2 2 2 5 5" xfId="0"/>
    <cellStyle name="Normal 61 3 2 2 2 6" xfId="0"/>
    <cellStyle name="Normal 61 3 2 2 2 6 2" xfId="0"/>
    <cellStyle name="Normal 61 3 2 2 2 6 2 2" xfId="0"/>
    <cellStyle name="Normal 61 3 2 2 2 6 3" xfId="0"/>
    <cellStyle name="Normal 61 3 2 2 2 7" xfId="0"/>
    <cellStyle name="Normal 61 3 2 2 2 7 2" xfId="0"/>
    <cellStyle name="Normal 61 3 2 2 2 7 2 2" xfId="0"/>
    <cellStyle name="Normal 61 3 2 2 2 7 3" xfId="0"/>
    <cellStyle name="Normal 61 3 2 2 2 8" xfId="0"/>
    <cellStyle name="Normal 61 3 2 2 2 8 2" xfId="0"/>
    <cellStyle name="Normal 61 3 2 2 2 9" xfId="0"/>
    <cellStyle name="Normal 61 3 2 2 3" xfId="0"/>
    <cellStyle name="Normal 61 3 2 2 3 2" xfId="0"/>
    <cellStyle name="Normal 61 3 2 2 3 2 2" xfId="0"/>
    <cellStyle name="Normal 61 3 2 2 3 2 2 2" xfId="0"/>
    <cellStyle name="Normal 61 3 2 2 3 2 2 2 2" xfId="0"/>
    <cellStyle name="Normal 61 3 2 2 3 2 2 2 2 2" xfId="0"/>
    <cellStyle name="Normal 61 3 2 2 3 2 2 2 2 2 2" xfId="0"/>
    <cellStyle name="Normal 61 3 2 2 3 2 2 2 2 3" xfId="0"/>
    <cellStyle name="Normal 61 3 2 2 3 2 2 2 3" xfId="0"/>
    <cellStyle name="Normal 61 3 2 2 3 2 2 2 3 2" xfId="0"/>
    <cellStyle name="Normal 61 3 2 2 3 2 2 2 3 2 2" xfId="0"/>
    <cellStyle name="Normal 61 3 2 2 3 2 2 2 3 3" xfId="0"/>
    <cellStyle name="Normal 61 3 2 2 3 2 2 2 4" xfId="0"/>
    <cellStyle name="Normal 61 3 2 2 3 2 2 2 4 2" xfId="0"/>
    <cellStyle name="Normal 61 3 2 2 3 2 2 2 5" xfId="0"/>
    <cellStyle name="Normal 61 3 2 2 3 2 2 3" xfId="0"/>
    <cellStyle name="Normal 61 3 2 2 3 2 2 3 2" xfId="0"/>
    <cellStyle name="Normal 61 3 2 2 3 2 2 3 2 2" xfId="0"/>
    <cellStyle name="Normal 61 3 2 2 3 2 2 3 3" xfId="0"/>
    <cellStyle name="Normal 61 3 2 2 3 2 2 4" xfId="0"/>
    <cellStyle name="Normal 61 3 2 2 3 2 2 4 2" xfId="0"/>
    <cellStyle name="Normal 61 3 2 2 3 2 2 4 2 2" xfId="0"/>
    <cellStyle name="Normal 61 3 2 2 3 2 2 4 3" xfId="0"/>
    <cellStyle name="Normal 61 3 2 2 3 2 2 5" xfId="0"/>
    <cellStyle name="Normal 61 3 2 2 3 2 2 5 2" xfId="0"/>
    <cellStyle name="Normal 61 3 2 2 3 2 2 6" xfId="0"/>
    <cellStyle name="Normal 61 3 2 2 3 2 3" xfId="0"/>
    <cellStyle name="Normal 61 3 2 2 3 2 3 2" xfId="0"/>
    <cellStyle name="Normal 61 3 2 2 3 2 3 2 2" xfId="0"/>
    <cellStyle name="Normal 61 3 2 2 3 2 3 2 2 2" xfId="0"/>
    <cellStyle name="Normal 61 3 2 2 3 2 3 2 3" xfId="0"/>
    <cellStyle name="Normal 61 3 2 2 3 2 3 3" xfId="0"/>
    <cellStyle name="Normal 61 3 2 2 3 2 3 3 2" xfId="0"/>
    <cellStyle name="Normal 61 3 2 2 3 2 3 3 2 2" xfId="0"/>
    <cellStyle name="Normal 61 3 2 2 3 2 3 3 3" xfId="0"/>
    <cellStyle name="Normal 61 3 2 2 3 2 3 4" xfId="0"/>
    <cellStyle name="Normal 61 3 2 2 3 2 3 4 2" xfId="0"/>
    <cellStyle name="Normal 61 3 2 2 3 2 3 5" xfId="0"/>
    <cellStyle name="Normal 61 3 2 2 3 2 4" xfId="0"/>
    <cellStyle name="Normal 61 3 2 2 3 2 4 2" xfId="0"/>
    <cellStyle name="Normal 61 3 2 2 3 2 4 2 2" xfId="0"/>
    <cellStyle name="Normal 61 3 2 2 3 2 4 3" xfId="0"/>
    <cellStyle name="Normal 61 3 2 2 3 2 5" xfId="0"/>
    <cellStyle name="Normal 61 3 2 2 3 2 5 2" xfId="0"/>
    <cellStyle name="Normal 61 3 2 2 3 2 5 2 2" xfId="0"/>
    <cellStyle name="Normal 61 3 2 2 3 2 5 3" xfId="0"/>
    <cellStyle name="Normal 61 3 2 2 3 2 6" xfId="0"/>
    <cellStyle name="Normal 61 3 2 2 3 2 6 2" xfId="0"/>
    <cellStyle name="Normal 61 3 2 2 3 2 7" xfId="0"/>
    <cellStyle name="Normal 61 3 2 2 3 3" xfId="0"/>
    <cellStyle name="Normal 61 3 2 2 3 3 2" xfId="0"/>
    <cellStyle name="Normal 61 3 2 2 3 3 2 2" xfId="0"/>
    <cellStyle name="Normal 61 3 2 2 3 3 2 2 2" xfId="0"/>
    <cellStyle name="Normal 61 3 2 2 3 3 2 2 2 2" xfId="0"/>
    <cellStyle name="Normal 61 3 2 2 3 3 2 2 3" xfId="0"/>
    <cellStyle name="Normal 61 3 2 2 3 3 2 3" xfId="0"/>
    <cellStyle name="Normal 61 3 2 2 3 3 2 3 2" xfId="0"/>
    <cellStyle name="Normal 61 3 2 2 3 3 2 3 2 2" xfId="0"/>
    <cellStyle name="Normal 61 3 2 2 3 3 2 3 3" xfId="0"/>
    <cellStyle name="Normal 61 3 2 2 3 3 2 4" xfId="0"/>
    <cellStyle name="Normal 61 3 2 2 3 3 2 4 2" xfId="0"/>
    <cellStyle name="Normal 61 3 2 2 3 3 2 5" xfId="0"/>
    <cellStyle name="Normal 61 3 2 2 3 3 3" xfId="0"/>
    <cellStyle name="Normal 61 3 2 2 3 3 3 2" xfId="0"/>
    <cellStyle name="Normal 61 3 2 2 3 3 3 2 2" xfId="0"/>
    <cellStyle name="Normal 61 3 2 2 3 3 3 3" xfId="0"/>
    <cellStyle name="Normal 61 3 2 2 3 3 4" xfId="0"/>
    <cellStyle name="Normal 61 3 2 2 3 3 4 2" xfId="0"/>
    <cellStyle name="Normal 61 3 2 2 3 3 4 2 2" xfId="0"/>
    <cellStyle name="Normal 61 3 2 2 3 3 4 3" xfId="0"/>
    <cellStyle name="Normal 61 3 2 2 3 3 5" xfId="0"/>
    <cellStyle name="Normal 61 3 2 2 3 3 5 2" xfId="0"/>
    <cellStyle name="Normal 61 3 2 2 3 3 6" xfId="0"/>
    <cellStyle name="Normal 61 3 2 2 3 4" xfId="0"/>
    <cellStyle name="Normal 61 3 2 2 3 4 2" xfId="0"/>
    <cellStyle name="Normal 61 3 2 2 3 4 2 2" xfId="0"/>
    <cellStyle name="Normal 61 3 2 2 3 4 2 2 2" xfId="0"/>
    <cellStyle name="Normal 61 3 2 2 3 4 2 3" xfId="0"/>
    <cellStyle name="Normal 61 3 2 2 3 4 3" xfId="0"/>
    <cellStyle name="Normal 61 3 2 2 3 4 3 2" xfId="0"/>
    <cellStyle name="Normal 61 3 2 2 3 4 3 2 2" xfId="0"/>
    <cellStyle name="Normal 61 3 2 2 3 4 3 3" xfId="0"/>
    <cellStyle name="Normal 61 3 2 2 3 4 4" xfId="0"/>
    <cellStyle name="Normal 61 3 2 2 3 4 4 2" xfId="0"/>
    <cellStyle name="Normal 61 3 2 2 3 4 5" xfId="0"/>
    <cellStyle name="Normal 61 3 2 2 3 5" xfId="0"/>
    <cellStyle name="Normal 61 3 2 2 3 5 2" xfId="0"/>
    <cellStyle name="Normal 61 3 2 2 3 5 2 2" xfId="0"/>
    <cellStyle name="Normal 61 3 2 2 3 5 3" xfId="0"/>
    <cellStyle name="Normal 61 3 2 2 3 6" xfId="0"/>
    <cellStyle name="Normal 61 3 2 2 3 6 2" xfId="0"/>
    <cellStyle name="Normal 61 3 2 2 3 6 2 2" xfId="0"/>
    <cellStyle name="Normal 61 3 2 2 3 6 3" xfId="0"/>
    <cellStyle name="Normal 61 3 2 2 3 7" xfId="0"/>
    <cellStyle name="Normal 61 3 2 2 3 7 2" xfId="0"/>
    <cellStyle name="Normal 61 3 2 2 3 8" xfId="0"/>
    <cellStyle name="Normal 61 3 2 2 4" xfId="0"/>
    <cellStyle name="Normal 61 3 2 2 4 2" xfId="0"/>
    <cellStyle name="Normal 61 3 2 2 4 2 2" xfId="0"/>
    <cellStyle name="Normal 61 3 2 2 4 2 2 2" xfId="0"/>
    <cellStyle name="Normal 61 3 2 2 4 2 2 2 2" xfId="0"/>
    <cellStyle name="Normal 61 3 2 2 4 2 2 2 2 2" xfId="0"/>
    <cellStyle name="Normal 61 3 2 2 4 2 2 2 3" xfId="0"/>
    <cellStyle name="Normal 61 3 2 2 4 2 2 3" xfId="0"/>
    <cellStyle name="Normal 61 3 2 2 4 2 2 3 2" xfId="0"/>
    <cellStyle name="Normal 61 3 2 2 4 2 2 3 2 2" xfId="0"/>
    <cellStyle name="Normal 61 3 2 2 4 2 2 3 3" xfId="0"/>
    <cellStyle name="Normal 61 3 2 2 4 2 2 4" xfId="0"/>
    <cellStyle name="Normal 61 3 2 2 4 2 2 4 2" xfId="0"/>
    <cellStyle name="Normal 61 3 2 2 4 2 2 5" xfId="0"/>
    <cellStyle name="Normal 61 3 2 2 4 2 3" xfId="0"/>
    <cellStyle name="Normal 61 3 2 2 4 2 3 2" xfId="0"/>
    <cellStyle name="Normal 61 3 2 2 4 2 3 2 2" xfId="0"/>
    <cellStyle name="Normal 61 3 2 2 4 2 3 3" xfId="0"/>
    <cellStyle name="Normal 61 3 2 2 4 2 4" xfId="0"/>
    <cellStyle name="Normal 61 3 2 2 4 2 4 2" xfId="0"/>
    <cellStyle name="Normal 61 3 2 2 4 2 4 2 2" xfId="0"/>
    <cellStyle name="Normal 61 3 2 2 4 2 4 3" xfId="0"/>
    <cellStyle name="Normal 61 3 2 2 4 2 5" xfId="0"/>
    <cellStyle name="Normal 61 3 2 2 4 2 5 2" xfId="0"/>
    <cellStyle name="Normal 61 3 2 2 4 2 6" xfId="0"/>
    <cellStyle name="Normal 61 3 2 2 4 3" xfId="0"/>
    <cellStyle name="Normal 61 3 2 2 4 3 2" xfId="0"/>
    <cellStyle name="Normal 61 3 2 2 4 3 2 2" xfId="0"/>
    <cellStyle name="Normal 61 3 2 2 4 3 2 2 2" xfId="0"/>
    <cellStyle name="Normal 61 3 2 2 4 3 2 3" xfId="0"/>
    <cellStyle name="Normal 61 3 2 2 4 3 3" xfId="0"/>
    <cellStyle name="Normal 61 3 2 2 4 3 3 2" xfId="0"/>
    <cellStyle name="Normal 61 3 2 2 4 3 3 2 2" xfId="0"/>
    <cellStyle name="Normal 61 3 2 2 4 3 3 3" xfId="0"/>
    <cellStyle name="Normal 61 3 2 2 4 3 4" xfId="0"/>
    <cellStyle name="Normal 61 3 2 2 4 3 4 2" xfId="0"/>
    <cellStyle name="Normal 61 3 2 2 4 3 5" xfId="0"/>
    <cellStyle name="Normal 61 3 2 2 4 4" xfId="0"/>
    <cellStyle name="Normal 61 3 2 2 4 4 2" xfId="0"/>
    <cellStyle name="Normal 61 3 2 2 4 4 2 2" xfId="0"/>
    <cellStyle name="Normal 61 3 2 2 4 4 3" xfId="0"/>
    <cellStyle name="Normal 61 3 2 2 4 5" xfId="0"/>
    <cellStyle name="Normal 61 3 2 2 4 5 2" xfId="0"/>
    <cellStyle name="Normal 61 3 2 2 4 5 2 2" xfId="0"/>
    <cellStyle name="Normal 61 3 2 2 4 5 3" xfId="0"/>
    <cellStyle name="Normal 61 3 2 2 4 6" xfId="0"/>
    <cellStyle name="Normal 61 3 2 2 4 6 2" xfId="0"/>
    <cellStyle name="Normal 61 3 2 2 4 7" xfId="0"/>
    <cellStyle name="Normal 61 3 2 2 5" xfId="0"/>
    <cellStyle name="Normal 61 3 2 2 5 2" xfId="0"/>
    <cellStyle name="Normal 61 3 2 2 5 2 2" xfId="0"/>
    <cellStyle name="Normal 61 3 2 2 5 2 2 2" xfId="0"/>
    <cellStyle name="Normal 61 3 2 2 5 2 2 2 2" xfId="0"/>
    <cellStyle name="Normal 61 3 2 2 5 2 2 3" xfId="0"/>
    <cellStyle name="Normal 61 3 2 2 5 2 3" xfId="0"/>
    <cellStyle name="Normal 61 3 2 2 5 2 3 2" xfId="0"/>
    <cellStyle name="Normal 61 3 2 2 5 2 3 2 2" xfId="0"/>
    <cellStyle name="Normal 61 3 2 2 5 2 3 3" xfId="0"/>
    <cellStyle name="Normal 61 3 2 2 5 2 4" xfId="0"/>
    <cellStyle name="Normal 61 3 2 2 5 2 4 2" xfId="0"/>
    <cellStyle name="Normal 61 3 2 2 5 2 5" xfId="0"/>
    <cellStyle name="Normal 61 3 2 2 5 3" xfId="0"/>
    <cellStyle name="Normal 61 3 2 2 5 3 2" xfId="0"/>
    <cellStyle name="Normal 61 3 2 2 5 3 2 2" xfId="0"/>
    <cellStyle name="Normal 61 3 2 2 5 3 3" xfId="0"/>
    <cellStyle name="Normal 61 3 2 2 5 4" xfId="0"/>
    <cellStyle name="Normal 61 3 2 2 5 4 2" xfId="0"/>
    <cellStyle name="Normal 61 3 2 2 5 4 2 2" xfId="0"/>
    <cellStyle name="Normal 61 3 2 2 5 4 3" xfId="0"/>
    <cellStyle name="Normal 61 3 2 2 5 5" xfId="0"/>
    <cellStyle name="Normal 61 3 2 2 5 5 2" xfId="0"/>
    <cellStyle name="Normal 61 3 2 2 5 6" xfId="0"/>
    <cellStyle name="Normal 61 3 2 2 6" xfId="0"/>
    <cellStyle name="Normal 61 3 2 2 6 2" xfId="0"/>
    <cellStyle name="Normal 61 3 2 2 6 2 2" xfId="0"/>
    <cellStyle name="Normal 61 3 2 2 6 2 2 2" xfId="0"/>
    <cellStyle name="Normal 61 3 2 2 6 2 3" xfId="0"/>
    <cellStyle name="Normal 61 3 2 2 6 3" xfId="0"/>
    <cellStyle name="Normal 61 3 2 2 6 3 2" xfId="0"/>
    <cellStyle name="Normal 61 3 2 2 6 3 2 2" xfId="0"/>
    <cellStyle name="Normal 61 3 2 2 6 3 3" xfId="0"/>
    <cellStyle name="Normal 61 3 2 2 6 4" xfId="0"/>
    <cellStyle name="Normal 61 3 2 2 6 4 2" xfId="0"/>
    <cellStyle name="Normal 61 3 2 2 6 5" xfId="0"/>
    <cellStyle name="Normal 61 3 2 2 7" xfId="0"/>
    <cellStyle name="Normal 61 3 2 2 7 2" xfId="0"/>
    <cellStyle name="Normal 61 3 2 2 7 2 2" xfId="0"/>
    <cellStyle name="Normal 61 3 2 2 7 3" xfId="0"/>
    <cellStyle name="Normal 61 3 2 2 8" xfId="0"/>
    <cellStyle name="Normal 61 3 2 2 8 2" xfId="0"/>
    <cellStyle name="Normal 61 3 2 2 8 2 2" xfId="0"/>
    <cellStyle name="Normal 61 3 2 2 8 3" xfId="0"/>
    <cellStyle name="Normal 61 3 2 2 9" xfId="0"/>
    <cellStyle name="Normal 61 3 2 2 9 2" xfId="0"/>
    <cellStyle name="Normal 61 3 2 3" xfId="0"/>
    <cellStyle name="Normal 61 3 2 3 10" xfId="0"/>
    <cellStyle name="Normal 61 3 2 3 2" xfId="0"/>
    <cellStyle name="Normal 61 3 2 3 2 2" xfId="0"/>
    <cellStyle name="Normal 61 3 2 3 2 2 2" xfId="0"/>
    <cellStyle name="Normal 61 3 2 3 2 2 2 2" xfId="0"/>
    <cellStyle name="Normal 61 3 2 3 2 2 2 2 2" xfId="0"/>
    <cellStyle name="Normal 61 3 2 3 2 2 2 2 2 2" xfId="0"/>
    <cellStyle name="Normal 61 3 2 3 2 2 2 2 2 2 2" xfId="0"/>
    <cellStyle name="Normal 61 3 2 3 2 2 2 2 2 2 2 2" xfId="0"/>
    <cellStyle name="Normal 61 3 2 3 2 2 2 2 2 2 3" xfId="0"/>
    <cellStyle name="Normal 61 3 2 3 2 2 2 2 2 3" xfId="0"/>
    <cellStyle name="Normal 61 3 2 3 2 2 2 2 2 3 2" xfId="0"/>
    <cellStyle name="Normal 61 3 2 3 2 2 2 2 2 3 2 2" xfId="0"/>
    <cellStyle name="Normal 61 3 2 3 2 2 2 2 2 3 3" xfId="0"/>
    <cellStyle name="Normal 61 3 2 3 2 2 2 2 2 4" xfId="0"/>
    <cellStyle name="Normal 61 3 2 3 2 2 2 2 2 4 2" xfId="0"/>
    <cellStyle name="Normal 61 3 2 3 2 2 2 2 2 5" xfId="0"/>
    <cellStyle name="Normal 61 3 2 3 2 2 2 2 3" xfId="0"/>
    <cellStyle name="Normal 61 3 2 3 2 2 2 2 3 2" xfId="0"/>
    <cellStyle name="Normal 61 3 2 3 2 2 2 2 3 2 2" xfId="0"/>
    <cellStyle name="Normal 61 3 2 3 2 2 2 2 3 3" xfId="0"/>
    <cellStyle name="Normal 61 3 2 3 2 2 2 2 4" xfId="0"/>
    <cellStyle name="Normal 61 3 2 3 2 2 2 2 4 2" xfId="0"/>
    <cellStyle name="Normal 61 3 2 3 2 2 2 2 4 2 2" xfId="0"/>
    <cellStyle name="Normal 61 3 2 3 2 2 2 2 4 3" xfId="0"/>
    <cellStyle name="Normal 61 3 2 3 2 2 2 2 5" xfId="0"/>
    <cellStyle name="Normal 61 3 2 3 2 2 2 2 5 2" xfId="0"/>
    <cellStyle name="Normal 61 3 2 3 2 2 2 2 6" xfId="0"/>
    <cellStyle name="Normal 61 3 2 3 2 2 2 3" xfId="0"/>
    <cellStyle name="Normal 61 3 2 3 2 2 2 3 2" xfId="0"/>
    <cellStyle name="Normal 61 3 2 3 2 2 2 3 2 2" xfId="0"/>
    <cellStyle name="Normal 61 3 2 3 2 2 2 3 2 2 2" xfId="0"/>
    <cellStyle name="Normal 61 3 2 3 2 2 2 3 2 3" xfId="0"/>
    <cellStyle name="Normal 61 3 2 3 2 2 2 3 3" xfId="0"/>
    <cellStyle name="Normal 61 3 2 3 2 2 2 3 3 2" xfId="0"/>
    <cellStyle name="Normal 61 3 2 3 2 2 2 3 3 2 2" xfId="0"/>
    <cellStyle name="Normal 61 3 2 3 2 2 2 3 3 3" xfId="0"/>
    <cellStyle name="Normal 61 3 2 3 2 2 2 3 4" xfId="0"/>
    <cellStyle name="Normal 61 3 2 3 2 2 2 3 4 2" xfId="0"/>
    <cellStyle name="Normal 61 3 2 3 2 2 2 3 5" xfId="0"/>
    <cellStyle name="Normal 61 3 2 3 2 2 2 4" xfId="0"/>
    <cellStyle name="Normal 61 3 2 3 2 2 2 4 2" xfId="0"/>
    <cellStyle name="Normal 61 3 2 3 2 2 2 4 2 2" xfId="0"/>
    <cellStyle name="Normal 61 3 2 3 2 2 2 4 3" xfId="0"/>
    <cellStyle name="Normal 61 3 2 3 2 2 2 5" xfId="0"/>
    <cellStyle name="Normal 61 3 2 3 2 2 2 5 2" xfId="0"/>
    <cellStyle name="Normal 61 3 2 3 2 2 2 5 2 2" xfId="0"/>
    <cellStyle name="Normal 61 3 2 3 2 2 2 5 3" xfId="0"/>
    <cellStyle name="Normal 61 3 2 3 2 2 2 6" xfId="0"/>
    <cellStyle name="Normal 61 3 2 3 2 2 2 6 2" xfId="0"/>
    <cellStyle name="Normal 61 3 2 3 2 2 2 7" xfId="0"/>
    <cellStyle name="Normal 61 3 2 3 2 2 3" xfId="0"/>
    <cellStyle name="Normal 61 3 2 3 2 2 3 2" xfId="0"/>
    <cellStyle name="Normal 61 3 2 3 2 2 3 2 2" xfId="0"/>
    <cellStyle name="Normal 61 3 2 3 2 2 3 2 2 2" xfId="0"/>
    <cellStyle name="Normal 61 3 2 3 2 2 3 2 2 2 2" xfId="0"/>
    <cellStyle name="Normal 61 3 2 3 2 2 3 2 2 3" xfId="0"/>
    <cellStyle name="Normal 61 3 2 3 2 2 3 2 3" xfId="0"/>
    <cellStyle name="Normal 61 3 2 3 2 2 3 2 3 2" xfId="0"/>
    <cellStyle name="Normal 61 3 2 3 2 2 3 2 3 2 2" xfId="0"/>
    <cellStyle name="Normal 61 3 2 3 2 2 3 2 3 3" xfId="0"/>
    <cellStyle name="Normal 61 3 2 3 2 2 3 2 4" xfId="0"/>
    <cellStyle name="Normal 61 3 2 3 2 2 3 2 4 2" xfId="0"/>
    <cellStyle name="Normal 61 3 2 3 2 2 3 2 5" xfId="0"/>
    <cellStyle name="Normal 61 3 2 3 2 2 3 3" xfId="0"/>
    <cellStyle name="Normal 61 3 2 3 2 2 3 3 2" xfId="0"/>
    <cellStyle name="Normal 61 3 2 3 2 2 3 3 2 2" xfId="0"/>
    <cellStyle name="Normal 61 3 2 3 2 2 3 3 3" xfId="0"/>
    <cellStyle name="Normal 61 3 2 3 2 2 3 4" xfId="0"/>
    <cellStyle name="Normal 61 3 2 3 2 2 3 4 2" xfId="0"/>
    <cellStyle name="Normal 61 3 2 3 2 2 3 4 2 2" xfId="0"/>
    <cellStyle name="Normal 61 3 2 3 2 2 3 4 3" xfId="0"/>
    <cellStyle name="Normal 61 3 2 3 2 2 3 5" xfId="0"/>
    <cellStyle name="Normal 61 3 2 3 2 2 3 5 2" xfId="0"/>
    <cellStyle name="Normal 61 3 2 3 2 2 3 6" xfId="0"/>
    <cellStyle name="Normal 61 3 2 3 2 2 4" xfId="0"/>
    <cellStyle name="Normal 61 3 2 3 2 2 4 2" xfId="0"/>
    <cellStyle name="Normal 61 3 2 3 2 2 4 2 2" xfId="0"/>
    <cellStyle name="Normal 61 3 2 3 2 2 4 2 2 2" xfId="0"/>
    <cellStyle name="Normal 61 3 2 3 2 2 4 2 3" xfId="0"/>
    <cellStyle name="Normal 61 3 2 3 2 2 4 3" xfId="0"/>
    <cellStyle name="Normal 61 3 2 3 2 2 4 3 2" xfId="0"/>
    <cellStyle name="Normal 61 3 2 3 2 2 4 3 2 2" xfId="0"/>
    <cellStyle name="Normal 61 3 2 3 2 2 4 3 3" xfId="0"/>
    <cellStyle name="Normal 61 3 2 3 2 2 4 4" xfId="0"/>
    <cellStyle name="Normal 61 3 2 3 2 2 4 4 2" xfId="0"/>
    <cellStyle name="Normal 61 3 2 3 2 2 4 5" xfId="0"/>
    <cellStyle name="Normal 61 3 2 3 2 2 5" xfId="0"/>
    <cellStyle name="Normal 61 3 2 3 2 2 5 2" xfId="0"/>
    <cellStyle name="Normal 61 3 2 3 2 2 5 2 2" xfId="0"/>
    <cellStyle name="Normal 61 3 2 3 2 2 5 3" xfId="0"/>
    <cellStyle name="Normal 61 3 2 3 2 2 6" xfId="0"/>
    <cellStyle name="Normal 61 3 2 3 2 2 6 2" xfId="0"/>
    <cellStyle name="Normal 61 3 2 3 2 2 6 2 2" xfId="0"/>
    <cellStyle name="Normal 61 3 2 3 2 2 6 3" xfId="0"/>
    <cellStyle name="Normal 61 3 2 3 2 2 7" xfId="0"/>
    <cellStyle name="Normal 61 3 2 3 2 2 7 2" xfId="0"/>
    <cellStyle name="Normal 61 3 2 3 2 2 8" xfId="0"/>
    <cellStyle name="Normal 61 3 2 3 2 3" xfId="0"/>
    <cellStyle name="Normal 61 3 2 3 2 3 2" xfId="0"/>
    <cellStyle name="Normal 61 3 2 3 2 3 2 2" xfId="0"/>
    <cellStyle name="Normal 61 3 2 3 2 3 2 2 2" xfId="0"/>
    <cellStyle name="Normal 61 3 2 3 2 3 2 2 2 2" xfId="0"/>
    <cellStyle name="Normal 61 3 2 3 2 3 2 2 2 2 2" xfId="0"/>
    <cellStyle name="Normal 61 3 2 3 2 3 2 2 2 3" xfId="0"/>
    <cellStyle name="Normal 61 3 2 3 2 3 2 2 3" xfId="0"/>
    <cellStyle name="Normal 61 3 2 3 2 3 2 2 3 2" xfId="0"/>
    <cellStyle name="Normal 61 3 2 3 2 3 2 2 3 2 2" xfId="0"/>
    <cellStyle name="Normal 61 3 2 3 2 3 2 2 3 3" xfId="0"/>
    <cellStyle name="Normal 61 3 2 3 2 3 2 2 4" xfId="0"/>
    <cellStyle name="Normal 61 3 2 3 2 3 2 2 4 2" xfId="0"/>
    <cellStyle name="Normal 61 3 2 3 2 3 2 2 5" xfId="0"/>
    <cellStyle name="Normal 61 3 2 3 2 3 2 3" xfId="0"/>
    <cellStyle name="Normal 61 3 2 3 2 3 2 3 2" xfId="0"/>
    <cellStyle name="Normal 61 3 2 3 2 3 2 3 2 2" xfId="0"/>
    <cellStyle name="Normal 61 3 2 3 2 3 2 3 3" xfId="0"/>
    <cellStyle name="Normal 61 3 2 3 2 3 2 4" xfId="0"/>
    <cellStyle name="Normal 61 3 2 3 2 3 2 4 2" xfId="0"/>
    <cellStyle name="Normal 61 3 2 3 2 3 2 4 2 2" xfId="0"/>
    <cellStyle name="Normal 61 3 2 3 2 3 2 4 3" xfId="0"/>
    <cellStyle name="Normal 61 3 2 3 2 3 2 5" xfId="0"/>
    <cellStyle name="Normal 61 3 2 3 2 3 2 5 2" xfId="0"/>
    <cellStyle name="Normal 61 3 2 3 2 3 2 6" xfId="0"/>
    <cellStyle name="Normal 61 3 2 3 2 3 3" xfId="0"/>
    <cellStyle name="Normal 61 3 2 3 2 3 3 2" xfId="0"/>
    <cellStyle name="Normal 61 3 2 3 2 3 3 2 2" xfId="0"/>
    <cellStyle name="Normal 61 3 2 3 2 3 3 2 2 2" xfId="0"/>
    <cellStyle name="Normal 61 3 2 3 2 3 3 2 3" xfId="0"/>
    <cellStyle name="Normal 61 3 2 3 2 3 3 3" xfId="0"/>
    <cellStyle name="Normal 61 3 2 3 2 3 3 3 2" xfId="0"/>
    <cellStyle name="Normal 61 3 2 3 2 3 3 3 2 2" xfId="0"/>
    <cellStyle name="Normal 61 3 2 3 2 3 3 3 3" xfId="0"/>
    <cellStyle name="Normal 61 3 2 3 2 3 3 4" xfId="0"/>
    <cellStyle name="Normal 61 3 2 3 2 3 3 4 2" xfId="0"/>
    <cellStyle name="Normal 61 3 2 3 2 3 3 5" xfId="0"/>
    <cellStyle name="Normal 61 3 2 3 2 3 4" xfId="0"/>
    <cellStyle name="Normal 61 3 2 3 2 3 4 2" xfId="0"/>
    <cellStyle name="Normal 61 3 2 3 2 3 4 2 2" xfId="0"/>
    <cellStyle name="Normal 61 3 2 3 2 3 4 3" xfId="0"/>
    <cellStyle name="Normal 61 3 2 3 2 3 5" xfId="0"/>
    <cellStyle name="Normal 61 3 2 3 2 3 5 2" xfId="0"/>
    <cellStyle name="Normal 61 3 2 3 2 3 5 2 2" xfId="0"/>
    <cellStyle name="Normal 61 3 2 3 2 3 5 3" xfId="0"/>
    <cellStyle name="Normal 61 3 2 3 2 3 6" xfId="0"/>
    <cellStyle name="Normal 61 3 2 3 2 3 6 2" xfId="0"/>
    <cellStyle name="Normal 61 3 2 3 2 3 7" xfId="0"/>
    <cellStyle name="Normal 61 3 2 3 2 4" xfId="0"/>
    <cellStyle name="Normal 61 3 2 3 2 4 2" xfId="0"/>
    <cellStyle name="Normal 61 3 2 3 2 4 2 2" xfId="0"/>
    <cellStyle name="Normal 61 3 2 3 2 4 2 2 2" xfId="0"/>
    <cellStyle name="Normal 61 3 2 3 2 4 2 2 2 2" xfId="0"/>
    <cellStyle name="Normal 61 3 2 3 2 4 2 2 3" xfId="0"/>
    <cellStyle name="Normal 61 3 2 3 2 4 2 3" xfId="0"/>
    <cellStyle name="Normal 61 3 2 3 2 4 2 3 2" xfId="0"/>
    <cellStyle name="Normal 61 3 2 3 2 4 2 3 2 2" xfId="0"/>
    <cellStyle name="Normal 61 3 2 3 2 4 2 3 3" xfId="0"/>
    <cellStyle name="Normal 61 3 2 3 2 4 2 4" xfId="0"/>
    <cellStyle name="Normal 61 3 2 3 2 4 2 4 2" xfId="0"/>
    <cellStyle name="Normal 61 3 2 3 2 4 2 5" xfId="0"/>
    <cellStyle name="Normal 61 3 2 3 2 4 3" xfId="0"/>
    <cellStyle name="Normal 61 3 2 3 2 4 3 2" xfId="0"/>
    <cellStyle name="Normal 61 3 2 3 2 4 3 2 2" xfId="0"/>
    <cellStyle name="Normal 61 3 2 3 2 4 3 3" xfId="0"/>
    <cellStyle name="Normal 61 3 2 3 2 4 4" xfId="0"/>
    <cellStyle name="Normal 61 3 2 3 2 4 4 2" xfId="0"/>
    <cellStyle name="Normal 61 3 2 3 2 4 4 2 2" xfId="0"/>
    <cellStyle name="Normal 61 3 2 3 2 4 4 3" xfId="0"/>
    <cellStyle name="Normal 61 3 2 3 2 4 5" xfId="0"/>
    <cellStyle name="Normal 61 3 2 3 2 4 5 2" xfId="0"/>
    <cellStyle name="Normal 61 3 2 3 2 4 6" xfId="0"/>
    <cellStyle name="Normal 61 3 2 3 2 5" xfId="0"/>
    <cellStyle name="Normal 61 3 2 3 2 5 2" xfId="0"/>
    <cellStyle name="Normal 61 3 2 3 2 5 2 2" xfId="0"/>
    <cellStyle name="Normal 61 3 2 3 2 5 2 2 2" xfId="0"/>
    <cellStyle name="Normal 61 3 2 3 2 5 2 3" xfId="0"/>
    <cellStyle name="Normal 61 3 2 3 2 5 3" xfId="0"/>
    <cellStyle name="Normal 61 3 2 3 2 5 3 2" xfId="0"/>
    <cellStyle name="Normal 61 3 2 3 2 5 3 2 2" xfId="0"/>
    <cellStyle name="Normal 61 3 2 3 2 5 3 3" xfId="0"/>
    <cellStyle name="Normal 61 3 2 3 2 5 4" xfId="0"/>
    <cellStyle name="Normal 61 3 2 3 2 5 4 2" xfId="0"/>
    <cellStyle name="Normal 61 3 2 3 2 5 5" xfId="0"/>
    <cellStyle name="Normal 61 3 2 3 2 6" xfId="0"/>
    <cellStyle name="Normal 61 3 2 3 2 6 2" xfId="0"/>
    <cellStyle name="Normal 61 3 2 3 2 6 2 2" xfId="0"/>
    <cellStyle name="Normal 61 3 2 3 2 6 3" xfId="0"/>
    <cellStyle name="Normal 61 3 2 3 2 7" xfId="0"/>
    <cellStyle name="Normal 61 3 2 3 2 7 2" xfId="0"/>
    <cellStyle name="Normal 61 3 2 3 2 7 2 2" xfId="0"/>
    <cellStyle name="Normal 61 3 2 3 2 7 3" xfId="0"/>
    <cellStyle name="Normal 61 3 2 3 2 8" xfId="0"/>
    <cellStyle name="Normal 61 3 2 3 2 8 2" xfId="0"/>
    <cellStyle name="Normal 61 3 2 3 2 9" xfId="0"/>
    <cellStyle name="Normal 61 3 2 3 3" xfId="0"/>
    <cellStyle name="Normal 61 3 2 3 3 2" xfId="0"/>
    <cellStyle name="Normal 61 3 2 3 3 2 2" xfId="0"/>
    <cellStyle name="Normal 61 3 2 3 3 2 2 2" xfId="0"/>
    <cellStyle name="Normal 61 3 2 3 3 2 2 2 2" xfId="0"/>
    <cellStyle name="Normal 61 3 2 3 3 2 2 2 2 2" xfId="0"/>
    <cellStyle name="Normal 61 3 2 3 3 2 2 2 2 2 2" xfId="0"/>
    <cellStyle name="Normal 61 3 2 3 3 2 2 2 2 3" xfId="0"/>
    <cellStyle name="Normal 61 3 2 3 3 2 2 2 3" xfId="0"/>
    <cellStyle name="Normal 61 3 2 3 3 2 2 2 3 2" xfId="0"/>
    <cellStyle name="Normal 61 3 2 3 3 2 2 2 3 2 2" xfId="0"/>
    <cellStyle name="Normal 61 3 2 3 3 2 2 2 3 3" xfId="0"/>
    <cellStyle name="Normal 61 3 2 3 3 2 2 2 4" xfId="0"/>
    <cellStyle name="Normal 61 3 2 3 3 2 2 2 4 2" xfId="0"/>
    <cellStyle name="Normal 61 3 2 3 3 2 2 2 5" xfId="0"/>
    <cellStyle name="Normal 61 3 2 3 3 2 2 3" xfId="0"/>
    <cellStyle name="Normal 61 3 2 3 3 2 2 3 2" xfId="0"/>
    <cellStyle name="Normal 61 3 2 3 3 2 2 3 2 2" xfId="0"/>
    <cellStyle name="Normal 61 3 2 3 3 2 2 3 3" xfId="0"/>
    <cellStyle name="Normal 61 3 2 3 3 2 2 4" xfId="0"/>
    <cellStyle name="Normal 61 3 2 3 3 2 2 4 2" xfId="0"/>
    <cellStyle name="Normal 61 3 2 3 3 2 2 4 2 2" xfId="0"/>
    <cellStyle name="Normal 61 3 2 3 3 2 2 4 3" xfId="0"/>
    <cellStyle name="Normal 61 3 2 3 3 2 2 5" xfId="0"/>
    <cellStyle name="Normal 61 3 2 3 3 2 2 5 2" xfId="0"/>
    <cellStyle name="Normal 61 3 2 3 3 2 2 6" xfId="0"/>
    <cellStyle name="Normal 61 3 2 3 3 2 3" xfId="0"/>
    <cellStyle name="Normal 61 3 2 3 3 2 3 2" xfId="0"/>
    <cellStyle name="Normal 61 3 2 3 3 2 3 2 2" xfId="0"/>
    <cellStyle name="Normal 61 3 2 3 3 2 3 2 2 2" xfId="0"/>
    <cellStyle name="Normal 61 3 2 3 3 2 3 2 3" xfId="0"/>
    <cellStyle name="Normal 61 3 2 3 3 2 3 3" xfId="0"/>
    <cellStyle name="Normal 61 3 2 3 3 2 3 3 2" xfId="0"/>
    <cellStyle name="Normal 61 3 2 3 3 2 3 3 2 2" xfId="0"/>
    <cellStyle name="Normal 61 3 2 3 3 2 3 3 3" xfId="0"/>
    <cellStyle name="Normal 61 3 2 3 3 2 3 4" xfId="0"/>
    <cellStyle name="Normal 61 3 2 3 3 2 3 4 2" xfId="0"/>
    <cellStyle name="Normal 61 3 2 3 3 2 3 5" xfId="0"/>
    <cellStyle name="Normal 61 3 2 3 3 2 4" xfId="0"/>
    <cellStyle name="Normal 61 3 2 3 3 2 4 2" xfId="0"/>
    <cellStyle name="Normal 61 3 2 3 3 2 4 2 2" xfId="0"/>
    <cellStyle name="Normal 61 3 2 3 3 2 4 3" xfId="0"/>
    <cellStyle name="Normal 61 3 2 3 3 2 5" xfId="0"/>
    <cellStyle name="Normal 61 3 2 3 3 2 5 2" xfId="0"/>
    <cellStyle name="Normal 61 3 2 3 3 2 5 2 2" xfId="0"/>
    <cellStyle name="Normal 61 3 2 3 3 2 5 3" xfId="0"/>
    <cellStyle name="Normal 61 3 2 3 3 2 6" xfId="0"/>
    <cellStyle name="Normal 61 3 2 3 3 2 6 2" xfId="0"/>
    <cellStyle name="Normal 61 3 2 3 3 2 7" xfId="0"/>
    <cellStyle name="Normal 61 3 2 3 3 3" xfId="0"/>
    <cellStyle name="Normal 61 3 2 3 3 3 2" xfId="0"/>
    <cellStyle name="Normal 61 3 2 3 3 3 2 2" xfId="0"/>
    <cellStyle name="Normal 61 3 2 3 3 3 2 2 2" xfId="0"/>
    <cellStyle name="Normal 61 3 2 3 3 3 2 2 2 2" xfId="0"/>
    <cellStyle name="Normal 61 3 2 3 3 3 2 2 3" xfId="0"/>
    <cellStyle name="Normal 61 3 2 3 3 3 2 3" xfId="0"/>
    <cellStyle name="Normal 61 3 2 3 3 3 2 3 2" xfId="0"/>
    <cellStyle name="Normal 61 3 2 3 3 3 2 3 2 2" xfId="0"/>
    <cellStyle name="Normal 61 3 2 3 3 3 2 3 3" xfId="0"/>
    <cellStyle name="Normal 61 3 2 3 3 3 2 4" xfId="0"/>
    <cellStyle name="Normal 61 3 2 3 3 3 2 4 2" xfId="0"/>
    <cellStyle name="Normal 61 3 2 3 3 3 2 5" xfId="0"/>
    <cellStyle name="Normal 61 3 2 3 3 3 3" xfId="0"/>
    <cellStyle name="Normal 61 3 2 3 3 3 3 2" xfId="0"/>
    <cellStyle name="Normal 61 3 2 3 3 3 3 2 2" xfId="0"/>
    <cellStyle name="Normal 61 3 2 3 3 3 3 3" xfId="0"/>
    <cellStyle name="Normal 61 3 2 3 3 3 4" xfId="0"/>
    <cellStyle name="Normal 61 3 2 3 3 3 4 2" xfId="0"/>
    <cellStyle name="Normal 61 3 2 3 3 3 4 2 2" xfId="0"/>
    <cellStyle name="Normal 61 3 2 3 3 3 4 3" xfId="0"/>
    <cellStyle name="Normal 61 3 2 3 3 3 5" xfId="0"/>
    <cellStyle name="Normal 61 3 2 3 3 3 5 2" xfId="0"/>
    <cellStyle name="Normal 61 3 2 3 3 3 6" xfId="0"/>
    <cellStyle name="Normal 61 3 2 3 3 4" xfId="0"/>
    <cellStyle name="Normal 61 3 2 3 3 4 2" xfId="0"/>
    <cellStyle name="Normal 61 3 2 3 3 4 2 2" xfId="0"/>
    <cellStyle name="Normal 61 3 2 3 3 4 2 2 2" xfId="0"/>
    <cellStyle name="Normal 61 3 2 3 3 4 2 3" xfId="0"/>
    <cellStyle name="Normal 61 3 2 3 3 4 3" xfId="0"/>
    <cellStyle name="Normal 61 3 2 3 3 4 3 2" xfId="0"/>
    <cellStyle name="Normal 61 3 2 3 3 4 3 2 2" xfId="0"/>
    <cellStyle name="Normal 61 3 2 3 3 4 3 3" xfId="0"/>
    <cellStyle name="Normal 61 3 2 3 3 4 4" xfId="0"/>
    <cellStyle name="Normal 61 3 2 3 3 4 4 2" xfId="0"/>
    <cellStyle name="Normal 61 3 2 3 3 4 5" xfId="0"/>
    <cellStyle name="Normal 61 3 2 3 3 5" xfId="0"/>
    <cellStyle name="Normal 61 3 2 3 3 5 2" xfId="0"/>
    <cellStyle name="Normal 61 3 2 3 3 5 2 2" xfId="0"/>
    <cellStyle name="Normal 61 3 2 3 3 5 3" xfId="0"/>
    <cellStyle name="Normal 61 3 2 3 3 6" xfId="0"/>
    <cellStyle name="Normal 61 3 2 3 3 6 2" xfId="0"/>
    <cellStyle name="Normal 61 3 2 3 3 6 2 2" xfId="0"/>
    <cellStyle name="Normal 61 3 2 3 3 6 3" xfId="0"/>
    <cellStyle name="Normal 61 3 2 3 3 7" xfId="0"/>
    <cellStyle name="Normal 61 3 2 3 3 7 2" xfId="0"/>
    <cellStyle name="Normal 61 3 2 3 3 8" xfId="0"/>
    <cellStyle name="Normal 61 3 2 3 4" xfId="0"/>
    <cellStyle name="Normal 61 3 2 3 4 2" xfId="0"/>
    <cellStyle name="Normal 61 3 2 3 4 2 2" xfId="0"/>
    <cellStyle name="Normal 61 3 2 3 4 2 2 2" xfId="0"/>
    <cellStyle name="Normal 61 3 2 3 4 2 2 2 2" xfId="0"/>
    <cellStyle name="Normal 61 3 2 3 4 2 2 2 2 2" xfId="0"/>
    <cellStyle name="Normal 61 3 2 3 4 2 2 2 3" xfId="0"/>
    <cellStyle name="Normal 61 3 2 3 4 2 2 3" xfId="0"/>
    <cellStyle name="Normal 61 3 2 3 4 2 2 3 2" xfId="0"/>
    <cellStyle name="Normal 61 3 2 3 4 2 2 3 2 2" xfId="0"/>
    <cellStyle name="Normal 61 3 2 3 4 2 2 3 3" xfId="0"/>
    <cellStyle name="Normal 61 3 2 3 4 2 2 4" xfId="0"/>
    <cellStyle name="Normal 61 3 2 3 4 2 2 4 2" xfId="0"/>
    <cellStyle name="Normal 61 3 2 3 4 2 2 5" xfId="0"/>
    <cellStyle name="Normal 61 3 2 3 4 2 3" xfId="0"/>
    <cellStyle name="Normal 61 3 2 3 4 2 3 2" xfId="0"/>
    <cellStyle name="Normal 61 3 2 3 4 2 3 2 2" xfId="0"/>
    <cellStyle name="Normal 61 3 2 3 4 2 3 3" xfId="0"/>
    <cellStyle name="Normal 61 3 2 3 4 2 4" xfId="0"/>
    <cellStyle name="Normal 61 3 2 3 4 2 4 2" xfId="0"/>
    <cellStyle name="Normal 61 3 2 3 4 2 4 2 2" xfId="0"/>
    <cellStyle name="Normal 61 3 2 3 4 2 4 3" xfId="0"/>
    <cellStyle name="Normal 61 3 2 3 4 2 5" xfId="0"/>
    <cellStyle name="Normal 61 3 2 3 4 2 5 2" xfId="0"/>
    <cellStyle name="Normal 61 3 2 3 4 2 6" xfId="0"/>
    <cellStyle name="Normal 61 3 2 3 4 3" xfId="0"/>
    <cellStyle name="Normal 61 3 2 3 4 3 2" xfId="0"/>
    <cellStyle name="Normal 61 3 2 3 4 3 2 2" xfId="0"/>
    <cellStyle name="Normal 61 3 2 3 4 3 2 2 2" xfId="0"/>
    <cellStyle name="Normal 61 3 2 3 4 3 2 3" xfId="0"/>
    <cellStyle name="Normal 61 3 2 3 4 3 3" xfId="0"/>
    <cellStyle name="Normal 61 3 2 3 4 3 3 2" xfId="0"/>
    <cellStyle name="Normal 61 3 2 3 4 3 3 2 2" xfId="0"/>
    <cellStyle name="Normal 61 3 2 3 4 3 3 3" xfId="0"/>
    <cellStyle name="Normal 61 3 2 3 4 3 4" xfId="0"/>
    <cellStyle name="Normal 61 3 2 3 4 3 4 2" xfId="0"/>
    <cellStyle name="Normal 61 3 2 3 4 3 5" xfId="0"/>
    <cellStyle name="Normal 61 3 2 3 4 4" xfId="0"/>
    <cellStyle name="Normal 61 3 2 3 4 4 2" xfId="0"/>
    <cellStyle name="Normal 61 3 2 3 4 4 2 2" xfId="0"/>
    <cellStyle name="Normal 61 3 2 3 4 4 3" xfId="0"/>
    <cellStyle name="Normal 61 3 2 3 4 5" xfId="0"/>
    <cellStyle name="Normal 61 3 2 3 4 5 2" xfId="0"/>
    <cellStyle name="Normal 61 3 2 3 4 5 2 2" xfId="0"/>
    <cellStyle name="Normal 61 3 2 3 4 5 3" xfId="0"/>
    <cellStyle name="Normal 61 3 2 3 4 6" xfId="0"/>
    <cellStyle name="Normal 61 3 2 3 4 6 2" xfId="0"/>
    <cellStyle name="Normal 61 3 2 3 4 7" xfId="0"/>
    <cellStyle name="Normal 61 3 2 3 5" xfId="0"/>
    <cellStyle name="Normal 61 3 2 3 5 2" xfId="0"/>
    <cellStyle name="Normal 61 3 2 3 5 2 2" xfId="0"/>
    <cellStyle name="Normal 61 3 2 3 5 2 2 2" xfId="0"/>
    <cellStyle name="Normal 61 3 2 3 5 2 2 2 2" xfId="0"/>
    <cellStyle name="Normal 61 3 2 3 5 2 2 3" xfId="0"/>
    <cellStyle name="Normal 61 3 2 3 5 2 3" xfId="0"/>
    <cellStyle name="Normal 61 3 2 3 5 2 3 2" xfId="0"/>
    <cellStyle name="Normal 61 3 2 3 5 2 3 2 2" xfId="0"/>
    <cellStyle name="Normal 61 3 2 3 5 2 3 3" xfId="0"/>
    <cellStyle name="Normal 61 3 2 3 5 2 4" xfId="0"/>
    <cellStyle name="Normal 61 3 2 3 5 2 4 2" xfId="0"/>
    <cellStyle name="Normal 61 3 2 3 5 2 5" xfId="0"/>
    <cellStyle name="Normal 61 3 2 3 5 3" xfId="0"/>
    <cellStyle name="Normal 61 3 2 3 5 3 2" xfId="0"/>
    <cellStyle name="Normal 61 3 2 3 5 3 2 2" xfId="0"/>
    <cellStyle name="Normal 61 3 2 3 5 3 3" xfId="0"/>
    <cellStyle name="Normal 61 3 2 3 5 4" xfId="0"/>
    <cellStyle name="Normal 61 3 2 3 5 4 2" xfId="0"/>
    <cellStyle name="Normal 61 3 2 3 5 4 2 2" xfId="0"/>
    <cellStyle name="Normal 61 3 2 3 5 4 3" xfId="0"/>
    <cellStyle name="Normal 61 3 2 3 5 5" xfId="0"/>
    <cellStyle name="Normal 61 3 2 3 5 5 2" xfId="0"/>
    <cellStyle name="Normal 61 3 2 3 5 6" xfId="0"/>
    <cellStyle name="Normal 61 3 2 3 6" xfId="0"/>
    <cellStyle name="Normal 61 3 2 3 6 2" xfId="0"/>
    <cellStyle name="Normal 61 3 2 3 6 2 2" xfId="0"/>
    <cellStyle name="Normal 61 3 2 3 6 2 2 2" xfId="0"/>
    <cellStyle name="Normal 61 3 2 3 6 2 3" xfId="0"/>
    <cellStyle name="Normal 61 3 2 3 6 3" xfId="0"/>
    <cellStyle name="Normal 61 3 2 3 6 3 2" xfId="0"/>
    <cellStyle name="Normal 61 3 2 3 6 3 2 2" xfId="0"/>
    <cellStyle name="Normal 61 3 2 3 6 3 3" xfId="0"/>
    <cellStyle name="Normal 61 3 2 3 6 4" xfId="0"/>
    <cellStyle name="Normal 61 3 2 3 6 4 2" xfId="0"/>
    <cellStyle name="Normal 61 3 2 3 6 5" xfId="0"/>
    <cellStyle name="Normal 61 3 2 3 7" xfId="0"/>
    <cellStyle name="Normal 61 3 2 3 7 2" xfId="0"/>
    <cellStyle name="Normal 61 3 2 3 7 2 2" xfId="0"/>
    <cellStyle name="Normal 61 3 2 3 7 3" xfId="0"/>
    <cellStyle name="Normal 61 3 2 3 8" xfId="0"/>
    <cellStyle name="Normal 61 3 2 3 8 2" xfId="0"/>
    <cellStyle name="Normal 61 3 2 3 8 2 2" xfId="0"/>
    <cellStyle name="Normal 61 3 2 3 8 3" xfId="0"/>
    <cellStyle name="Normal 61 3 2 3 9" xfId="0"/>
    <cellStyle name="Normal 61 3 2 3 9 2" xfId="0"/>
    <cellStyle name="Normal 61 3 2 4" xfId="0"/>
    <cellStyle name="Normal 61 3 2 4 2" xfId="0"/>
    <cellStyle name="Normal 61 3 2 4 2 2" xfId="0"/>
    <cellStyle name="Normal 61 3 2 4 2 2 2" xfId="0"/>
    <cellStyle name="Normal 61 3 2 4 2 2 2 2" xfId="0"/>
    <cellStyle name="Normal 61 3 2 4 2 2 2 2 2" xfId="0"/>
    <cellStyle name="Normal 61 3 2 4 2 2 2 2 2 2" xfId="0"/>
    <cellStyle name="Normal 61 3 2 4 2 2 2 2 2 2 2" xfId="0"/>
    <cellStyle name="Normal 61 3 2 4 2 2 2 2 2 3" xfId="0"/>
    <cellStyle name="Normal 61 3 2 4 2 2 2 2 3" xfId="0"/>
    <cellStyle name="Normal 61 3 2 4 2 2 2 2 3 2" xfId="0"/>
    <cellStyle name="Normal 61 3 2 4 2 2 2 2 3 2 2" xfId="0"/>
    <cellStyle name="Normal 61 3 2 4 2 2 2 2 3 3" xfId="0"/>
    <cellStyle name="Normal 61 3 2 4 2 2 2 2 4" xfId="0"/>
    <cellStyle name="Normal 61 3 2 4 2 2 2 2 4 2" xfId="0"/>
    <cellStyle name="Normal 61 3 2 4 2 2 2 2 5" xfId="0"/>
    <cellStyle name="Normal 61 3 2 4 2 2 2 3" xfId="0"/>
    <cellStyle name="Normal 61 3 2 4 2 2 2 3 2" xfId="0"/>
    <cellStyle name="Normal 61 3 2 4 2 2 2 3 2 2" xfId="0"/>
    <cellStyle name="Normal 61 3 2 4 2 2 2 3 3" xfId="0"/>
    <cellStyle name="Normal 61 3 2 4 2 2 2 4" xfId="0"/>
    <cellStyle name="Normal 61 3 2 4 2 2 2 4 2" xfId="0"/>
    <cellStyle name="Normal 61 3 2 4 2 2 2 4 2 2" xfId="0"/>
    <cellStyle name="Normal 61 3 2 4 2 2 2 4 3" xfId="0"/>
    <cellStyle name="Normal 61 3 2 4 2 2 2 5" xfId="0"/>
    <cellStyle name="Normal 61 3 2 4 2 2 2 5 2" xfId="0"/>
    <cellStyle name="Normal 61 3 2 4 2 2 2 6" xfId="0"/>
    <cellStyle name="Normal 61 3 2 4 2 2 3" xfId="0"/>
    <cellStyle name="Normal 61 3 2 4 2 2 3 2" xfId="0"/>
    <cellStyle name="Normal 61 3 2 4 2 2 3 2 2" xfId="0"/>
    <cellStyle name="Normal 61 3 2 4 2 2 3 2 2 2" xfId="0"/>
    <cellStyle name="Normal 61 3 2 4 2 2 3 2 3" xfId="0"/>
    <cellStyle name="Normal 61 3 2 4 2 2 3 3" xfId="0"/>
    <cellStyle name="Normal 61 3 2 4 2 2 3 3 2" xfId="0"/>
    <cellStyle name="Normal 61 3 2 4 2 2 3 3 2 2" xfId="0"/>
    <cellStyle name="Normal 61 3 2 4 2 2 3 3 3" xfId="0"/>
    <cellStyle name="Normal 61 3 2 4 2 2 3 4" xfId="0"/>
    <cellStyle name="Normal 61 3 2 4 2 2 3 4 2" xfId="0"/>
    <cellStyle name="Normal 61 3 2 4 2 2 3 5" xfId="0"/>
    <cellStyle name="Normal 61 3 2 4 2 2 4" xfId="0"/>
    <cellStyle name="Normal 61 3 2 4 2 2 4 2" xfId="0"/>
    <cellStyle name="Normal 61 3 2 4 2 2 4 2 2" xfId="0"/>
    <cellStyle name="Normal 61 3 2 4 2 2 4 3" xfId="0"/>
    <cellStyle name="Normal 61 3 2 4 2 2 5" xfId="0"/>
    <cellStyle name="Normal 61 3 2 4 2 2 5 2" xfId="0"/>
    <cellStyle name="Normal 61 3 2 4 2 2 5 2 2" xfId="0"/>
    <cellStyle name="Normal 61 3 2 4 2 2 5 3" xfId="0"/>
    <cellStyle name="Normal 61 3 2 4 2 2 6" xfId="0"/>
    <cellStyle name="Normal 61 3 2 4 2 2 6 2" xfId="0"/>
    <cellStyle name="Normal 61 3 2 4 2 2 7" xfId="0"/>
    <cellStyle name="Normal 61 3 2 4 2 3" xfId="0"/>
    <cellStyle name="Normal 61 3 2 4 2 3 2" xfId="0"/>
    <cellStyle name="Normal 61 3 2 4 2 3 2 2" xfId="0"/>
    <cellStyle name="Normal 61 3 2 4 2 3 2 2 2" xfId="0"/>
    <cellStyle name="Normal 61 3 2 4 2 3 2 2 2 2" xfId="0"/>
    <cellStyle name="Normal 61 3 2 4 2 3 2 2 3" xfId="0"/>
    <cellStyle name="Normal 61 3 2 4 2 3 2 3" xfId="0"/>
    <cellStyle name="Normal 61 3 2 4 2 3 2 3 2" xfId="0"/>
    <cellStyle name="Normal 61 3 2 4 2 3 2 3 2 2" xfId="0"/>
    <cellStyle name="Normal 61 3 2 4 2 3 2 3 3" xfId="0"/>
    <cellStyle name="Normal 61 3 2 4 2 3 2 4" xfId="0"/>
    <cellStyle name="Normal 61 3 2 4 2 3 2 4 2" xfId="0"/>
    <cellStyle name="Normal 61 3 2 4 2 3 2 5" xfId="0"/>
    <cellStyle name="Normal 61 3 2 4 2 3 3" xfId="0"/>
    <cellStyle name="Normal 61 3 2 4 2 3 3 2" xfId="0"/>
    <cellStyle name="Normal 61 3 2 4 2 3 3 2 2" xfId="0"/>
    <cellStyle name="Normal 61 3 2 4 2 3 3 3" xfId="0"/>
    <cellStyle name="Normal 61 3 2 4 2 3 4" xfId="0"/>
    <cellStyle name="Normal 61 3 2 4 2 3 4 2" xfId="0"/>
    <cellStyle name="Normal 61 3 2 4 2 3 4 2 2" xfId="0"/>
    <cellStyle name="Normal 61 3 2 4 2 3 4 3" xfId="0"/>
    <cellStyle name="Normal 61 3 2 4 2 3 5" xfId="0"/>
    <cellStyle name="Normal 61 3 2 4 2 3 5 2" xfId="0"/>
    <cellStyle name="Normal 61 3 2 4 2 3 6" xfId="0"/>
    <cellStyle name="Normal 61 3 2 4 2 4" xfId="0"/>
    <cellStyle name="Normal 61 3 2 4 2 4 2" xfId="0"/>
    <cellStyle name="Normal 61 3 2 4 2 4 2 2" xfId="0"/>
    <cellStyle name="Normal 61 3 2 4 2 4 2 2 2" xfId="0"/>
    <cellStyle name="Normal 61 3 2 4 2 4 2 3" xfId="0"/>
    <cellStyle name="Normal 61 3 2 4 2 4 3" xfId="0"/>
    <cellStyle name="Normal 61 3 2 4 2 4 3 2" xfId="0"/>
    <cellStyle name="Normal 61 3 2 4 2 4 3 2 2" xfId="0"/>
    <cellStyle name="Normal 61 3 2 4 2 4 3 3" xfId="0"/>
    <cellStyle name="Normal 61 3 2 4 2 4 4" xfId="0"/>
    <cellStyle name="Normal 61 3 2 4 2 4 4 2" xfId="0"/>
    <cellStyle name="Normal 61 3 2 4 2 4 5" xfId="0"/>
    <cellStyle name="Normal 61 3 2 4 2 5" xfId="0"/>
    <cellStyle name="Normal 61 3 2 4 2 5 2" xfId="0"/>
    <cellStyle name="Normal 61 3 2 4 2 5 2 2" xfId="0"/>
    <cellStyle name="Normal 61 3 2 4 2 5 3" xfId="0"/>
    <cellStyle name="Normal 61 3 2 4 2 6" xfId="0"/>
    <cellStyle name="Normal 61 3 2 4 2 6 2" xfId="0"/>
    <cellStyle name="Normal 61 3 2 4 2 6 2 2" xfId="0"/>
    <cellStyle name="Normal 61 3 2 4 2 6 3" xfId="0"/>
    <cellStyle name="Normal 61 3 2 4 2 7" xfId="0"/>
    <cellStyle name="Normal 61 3 2 4 2 7 2" xfId="0"/>
    <cellStyle name="Normal 61 3 2 4 2 8" xfId="0"/>
    <cellStyle name="Normal 61 3 2 4 3" xfId="0"/>
    <cellStyle name="Normal 61 3 2 4 3 2" xfId="0"/>
    <cellStyle name="Normal 61 3 2 4 3 2 2" xfId="0"/>
    <cellStyle name="Normal 61 3 2 4 3 2 2 2" xfId="0"/>
    <cellStyle name="Normal 61 3 2 4 3 2 2 2 2" xfId="0"/>
    <cellStyle name="Normal 61 3 2 4 3 2 2 2 2 2" xfId="0"/>
    <cellStyle name="Normal 61 3 2 4 3 2 2 2 3" xfId="0"/>
    <cellStyle name="Normal 61 3 2 4 3 2 2 3" xfId="0"/>
    <cellStyle name="Normal 61 3 2 4 3 2 2 3 2" xfId="0"/>
    <cellStyle name="Normal 61 3 2 4 3 2 2 3 2 2" xfId="0"/>
    <cellStyle name="Normal 61 3 2 4 3 2 2 3 3" xfId="0"/>
    <cellStyle name="Normal 61 3 2 4 3 2 2 4" xfId="0"/>
    <cellStyle name="Normal 61 3 2 4 3 2 2 4 2" xfId="0"/>
    <cellStyle name="Normal 61 3 2 4 3 2 2 5" xfId="0"/>
    <cellStyle name="Normal 61 3 2 4 3 2 3" xfId="0"/>
    <cellStyle name="Normal 61 3 2 4 3 2 3 2" xfId="0"/>
    <cellStyle name="Normal 61 3 2 4 3 2 3 2 2" xfId="0"/>
    <cellStyle name="Normal 61 3 2 4 3 2 3 3" xfId="0"/>
    <cellStyle name="Normal 61 3 2 4 3 2 4" xfId="0"/>
    <cellStyle name="Normal 61 3 2 4 3 2 4 2" xfId="0"/>
    <cellStyle name="Normal 61 3 2 4 3 2 4 2 2" xfId="0"/>
    <cellStyle name="Normal 61 3 2 4 3 2 4 3" xfId="0"/>
    <cellStyle name="Normal 61 3 2 4 3 2 5" xfId="0"/>
    <cellStyle name="Normal 61 3 2 4 3 2 5 2" xfId="0"/>
    <cellStyle name="Normal 61 3 2 4 3 2 6" xfId="0"/>
    <cellStyle name="Normal 61 3 2 4 3 3" xfId="0"/>
    <cellStyle name="Normal 61 3 2 4 3 3 2" xfId="0"/>
    <cellStyle name="Normal 61 3 2 4 3 3 2 2" xfId="0"/>
    <cellStyle name="Normal 61 3 2 4 3 3 2 2 2" xfId="0"/>
    <cellStyle name="Normal 61 3 2 4 3 3 2 3" xfId="0"/>
    <cellStyle name="Normal 61 3 2 4 3 3 3" xfId="0"/>
    <cellStyle name="Normal 61 3 2 4 3 3 3 2" xfId="0"/>
    <cellStyle name="Normal 61 3 2 4 3 3 3 2 2" xfId="0"/>
    <cellStyle name="Normal 61 3 2 4 3 3 3 3" xfId="0"/>
    <cellStyle name="Normal 61 3 2 4 3 3 4" xfId="0"/>
    <cellStyle name="Normal 61 3 2 4 3 3 4 2" xfId="0"/>
    <cellStyle name="Normal 61 3 2 4 3 3 5" xfId="0"/>
    <cellStyle name="Normal 61 3 2 4 3 4" xfId="0"/>
    <cellStyle name="Normal 61 3 2 4 3 4 2" xfId="0"/>
    <cellStyle name="Normal 61 3 2 4 3 4 2 2" xfId="0"/>
    <cellStyle name="Normal 61 3 2 4 3 4 3" xfId="0"/>
    <cellStyle name="Normal 61 3 2 4 3 5" xfId="0"/>
    <cellStyle name="Normal 61 3 2 4 3 5 2" xfId="0"/>
    <cellStyle name="Normal 61 3 2 4 3 5 2 2" xfId="0"/>
    <cellStyle name="Normal 61 3 2 4 3 5 3" xfId="0"/>
    <cellStyle name="Normal 61 3 2 4 3 6" xfId="0"/>
    <cellStyle name="Normal 61 3 2 4 3 6 2" xfId="0"/>
    <cellStyle name="Normal 61 3 2 4 3 7" xfId="0"/>
    <cellStyle name="Normal 61 3 2 4 4" xfId="0"/>
    <cellStyle name="Normal 61 3 2 4 4 2" xfId="0"/>
    <cellStyle name="Normal 61 3 2 4 4 2 2" xfId="0"/>
    <cellStyle name="Normal 61 3 2 4 4 2 2 2" xfId="0"/>
    <cellStyle name="Normal 61 3 2 4 4 2 2 2 2" xfId="0"/>
    <cellStyle name="Normal 61 3 2 4 4 2 2 3" xfId="0"/>
    <cellStyle name="Normal 61 3 2 4 4 2 3" xfId="0"/>
    <cellStyle name="Normal 61 3 2 4 4 2 3 2" xfId="0"/>
    <cellStyle name="Normal 61 3 2 4 4 2 3 2 2" xfId="0"/>
    <cellStyle name="Normal 61 3 2 4 4 2 3 3" xfId="0"/>
    <cellStyle name="Normal 61 3 2 4 4 2 4" xfId="0"/>
    <cellStyle name="Normal 61 3 2 4 4 2 4 2" xfId="0"/>
    <cellStyle name="Normal 61 3 2 4 4 2 5" xfId="0"/>
    <cellStyle name="Normal 61 3 2 4 4 3" xfId="0"/>
    <cellStyle name="Normal 61 3 2 4 4 3 2" xfId="0"/>
    <cellStyle name="Normal 61 3 2 4 4 3 2 2" xfId="0"/>
    <cellStyle name="Normal 61 3 2 4 4 3 3" xfId="0"/>
    <cellStyle name="Normal 61 3 2 4 4 4" xfId="0"/>
    <cellStyle name="Normal 61 3 2 4 4 4 2" xfId="0"/>
    <cellStyle name="Normal 61 3 2 4 4 4 2 2" xfId="0"/>
    <cellStyle name="Normal 61 3 2 4 4 4 3" xfId="0"/>
    <cellStyle name="Normal 61 3 2 4 4 5" xfId="0"/>
    <cellStyle name="Normal 61 3 2 4 4 5 2" xfId="0"/>
    <cellStyle name="Normal 61 3 2 4 4 6" xfId="0"/>
    <cellStyle name="Normal 61 3 2 4 5" xfId="0"/>
    <cellStyle name="Normal 61 3 2 4 5 2" xfId="0"/>
    <cellStyle name="Normal 61 3 2 4 5 2 2" xfId="0"/>
    <cellStyle name="Normal 61 3 2 4 5 2 2 2" xfId="0"/>
    <cellStyle name="Normal 61 3 2 4 5 2 3" xfId="0"/>
    <cellStyle name="Normal 61 3 2 4 5 3" xfId="0"/>
    <cellStyle name="Normal 61 3 2 4 5 3 2" xfId="0"/>
    <cellStyle name="Normal 61 3 2 4 5 3 2 2" xfId="0"/>
    <cellStyle name="Normal 61 3 2 4 5 3 3" xfId="0"/>
    <cellStyle name="Normal 61 3 2 4 5 4" xfId="0"/>
    <cellStyle name="Normal 61 3 2 4 5 4 2" xfId="0"/>
    <cellStyle name="Normal 61 3 2 4 5 5" xfId="0"/>
    <cellStyle name="Normal 61 3 2 4 6" xfId="0"/>
    <cellStyle name="Normal 61 3 2 4 6 2" xfId="0"/>
    <cellStyle name="Normal 61 3 2 4 6 2 2" xfId="0"/>
    <cellStyle name="Normal 61 3 2 4 6 3" xfId="0"/>
    <cellStyle name="Normal 61 3 2 4 7" xfId="0"/>
    <cellStyle name="Normal 61 3 2 4 7 2" xfId="0"/>
    <cellStyle name="Normal 61 3 2 4 7 2 2" xfId="0"/>
    <cellStyle name="Normal 61 3 2 4 7 3" xfId="0"/>
    <cellStyle name="Normal 61 3 2 4 8" xfId="0"/>
    <cellStyle name="Normal 61 3 2 4 8 2" xfId="0"/>
    <cellStyle name="Normal 61 3 2 4 9" xfId="0"/>
    <cellStyle name="Normal 61 3 2 5" xfId="0"/>
    <cellStyle name="Normal 61 3 2 5 2" xfId="0"/>
    <cellStyle name="Normal 61 3 2 5 2 2" xfId="0"/>
    <cellStyle name="Normal 61 3 2 5 2 2 2" xfId="0"/>
    <cellStyle name="Normal 61 3 2 5 2 2 2 2" xfId="0"/>
    <cellStyle name="Normal 61 3 2 5 2 2 2 2 2" xfId="0"/>
    <cellStyle name="Normal 61 3 2 5 2 2 2 2 2 2" xfId="0"/>
    <cellStyle name="Normal 61 3 2 5 2 2 2 2 3" xfId="0"/>
    <cellStyle name="Normal 61 3 2 5 2 2 2 3" xfId="0"/>
    <cellStyle name="Normal 61 3 2 5 2 2 2 3 2" xfId="0"/>
    <cellStyle name="Normal 61 3 2 5 2 2 2 3 2 2" xfId="0"/>
    <cellStyle name="Normal 61 3 2 5 2 2 2 3 3" xfId="0"/>
    <cellStyle name="Normal 61 3 2 5 2 2 2 4" xfId="0"/>
    <cellStyle name="Normal 61 3 2 5 2 2 2 4 2" xfId="0"/>
    <cellStyle name="Normal 61 3 2 5 2 2 2 5" xfId="0"/>
    <cellStyle name="Normal 61 3 2 5 2 2 3" xfId="0"/>
    <cellStyle name="Normal 61 3 2 5 2 2 3 2" xfId="0"/>
    <cellStyle name="Normal 61 3 2 5 2 2 3 2 2" xfId="0"/>
    <cellStyle name="Normal 61 3 2 5 2 2 3 3" xfId="0"/>
    <cellStyle name="Normal 61 3 2 5 2 2 4" xfId="0"/>
    <cellStyle name="Normal 61 3 2 5 2 2 4 2" xfId="0"/>
    <cellStyle name="Normal 61 3 2 5 2 2 4 2 2" xfId="0"/>
    <cellStyle name="Normal 61 3 2 5 2 2 4 3" xfId="0"/>
    <cellStyle name="Normal 61 3 2 5 2 2 5" xfId="0"/>
    <cellStyle name="Normal 61 3 2 5 2 2 5 2" xfId="0"/>
    <cellStyle name="Normal 61 3 2 5 2 2 6" xfId="0"/>
    <cellStyle name="Normal 61 3 2 5 2 3" xfId="0"/>
    <cellStyle name="Normal 61 3 2 5 2 3 2" xfId="0"/>
    <cellStyle name="Normal 61 3 2 5 2 3 2 2" xfId="0"/>
    <cellStyle name="Normal 61 3 2 5 2 3 2 2 2" xfId="0"/>
    <cellStyle name="Normal 61 3 2 5 2 3 2 3" xfId="0"/>
    <cellStyle name="Normal 61 3 2 5 2 3 3" xfId="0"/>
    <cellStyle name="Normal 61 3 2 5 2 3 3 2" xfId="0"/>
    <cellStyle name="Normal 61 3 2 5 2 3 3 2 2" xfId="0"/>
    <cellStyle name="Normal 61 3 2 5 2 3 3 3" xfId="0"/>
    <cellStyle name="Normal 61 3 2 5 2 3 4" xfId="0"/>
    <cellStyle name="Normal 61 3 2 5 2 3 4 2" xfId="0"/>
    <cellStyle name="Normal 61 3 2 5 2 3 5" xfId="0"/>
    <cellStyle name="Normal 61 3 2 5 2 4" xfId="0"/>
    <cellStyle name="Normal 61 3 2 5 2 4 2" xfId="0"/>
    <cellStyle name="Normal 61 3 2 5 2 4 2 2" xfId="0"/>
    <cellStyle name="Normal 61 3 2 5 2 4 3" xfId="0"/>
    <cellStyle name="Normal 61 3 2 5 2 5" xfId="0"/>
    <cellStyle name="Normal 61 3 2 5 2 5 2" xfId="0"/>
    <cellStyle name="Normal 61 3 2 5 2 5 2 2" xfId="0"/>
    <cellStyle name="Normal 61 3 2 5 2 5 3" xfId="0"/>
    <cellStyle name="Normal 61 3 2 5 2 6" xfId="0"/>
    <cellStyle name="Normal 61 3 2 5 2 6 2" xfId="0"/>
    <cellStyle name="Normal 61 3 2 5 2 7" xfId="0"/>
    <cellStyle name="Normal 61 3 2 5 3" xfId="0"/>
    <cellStyle name="Normal 61 3 2 5 3 2" xfId="0"/>
    <cellStyle name="Normal 61 3 2 5 3 2 2" xfId="0"/>
    <cellStyle name="Normal 61 3 2 5 3 2 2 2" xfId="0"/>
    <cellStyle name="Normal 61 3 2 5 3 2 2 2 2" xfId="0"/>
    <cellStyle name="Normal 61 3 2 5 3 2 2 3" xfId="0"/>
    <cellStyle name="Normal 61 3 2 5 3 2 3" xfId="0"/>
    <cellStyle name="Normal 61 3 2 5 3 2 3 2" xfId="0"/>
    <cellStyle name="Normal 61 3 2 5 3 2 3 2 2" xfId="0"/>
    <cellStyle name="Normal 61 3 2 5 3 2 3 3" xfId="0"/>
    <cellStyle name="Normal 61 3 2 5 3 2 4" xfId="0"/>
    <cellStyle name="Normal 61 3 2 5 3 2 4 2" xfId="0"/>
    <cellStyle name="Normal 61 3 2 5 3 2 5" xfId="0"/>
    <cellStyle name="Normal 61 3 2 5 3 3" xfId="0"/>
    <cellStyle name="Normal 61 3 2 5 3 3 2" xfId="0"/>
    <cellStyle name="Normal 61 3 2 5 3 3 2 2" xfId="0"/>
    <cellStyle name="Normal 61 3 2 5 3 3 3" xfId="0"/>
    <cellStyle name="Normal 61 3 2 5 3 4" xfId="0"/>
    <cellStyle name="Normal 61 3 2 5 3 4 2" xfId="0"/>
    <cellStyle name="Normal 61 3 2 5 3 4 2 2" xfId="0"/>
    <cellStyle name="Normal 61 3 2 5 3 4 3" xfId="0"/>
    <cellStyle name="Normal 61 3 2 5 3 5" xfId="0"/>
    <cellStyle name="Normal 61 3 2 5 3 5 2" xfId="0"/>
    <cellStyle name="Normal 61 3 2 5 3 6" xfId="0"/>
    <cellStyle name="Normal 61 3 2 5 4" xfId="0"/>
    <cellStyle name="Normal 61 3 2 5 4 2" xfId="0"/>
    <cellStyle name="Normal 61 3 2 5 4 2 2" xfId="0"/>
    <cellStyle name="Normal 61 3 2 5 4 2 2 2" xfId="0"/>
    <cellStyle name="Normal 61 3 2 5 4 2 3" xfId="0"/>
    <cellStyle name="Normal 61 3 2 5 4 3" xfId="0"/>
    <cellStyle name="Normal 61 3 2 5 4 3 2" xfId="0"/>
    <cellStyle name="Normal 61 3 2 5 4 3 2 2" xfId="0"/>
    <cellStyle name="Normal 61 3 2 5 4 3 3" xfId="0"/>
    <cellStyle name="Normal 61 3 2 5 4 4" xfId="0"/>
    <cellStyle name="Normal 61 3 2 5 4 4 2" xfId="0"/>
    <cellStyle name="Normal 61 3 2 5 4 5" xfId="0"/>
    <cellStyle name="Normal 61 3 2 5 5" xfId="0"/>
    <cellStyle name="Normal 61 3 2 5 5 2" xfId="0"/>
    <cellStyle name="Normal 61 3 2 5 5 2 2" xfId="0"/>
    <cellStyle name="Normal 61 3 2 5 5 3" xfId="0"/>
    <cellStyle name="Normal 61 3 2 5 6" xfId="0"/>
    <cellStyle name="Normal 61 3 2 5 6 2" xfId="0"/>
    <cellStyle name="Normal 61 3 2 5 6 2 2" xfId="0"/>
    <cellStyle name="Normal 61 3 2 5 6 3" xfId="0"/>
    <cellStyle name="Normal 61 3 2 5 7" xfId="0"/>
    <cellStyle name="Normal 61 3 2 5 7 2" xfId="0"/>
    <cellStyle name="Normal 61 3 2 5 8" xfId="0"/>
    <cellStyle name="Normal 61 3 2 6" xfId="0"/>
    <cellStyle name="Normal 61 3 2 6 2" xfId="0"/>
    <cellStyle name="Normal 61 3 2 6 2 2" xfId="0"/>
    <cellStyle name="Normal 61 3 2 6 2 2 2" xfId="0"/>
    <cellStyle name="Normal 61 3 2 6 2 2 2 2" xfId="0"/>
    <cellStyle name="Normal 61 3 2 6 2 2 2 2 2" xfId="0"/>
    <cellStyle name="Normal 61 3 2 6 2 2 2 3" xfId="0"/>
    <cellStyle name="Normal 61 3 2 6 2 2 3" xfId="0"/>
    <cellStyle name="Normal 61 3 2 6 2 2 3 2" xfId="0"/>
    <cellStyle name="Normal 61 3 2 6 2 2 3 2 2" xfId="0"/>
    <cellStyle name="Normal 61 3 2 6 2 2 3 3" xfId="0"/>
    <cellStyle name="Normal 61 3 2 6 2 2 4" xfId="0"/>
    <cellStyle name="Normal 61 3 2 6 2 2 4 2" xfId="0"/>
    <cellStyle name="Normal 61 3 2 6 2 2 5" xfId="0"/>
    <cellStyle name="Normal 61 3 2 6 2 3" xfId="0"/>
    <cellStyle name="Normal 61 3 2 6 2 3 2" xfId="0"/>
    <cellStyle name="Normal 61 3 2 6 2 3 2 2" xfId="0"/>
    <cellStyle name="Normal 61 3 2 6 2 3 3" xfId="0"/>
    <cellStyle name="Normal 61 3 2 6 2 4" xfId="0"/>
    <cellStyle name="Normal 61 3 2 6 2 4 2" xfId="0"/>
    <cellStyle name="Normal 61 3 2 6 2 4 2 2" xfId="0"/>
    <cellStyle name="Normal 61 3 2 6 2 4 3" xfId="0"/>
    <cellStyle name="Normal 61 3 2 6 2 5" xfId="0"/>
    <cellStyle name="Normal 61 3 2 6 2 5 2" xfId="0"/>
    <cellStyle name="Normal 61 3 2 6 2 6" xfId="0"/>
    <cellStyle name="Normal 61 3 2 6 3" xfId="0"/>
    <cellStyle name="Normal 61 3 2 6 3 2" xfId="0"/>
    <cellStyle name="Normal 61 3 2 6 3 2 2" xfId="0"/>
    <cellStyle name="Normal 61 3 2 6 3 2 2 2" xfId="0"/>
    <cellStyle name="Normal 61 3 2 6 3 2 3" xfId="0"/>
    <cellStyle name="Normal 61 3 2 6 3 3" xfId="0"/>
    <cellStyle name="Normal 61 3 2 6 3 3 2" xfId="0"/>
    <cellStyle name="Normal 61 3 2 6 3 3 2 2" xfId="0"/>
    <cellStyle name="Normal 61 3 2 6 3 3 3" xfId="0"/>
    <cellStyle name="Normal 61 3 2 6 3 4" xfId="0"/>
    <cellStyle name="Normal 61 3 2 6 3 4 2" xfId="0"/>
    <cellStyle name="Normal 61 3 2 6 3 5" xfId="0"/>
    <cellStyle name="Normal 61 3 2 6 4" xfId="0"/>
    <cellStyle name="Normal 61 3 2 6 4 2" xfId="0"/>
    <cellStyle name="Normal 61 3 2 6 4 2 2" xfId="0"/>
    <cellStyle name="Normal 61 3 2 6 4 3" xfId="0"/>
    <cellStyle name="Normal 61 3 2 6 5" xfId="0"/>
    <cellStyle name="Normal 61 3 2 6 5 2" xfId="0"/>
    <cellStyle name="Normal 61 3 2 6 5 2 2" xfId="0"/>
    <cellStyle name="Normal 61 3 2 6 5 3" xfId="0"/>
    <cellStyle name="Normal 61 3 2 6 6" xfId="0"/>
    <cellStyle name="Normal 61 3 2 6 6 2" xfId="0"/>
    <cellStyle name="Normal 61 3 2 6 7" xfId="0"/>
    <cellStyle name="Normal 61 3 2 7" xfId="0"/>
    <cellStyle name="Normal 61 3 2 7 2" xfId="0"/>
    <cellStyle name="Normal 61 3 2 7 2 2" xfId="0"/>
    <cellStyle name="Normal 61 3 2 7 2 2 2" xfId="0"/>
    <cellStyle name="Normal 61 3 2 7 2 2 2 2" xfId="0"/>
    <cellStyle name="Normal 61 3 2 7 2 2 3" xfId="0"/>
    <cellStyle name="Normal 61 3 2 7 2 3" xfId="0"/>
    <cellStyle name="Normal 61 3 2 7 2 3 2" xfId="0"/>
    <cellStyle name="Normal 61 3 2 7 2 3 2 2" xfId="0"/>
    <cellStyle name="Normal 61 3 2 7 2 3 3" xfId="0"/>
    <cellStyle name="Normal 61 3 2 7 2 4" xfId="0"/>
    <cellStyle name="Normal 61 3 2 7 2 4 2" xfId="0"/>
    <cellStyle name="Normal 61 3 2 7 2 5" xfId="0"/>
    <cellStyle name="Normal 61 3 2 7 3" xfId="0"/>
    <cellStyle name="Normal 61 3 2 7 3 2" xfId="0"/>
    <cellStyle name="Normal 61 3 2 7 3 2 2" xfId="0"/>
    <cellStyle name="Normal 61 3 2 7 3 3" xfId="0"/>
    <cellStyle name="Normal 61 3 2 7 4" xfId="0"/>
    <cellStyle name="Normal 61 3 2 7 4 2" xfId="0"/>
    <cellStyle name="Normal 61 3 2 7 4 2 2" xfId="0"/>
    <cellStyle name="Normal 61 3 2 7 4 3" xfId="0"/>
    <cellStyle name="Normal 61 3 2 7 5" xfId="0"/>
    <cellStyle name="Normal 61 3 2 7 5 2" xfId="0"/>
    <cellStyle name="Normal 61 3 2 7 6" xfId="0"/>
    <cellStyle name="Normal 61 3 2 8" xfId="0"/>
    <cellStyle name="Normal 61 3 2 8 2" xfId="0"/>
    <cellStyle name="Normal 61 3 2 8 2 2" xfId="0"/>
    <cellStyle name="Normal 61 3 2 8 2 2 2" xfId="0"/>
    <cellStyle name="Normal 61 3 2 8 2 3" xfId="0"/>
    <cellStyle name="Normal 61 3 2 8 3" xfId="0"/>
    <cellStyle name="Normal 61 3 2 8 3 2" xfId="0"/>
    <cellStyle name="Normal 61 3 2 8 3 2 2" xfId="0"/>
    <cellStyle name="Normal 61 3 2 8 3 3" xfId="0"/>
    <cellStyle name="Normal 61 3 2 8 4" xfId="0"/>
    <cellStyle name="Normal 61 3 2 8 4 2" xfId="0"/>
    <cellStyle name="Normal 61 3 2 8 5" xfId="0"/>
    <cellStyle name="Normal 61 3 2 9" xfId="0"/>
    <cellStyle name="Normal 61 3 2 9 2" xfId="0"/>
    <cellStyle name="Normal 61 3 2 9 2 2" xfId="0"/>
    <cellStyle name="Normal 61 3 2 9 3" xfId="0"/>
    <cellStyle name="Normal 61 3 3" xfId="0"/>
    <cellStyle name="Normal 61 3 3 10" xfId="0"/>
    <cellStyle name="Normal 61 3 3 2" xfId="0"/>
    <cellStyle name="Normal 61 3 3 2 2" xfId="0"/>
    <cellStyle name="Normal 61 3 3 2 2 2" xfId="0"/>
    <cellStyle name="Normal 61 3 3 2 2 2 2" xfId="0"/>
    <cellStyle name="Normal 61 3 3 2 2 2 2 2" xfId="0"/>
    <cellStyle name="Normal 61 3 3 2 2 2 2 2 2" xfId="0"/>
    <cellStyle name="Normal 61 3 3 2 2 2 2 2 2 2" xfId="0"/>
    <cellStyle name="Normal 61 3 3 2 2 2 2 2 2 2 2" xfId="0"/>
    <cellStyle name="Normal 61 3 3 2 2 2 2 2 2 3" xfId="0"/>
    <cellStyle name="Normal 61 3 3 2 2 2 2 2 3" xfId="0"/>
    <cellStyle name="Normal 61 3 3 2 2 2 2 2 3 2" xfId="0"/>
    <cellStyle name="Normal 61 3 3 2 2 2 2 2 3 2 2" xfId="0"/>
    <cellStyle name="Normal 61 3 3 2 2 2 2 2 3 3" xfId="0"/>
    <cellStyle name="Normal 61 3 3 2 2 2 2 2 4" xfId="0"/>
    <cellStyle name="Normal 61 3 3 2 2 2 2 2 4 2" xfId="0"/>
    <cellStyle name="Normal 61 3 3 2 2 2 2 2 5" xfId="0"/>
    <cellStyle name="Normal 61 3 3 2 2 2 2 3" xfId="0"/>
    <cellStyle name="Normal 61 3 3 2 2 2 2 3 2" xfId="0"/>
    <cellStyle name="Normal 61 3 3 2 2 2 2 3 2 2" xfId="0"/>
    <cellStyle name="Normal 61 3 3 2 2 2 2 3 3" xfId="0"/>
    <cellStyle name="Normal 61 3 3 2 2 2 2 4" xfId="0"/>
    <cellStyle name="Normal 61 3 3 2 2 2 2 4 2" xfId="0"/>
    <cellStyle name="Normal 61 3 3 2 2 2 2 4 2 2" xfId="0"/>
    <cellStyle name="Normal 61 3 3 2 2 2 2 4 3" xfId="0"/>
    <cellStyle name="Normal 61 3 3 2 2 2 2 5" xfId="0"/>
    <cellStyle name="Normal 61 3 3 2 2 2 2 5 2" xfId="0"/>
    <cellStyle name="Normal 61 3 3 2 2 2 2 6" xfId="0"/>
    <cellStyle name="Normal 61 3 3 2 2 2 3" xfId="0"/>
    <cellStyle name="Normal 61 3 3 2 2 2 3 2" xfId="0"/>
    <cellStyle name="Normal 61 3 3 2 2 2 3 2 2" xfId="0"/>
    <cellStyle name="Normal 61 3 3 2 2 2 3 2 2 2" xfId="0"/>
    <cellStyle name="Normal 61 3 3 2 2 2 3 2 3" xfId="0"/>
    <cellStyle name="Normal 61 3 3 2 2 2 3 3" xfId="0"/>
    <cellStyle name="Normal 61 3 3 2 2 2 3 3 2" xfId="0"/>
    <cellStyle name="Normal 61 3 3 2 2 2 3 3 2 2" xfId="0"/>
    <cellStyle name="Normal 61 3 3 2 2 2 3 3 3" xfId="0"/>
    <cellStyle name="Normal 61 3 3 2 2 2 3 4" xfId="0"/>
    <cellStyle name="Normal 61 3 3 2 2 2 3 4 2" xfId="0"/>
    <cellStyle name="Normal 61 3 3 2 2 2 3 5" xfId="0"/>
    <cellStyle name="Normal 61 3 3 2 2 2 4" xfId="0"/>
    <cellStyle name="Normal 61 3 3 2 2 2 4 2" xfId="0"/>
    <cellStyle name="Normal 61 3 3 2 2 2 4 2 2" xfId="0"/>
    <cellStyle name="Normal 61 3 3 2 2 2 4 3" xfId="0"/>
    <cellStyle name="Normal 61 3 3 2 2 2 5" xfId="0"/>
    <cellStyle name="Normal 61 3 3 2 2 2 5 2" xfId="0"/>
    <cellStyle name="Normal 61 3 3 2 2 2 5 2 2" xfId="0"/>
    <cellStyle name="Normal 61 3 3 2 2 2 5 3" xfId="0"/>
    <cellStyle name="Normal 61 3 3 2 2 2 6" xfId="0"/>
    <cellStyle name="Normal 61 3 3 2 2 2 6 2" xfId="0"/>
    <cellStyle name="Normal 61 3 3 2 2 2 7" xfId="0"/>
    <cellStyle name="Normal 61 3 3 2 2 3" xfId="0"/>
    <cellStyle name="Normal 61 3 3 2 2 3 2" xfId="0"/>
    <cellStyle name="Normal 61 3 3 2 2 3 2 2" xfId="0"/>
    <cellStyle name="Normal 61 3 3 2 2 3 2 2 2" xfId="0"/>
    <cellStyle name="Normal 61 3 3 2 2 3 2 2 2 2" xfId="0"/>
    <cellStyle name="Normal 61 3 3 2 2 3 2 2 3" xfId="0"/>
    <cellStyle name="Normal 61 3 3 2 2 3 2 3" xfId="0"/>
    <cellStyle name="Normal 61 3 3 2 2 3 2 3 2" xfId="0"/>
    <cellStyle name="Normal 61 3 3 2 2 3 2 3 2 2" xfId="0"/>
    <cellStyle name="Normal 61 3 3 2 2 3 2 3 3" xfId="0"/>
    <cellStyle name="Normal 61 3 3 2 2 3 2 4" xfId="0"/>
    <cellStyle name="Normal 61 3 3 2 2 3 2 4 2" xfId="0"/>
    <cellStyle name="Normal 61 3 3 2 2 3 2 5" xfId="0"/>
    <cellStyle name="Normal 61 3 3 2 2 3 3" xfId="0"/>
    <cellStyle name="Normal 61 3 3 2 2 3 3 2" xfId="0"/>
    <cellStyle name="Normal 61 3 3 2 2 3 3 2 2" xfId="0"/>
    <cellStyle name="Normal 61 3 3 2 2 3 3 3" xfId="0"/>
    <cellStyle name="Normal 61 3 3 2 2 3 4" xfId="0"/>
    <cellStyle name="Normal 61 3 3 2 2 3 4 2" xfId="0"/>
    <cellStyle name="Normal 61 3 3 2 2 3 4 2 2" xfId="0"/>
    <cellStyle name="Normal 61 3 3 2 2 3 4 3" xfId="0"/>
    <cellStyle name="Normal 61 3 3 2 2 3 5" xfId="0"/>
    <cellStyle name="Normal 61 3 3 2 2 3 5 2" xfId="0"/>
    <cellStyle name="Normal 61 3 3 2 2 3 6" xfId="0"/>
    <cellStyle name="Normal 61 3 3 2 2 4" xfId="0"/>
    <cellStyle name="Normal 61 3 3 2 2 4 2" xfId="0"/>
    <cellStyle name="Normal 61 3 3 2 2 4 2 2" xfId="0"/>
    <cellStyle name="Normal 61 3 3 2 2 4 2 2 2" xfId="0"/>
    <cellStyle name="Normal 61 3 3 2 2 4 2 3" xfId="0"/>
    <cellStyle name="Normal 61 3 3 2 2 4 3" xfId="0"/>
    <cellStyle name="Normal 61 3 3 2 2 4 3 2" xfId="0"/>
    <cellStyle name="Normal 61 3 3 2 2 4 3 2 2" xfId="0"/>
    <cellStyle name="Normal 61 3 3 2 2 4 3 3" xfId="0"/>
    <cellStyle name="Normal 61 3 3 2 2 4 4" xfId="0"/>
    <cellStyle name="Normal 61 3 3 2 2 4 4 2" xfId="0"/>
    <cellStyle name="Normal 61 3 3 2 2 4 5" xfId="0"/>
    <cellStyle name="Normal 61 3 3 2 2 5" xfId="0"/>
    <cellStyle name="Normal 61 3 3 2 2 5 2" xfId="0"/>
    <cellStyle name="Normal 61 3 3 2 2 5 2 2" xfId="0"/>
    <cellStyle name="Normal 61 3 3 2 2 5 3" xfId="0"/>
    <cellStyle name="Normal 61 3 3 2 2 6" xfId="0"/>
    <cellStyle name="Normal 61 3 3 2 2 6 2" xfId="0"/>
    <cellStyle name="Normal 61 3 3 2 2 6 2 2" xfId="0"/>
    <cellStyle name="Normal 61 3 3 2 2 6 3" xfId="0"/>
    <cellStyle name="Normal 61 3 3 2 2 7" xfId="0"/>
    <cellStyle name="Normal 61 3 3 2 2 7 2" xfId="0"/>
    <cellStyle name="Normal 61 3 3 2 2 8" xfId="0"/>
    <cellStyle name="Normal 61 3 3 2 3" xfId="0"/>
    <cellStyle name="Normal 61 3 3 2 3 2" xfId="0"/>
    <cellStyle name="Normal 61 3 3 2 3 2 2" xfId="0"/>
    <cellStyle name="Normal 61 3 3 2 3 2 2 2" xfId="0"/>
    <cellStyle name="Normal 61 3 3 2 3 2 2 2 2" xfId="0"/>
    <cellStyle name="Normal 61 3 3 2 3 2 2 2 2 2" xfId="0"/>
    <cellStyle name="Normal 61 3 3 2 3 2 2 2 3" xfId="0"/>
    <cellStyle name="Normal 61 3 3 2 3 2 2 3" xfId="0"/>
    <cellStyle name="Normal 61 3 3 2 3 2 2 3 2" xfId="0"/>
    <cellStyle name="Normal 61 3 3 2 3 2 2 3 2 2" xfId="0"/>
    <cellStyle name="Normal 61 3 3 2 3 2 2 3 3" xfId="0"/>
    <cellStyle name="Normal 61 3 3 2 3 2 2 4" xfId="0"/>
    <cellStyle name="Normal 61 3 3 2 3 2 2 4 2" xfId="0"/>
    <cellStyle name="Normal 61 3 3 2 3 2 2 5" xfId="0"/>
    <cellStyle name="Normal 61 3 3 2 3 2 3" xfId="0"/>
    <cellStyle name="Normal 61 3 3 2 3 2 3 2" xfId="0"/>
    <cellStyle name="Normal 61 3 3 2 3 2 3 2 2" xfId="0"/>
    <cellStyle name="Normal 61 3 3 2 3 2 3 3" xfId="0"/>
    <cellStyle name="Normal 61 3 3 2 3 2 4" xfId="0"/>
    <cellStyle name="Normal 61 3 3 2 3 2 4 2" xfId="0"/>
    <cellStyle name="Normal 61 3 3 2 3 2 4 2 2" xfId="0"/>
    <cellStyle name="Normal 61 3 3 2 3 2 4 3" xfId="0"/>
    <cellStyle name="Normal 61 3 3 2 3 2 5" xfId="0"/>
    <cellStyle name="Normal 61 3 3 2 3 2 5 2" xfId="0"/>
    <cellStyle name="Normal 61 3 3 2 3 2 6" xfId="0"/>
    <cellStyle name="Normal 61 3 3 2 3 3" xfId="0"/>
    <cellStyle name="Normal 61 3 3 2 3 3 2" xfId="0"/>
    <cellStyle name="Normal 61 3 3 2 3 3 2 2" xfId="0"/>
    <cellStyle name="Normal 61 3 3 2 3 3 2 2 2" xfId="0"/>
    <cellStyle name="Normal 61 3 3 2 3 3 2 3" xfId="0"/>
    <cellStyle name="Normal 61 3 3 2 3 3 3" xfId="0"/>
    <cellStyle name="Normal 61 3 3 2 3 3 3 2" xfId="0"/>
    <cellStyle name="Normal 61 3 3 2 3 3 3 2 2" xfId="0"/>
    <cellStyle name="Normal 61 3 3 2 3 3 3 3" xfId="0"/>
    <cellStyle name="Normal 61 3 3 2 3 3 4" xfId="0"/>
    <cellStyle name="Normal 61 3 3 2 3 3 4 2" xfId="0"/>
    <cellStyle name="Normal 61 3 3 2 3 3 5" xfId="0"/>
    <cellStyle name="Normal 61 3 3 2 3 4" xfId="0"/>
    <cellStyle name="Normal 61 3 3 2 3 4 2" xfId="0"/>
    <cellStyle name="Normal 61 3 3 2 3 4 2 2" xfId="0"/>
    <cellStyle name="Normal 61 3 3 2 3 4 3" xfId="0"/>
    <cellStyle name="Normal 61 3 3 2 3 5" xfId="0"/>
    <cellStyle name="Normal 61 3 3 2 3 5 2" xfId="0"/>
    <cellStyle name="Normal 61 3 3 2 3 5 2 2" xfId="0"/>
    <cellStyle name="Normal 61 3 3 2 3 5 3" xfId="0"/>
    <cellStyle name="Normal 61 3 3 2 3 6" xfId="0"/>
    <cellStyle name="Normal 61 3 3 2 3 6 2" xfId="0"/>
    <cellStyle name="Normal 61 3 3 2 3 7" xfId="0"/>
    <cellStyle name="Normal 61 3 3 2 4" xfId="0"/>
    <cellStyle name="Normal 61 3 3 2 4 2" xfId="0"/>
    <cellStyle name="Normal 61 3 3 2 4 2 2" xfId="0"/>
    <cellStyle name="Normal 61 3 3 2 4 2 2 2" xfId="0"/>
    <cellStyle name="Normal 61 3 3 2 4 2 2 2 2" xfId="0"/>
    <cellStyle name="Normal 61 3 3 2 4 2 2 3" xfId="0"/>
    <cellStyle name="Normal 61 3 3 2 4 2 3" xfId="0"/>
    <cellStyle name="Normal 61 3 3 2 4 2 3 2" xfId="0"/>
    <cellStyle name="Normal 61 3 3 2 4 2 3 2 2" xfId="0"/>
    <cellStyle name="Normal 61 3 3 2 4 2 3 3" xfId="0"/>
    <cellStyle name="Normal 61 3 3 2 4 2 4" xfId="0"/>
    <cellStyle name="Normal 61 3 3 2 4 2 4 2" xfId="0"/>
    <cellStyle name="Normal 61 3 3 2 4 2 5" xfId="0"/>
    <cellStyle name="Normal 61 3 3 2 4 3" xfId="0"/>
    <cellStyle name="Normal 61 3 3 2 4 3 2" xfId="0"/>
    <cellStyle name="Normal 61 3 3 2 4 3 2 2" xfId="0"/>
    <cellStyle name="Normal 61 3 3 2 4 3 3" xfId="0"/>
    <cellStyle name="Normal 61 3 3 2 4 4" xfId="0"/>
    <cellStyle name="Normal 61 3 3 2 4 4 2" xfId="0"/>
    <cellStyle name="Normal 61 3 3 2 4 4 2 2" xfId="0"/>
    <cellStyle name="Normal 61 3 3 2 4 4 3" xfId="0"/>
    <cellStyle name="Normal 61 3 3 2 4 5" xfId="0"/>
    <cellStyle name="Normal 61 3 3 2 4 5 2" xfId="0"/>
    <cellStyle name="Normal 61 3 3 2 4 6" xfId="0"/>
    <cellStyle name="Normal 61 3 3 2 5" xfId="0"/>
    <cellStyle name="Normal 61 3 3 2 5 2" xfId="0"/>
    <cellStyle name="Normal 61 3 3 2 5 2 2" xfId="0"/>
    <cellStyle name="Normal 61 3 3 2 5 2 2 2" xfId="0"/>
    <cellStyle name="Normal 61 3 3 2 5 2 3" xfId="0"/>
    <cellStyle name="Normal 61 3 3 2 5 3" xfId="0"/>
    <cellStyle name="Normal 61 3 3 2 5 3 2" xfId="0"/>
    <cellStyle name="Normal 61 3 3 2 5 3 2 2" xfId="0"/>
    <cellStyle name="Normal 61 3 3 2 5 3 3" xfId="0"/>
    <cellStyle name="Normal 61 3 3 2 5 4" xfId="0"/>
    <cellStyle name="Normal 61 3 3 2 5 4 2" xfId="0"/>
    <cellStyle name="Normal 61 3 3 2 5 5" xfId="0"/>
    <cellStyle name="Normal 61 3 3 2 6" xfId="0"/>
    <cellStyle name="Normal 61 3 3 2 6 2" xfId="0"/>
    <cellStyle name="Normal 61 3 3 2 6 2 2" xfId="0"/>
    <cellStyle name="Normal 61 3 3 2 6 3" xfId="0"/>
    <cellStyle name="Normal 61 3 3 2 7" xfId="0"/>
    <cellStyle name="Normal 61 3 3 2 7 2" xfId="0"/>
    <cellStyle name="Normal 61 3 3 2 7 2 2" xfId="0"/>
    <cellStyle name="Normal 61 3 3 2 7 3" xfId="0"/>
    <cellStyle name="Normal 61 3 3 2 8" xfId="0"/>
    <cellStyle name="Normal 61 3 3 2 8 2" xfId="0"/>
    <cellStyle name="Normal 61 3 3 2 9" xfId="0"/>
    <cellStyle name="Normal 61 3 3 3" xfId="0"/>
    <cellStyle name="Normal 61 3 3 3 2" xfId="0"/>
    <cellStyle name="Normal 61 3 3 3 2 2" xfId="0"/>
    <cellStyle name="Normal 61 3 3 3 2 2 2" xfId="0"/>
    <cellStyle name="Normal 61 3 3 3 2 2 2 2" xfId="0"/>
    <cellStyle name="Normal 61 3 3 3 2 2 2 2 2" xfId="0"/>
    <cellStyle name="Normal 61 3 3 3 2 2 2 2 2 2" xfId="0"/>
    <cellStyle name="Normal 61 3 3 3 2 2 2 2 3" xfId="0"/>
    <cellStyle name="Normal 61 3 3 3 2 2 2 3" xfId="0"/>
    <cellStyle name="Normal 61 3 3 3 2 2 2 3 2" xfId="0"/>
    <cellStyle name="Normal 61 3 3 3 2 2 2 3 2 2" xfId="0"/>
    <cellStyle name="Normal 61 3 3 3 2 2 2 3 3" xfId="0"/>
    <cellStyle name="Normal 61 3 3 3 2 2 2 4" xfId="0"/>
    <cellStyle name="Normal 61 3 3 3 2 2 2 4 2" xfId="0"/>
    <cellStyle name="Normal 61 3 3 3 2 2 2 5" xfId="0"/>
    <cellStyle name="Normal 61 3 3 3 2 2 3" xfId="0"/>
    <cellStyle name="Normal 61 3 3 3 2 2 3 2" xfId="0"/>
    <cellStyle name="Normal 61 3 3 3 2 2 3 2 2" xfId="0"/>
    <cellStyle name="Normal 61 3 3 3 2 2 3 3" xfId="0"/>
    <cellStyle name="Normal 61 3 3 3 2 2 4" xfId="0"/>
    <cellStyle name="Normal 61 3 3 3 2 2 4 2" xfId="0"/>
    <cellStyle name="Normal 61 3 3 3 2 2 4 2 2" xfId="0"/>
    <cellStyle name="Normal 61 3 3 3 2 2 4 3" xfId="0"/>
    <cellStyle name="Normal 61 3 3 3 2 2 5" xfId="0"/>
    <cellStyle name="Normal 61 3 3 3 2 2 5 2" xfId="0"/>
    <cellStyle name="Normal 61 3 3 3 2 2 6" xfId="0"/>
    <cellStyle name="Normal 61 3 3 3 2 3" xfId="0"/>
    <cellStyle name="Normal 61 3 3 3 2 3 2" xfId="0"/>
    <cellStyle name="Normal 61 3 3 3 2 3 2 2" xfId="0"/>
    <cellStyle name="Normal 61 3 3 3 2 3 2 2 2" xfId="0"/>
    <cellStyle name="Normal 61 3 3 3 2 3 2 3" xfId="0"/>
    <cellStyle name="Normal 61 3 3 3 2 3 3" xfId="0"/>
    <cellStyle name="Normal 61 3 3 3 2 3 3 2" xfId="0"/>
    <cellStyle name="Normal 61 3 3 3 2 3 3 2 2" xfId="0"/>
    <cellStyle name="Normal 61 3 3 3 2 3 3 3" xfId="0"/>
    <cellStyle name="Normal 61 3 3 3 2 3 4" xfId="0"/>
    <cellStyle name="Normal 61 3 3 3 2 3 4 2" xfId="0"/>
    <cellStyle name="Normal 61 3 3 3 2 3 5" xfId="0"/>
    <cellStyle name="Normal 61 3 3 3 2 4" xfId="0"/>
    <cellStyle name="Normal 61 3 3 3 2 4 2" xfId="0"/>
    <cellStyle name="Normal 61 3 3 3 2 4 2 2" xfId="0"/>
    <cellStyle name="Normal 61 3 3 3 2 4 3" xfId="0"/>
    <cellStyle name="Normal 61 3 3 3 2 5" xfId="0"/>
    <cellStyle name="Normal 61 3 3 3 2 5 2" xfId="0"/>
    <cellStyle name="Normal 61 3 3 3 2 5 2 2" xfId="0"/>
    <cellStyle name="Normal 61 3 3 3 2 5 3" xfId="0"/>
    <cellStyle name="Normal 61 3 3 3 2 6" xfId="0"/>
    <cellStyle name="Normal 61 3 3 3 2 6 2" xfId="0"/>
    <cellStyle name="Normal 61 3 3 3 2 7" xfId="0"/>
    <cellStyle name="Normal 61 3 3 3 3" xfId="0"/>
    <cellStyle name="Normal 61 3 3 3 3 2" xfId="0"/>
    <cellStyle name="Normal 61 3 3 3 3 2 2" xfId="0"/>
    <cellStyle name="Normal 61 3 3 3 3 2 2 2" xfId="0"/>
    <cellStyle name="Normal 61 3 3 3 3 2 2 2 2" xfId="0"/>
    <cellStyle name="Normal 61 3 3 3 3 2 2 3" xfId="0"/>
    <cellStyle name="Normal 61 3 3 3 3 2 3" xfId="0"/>
    <cellStyle name="Normal 61 3 3 3 3 2 3 2" xfId="0"/>
    <cellStyle name="Normal 61 3 3 3 3 2 3 2 2" xfId="0"/>
    <cellStyle name="Normal 61 3 3 3 3 2 3 3" xfId="0"/>
    <cellStyle name="Normal 61 3 3 3 3 2 4" xfId="0"/>
    <cellStyle name="Normal 61 3 3 3 3 2 4 2" xfId="0"/>
    <cellStyle name="Normal 61 3 3 3 3 2 5" xfId="0"/>
    <cellStyle name="Normal 61 3 3 3 3 3" xfId="0"/>
    <cellStyle name="Normal 61 3 3 3 3 3 2" xfId="0"/>
    <cellStyle name="Normal 61 3 3 3 3 3 2 2" xfId="0"/>
    <cellStyle name="Normal 61 3 3 3 3 3 3" xfId="0"/>
    <cellStyle name="Normal 61 3 3 3 3 4" xfId="0"/>
    <cellStyle name="Normal 61 3 3 3 3 4 2" xfId="0"/>
    <cellStyle name="Normal 61 3 3 3 3 4 2 2" xfId="0"/>
    <cellStyle name="Normal 61 3 3 3 3 4 3" xfId="0"/>
    <cellStyle name="Normal 61 3 3 3 3 5" xfId="0"/>
    <cellStyle name="Normal 61 3 3 3 3 5 2" xfId="0"/>
    <cellStyle name="Normal 61 3 3 3 3 6" xfId="0"/>
    <cellStyle name="Normal 61 3 3 3 4" xfId="0"/>
    <cellStyle name="Normal 61 3 3 3 4 2" xfId="0"/>
    <cellStyle name="Normal 61 3 3 3 4 2 2" xfId="0"/>
    <cellStyle name="Normal 61 3 3 3 4 2 2 2" xfId="0"/>
    <cellStyle name="Normal 61 3 3 3 4 2 3" xfId="0"/>
    <cellStyle name="Normal 61 3 3 3 4 3" xfId="0"/>
    <cellStyle name="Normal 61 3 3 3 4 3 2" xfId="0"/>
    <cellStyle name="Normal 61 3 3 3 4 3 2 2" xfId="0"/>
    <cellStyle name="Normal 61 3 3 3 4 3 3" xfId="0"/>
    <cellStyle name="Normal 61 3 3 3 4 4" xfId="0"/>
    <cellStyle name="Normal 61 3 3 3 4 4 2" xfId="0"/>
    <cellStyle name="Normal 61 3 3 3 4 5" xfId="0"/>
    <cellStyle name="Normal 61 3 3 3 5" xfId="0"/>
    <cellStyle name="Normal 61 3 3 3 5 2" xfId="0"/>
    <cellStyle name="Normal 61 3 3 3 5 2 2" xfId="0"/>
    <cellStyle name="Normal 61 3 3 3 5 3" xfId="0"/>
    <cellStyle name="Normal 61 3 3 3 6" xfId="0"/>
    <cellStyle name="Normal 61 3 3 3 6 2" xfId="0"/>
    <cellStyle name="Normal 61 3 3 3 6 2 2" xfId="0"/>
    <cellStyle name="Normal 61 3 3 3 6 3" xfId="0"/>
    <cellStyle name="Normal 61 3 3 3 7" xfId="0"/>
    <cellStyle name="Normal 61 3 3 3 7 2" xfId="0"/>
    <cellStyle name="Normal 61 3 3 3 8" xfId="0"/>
    <cellStyle name="Normal 61 3 3 4" xfId="0"/>
    <cellStyle name="Normal 61 3 3 4 2" xfId="0"/>
    <cellStyle name="Normal 61 3 3 4 2 2" xfId="0"/>
    <cellStyle name="Normal 61 3 3 4 2 2 2" xfId="0"/>
    <cellStyle name="Normal 61 3 3 4 2 2 2 2" xfId="0"/>
    <cellStyle name="Normal 61 3 3 4 2 2 2 2 2" xfId="0"/>
    <cellStyle name="Normal 61 3 3 4 2 2 2 3" xfId="0"/>
    <cellStyle name="Normal 61 3 3 4 2 2 3" xfId="0"/>
    <cellStyle name="Normal 61 3 3 4 2 2 3 2" xfId="0"/>
    <cellStyle name="Normal 61 3 3 4 2 2 3 2 2" xfId="0"/>
    <cellStyle name="Normal 61 3 3 4 2 2 3 3" xfId="0"/>
    <cellStyle name="Normal 61 3 3 4 2 2 4" xfId="0"/>
    <cellStyle name="Normal 61 3 3 4 2 2 4 2" xfId="0"/>
    <cellStyle name="Normal 61 3 3 4 2 2 5" xfId="0"/>
    <cellStyle name="Normal 61 3 3 4 2 3" xfId="0"/>
    <cellStyle name="Normal 61 3 3 4 2 3 2" xfId="0"/>
    <cellStyle name="Normal 61 3 3 4 2 3 2 2" xfId="0"/>
    <cellStyle name="Normal 61 3 3 4 2 3 3" xfId="0"/>
    <cellStyle name="Normal 61 3 3 4 2 4" xfId="0"/>
    <cellStyle name="Normal 61 3 3 4 2 4 2" xfId="0"/>
    <cellStyle name="Normal 61 3 3 4 2 4 2 2" xfId="0"/>
    <cellStyle name="Normal 61 3 3 4 2 4 3" xfId="0"/>
    <cellStyle name="Normal 61 3 3 4 2 5" xfId="0"/>
    <cellStyle name="Normal 61 3 3 4 2 5 2" xfId="0"/>
    <cellStyle name="Normal 61 3 3 4 2 6" xfId="0"/>
    <cellStyle name="Normal 61 3 3 4 3" xfId="0"/>
    <cellStyle name="Normal 61 3 3 4 3 2" xfId="0"/>
    <cellStyle name="Normal 61 3 3 4 3 2 2" xfId="0"/>
    <cellStyle name="Normal 61 3 3 4 3 2 2 2" xfId="0"/>
    <cellStyle name="Normal 61 3 3 4 3 2 3" xfId="0"/>
    <cellStyle name="Normal 61 3 3 4 3 3" xfId="0"/>
    <cellStyle name="Normal 61 3 3 4 3 3 2" xfId="0"/>
    <cellStyle name="Normal 61 3 3 4 3 3 2 2" xfId="0"/>
    <cellStyle name="Normal 61 3 3 4 3 3 3" xfId="0"/>
    <cellStyle name="Normal 61 3 3 4 3 4" xfId="0"/>
    <cellStyle name="Normal 61 3 3 4 3 4 2" xfId="0"/>
    <cellStyle name="Normal 61 3 3 4 3 5" xfId="0"/>
    <cellStyle name="Normal 61 3 3 4 4" xfId="0"/>
    <cellStyle name="Normal 61 3 3 4 4 2" xfId="0"/>
    <cellStyle name="Normal 61 3 3 4 4 2 2" xfId="0"/>
    <cellStyle name="Normal 61 3 3 4 4 3" xfId="0"/>
    <cellStyle name="Normal 61 3 3 4 5" xfId="0"/>
    <cellStyle name="Normal 61 3 3 4 5 2" xfId="0"/>
    <cellStyle name="Normal 61 3 3 4 5 2 2" xfId="0"/>
    <cellStyle name="Normal 61 3 3 4 5 3" xfId="0"/>
    <cellStyle name="Normal 61 3 3 4 6" xfId="0"/>
    <cellStyle name="Normal 61 3 3 4 6 2" xfId="0"/>
    <cellStyle name="Normal 61 3 3 4 7" xfId="0"/>
    <cellStyle name="Normal 61 3 3 5" xfId="0"/>
    <cellStyle name="Normal 61 3 3 5 2" xfId="0"/>
    <cellStyle name="Normal 61 3 3 5 2 2" xfId="0"/>
    <cellStyle name="Normal 61 3 3 5 2 2 2" xfId="0"/>
    <cellStyle name="Normal 61 3 3 5 2 2 2 2" xfId="0"/>
    <cellStyle name="Normal 61 3 3 5 2 2 3" xfId="0"/>
    <cellStyle name="Normal 61 3 3 5 2 3" xfId="0"/>
    <cellStyle name="Normal 61 3 3 5 2 3 2" xfId="0"/>
    <cellStyle name="Normal 61 3 3 5 2 3 2 2" xfId="0"/>
    <cellStyle name="Normal 61 3 3 5 2 3 3" xfId="0"/>
    <cellStyle name="Normal 61 3 3 5 2 4" xfId="0"/>
    <cellStyle name="Normal 61 3 3 5 2 4 2" xfId="0"/>
    <cellStyle name="Normal 61 3 3 5 2 5" xfId="0"/>
    <cellStyle name="Normal 61 3 3 5 3" xfId="0"/>
    <cellStyle name="Normal 61 3 3 5 3 2" xfId="0"/>
    <cellStyle name="Normal 61 3 3 5 3 2 2" xfId="0"/>
    <cellStyle name="Normal 61 3 3 5 3 3" xfId="0"/>
    <cellStyle name="Normal 61 3 3 5 4" xfId="0"/>
    <cellStyle name="Normal 61 3 3 5 4 2" xfId="0"/>
    <cellStyle name="Normal 61 3 3 5 4 2 2" xfId="0"/>
    <cellStyle name="Normal 61 3 3 5 4 3" xfId="0"/>
    <cellStyle name="Normal 61 3 3 5 5" xfId="0"/>
    <cellStyle name="Normal 61 3 3 5 5 2" xfId="0"/>
    <cellStyle name="Normal 61 3 3 5 6" xfId="0"/>
    <cellStyle name="Normal 61 3 3 6" xfId="0"/>
    <cellStyle name="Normal 61 3 3 6 2" xfId="0"/>
    <cellStyle name="Normal 61 3 3 6 2 2" xfId="0"/>
    <cellStyle name="Normal 61 3 3 6 2 2 2" xfId="0"/>
    <cellStyle name="Normal 61 3 3 6 2 3" xfId="0"/>
    <cellStyle name="Normal 61 3 3 6 3" xfId="0"/>
    <cellStyle name="Normal 61 3 3 6 3 2" xfId="0"/>
    <cellStyle name="Normal 61 3 3 6 3 2 2" xfId="0"/>
    <cellStyle name="Normal 61 3 3 6 3 3" xfId="0"/>
    <cellStyle name="Normal 61 3 3 6 4" xfId="0"/>
    <cellStyle name="Normal 61 3 3 6 4 2" xfId="0"/>
    <cellStyle name="Normal 61 3 3 6 5" xfId="0"/>
    <cellStyle name="Normal 61 3 3 7" xfId="0"/>
    <cellStyle name="Normal 61 3 3 7 2" xfId="0"/>
    <cellStyle name="Normal 61 3 3 7 2 2" xfId="0"/>
    <cellStyle name="Normal 61 3 3 7 3" xfId="0"/>
    <cellStyle name="Normal 61 3 3 8" xfId="0"/>
    <cellStyle name="Normal 61 3 3 8 2" xfId="0"/>
    <cellStyle name="Normal 61 3 3 8 2 2" xfId="0"/>
    <cellStyle name="Normal 61 3 3 8 3" xfId="0"/>
    <cellStyle name="Normal 61 3 3 9" xfId="0"/>
    <cellStyle name="Normal 61 3 3 9 2" xfId="0"/>
    <cellStyle name="Normal 61 3 4" xfId="0"/>
    <cellStyle name="Normal 61 3 4 10" xfId="0"/>
    <cellStyle name="Normal 61 3 4 2" xfId="0"/>
    <cellStyle name="Normal 61 3 4 2 2" xfId="0"/>
    <cellStyle name="Normal 61 3 4 2 2 2" xfId="0"/>
    <cellStyle name="Normal 61 3 4 2 2 2 2" xfId="0"/>
    <cellStyle name="Normal 61 3 4 2 2 2 2 2" xfId="0"/>
    <cellStyle name="Normal 61 3 4 2 2 2 2 2 2" xfId="0"/>
    <cellStyle name="Normal 61 3 4 2 2 2 2 2 2 2" xfId="0"/>
    <cellStyle name="Normal 61 3 4 2 2 2 2 2 2 2 2" xfId="0"/>
    <cellStyle name="Normal 61 3 4 2 2 2 2 2 2 3" xfId="0"/>
    <cellStyle name="Normal 61 3 4 2 2 2 2 2 3" xfId="0"/>
    <cellStyle name="Normal 61 3 4 2 2 2 2 2 3 2" xfId="0"/>
    <cellStyle name="Normal 61 3 4 2 2 2 2 2 3 2 2" xfId="0"/>
    <cellStyle name="Normal 61 3 4 2 2 2 2 2 3 3" xfId="0"/>
    <cellStyle name="Normal 61 3 4 2 2 2 2 2 4" xfId="0"/>
    <cellStyle name="Normal 61 3 4 2 2 2 2 2 4 2" xfId="0"/>
    <cellStyle name="Normal 61 3 4 2 2 2 2 2 5" xfId="0"/>
    <cellStyle name="Normal 61 3 4 2 2 2 2 3" xfId="0"/>
    <cellStyle name="Normal 61 3 4 2 2 2 2 3 2" xfId="0"/>
    <cellStyle name="Normal 61 3 4 2 2 2 2 3 2 2" xfId="0"/>
    <cellStyle name="Normal 61 3 4 2 2 2 2 3 3" xfId="0"/>
    <cellStyle name="Normal 61 3 4 2 2 2 2 4" xfId="0"/>
    <cellStyle name="Normal 61 3 4 2 2 2 2 4 2" xfId="0"/>
    <cellStyle name="Normal 61 3 4 2 2 2 2 4 2 2" xfId="0"/>
    <cellStyle name="Normal 61 3 4 2 2 2 2 4 3" xfId="0"/>
    <cellStyle name="Normal 61 3 4 2 2 2 2 5" xfId="0"/>
    <cellStyle name="Normal 61 3 4 2 2 2 2 5 2" xfId="0"/>
    <cellStyle name="Normal 61 3 4 2 2 2 2 6" xfId="0"/>
    <cellStyle name="Normal 61 3 4 2 2 2 3" xfId="0"/>
    <cellStyle name="Normal 61 3 4 2 2 2 3 2" xfId="0"/>
    <cellStyle name="Normal 61 3 4 2 2 2 3 2 2" xfId="0"/>
    <cellStyle name="Normal 61 3 4 2 2 2 3 2 2 2" xfId="0"/>
    <cellStyle name="Normal 61 3 4 2 2 2 3 2 3" xfId="0"/>
    <cellStyle name="Normal 61 3 4 2 2 2 3 3" xfId="0"/>
    <cellStyle name="Normal 61 3 4 2 2 2 3 3 2" xfId="0"/>
    <cellStyle name="Normal 61 3 4 2 2 2 3 3 2 2" xfId="0"/>
    <cellStyle name="Normal 61 3 4 2 2 2 3 3 3" xfId="0"/>
    <cellStyle name="Normal 61 3 4 2 2 2 3 4" xfId="0"/>
    <cellStyle name="Normal 61 3 4 2 2 2 3 4 2" xfId="0"/>
    <cellStyle name="Normal 61 3 4 2 2 2 3 5" xfId="0"/>
    <cellStyle name="Normal 61 3 4 2 2 2 4" xfId="0"/>
    <cellStyle name="Normal 61 3 4 2 2 2 4 2" xfId="0"/>
    <cellStyle name="Normal 61 3 4 2 2 2 4 2 2" xfId="0"/>
    <cellStyle name="Normal 61 3 4 2 2 2 4 3" xfId="0"/>
    <cellStyle name="Normal 61 3 4 2 2 2 5" xfId="0"/>
    <cellStyle name="Normal 61 3 4 2 2 2 5 2" xfId="0"/>
    <cellStyle name="Normal 61 3 4 2 2 2 5 2 2" xfId="0"/>
    <cellStyle name="Normal 61 3 4 2 2 2 5 3" xfId="0"/>
    <cellStyle name="Normal 61 3 4 2 2 2 6" xfId="0"/>
    <cellStyle name="Normal 61 3 4 2 2 2 6 2" xfId="0"/>
    <cellStyle name="Normal 61 3 4 2 2 2 7" xfId="0"/>
    <cellStyle name="Normal 61 3 4 2 2 3" xfId="0"/>
    <cellStyle name="Normal 61 3 4 2 2 3 2" xfId="0"/>
    <cellStyle name="Normal 61 3 4 2 2 3 2 2" xfId="0"/>
    <cellStyle name="Normal 61 3 4 2 2 3 2 2 2" xfId="0"/>
    <cellStyle name="Normal 61 3 4 2 2 3 2 2 2 2" xfId="0"/>
    <cellStyle name="Normal 61 3 4 2 2 3 2 2 3" xfId="0"/>
    <cellStyle name="Normal 61 3 4 2 2 3 2 3" xfId="0"/>
    <cellStyle name="Normal 61 3 4 2 2 3 2 3 2" xfId="0"/>
    <cellStyle name="Normal 61 3 4 2 2 3 2 3 2 2" xfId="0"/>
    <cellStyle name="Normal 61 3 4 2 2 3 2 3 3" xfId="0"/>
    <cellStyle name="Normal 61 3 4 2 2 3 2 4" xfId="0"/>
    <cellStyle name="Normal 61 3 4 2 2 3 2 4 2" xfId="0"/>
    <cellStyle name="Normal 61 3 4 2 2 3 2 5" xfId="0"/>
    <cellStyle name="Normal 61 3 4 2 2 3 3" xfId="0"/>
    <cellStyle name="Normal 61 3 4 2 2 3 3 2" xfId="0"/>
    <cellStyle name="Normal 61 3 4 2 2 3 3 2 2" xfId="0"/>
    <cellStyle name="Normal 61 3 4 2 2 3 3 3" xfId="0"/>
    <cellStyle name="Normal 61 3 4 2 2 3 4" xfId="0"/>
    <cellStyle name="Normal 61 3 4 2 2 3 4 2" xfId="0"/>
    <cellStyle name="Normal 61 3 4 2 2 3 4 2 2" xfId="0"/>
    <cellStyle name="Normal 61 3 4 2 2 3 4 3" xfId="0"/>
    <cellStyle name="Normal 61 3 4 2 2 3 5" xfId="0"/>
    <cellStyle name="Normal 61 3 4 2 2 3 5 2" xfId="0"/>
    <cellStyle name="Normal 61 3 4 2 2 3 6" xfId="0"/>
    <cellStyle name="Normal 61 3 4 2 2 4" xfId="0"/>
    <cellStyle name="Normal 61 3 4 2 2 4 2" xfId="0"/>
    <cellStyle name="Normal 61 3 4 2 2 4 2 2" xfId="0"/>
    <cellStyle name="Normal 61 3 4 2 2 4 2 2 2" xfId="0"/>
    <cellStyle name="Normal 61 3 4 2 2 4 2 3" xfId="0"/>
    <cellStyle name="Normal 61 3 4 2 2 4 3" xfId="0"/>
    <cellStyle name="Normal 61 3 4 2 2 4 3 2" xfId="0"/>
    <cellStyle name="Normal 61 3 4 2 2 4 3 2 2" xfId="0"/>
    <cellStyle name="Normal 61 3 4 2 2 4 3 3" xfId="0"/>
    <cellStyle name="Normal 61 3 4 2 2 4 4" xfId="0"/>
    <cellStyle name="Normal 61 3 4 2 2 4 4 2" xfId="0"/>
    <cellStyle name="Normal 61 3 4 2 2 4 5" xfId="0"/>
    <cellStyle name="Normal 61 3 4 2 2 5" xfId="0"/>
    <cellStyle name="Normal 61 3 4 2 2 5 2" xfId="0"/>
    <cellStyle name="Normal 61 3 4 2 2 5 2 2" xfId="0"/>
    <cellStyle name="Normal 61 3 4 2 2 5 3" xfId="0"/>
    <cellStyle name="Normal 61 3 4 2 2 6" xfId="0"/>
    <cellStyle name="Normal 61 3 4 2 2 6 2" xfId="0"/>
    <cellStyle name="Normal 61 3 4 2 2 6 2 2" xfId="0"/>
    <cellStyle name="Normal 61 3 4 2 2 6 3" xfId="0"/>
    <cellStyle name="Normal 61 3 4 2 2 7" xfId="0"/>
    <cellStyle name="Normal 61 3 4 2 2 7 2" xfId="0"/>
    <cellStyle name="Normal 61 3 4 2 2 8" xfId="0"/>
    <cellStyle name="Normal 61 3 4 2 3" xfId="0"/>
    <cellStyle name="Normal 61 3 4 2 3 2" xfId="0"/>
    <cellStyle name="Normal 61 3 4 2 3 2 2" xfId="0"/>
    <cellStyle name="Normal 61 3 4 2 3 2 2 2" xfId="0"/>
    <cellStyle name="Normal 61 3 4 2 3 2 2 2 2" xfId="0"/>
    <cellStyle name="Normal 61 3 4 2 3 2 2 2 2 2" xfId="0"/>
    <cellStyle name="Normal 61 3 4 2 3 2 2 2 3" xfId="0"/>
    <cellStyle name="Normal 61 3 4 2 3 2 2 3" xfId="0"/>
    <cellStyle name="Normal 61 3 4 2 3 2 2 3 2" xfId="0"/>
    <cellStyle name="Normal 61 3 4 2 3 2 2 3 2 2" xfId="0"/>
    <cellStyle name="Normal 61 3 4 2 3 2 2 3 3" xfId="0"/>
    <cellStyle name="Normal 61 3 4 2 3 2 2 4" xfId="0"/>
    <cellStyle name="Normal 61 3 4 2 3 2 2 4 2" xfId="0"/>
    <cellStyle name="Normal 61 3 4 2 3 2 2 5" xfId="0"/>
    <cellStyle name="Normal 61 3 4 2 3 2 3" xfId="0"/>
    <cellStyle name="Normal 61 3 4 2 3 2 3 2" xfId="0"/>
    <cellStyle name="Normal 61 3 4 2 3 2 3 2 2" xfId="0"/>
    <cellStyle name="Normal 61 3 4 2 3 2 3 3" xfId="0"/>
    <cellStyle name="Normal 61 3 4 2 3 2 4" xfId="0"/>
    <cellStyle name="Normal 61 3 4 2 3 2 4 2" xfId="0"/>
    <cellStyle name="Normal 61 3 4 2 3 2 4 2 2" xfId="0"/>
    <cellStyle name="Normal 61 3 4 2 3 2 4 3" xfId="0"/>
    <cellStyle name="Normal 61 3 4 2 3 2 5" xfId="0"/>
    <cellStyle name="Normal 61 3 4 2 3 2 5 2" xfId="0"/>
    <cellStyle name="Normal 61 3 4 2 3 2 6" xfId="0"/>
    <cellStyle name="Normal 61 3 4 2 3 3" xfId="0"/>
    <cellStyle name="Normal 61 3 4 2 3 3 2" xfId="0"/>
    <cellStyle name="Normal 61 3 4 2 3 3 2 2" xfId="0"/>
    <cellStyle name="Normal 61 3 4 2 3 3 2 2 2" xfId="0"/>
    <cellStyle name="Normal 61 3 4 2 3 3 2 3" xfId="0"/>
    <cellStyle name="Normal 61 3 4 2 3 3 3" xfId="0"/>
    <cellStyle name="Normal 61 3 4 2 3 3 3 2" xfId="0"/>
    <cellStyle name="Normal 61 3 4 2 3 3 3 2 2" xfId="0"/>
    <cellStyle name="Normal 61 3 4 2 3 3 3 3" xfId="0"/>
    <cellStyle name="Normal 61 3 4 2 3 3 4" xfId="0"/>
    <cellStyle name="Normal 61 3 4 2 3 3 4 2" xfId="0"/>
    <cellStyle name="Normal 61 3 4 2 3 3 5" xfId="0"/>
    <cellStyle name="Normal 61 3 4 2 3 4" xfId="0"/>
    <cellStyle name="Normal 61 3 4 2 3 4 2" xfId="0"/>
    <cellStyle name="Normal 61 3 4 2 3 4 2 2" xfId="0"/>
    <cellStyle name="Normal 61 3 4 2 3 4 3" xfId="0"/>
    <cellStyle name="Normal 61 3 4 2 3 5" xfId="0"/>
    <cellStyle name="Normal 61 3 4 2 3 5 2" xfId="0"/>
    <cellStyle name="Normal 61 3 4 2 3 5 2 2" xfId="0"/>
    <cellStyle name="Normal 61 3 4 2 3 5 3" xfId="0"/>
    <cellStyle name="Normal 61 3 4 2 3 6" xfId="0"/>
    <cellStyle name="Normal 61 3 4 2 3 6 2" xfId="0"/>
    <cellStyle name="Normal 61 3 4 2 3 7" xfId="0"/>
    <cellStyle name="Normal 61 3 4 2 4" xfId="0"/>
    <cellStyle name="Normal 61 3 4 2 4 2" xfId="0"/>
    <cellStyle name="Normal 61 3 4 2 4 2 2" xfId="0"/>
    <cellStyle name="Normal 61 3 4 2 4 2 2 2" xfId="0"/>
    <cellStyle name="Normal 61 3 4 2 4 2 2 2 2" xfId="0"/>
    <cellStyle name="Normal 61 3 4 2 4 2 2 3" xfId="0"/>
    <cellStyle name="Normal 61 3 4 2 4 2 3" xfId="0"/>
    <cellStyle name="Normal 61 3 4 2 4 2 3 2" xfId="0"/>
    <cellStyle name="Normal 61 3 4 2 4 2 3 2 2" xfId="0"/>
    <cellStyle name="Normal 61 3 4 2 4 2 3 3" xfId="0"/>
    <cellStyle name="Normal 61 3 4 2 4 2 4" xfId="0"/>
    <cellStyle name="Normal 61 3 4 2 4 2 4 2" xfId="0"/>
    <cellStyle name="Normal 61 3 4 2 4 2 5" xfId="0"/>
    <cellStyle name="Normal 61 3 4 2 4 3" xfId="0"/>
    <cellStyle name="Normal 61 3 4 2 4 3 2" xfId="0"/>
    <cellStyle name="Normal 61 3 4 2 4 3 2 2" xfId="0"/>
    <cellStyle name="Normal 61 3 4 2 4 3 3" xfId="0"/>
    <cellStyle name="Normal 61 3 4 2 4 4" xfId="0"/>
    <cellStyle name="Normal 61 3 4 2 4 4 2" xfId="0"/>
    <cellStyle name="Normal 61 3 4 2 4 4 2 2" xfId="0"/>
    <cellStyle name="Normal 61 3 4 2 4 4 3" xfId="0"/>
    <cellStyle name="Normal 61 3 4 2 4 5" xfId="0"/>
    <cellStyle name="Normal 61 3 4 2 4 5 2" xfId="0"/>
    <cellStyle name="Normal 61 3 4 2 4 6" xfId="0"/>
    <cellStyle name="Normal 61 3 4 2 5" xfId="0"/>
    <cellStyle name="Normal 61 3 4 2 5 2" xfId="0"/>
    <cellStyle name="Normal 61 3 4 2 5 2 2" xfId="0"/>
    <cellStyle name="Normal 61 3 4 2 5 2 2 2" xfId="0"/>
    <cellStyle name="Normal 61 3 4 2 5 2 3" xfId="0"/>
    <cellStyle name="Normal 61 3 4 2 5 3" xfId="0"/>
    <cellStyle name="Normal 61 3 4 2 5 3 2" xfId="0"/>
    <cellStyle name="Normal 61 3 4 2 5 3 2 2" xfId="0"/>
    <cellStyle name="Normal 61 3 4 2 5 3 3" xfId="0"/>
    <cellStyle name="Normal 61 3 4 2 5 4" xfId="0"/>
    <cellStyle name="Normal 61 3 4 2 5 4 2" xfId="0"/>
    <cellStyle name="Normal 61 3 4 2 5 5" xfId="0"/>
    <cellStyle name="Normal 61 3 4 2 6" xfId="0"/>
    <cellStyle name="Normal 61 3 4 2 6 2" xfId="0"/>
    <cellStyle name="Normal 61 3 4 2 6 2 2" xfId="0"/>
    <cellStyle name="Normal 61 3 4 2 6 3" xfId="0"/>
    <cellStyle name="Normal 61 3 4 2 7" xfId="0"/>
    <cellStyle name="Normal 61 3 4 2 7 2" xfId="0"/>
    <cellStyle name="Normal 61 3 4 2 7 2 2" xfId="0"/>
    <cellStyle name="Normal 61 3 4 2 7 3" xfId="0"/>
    <cellStyle name="Normal 61 3 4 2 8" xfId="0"/>
    <cellStyle name="Normal 61 3 4 2 8 2" xfId="0"/>
    <cellStyle name="Normal 61 3 4 2 9" xfId="0"/>
    <cellStyle name="Normal 61 3 4 3" xfId="0"/>
    <cellStyle name="Normal 61 3 4 3 2" xfId="0"/>
    <cellStyle name="Normal 61 3 4 3 2 2" xfId="0"/>
    <cellStyle name="Normal 61 3 4 3 2 2 2" xfId="0"/>
    <cellStyle name="Normal 61 3 4 3 2 2 2 2" xfId="0"/>
    <cellStyle name="Normal 61 3 4 3 2 2 2 2 2" xfId="0"/>
    <cellStyle name="Normal 61 3 4 3 2 2 2 2 2 2" xfId="0"/>
    <cellStyle name="Normal 61 3 4 3 2 2 2 2 3" xfId="0"/>
    <cellStyle name="Normal 61 3 4 3 2 2 2 3" xfId="0"/>
    <cellStyle name="Normal 61 3 4 3 2 2 2 3 2" xfId="0"/>
    <cellStyle name="Normal 61 3 4 3 2 2 2 3 2 2" xfId="0"/>
    <cellStyle name="Normal 61 3 4 3 2 2 2 3 3" xfId="0"/>
    <cellStyle name="Normal 61 3 4 3 2 2 2 4" xfId="0"/>
    <cellStyle name="Normal 61 3 4 3 2 2 2 4 2" xfId="0"/>
    <cellStyle name="Normal 61 3 4 3 2 2 2 5" xfId="0"/>
    <cellStyle name="Normal 61 3 4 3 2 2 3" xfId="0"/>
    <cellStyle name="Normal 61 3 4 3 2 2 3 2" xfId="0"/>
    <cellStyle name="Normal 61 3 4 3 2 2 3 2 2" xfId="0"/>
    <cellStyle name="Normal 61 3 4 3 2 2 3 3" xfId="0"/>
    <cellStyle name="Normal 61 3 4 3 2 2 4" xfId="0"/>
    <cellStyle name="Normal 61 3 4 3 2 2 4 2" xfId="0"/>
    <cellStyle name="Normal 61 3 4 3 2 2 4 2 2" xfId="0"/>
    <cellStyle name="Normal 61 3 4 3 2 2 4 3" xfId="0"/>
    <cellStyle name="Normal 61 3 4 3 2 2 5" xfId="0"/>
    <cellStyle name="Normal 61 3 4 3 2 2 5 2" xfId="0"/>
    <cellStyle name="Normal 61 3 4 3 2 2 6" xfId="0"/>
    <cellStyle name="Normal 61 3 4 3 2 3" xfId="0"/>
    <cellStyle name="Normal 61 3 4 3 2 3 2" xfId="0"/>
    <cellStyle name="Normal 61 3 4 3 2 3 2 2" xfId="0"/>
    <cellStyle name="Normal 61 3 4 3 2 3 2 2 2" xfId="0"/>
    <cellStyle name="Normal 61 3 4 3 2 3 2 3" xfId="0"/>
    <cellStyle name="Normal 61 3 4 3 2 3 3" xfId="0"/>
    <cellStyle name="Normal 61 3 4 3 2 3 3 2" xfId="0"/>
    <cellStyle name="Normal 61 3 4 3 2 3 3 2 2" xfId="0"/>
    <cellStyle name="Normal 61 3 4 3 2 3 3 3" xfId="0"/>
    <cellStyle name="Normal 61 3 4 3 2 3 4" xfId="0"/>
    <cellStyle name="Normal 61 3 4 3 2 3 4 2" xfId="0"/>
    <cellStyle name="Normal 61 3 4 3 2 3 5" xfId="0"/>
    <cellStyle name="Normal 61 3 4 3 2 4" xfId="0"/>
    <cellStyle name="Normal 61 3 4 3 2 4 2" xfId="0"/>
    <cellStyle name="Normal 61 3 4 3 2 4 2 2" xfId="0"/>
    <cellStyle name="Normal 61 3 4 3 2 4 3" xfId="0"/>
    <cellStyle name="Normal 61 3 4 3 2 5" xfId="0"/>
    <cellStyle name="Normal 61 3 4 3 2 5 2" xfId="0"/>
    <cellStyle name="Normal 61 3 4 3 2 5 2 2" xfId="0"/>
    <cellStyle name="Normal 61 3 4 3 2 5 3" xfId="0"/>
    <cellStyle name="Normal 61 3 4 3 2 6" xfId="0"/>
    <cellStyle name="Normal 61 3 4 3 2 6 2" xfId="0"/>
    <cellStyle name="Normal 61 3 4 3 2 7" xfId="0"/>
    <cellStyle name="Normal 61 3 4 3 3" xfId="0"/>
    <cellStyle name="Normal 61 3 4 3 3 2" xfId="0"/>
    <cellStyle name="Normal 61 3 4 3 3 2 2" xfId="0"/>
    <cellStyle name="Normal 61 3 4 3 3 2 2 2" xfId="0"/>
    <cellStyle name="Normal 61 3 4 3 3 2 2 2 2" xfId="0"/>
    <cellStyle name="Normal 61 3 4 3 3 2 2 3" xfId="0"/>
    <cellStyle name="Normal 61 3 4 3 3 2 3" xfId="0"/>
    <cellStyle name="Normal 61 3 4 3 3 2 3 2" xfId="0"/>
    <cellStyle name="Normal 61 3 4 3 3 2 3 2 2" xfId="0"/>
    <cellStyle name="Normal 61 3 4 3 3 2 3 3" xfId="0"/>
    <cellStyle name="Normal 61 3 4 3 3 2 4" xfId="0"/>
    <cellStyle name="Normal 61 3 4 3 3 2 4 2" xfId="0"/>
    <cellStyle name="Normal 61 3 4 3 3 2 5" xfId="0"/>
    <cellStyle name="Normal 61 3 4 3 3 3" xfId="0"/>
    <cellStyle name="Normal 61 3 4 3 3 3 2" xfId="0"/>
    <cellStyle name="Normal 61 3 4 3 3 3 2 2" xfId="0"/>
    <cellStyle name="Normal 61 3 4 3 3 3 3" xfId="0"/>
    <cellStyle name="Normal 61 3 4 3 3 4" xfId="0"/>
    <cellStyle name="Normal 61 3 4 3 3 4 2" xfId="0"/>
    <cellStyle name="Normal 61 3 4 3 3 4 2 2" xfId="0"/>
    <cellStyle name="Normal 61 3 4 3 3 4 3" xfId="0"/>
    <cellStyle name="Normal 61 3 4 3 3 5" xfId="0"/>
    <cellStyle name="Normal 61 3 4 3 3 5 2" xfId="0"/>
    <cellStyle name="Normal 61 3 4 3 3 6" xfId="0"/>
    <cellStyle name="Normal 61 3 4 3 4" xfId="0"/>
    <cellStyle name="Normal 61 3 4 3 4 2" xfId="0"/>
    <cellStyle name="Normal 61 3 4 3 4 2 2" xfId="0"/>
    <cellStyle name="Normal 61 3 4 3 4 2 2 2" xfId="0"/>
    <cellStyle name="Normal 61 3 4 3 4 2 3" xfId="0"/>
    <cellStyle name="Normal 61 3 4 3 4 3" xfId="0"/>
    <cellStyle name="Normal 61 3 4 3 4 3 2" xfId="0"/>
    <cellStyle name="Normal 61 3 4 3 4 3 2 2" xfId="0"/>
    <cellStyle name="Normal 61 3 4 3 4 3 3" xfId="0"/>
    <cellStyle name="Normal 61 3 4 3 4 4" xfId="0"/>
    <cellStyle name="Normal 61 3 4 3 4 4 2" xfId="0"/>
    <cellStyle name="Normal 61 3 4 3 4 5" xfId="0"/>
    <cellStyle name="Normal 61 3 4 3 5" xfId="0"/>
    <cellStyle name="Normal 61 3 4 3 5 2" xfId="0"/>
    <cellStyle name="Normal 61 3 4 3 5 2 2" xfId="0"/>
    <cellStyle name="Normal 61 3 4 3 5 3" xfId="0"/>
    <cellStyle name="Normal 61 3 4 3 6" xfId="0"/>
    <cellStyle name="Normal 61 3 4 3 6 2" xfId="0"/>
    <cellStyle name="Normal 61 3 4 3 6 2 2" xfId="0"/>
    <cellStyle name="Normal 61 3 4 3 6 3" xfId="0"/>
    <cellStyle name="Normal 61 3 4 3 7" xfId="0"/>
    <cellStyle name="Normal 61 3 4 3 7 2" xfId="0"/>
    <cellStyle name="Normal 61 3 4 3 8" xfId="0"/>
    <cellStyle name="Normal 61 3 4 4" xfId="0"/>
    <cellStyle name="Normal 61 3 4 4 2" xfId="0"/>
    <cellStyle name="Normal 61 3 4 4 2 2" xfId="0"/>
    <cellStyle name="Normal 61 3 4 4 2 2 2" xfId="0"/>
    <cellStyle name="Normal 61 3 4 4 2 2 2 2" xfId="0"/>
    <cellStyle name="Normal 61 3 4 4 2 2 2 2 2" xfId="0"/>
    <cellStyle name="Normal 61 3 4 4 2 2 2 3" xfId="0"/>
    <cellStyle name="Normal 61 3 4 4 2 2 3" xfId="0"/>
    <cellStyle name="Normal 61 3 4 4 2 2 3 2" xfId="0"/>
    <cellStyle name="Normal 61 3 4 4 2 2 3 2 2" xfId="0"/>
    <cellStyle name="Normal 61 3 4 4 2 2 3 3" xfId="0"/>
    <cellStyle name="Normal 61 3 4 4 2 2 4" xfId="0"/>
    <cellStyle name="Normal 61 3 4 4 2 2 4 2" xfId="0"/>
    <cellStyle name="Normal 61 3 4 4 2 2 5" xfId="0"/>
    <cellStyle name="Normal 61 3 4 4 2 3" xfId="0"/>
    <cellStyle name="Normal 61 3 4 4 2 3 2" xfId="0"/>
    <cellStyle name="Normal 61 3 4 4 2 3 2 2" xfId="0"/>
    <cellStyle name="Normal 61 3 4 4 2 3 3" xfId="0"/>
    <cellStyle name="Normal 61 3 4 4 2 4" xfId="0"/>
    <cellStyle name="Normal 61 3 4 4 2 4 2" xfId="0"/>
    <cellStyle name="Normal 61 3 4 4 2 4 2 2" xfId="0"/>
    <cellStyle name="Normal 61 3 4 4 2 4 3" xfId="0"/>
    <cellStyle name="Normal 61 3 4 4 2 5" xfId="0"/>
    <cellStyle name="Normal 61 3 4 4 2 5 2" xfId="0"/>
    <cellStyle name="Normal 61 3 4 4 2 6" xfId="0"/>
    <cellStyle name="Normal 61 3 4 4 3" xfId="0"/>
    <cellStyle name="Normal 61 3 4 4 3 2" xfId="0"/>
    <cellStyle name="Normal 61 3 4 4 3 2 2" xfId="0"/>
    <cellStyle name="Normal 61 3 4 4 3 2 2 2" xfId="0"/>
    <cellStyle name="Normal 61 3 4 4 3 2 3" xfId="0"/>
    <cellStyle name="Normal 61 3 4 4 3 3" xfId="0"/>
    <cellStyle name="Normal 61 3 4 4 3 3 2" xfId="0"/>
    <cellStyle name="Normal 61 3 4 4 3 3 2 2" xfId="0"/>
    <cellStyle name="Normal 61 3 4 4 3 3 3" xfId="0"/>
    <cellStyle name="Normal 61 3 4 4 3 4" xfId="0"/>
    <cellStyle name="Normal 61 3 4 4 3 4 2" xfId="0"/>
    <cellStyle name="Normal 61 3 4 4 3 5" xfId="0"/>
    <cellStyle name="Normal 61 3 4 4 4" xfId="0"/>
    <cellStyle name="Normal 61 3 4 4 4 2" xfId="0"/>
    <cellStyle name="Normal 61 3 4 4 4 2 2" xfId="0"/>
    <cellStyle name="Normal 61 3 4 4 4 3" xfId="0"/>
    <cellStyle name="Normal 61 3 4 4 5" xfId="0"/>
    <cellStyle name="Normal 61 3 4 4 5 2" xfId="0"/>
    <cellStyle name="Normal 61 3 4 4 5 2 2" xfId="0"/>
    <cellStyle name="Normal 61 3 4 4 5 3" xfId="0"/>
    <cellStyle name="Normal 61 3 4 4 6" xfId="0"/>
    <cellStyle name="Normal 61 3 4 4 6 2" xfId="0"/>
    <cellStyle name="Normal 61 3 4 4 7" xfId="0"/>
    <cellStyle name="Normal 61 3 4 5" xfId="0"/>
    <cellStyle name="Normal 61 3 4 5 2" xfId="0"/>
    <cellStyle name="Normal 61 3 4 5 2 2" xfId="0"/>
    <cellStyle name="Normal 61 3 4 5 2 2 2" xfId="0"/>
    <cellStyle name="Normal 61 3 4 5 2 2 2 2" xfId="0"/>
    <cellStyle name="Normal 61 3 4 5 2 2 3" xfId="0"/>
    <cellStyle name="Normal 61 3 4 5 2 3" xfId="0"/>
    <cellStyle name="Normal 61 3 4 5 2 3 2" xfId="0"/>
    <cellStyle name="Normal 61 3 4 5 2 3 2 2" xfId="0"/>
    <cellStyle name="Normal 61 3 4 5 2 3 3" xfId="0"/>
    <cellStyle name="Normal 61 3 4 5 2 4" xfId="0"/>
    <cellStyle name="Normal 61 3 4 5 2 4 2" xfId="0"/>
    <cellStyle name="Normal 61 3 4 5 2 5" xfId="0"/>
    <cellStyle name="Normal 61 3 4 5 3" xfId="0"/>
    <cellStyle name="Normal 61 3 4 5 3 2" xfId="0"/>
    <cellStyle name="Normal 61 3 4 5 3 2 2" xfId="0"/>
    <cellStyle name="Normal 61 3 4 5 3 3" xfId="0"/>
    <cellStyle name="Normal 61 3 4 5 4" xfId="0"/>
    <cellStyle name="Normal 61 3 4 5 4 2" xfId="0"/>
    <cellStyle name="Normal 61 3 4 5 4 2 2" xfId="0"/>
    <cellStyle name="Normal 61 3 4 5 4 3" xfId="0"/>
    <cellStyle name="Normal 61 3 4 5 5" xfId="0"/>
    <cellStyle name="Normal 61 3 4 5 5 2" xfId="0"/>
    <cellStyle name="Normal 61 3 4 5 6" xfId="0"/>
    <cellStyle name="Normal 61 3 4 6" xfId="0"/>
    <cellStyle name="Normal 61 3 4 6 2" xfId="0"/>
    <cellStyle name="Normal 61 3 4 6 2 2" xfId="0"/>
    <cellStyle name="Normal 61 3 4 6 2 2 2" xfId="0"/>
    <cellStyle name="Normal 61 3 4 6 2 3" xfId="0"/>
    <cellStyle name="Normal 61 3 4 6 3" xfId="0"/>
    <cellStyle name="Normal 61 3 4 6 3 2" xfId="0"/>
    <cellStyle name="Normal 61 3 4 6 3 2 2" xfId="0"/>
    <cellStyle name="Normal 61 3 4 6 3 3" xfId="0"/>
    <cellStyle name="Normal 61 3 4 6 4" xfId="0"/>
    <cellStyle name="Normal 61 3 4 6 4 2" xfId="0"/>
    <cellStyle name="Normal 61 3 4 6 5" xfId="0"/>
    <cellStyle name="Normal 61 3 4 7" xfId="0"/>
    <cellStyle name="Normal 61 3 4 7 2" xfId="0"/>
    <cellStyle name="Normal 61 3 4 7 2 2" xfId="0"/>
    <cellStyle name="Normal 61 3 4 7 3" xfId="0"/>
    <cellStyle name="Normal 61 3 4 8" xfId="0"/>
    <cellStyle name="Normal 61 3 4 8 2" xfId="0"/>
    <cellStyle name="Normal 61 3 4 8 2 2" xfId="0"/>
    <cellStyle name="Normal 61 3 4 8 3" xfId="0"/>
    <cellStyle name="Normal 61 3 4 9" xfId="0"/>
    <cellStyle name="Normal 61 3 4 9 2" xfId="0"/>
    <cellStyle name="Normal 61 3 5" xfId="0"/>
    <cellStyle name="Normal 61 3 5 2" xfId="0"/>
    <cellStyle name="Normal 61 3 5 2 2" xfId="0"/>
    <cellStyle name="Normal 61 3 5 2 2 2" xfId="0"/>
    <cellStyle name="Normal 61 3 5 2 2 2 2" xfId="0"/>
    <cellStyle name="Normal 61 3 5 2 2 2 2 2" xfId="0"/>
    <cellStyle name="Normal 61 3 5 2 2 2 2 2 2" xfId="0"/>
    <cellStyle name="Normal 61 3 5 2 2 2 2 2 2 2" xfId="0"/>
    <cellStyle name="Normal 61 3 5 2 2 2 2 2 3" xfId="0"/>
    <cellStyle name="Normal 61 3 5 2 2 2 2 3" xfId="0"/>
    <cellStyle name="Normal 61 3 5 2 2 2 2 3 2" xfId="0"/>
    <cellStyle name="Normal 61 3 5 2 2 2 2 3 2 2" xfId="0"/>
    <cellStyle name="Normal 61 3 5 2 2 2 2 3 3" xfId="0"/>
    <cellStyle name="Normal 61 3 5 2 2 2 2 4" xfId="0"/>
    <cellStyle name="Normal 61 3 5 2 2 2 2 4 2" xfId="0"/>
    <cellStyle name="Normal 61 3 5 2 2 2 2 5" xfId="0"/>
    <cellStyle name="Normal 61 3 5 2 2 2 3" xfId="0"/>
    <cellStyle name="Normal 61 3 5 2 2 2 3 2" xfId="0"/>
    <cellStyle name="Normal 61 3 5 2 2 2 3 2 2" xfId="0"/>
    <cellStyle name="Normal 61 3 5 2 2 2 3 3" xfId="0"/>
    <cellStyle name="Normal 61 3 5 2 2 2 4" xfId="0"/>
    <cellStyle name="Normal 61 3 5 2 2 2 4 2" xfId="0"/>
    <cellStyle name="Normal 61 3 5 2 2 2 4 2 2" xfId="0"/>
    <cellStyle name="Normal 61 3 5 2 2 2 4 3" xfId="0"/>
    <cellStyle name="Normal 61 3 5 2 2 2 5" xfId="0"/>
    <cellStyle name="Normal 61 3 5 2 2 2 5 2" xfId="0"/>
    <cellStyle name="Normal 61 3 5 2 2 2 6" xfId="0"/>
    <cellStyle name="Normal 61 3 5 2 2 3" xfId="0"/>
    <cellStyle name="Normal 61 3 5 2 2 3 2" xfId="0"/>
    <cellStyle name="Normal 61 3 5 2 2 3 2 2" xfId="0"/>
    <cellStyle name="Normal 61 3 5 2 2 3 2 2 2" xfId="0"/>
    <cellStyle name="Normal 61 3 5 2 2 3 2 3" xfId="0"/>
    <cellStyle name="Normal 61 3 5 2 2 3 3" xfId="0"/>
    <cellStyle name="Normal 61 3 5 2 2 3 3 2" xfId="0"/>
    <cellStyle name="Normal 61 3 5 2 2 3 3 2 2" xfId="0"/>
    <cellStyle name="Normal 61 3 5 2 2 3 3 3" xfId="0"/>
    <cellStyle name="Normal 61 3 5 2 2 3 4" xfId="0"/>
    <cellStyle name="Normal 61 3 5 2 2 3 4 2" xfId="0"/>
    <cellStyle name="Normal 61 3 5 2 2 3 5" xfId="0"/>
    <cellStyle name="Normal 61 3 5 2 2 4" xfId="0"/>
    <cellStyle name="Normal 61 3 5 2 2 4 2" xfId="0"/>
    <cellStyle name="Normal 61 3 5 2 2 4 2 2" xfId="0"/>
    <cellStyle name="Normal 61 3 5 2 2 4 3" xfId="0"/>
    <cellStyle name="Normal 61 3 5 2 2 5" xfId="0"/>
    <cellStyle name="Normal 61 3 5 2 2 5 2" xfId="0"/>
    <cellStyle name="Normal 61 3 5 2 2 5 2 2" xfId="0"/>
    <cellStyle name="Normal 61 3 5 2 2 5 3" xfId="0"/>
    <cellStyle name="Normal 61 3 5 2 2 6" xfId="0"/>
    <cellStyle name="Normal 61 3 5 2 2 6 2" xfId="0"/>
    <cellStyle name="Normal 61 3 5 2 2 7" xfId="0"/>
    <cellStyle name="Normal 61 3 5 2 3" xfId="0"/>
    <cellStyle name="Normal 61 3 5 2 3 2" xfId="0"/>
    <cellStyle name="Normal 61 3 5 2 3 2 2" xfId="0"/>
    <cellStyle name="Normal 61 3 5 2 3 2 2 2" xfId="0"/>
    <cellStyle name="Normal 61 3 5 2 3 2 2 2 2" xfId="0"/>
    <cellStyle name="Normal 61 3 5 2 3 2 2 3" xfId="0"/>
    <cellStyle name="Normal 61 3 5 2 3 2 3" xfId="0"/>
    <cellStyle name="Normal 61 3 5 2 3 2 3 2" xfId="0"/>
    <cellStyle name="Normal 61 3 5 2 3 2 3 2 2" xfId="0"/>
    <cellStyle name="Normal 61 3 5 2 3 2 3 3" xfId="0"/>
    <cellStyle name="Normal 61 3 5 2 3 2 4" xfId="0"/>
    <cellStyle name="Normal 61 3 5 2 3 2 4 2" xfId="0"/>
    <cellStyle name="Normal 61 3 5 2 3 2 5" xfId="0"/>
    <cellStyle name="Normal 61 3 5 2 3 3" xfId="0"/>
    <cellStyle name="Normal 61 3 5 2 3 3 2" xfId="0"/>
    <cellStyle name="Normal 61 3 5 2 3 3 2 2" xfId="0"/>
    <cellStyle name="Normal 61 3 5 2 3 3 3" xfId="0"/>
    <cellStyle name="Normal 61 3 5 2 3 4" xfId="0"/>
    <cellStyle name="Normal 61 3 5 2 3 4 2" xfId="0"/>
    <cellStyle name="Normal 61 3 5 2 3 4 2 2" xfId="0"/>
    <cellStyle name="Normal 61 3 5 2 3 4 3" xfId="0"/>
    <cellStyle name="Normal 61 3 5 2 3 5" xfId="0"/>
    <cellStyle name="Normal 61 3 5 2 3 5 2" xfId="0"/>
    <cellStyle name="Normal 61 3 5 2 3 6" xfId="0"/>
    <cellStyle name="Normal 61 3 5 2 4" xfId="0"/>
    <cellStyle name="Normal 61 3 5 2 4 2" xfId="0"/>
    <cellStyle name="Normal 61 3 5 2 4 2 2" xfId="0"/>
    <cellStyle name="Normal 61 3 5 2 4 2 2 2" xfId="0"/>
    <cellStyle name="Normal 61 3 5 2 4 2 3" xfId="0"/>
    <cellStyle name="Normal 61 3 5 2 4 3" xfId="0"/>
    <cellStyle name="Normal 61 3 5 2 4 3 2" xfId="0"/>
    <cellStyle name="Normal 61 3 5 2 4 3 2 2" xfId="0"/>
    <cellStyle name="Normal 61 3 5 2 4 3 3" xfId="0"/>
    <cellStyle name="Normal 61 3 5 2 4 4" xfId="0"/>
    <cellStyle name="Normal 61 3 5 2 4 4 2" xfId="0"/>
    <cellStyle name="Normal 61 3 5 2 4 5" xfId="0"/>
    <cellStyle name="Normal 61 3 5 2 5" xfId="0"/>
    <cellStyle name="Normal 61 3 5 2 5 2" xfId="0"/>
    <cellStyle name="Normal 61 3 5 2 5 2 2" xfId="0"/>
    <cellStyle name="Normal 61 3 5 2 5 3" xfId="0"/>
    <cellStyle name="Normal 61 3 5 2 6" xfId="0"/>
    <cellStyle name="Normal 61 3 5 2 6 2" xfId="0"/>
    <cellStyle name="Normal 61 3 5 2 6 2 2" xfId="0"/>
    <cellStyle name="Normal 61 3 5 2 6 3" xfId="0"/>
    <cellStyle name="Normal 61 3 5 2 7" xfId="0"/>
    <cellStyle name="Normal 61 3 5 2 7 2" xfId="0"/>
    <cellStyle name="Normal 61 3 5 2 8" xfId="0"/>
    <cellStyle name="Normal 61 3 5 3" xfId="0"/>
    <cellStyle name="Normal 61 3 5 3 2" xfId="0"/>
    <cellStyle name="Normal 61 3 5 3 2 2" xfId="0"/>
    <cellStyle name="Normal 61 3 5 3 2 2 2" xfId="0"/>
    <cellStyle name="Normal 61 3 5 3 2 2 2 2" xfId="0"/>
    <cellStyle name="Normal 61 3 5 3 2 2 2 2 2" xfId="0"/>
    <cellStyle name="Normal 61 3 5 3 2 2 2 3" xfId="0"/>
    <cellStyle name="Normal 61 3 5 3 2 2 3" xfId="0"/>
    <cellStyle name="Normal 61 3 5 3 2 2 3 2" xfId="0"/>
    <cellStyle name="Normal 61 3 5 3 2 2 3 2 2" xfId="0"/>
    <cellStyle name="Normal 61 3 5 3 2 2 3 3" xfId="0"/>
    <cellStyle name="Normal 61 3 5 3 2 2 4" xfId="0"/>
    <cellStyle name="Normal 61 3 5 3 2 2 4 2" xfId="0"/>
    <cellStyle name="Normal 61 3 5 3 2 2 5" xfId="0"/>
    <cellStyle name="Normal 61 3 5 3 2 3" xfId="0"/>
    <cellStyle name="Normal 61 3 5 3 2 3 2" xfId="0"/>
    <cellStyle name="Normal 61 3 5 3 2 3 2 2" xfId="0"/>
    <cellStyle name="Normal 61 3 5 3 2 3 3" xfId="0"/>
    <cellStyle name="Normal 61 3 5 3 2 4" xfId="0"/>
    <cellStyle name="Normal 61 3 5 3 2 4 2" xfId="0"/>
    <cellStyle name="Normal 61 3 5 3 2 4 2 2" xfId="0"/>
    <cellStyle name="Normal 61 3 5 3 2 4 3" xfId="0"/>
    <cellStyle name="Normal 61 3 5 3 2 5" xfId="0"/>
    <cellStyle name="Normal 61 3 5 3 2 5 2" xfId="0"/>
    <cellStyle name="Normal 61 3 5 3 2 6" xfId="0"/>
    <cellStyle name="Normal 61 3 5 3 3" xfId="0"/>
    <cellStyle name="Normal 61 3 5 3 3 2" xfId="0"/>
    <cellStyle name="Normal 61 3 5 3 3 2 2" xfId="0"/>
    <cellStyle name="Normal 61 3 5 3 3 2 2 2" xfId="0"/>
    <cellStyle name="Normal 61 3 5 3 3 2 3" xfId="0"/>
    <cellStyle name="Normal 61 3 5 3 3 3" xfId="0"/>
    <cellStyle name="Normal 61 3 5 3 3 3 2" xfId="0"/>
    <cellStyle name="Normal 61 3 5 3 3 3 2 2" xfId="0"/>
    <cellStyle name="Normal 61 3 5 3 3 3 3" xfId="0"/>
    <cellStyle name="Normal 61 3 5 3 3 4" xfId="0"/>
    <cellStyle name="Normal 61 3 5 3 3 4 2" xfId="0"/>
    <cellStyle name="Normal 61 3 5 3 3 5" xfId="0"/>
    <cellStyle name="Normal 61 3 5 3 4" xfId="0"/>
    <cellStyle name="Normal 61 3 5 3 4 2" xfId="0"/>
    <cellStyle name="Normal 61 3 5 3 4 2 2" xfId="0"/>
    <cellStyle name="Normal 61 3 5 3 4 3" xfId="0"/>
    <cellStyle name="Normal 61 3 5 3 5" xfId="0"/>
    <cellStyle name="Normal 61 3 5 3 5 2" xfId="0"/>
    <cellStyle name="Normal 61 3 5 3 5 2 2" xfId="0"/>
    <cellStyle name="Normal 61 3 5 3 5 3" xfId="0"/>
    <cellStyle name="Normal 61 3 5 3 6" xfId="0"/>
    <cellStyle name="Normal 61 3 5 3 6 2" xfId="0"/>
    <cellStyle name="Normal 61 3 5 3 7" xfId="0"/>
    <cellStyle name="Normal 61 3 5 4" xfId="0"/>
    <cellStyle name="Normal 61 3 5 4 2" xfId="0"/>
    <cellStyle name="Normal 61 3 5 4 2 2" xfId="0"/>
    <cellStyle name="Normal 61 3 5 4 2 2 2" xfId="0"/>
    <cellStyle name="Normal 61 3 5 4 2 2 2 2" xfId="0"/>
    <cellStyle name="Normal 61 3 5 4 2 2 3" xfId="0"/>
    <cellStyle name="Normal 61 3 5 4 2 3" xfId="0"/>
    <cellStyle name="Normal 61 3 5 4 2 3 2" xfId="0"/>
    <cellStyle name="Normal 61 3 5 4 2 3 2 2" xfId="0"/>
    <cellStyle name="Normal 61 3 5 4 2 3 3" xfId="0"/>
    <cellStyle name="Normal 61 3 5 4 2 4" xfId="0"/>
    <cellStyle name="Normal 61 3 5 4 2 4 2" xfId="0"/>
    <cellStyle name="Normal 61 3 5 4 2 5" xfId="0"/>
    <cellStyle name="Normal 61 3 5 4 3" xfId="0"/>
    <cellStyle name="Normal 61 3 5 4 3 2" xfId="0"/>
    <cellStyle name="Normal 61 3 5 4 3 2 2" xfId="0"/>
    <cellStyle name="Normal 61 3 5 4 3 3" xfId="0"/>
    <cellStyle name="Normal 61 3 5 4 4" xfId="0"/>
    <cellStyle name="Normal 61 3 5 4 4 2" xfId="0"/>
    <cellStyle name="Normal 61 3 5 4 4 2 2" xfId="0"/>
    <cellStyle name="Normal 61 3 5 4 4 3" xfId="0"/>
    <cellStyle name="Normal 61 3 5 4 5" xfId="0"/>
    <cellStyle name="Normal 61 3 5 4 5 2" xfId="0"/>
    <cellStyle name="Normal 61 3 5 4 6" xfId="0"/>
    <cellStyle name="Normal 61 3 5 5" xfId="0"/>
    <cellStyle name="Normal 61 3 5 5 2" xfId="0"/>
    <cellStyle name="Normal 61 3 5 5 2 2" xfId="0"/>
    <cellStyle name="Normal 61 3 5 5 2 2 2" xfId="0"/>
    <cellStyle name="Normal 61 3 5 5 2 3" xfId="0"/>
    <cellStyle name="Normal 61 3 5 5 3" xfId="0"/>
    <cellStyle name="Normal 61 3 5 5 3 2" xfId="0"/>
    <cellStyle name="Normal 61 3 5 5 3 2 2" xfId="0"/>
    <cellStyle name="Normal 61 3 5 5 3 3" xfId="0"/>
    <cellStyle name="Normal 61 3 5 5 4" xfId="0"/>
    <cellStyle name="Normal 61 3 5 5 4 2" xfId="0"/>
    <cellStyle name="Normal 61 3 5 5 5" xfId="0"/>
    <cellStyle name="Normal 61 3 5 6" xfId="0"/>
    <cellStyle name="Normal 61 3 5 6 2" xfId="0"/>
    <cellStyle name="Normal 61 3 5 6 2 2" xfId="0"/>
    <cellStyle name="Normal 61 3 5 6 3" xfId="0"/>
    <cellStyle name="Normal 61 3 5 7" xfId="0"/>
    <cellStyle name="Normal 61 3 5 7 2" xfId="0"/>
    <cellStyle name="Normal 61 3 5 7 2 2" xfId="0"/>
    <cellStyle name="Normal 61 3 5 7 3" xfId="0"/>
    <cellStyle name="Normal 61 3 5 8" xfId="0"/>
    <cellStyle name="Normal 61 3 5 8 2" xfId="0"/>
    <cellStyle name="Normal 61 3 5 9" xfId="0"/>
    <cellStyle name="Normal 61 3 6" xfId="0"/>
    <cellStyle name="Normal 61 3 6 2" xfId="0"/>
    <cellStyle name="Normal 61 3 6 2 2" xfId="0"/>
    <cellStyle name="Normal 61 3 6 2 2 2" xfId="0"/>
    <cellStyle name="Normal 61 3 6 2 2 2 2" xfId="0"/>
    <cellStyle name="Normal 61 3 6 2 2 2 2 2" xfId="0"/>
    <cellStyle name="Normal 61 3 6 2 2 2 2 2 2" xfId="0"/>
    <cellStyle name="Normal 61 3 6 2 2 2 2 3" xfId="0"/>
    <cellStyle name="Normal 61 3 6 2 2 2 3" xfId="0"/>
    <cellStyle name="Normal 61 3 6 2 2 2 3 2" xfId="0"/>
    <cellStyle name="Normal 61 3 6 2 2 2 3 2 2" xfId="0"/>
    <cellStyle name="Normal 61 3 6 2 2 2 3 3" xfId="0"/>
    <cellStyle name="Normal 61 3 6 2 2 2 4" xfId="0"/>
    <cellStyle name="Normal 61 3 6 2 2 2 4 2" xfId="0"/>
    <cellStyle name="Normal 61 3 6 2 2 2 5" xfId="0"/>
    <cellStyle name="Normal 61 3 6 2 2 3" xfId="0"/>
    <cellStyle name="Normal 61 3 6 2 2 3 2" xfId="0"/>
    <cellStyle name="Normal 61 3 6 2 2 3 2 2" xfId="0"/>
    <cellStyle name="Normal 61 3 6 2 2 3 3" xfId="0"/>
    <cellStyle name="Normal 61 3 6 2 2 4" xfId="0"/>
    <cellStyle name="Normal 61 3 6 2 2 4 2" xfId="0"/>
    <cellStyle name="Normal 61 3 6 2 2 4 2 2" xfId="0"/>
    <cellStyle name="Normal 61 3 6 2 2 4 3" xfId="0"/>
    <cellStyle name="Normal 61 3 6 2 2 5" xfId="0"/>
    <cellStyle name="Normal 61 3 6 2 2 5 2" xfId="0"/>
    <cellStyle name="Normal 61 3 6 2 2 6" xfId="0"/>
    <cellStyle name="Normal 61 3 6 2 3" xfId="0"/>
    <cellStyle name="Normal 61 3 6 2 3 2" xfId="0"/>
    <cellStyle name="Normal 61 3 6 2 3 2 2" xfId="0"/>
    <cellStyle name="Normal 61 3 6 2 3 2 2 2" xfId="0"/>
    <cellStyle name="Normal 61 3 6 2 3 2 3" xfId="0"/>
    <cellStyle name="Normal 61 3 6 2 3 3" xfId="0"/>
    <cellStyle name="Normal 61 3 6 2 3 3 2" xfId="0"/>
    <cellStyle name="Normal 61 3 6 2 3 3 2 2" xfId="0"/>
    <cellStyle name="Normal 61 3 6 2 3 3 3" xfId="0"/>
    <cellStyle name="Normal 61 3 6 2 3 4" xfId="0"/>
    <cellStyle name="Normal 61 3 6 2 3 4 2" xfId="0"/>
    <cellStyle name="Normal 61 3 6 2 3 5" xfId="0"/>
    <cellStyle name="Normal 61 3 6 2 4" xfId="0"/>
    <cellStyle name="Normal 61 3 6 2 4 2" xfId="0"/>
    <cellStyle name="Normal 61 3 6 2 4 2 2" xfId="0"/>
    <cellStyle name="Normal 61 3 6 2 4 3" xfId="0"/>
    <cellStyle name="Normal 61 3 6 2 5" xfId="0"/>
    <cellStyle name="Normal 61 3 6 2 5 2" xfId="0"/>
    <cellStyle name="Normal 61 3 6 2 5 2 2" xfId="0"/>
    <cellStyle name="Normal 61 3 6 2 5 3" xfId="0"/>
    <cellStyle name="Normal 61 3 6 2 6" xfId="0"/>
    <cellStyle name="Normal 61 3 6 2 6 2" xfId="0"/>
    <cellStyle name="Normal 61 3 6 2 7" xfId="0"/>
    <cellStyle name="Normal 61 3 6 3" xfId="0"/>
    <cellStyle name="Normal 61 3 6 3 2" xfId="0"/>
    <cellStyle name="Normal 61 3 6 3 2 2" xfId="0"/>
    <cellStyle name="Normal 61 3 6 3 2 2 2" xfId="0"/>
    <cellStyle name="Normal 61 3 6 3 2 2 2 2" xfId="0"/>
    <cellStyle name="Normal 61 3 6 3 2 2 3" xfId="0"/>
    <cellStyle name="Normal 61 3 6 3 2 3" xfId="0"/>
    <cellStyle name="Normal 61 3 6 3 2 3 2" xfId="0"/>
    <cellStyle name="Normal 61 3 6 3 2 3 2 2" xfId="0"/>
    <cellStyle name="Normal 61 3 6 3 2 3 3" xfId="0"/>
    <cellStyle name="Normal 61 3 6 3 2 4" xfId="0"/>
    <cellStyle name="Normal 61 3 6 3 2 4 2" xfId="0"/>
    <cellStyle name="Normal 61 3 6 3 2 5" xfId="0"/>
    <cellStyle name="Normal 61 3 6 3 3" xfId="0"/>
    <cellStyle name="Normal 61 3 6 3 3 2" xfId="0"/>
    <cellStyle name="Normal 61 3 6 3 3 2 2" xfId="0"/>
    <cellStyle name="Normal 61 3 6 3 3 3" xfId="0"/>
    <cellStyle name="Normal 61 3 6 3 4" xfId="0"/>
    <cellStyle name="Normal 61 3 6 3 4 2" xfId="0"/>
    <cellStyle name="Normal 61 3 6 3 4 2 2" xfId="0"/>
    <cellStyle name="Normal 61 3 6 3 4 3" xfId="0"/>
    <cellStyle name="Normal 61 3 6 3 5" xfId="0"/>
    <cellStyle name="Normal 61 3 6 3 5 2" xfId="0"/>
    <cellStyle name="Normal 61 3 6 3 6" xfId="0"/>
    <cellStyle name="Normal 61 3 6 4" xfId="0"/>
    <cellStyle name="Normal 61 3 6 4 2" xfId="0"/>
    <cellStyle name="Normal 61 3 6 4 2 2" xfId="0"/>
    <cellStyle name="Normal 61 3 6 4 2 2 2" xfId="0"/>
    <cellStyle name="Normal 61 3 6 4 2 3" xfId="0"/>
    <cellStyle name="Normal 61 3 6 4 3" xfId="0"/>
    <cellStyle name="Normal 61 3 6 4 3 2" xfId="0"/>
    <cellStyle name="Normal 61 3 6 4 3 2 2" xfId="0"/>
    <cellStyle name="Normal 61 3 6 4 3 3" xfId="0"/>
    <cellStyle name="Normal 61 3 6 4 4" xfId="0"/>
    <cellStyle name="Normal 61 3 6 4 4 2" xfId="0"/>
    <cellStyle name="Normal 61 3 6 4 5" xfId="0"/>
    <cellStyle name="Normal 61 3 6 5" xfId="0"/>
    <cellStyle name="Normal 61 3 6 5 2" xfId="0"/>
    <cellStyle name="Normal 61 3 6 5 2 2" xfId="0"/>
    <cellStyle name="Normal 61 3 6 5 3" xfId="0"/>
    <cellStyle name="Normal 61 3 6 6" xfId="0"/>
    <cellStyle name="Normal 61 3 6 6 2" xfId="0"/>
    <cellStyle name="Normal 61 3 6 6 2 2" xfId="0"/>
    <cellStyle name="Normal 61 3 6 6 3" xfId="0"/>
    <cellStyle name="Normal 61 3 6 7" xfId="0"/>
    <cellStyle name="Normal 61 3 6 7 2" xfId="0"/>
    <cellStyle name="Normal 61 3 6 8" xfId="0"/>
    <cellStyle name="Normal 61 3 7" xfId="0"/>
    <cellStyle name="Normal 61 3 7 2" xfId="0"/>
    <cellStyle name="Normal 61 3 7 2 2" xfId="0"/>
    <cellStyle name="Normal 61 3 7 2 2 2" xfId="0"/>
    <cellStyle name="Normal 61 3 7 2 2 2 2" xfId="0"/>
    <cellStyle name="Normal 61 3 7 2 2 2 2 2" xfId="0"/>
    <cellStyle name="Normal 61 3 7 2 2 2 3" xfId="0"/>
    <cellStyle name="Normal 61 3 7 2 2 3" xfId="0"/>
    <cellStyle name="Normal 61 3 7 2 2 3 2" xfId="0"/>
    <cellStyle name="Normal 61 3 7 2 2 3 2 2" xfId="0"/>
    <cellStyle name="Normal 61 3 7 2 2 3 3" xfId="0"/>
    <cellStyle name="Normal 61 3 7 2 2 4" xfId="0"/>
    <cellStyle name="Normal 61 3 7 2 2 4 2" xfId="0"/>
    <cellStyle name="Normal 61 3 7 2 2 5" xfId="0"/>
    <cellStyle name="Normal 61 3 7 2 3" xfId="0"/>
    <cellStyle name="Normal 61 3 7 2 3 2" xfId="0"/>
    <cellStyle name="Normal 61 3 7 2 3 2 2" xfId="0"/>
    <cellStyle name="Normal 61 3 7 2 3 3" xfId="0"/>
    <cellStyle name="Normal 61 3 7 2 4" xfId="0"/>
    <cellStyle name="Normal 61 3 7 2 4 2" xfId="0"/>
    <cellStyle name="Normal 61 3 7 2 4 2 2" xfId="0"/>
    <cellStyle name="Normal 61 3 7 2 4 3" xfId="0"/>
    <cellStyle name="Normal 61 3 7 2 5" xfId="0"/>
    <cellStyle name="Normal 61 3 7 2 5 2" xfId="0"/>
    <cellStyle name="Normal 61 3 7 2 6" xfId="0"/>
    <cellStyle name="Normal 61 3 7 3" xfId="0"/>
    <cellStyle name="Normal 61 3 7 3 2" xfId="0"/>
    <cellStyle name="Normal 61 3 7 3 2 2" xfId="0"/>
    <cellStyle name="Normal 61 3 7 3 2 2 2" xfId="0"/>
    <cellStyle name="Normal 61 3 7 3 2 3" xfId="0"/>
    <cellStyle name="Normal 61 3 7 3 3" xfId="0"/>
    <cellStyle name="Normal 61 3 7 3 3 2" xfId="0"/>
    <cellStyle name="Normal 61 3 7 3 3 2 2" xfId="0"/>
    <cellStyle name="Normal 61 3 7 3 3 3" xfId="0"/>
    <cellStyle name="Normal 61 3 7 3 4" xfId="0"/>
    <cellStyle name="Normal 61 3 7 3 4 2" xfId="0"/>
    <cellStyle name="Normal 61 3 7 3 5" xfId="0"/>
    <cellStyle name="Normal 61 3 7 4" xfId="0"/>
    <cellStyle name="Normal 61 3 7 4 2" xfId="0"/>
    <cellStyle name="Normal 61 3 7 4 2 2" xfId="0"/>
    <cellStyle name="Normal 61 3 7 4 3" xfId="0"/>
    <cellStyle name="Normal 61 3 7 5" xfId="0"/>
    <cellStyle name="Normal 61 3 7 5 2" xfId="0"/>
    <cellStyle name="Normal 61 3 7 5 2 2" xfId="0"/>
    <cellStyle name="Normal 61 3 7 5 3" xfId="0"/>
    <cellStyle name="Normal 61 3 7 6" xfId="0"/>
    <cellStyle name="Normal 61 3 7 6 2" xfId="0"/>
    <cellStyle name="Normal 61 3 7 7" xfId="0"/>
    <cellStyle name="Normal 61 3 8" xfId="0"/>
    <cellStyle name="Normal 61 3 8 2" xfId="0"/>
    <cellStyle name="Normal 61 3 8 2 2" xfId="0"/>
    <cellStyle name="Normal 61 3 8 2 2 2" xfId="0"/>
    <cellStyle name="Normal 61 3 8 2 2 2 2" xfId="0"/>
    <cellStyle name="Normal 61 3 8 2 2 3" xfId="0"/>
    <cellStyle name="Normal 61 3 8 2 3" xfId="0"/>
    <cellStyle name="Normal 61 3 8 2 3 2" xfId="0"/>
    <cellStyle name="Normal 61 3 8 2 3 2 2" xfId="0"/>
    <cellStyle name="Normal 61 3 8 2 3 3" xfId="0"/>
    <cellStyle name="Normal 61 3 8 2 4" xfId="0"/>
    <cellStyle name="Normal 61 3 8 2 4 2" xfId="0"/>
    <cellStyle name="Normal 61 3 8 2 5" xfId="0"/>
    <cellStyle name="Normal 61 3 8 3" xfId="0"/>
    <cellStyle name="Normal 61 3 8 3 2" xfId="0"/>
    <cellStyle name="Normal 61 3 8 3 2 2" xfId="0"/>
    <cellStyle name="Normal 61 3 8 3 3" xfId="0"/>
    <cellStyle name="Normal 61 3 8 4" xfId="0"/>
    <cellStyle name="Normal 61 3 8 4 2" xfId="0"/>
    <cellStyle name="Normal 61 3 8 4 2 2" xfId="0"/>
    <cellStyle name="Normal 61 3 8 4 3" xfId="0"/>
    <cellStyle name="Normal 61 3 8 5" xfId="0"/>
    <cellStyle name="Normal 61 3 8 5 2" xfId="0"/>
    <cellStyle name="Normal 61 3 8 6" xfId="0"/>
    <cellStyle name="Normal 61 3 9" xfId="0"/>
    <cellStyle name="Normal 61 3 9 2" xfId="0"/>
    <cellStyle name="Normal 61 3 9 2 2" xfId="0"/>
    <cellStyle name="Normal 61 3 9 2 2 2" xfId="0"/>
    <cellStyle name="Normal 61 3 9 2 3" xfId="0"/>
    <cellStyle name="Normal 61 3 9 3" xfId="0"/>
    <cellStyle name="Normal 61 3 9 3 2" xfId="0"/>
    <cellStyle name="Normal 61 3 9 3 2 2" xfId="0"/>
    <cellStyle name="Normal 61 3 9 3 3" xfId="0"/>
    <cellStyle name="Normal 61 3 9 4" xfId="0"/>
    <cellStyle name="Normal 61 3 9 4 2" xfId="0"/>
    <cellStyle name="Normal 61 3 9 5" xfId="0"/>
    <cellStyle name="Normal 61 4" xfId="0"/>
    <cellStyle name="Normal 61 4 10" xfId="0"/>
    <cellStyle name="Normal 61 4 10 2" xfId="0"/>
    <cellStyle name="Normal 61 4 10 2 2" xfId="0"/>
    <cellStyle name="Normal 61 4 10 3" xfId="0"/>
    <cellStyle name="Normal 61 4 11" xfId="0"/>
    <cellStyle name="Normal 61 4 11 2" xfId="0"/>
    <cellStyle name="Normal 61 4 11 2 2" xfId="0"/>
    <cellStyle name="Normal 61 4 11 3" xfId="0"/>
    <cellStyle name="Normal 61 4 12" xfId="0"/>
    <cellStyle name="Normal 61 4 12 2" xfId="0"/>
    <cellStyle name="Normal 61 4 13" xfId="0"/>
    <cellStyle name="Normal 61 4 2" xfId="0"/>
    <cellStyle name="Normal 61 4 2 10" xfId="0"/>
    <cellStyle name="Normal 61 4 2 10 2" xfId="0"/>
    <cellStyle name="Normal 61 4 2 10 2 2" xfId="0"/>
    <cellStyle name="Normal 61 4 2 10 3" xfId="0"/>
    <cellStyle name="Normal 61 4 2 11" xfId="0"/>
    <cellStyle name="Normal 61 4 2 11 2" xfId="0"/>
    <cellStyle name="Normal 61 4 2 12" xfId="0"/>
    <cellStyle name="Normal 61 4 2 2" xfId="0"/>
    <cellStyle name="Normal 61 4 2 2 10" xfId="0"/>
    <cellStyle name="Normal 61 4 2 2 2" xfId="0"/>
    <cellStyle name="Normal 61 4 2 2 2 2" xfId="0"/>
    <cellStyle name="Normal 61 4 2 2 2 2 2" xfId="0"/>
    <cellStyle name="Normal 61 4 2 2 2 2 2 2" xfId="0"/>
    <cellStyle name="Normal 61 4 2 2 2 2 2 2 2" xfId="0"/>
    <cellStyle name="Normal 61 4 2 2 2 2 2 2 2 2" xfId="0"/>
    <cellStyle name="Normal 61 4 2 2 2 2 2 2 2 2 2" xfId="0"/>
    <cellStyle name="Normal 61 4 2 2 2 2 2 2 2 2 2 2" xfId="0"/>
    <cellStyle name="Normal 61 4 2 2 2 2 2 2 2 2 3" xfId="0"/>
    <cellStyle name="Normal 61 4 2 2 2 2 2 2 2 3" xfId="0"/>
    <cellStyle name="Normal 61 4 2 2 2 2 2 2 2 3 2" xfId="0"/>
    <cellStyle name="Normal 61 4 2 2 2 2 2 2 2 3 2 2" xfId="0"/>
    <cellStyle name="Normal 61 4 2 2 2 2 2 2 2 3 3" xfId="0"/>
    <cellStyle name="Normal 61 4 2 2 2 2 2 2 2 4" xfId="0"/>
    <cellStyle name="Normal 61 4 2 2 2 2 2 2 2 4 2" xfId="0"/>
    <cellStyle name="Normal 61 4 2 2 2 2 2 2 2 5" xfId="0"/>
    <cellStyle name="Normal 61 4 2 2 2 2 2 2 3" xfId="0"/>
    <cellStyle name="Normal 61 4 2 2 2 2 2 2 3 2" xfId="0"/>
    <cellStyle name="Normal 61 4 2 2 2 2 2 2 3 2 2" xfId="0"/>
    <cellStyle name="Normal 61 4 2 2 2 2 2 2 3 3" xfId="0"/>
    <cellStyle name="Normal 61 4 2 2 2 2 2 2 4" xfId="0"/>
    <cellStyle name="Normal 61 4 2 2 2 2 2 2 4 2" xfId="0"/>
    <cellStyle name="Normal 61 4 2 2 2 2 2 2 4 2 2" xfId="0"/>
    <cellStyle name="Normal 61 4 2 2 2 2 2 2 4 3" xfId="0"/>
    <cellStyle name="Normal 61 4 2 2 2 2 2 2 5" xfId="0"/>
    <cellStyle name="Normal 61 4 2 2 2 2 2 2 5 2" xfId="0"/>
    <cellStyle name="Normal 61 4 2 2 2 2 2 2 6" xfId="0"/>
    <cellStyle name="Normal 61 4 2 2 2 2 2 3" xfId="0"/>
    <cellStyle name="Normal 61 4 2 2 2 2 2 3 2" xfId="0"/>
    <cellStyle name="Normal 61 4 2 2 2 2 2 3 2 2" xfId="0"/>
    <cellStyle name="Normal 61 4 2 2 2 2 2 3 2 2 2" xfId="0"/>
    <cellStyle name="Normal 61 4 2 2 2 2 2 3 2 3" xfId="0"/>
    <cellStyle name="Normal 61 4 2 2 2 2 2 3 3" xfId="0"/>
    <cellStyle name="Normal 61 4 2 2 2 2 2 3 3 2" xfId="0"/>
    <cellStyle name="Normal 61 4 2 2 2 2 2 3 3 2 2" xfId="0"/>
    <cellStyle name="Normal 61 4 2 2 2 2 2 3 3 3" xfId="0"/>
    <cellStyle name="Normal 61 4 2 2 2 2 2 3 4" xfId="0"/>
    <cellStyle name="Normal 61 4 2 2 2 2 2 3 4 2" xfId="0"/>
    <cellStyle name="Normal 61 4 2 2 2 2 2 3 5" xfId="0"/>
    <cellStyle name="Normal 61 4 2 2 2 2 2 4" xfId="0"/>
    <cellStyle name="Normal 61 4 2 2 2 2 2 4 2" xfId="0"/>
    <cellStyle name="Normal 61 4 2 2 2 2 2 4 2 2" xfId="0"/>
    <cellStyle name="Normal 61 4 2 2 2 2 2 4 3" xfId="0"/>
    <cellStyle name="Normal 61 4 2 2 2 2 2 5" xfId="0"/>
    <cellStyle name="Normal 61 4 2 2 2 2 2 5 2" xfId="0"/>
    <cellStyle name="Normal 61 4 2 2 2 2 2 5 2 2" xfId="0"/>
    <cellStyle name="Normal 61 4 2 2 2 2 2 5 3" xfId="0"/>
    <cellStyle name="Normal 61 4 2 2 2 2 2 6" xfId="0"/>
    <cellStyle name="Normal 61 4 2 2 2 2 2 6 2" xfId="0"/>
    <cellStyle name="Normal 61 4 2 2 2 2 2 7" xfId="0"/>
    <cellStyle name="Normal 61 4 2 2 2 2 3" xfId="0"/>
    <cellStyle name="Normal 61 4 2 2 2 2 3 2" xfId="0"/>
    <cellStyle name="Normal 61 4 2 2 2 2 3 2 2" xfId="0"/>
    <cellStyle name="Normal 61 4 2 2 2 2 3 2 2 2" xfId="0"/>
    <cellStyle name="Normal 61 4 2 2 2 2 3 2 2 2 2" xfId="0"/>
    <cellStyle name="Normal 61 4 2 2 2 2 3 2 2 3" xfId="0"/>
    <cellStyle name="Normal 61 4 2 2 2 2 3 2 3" xfId="0"/>
    <cellStyle name="Normal 61 4 2 2 2 2 3 2 3 2" xfId="0"/>
    <cellStyle name="Normal 61 4 2 2 2 2 3 2 3 2 2" xfId="0"/>
    <cellStyle name="Normal 61 4 2 2 2 2 3 2 3 3" xfId="0"/>
    <cellStyle name="Normal 61 4 2 2 2 2 3 2 4" xfId="0"/>
    <cellStyle name="Normal 61 4 2 2 2 2 3 2 4 2" xfId="0"/>
    <cellStyle name="Normal 61 4 2 2 2 2 3 2 5" xfId="0"/>
    <cellStyle name="Normal 61 4 2 2 2 2 3 3" xfId="0"/>
    <cellStyle name="Normal 61 4 2 2 2 2 3 3 2" xfId="0"/>
    <cellStyle name="Normal 61 4 2 2 2 2 3 3 2 2" xfId="0"/>
    <cellStyle name="Normal 61 4 2 2 2 2 3 3 3" xfId="0"/>
    <cellStyle name="Normal 61 4 2 2 2 2 3 4" xfId="0"/>
    <cellStyle name="Normal 61 4 2 2 2 2 3 4 2" xfId="0"/>
    <cellStyle name="Normal 61 4 2 2 2 2 3 4 2 2" xfId="0"/>
    <cellStyle name="Normal 61 4 2 2 2 2 3 4 3" xfId="0"/>
    <cellStyle name="Normal 61 4 2 2 2 2 3 5" xfId="0"/>
    <cellStyle name="Normal 61 4 2 2 2 2 3 5 2" xfId="0"/>
    <cellStyle name="Normal 61 4 2 2 2 2 3 6" xfId="0"/>
    <cellStyle name="Normal 61 4 2 2 2 2 4" xfId="0"/>
    <cellStyle name="Normal 61 4 2 2 2 2 4 2" xfId="0"/>
    <cellStyle name="Normal 61 4 2 2 2 2 4 2 2" xfId="0"/>
    <cellStyle name="Normal 61 4 2 2 2 2 4 2 2 2" xfId="0"/>
    <cellStyle name="Normal 61 4 2 2 2 2 4 2 3" xfId="0"/>
    <cellStyle name="Normal 61 4 2 2 2 2 4 3" xfId="0"/>
    <cellStyle name="Normal 61 4 2 2 2 2 4 3 2" xfId="0"/>
    <cellStyle name="Normal 61 4 2 2 2 2 4 3 2 2" xfId="0"/>
    <cellStyle name="Normal 61 4 2 2 2 2 4 3 3" xfId="0"/>
    <cellStyle name="Normal 61 4 2 2 2 2 4 4" xfId="0"/>
    <cellStyle name="Normal 61 4 2 2 2 2 4 4 2" xfId="0"/>
    <cellStyle name="Normal 61 4 2 2 2 2 4 5" xfId="0"/>
    <cellStyle name="Normal 61 4 2 2 2 2 5" xfId="0"/>
    <cellStyle name="Normal 61 4 2 2 2 2 5 2" xfId="0"/>
    <cellStyle name="Normal 61 4 2 2 2 2 5 2 2" xfId="0"/>
    <cellStyle name="Normal 61 4 2 2 2 2 5 3" xfId="0"/>
    <cellStyle name="Normal 61 4 2 2 2 2 6" xfId="0"/>
    <cellStyle name="Normal 61 4 2 2 2 2 6 2" xfId="0"/>
    <cellStyle name="Normal 61 4 2 2 2 2 6 2 2" xfId="0"/>
    <cellStyle name="Normal 61 4 2 2 2 2 6 3" xfId="0"/>
    <cellStyle name="Normal 61 4 2 2 2 2 7" xfId="0"/>
    <cellStyle name="Normal 61 4 2 2 2 2 7 2" xfId="0"/>
    <cellStyle name="Normal 61 4 2 2 2 2 8" xfId="0"/>
    <cellStyle name="Normal 61 4 2 2 2 3" xfId="0"/>
    <cellStyle name="Normal 61 4 2 2 2 3 2" xfId="0"/>
    <cellStyle name="Normal 61 4 2 2 2 3 2 2" xfId="0"/>
    <cellStyle name="Normal 61 4 2 2 2 3 2 2 2" xfId="0"/>
    <cellStyle name="Normal 61 4 2 2 2 3 2 2 2 2" xfId="0"/>
    <cellStyle name="Normal 61 4 2 2 2 3 2 2 2 2 2" xfId="0"/>
    <cellStyle name="Normal 61 4 2 2 2 3 2 2 2 3" xfId="0"/>
    <cellStyle name="Normal 61 4 2 2 2 3 2 2 3" xfId="0"/>
    <cellStyle name="Normal 61 4 2 2 2 3 2 2 3 2" xfId="0"/>
    <cellStyle name="Normal 61 4 2 2 2 3 2 2 3 2 2" xfId="0"/>
    <cellStyle name="Normal 61 4 2 2 2 3 2 2 3 3" xfId="0"/>
    <cellStyle name="Normal 61 4 2 2 2 3 2 2 4" xfId="0"/>
    <cellStyle name="Normal 61 4 2 2 2 3 2 2 4 2" xfId="0"/>
    <cellStyle name="Normal 61 4 2 2 2 3 2 2 5" xfId="0"/>
    <cellStyle name="Normal 61 4 2 2 2 3 2 3" xfId="0"/>
    <cellStyle name="Normal 61 4 2 2 2 3 2 3 2" xfId="0"/>
    <cellStyle name="Normal 61 4 2 2 2 3 2 3 2 2" xfId="0"/>
    <cellStyle name="Normal 61 4 2 2 2 3 2 3 3" xfId="0"/>
    <cellStyle name="Normal 61 4 2 2 2 3 2 4" xfId="0"/>
    <cellStyle name="Normal 61 4 2 2 2 3 2 4 2" xfId="0"/>
    <cellStyle name="Normal 61 4 2 2 2 3 2 4 2 2" xfId="0"/>
    <cellStyle name="Normal 61 4 2 2 2 3 2 4 3" xfId="0"/>
    <cellStyle name="Normal 61 4 2 2 2 3 2 5" xfId="0"/>
    <cellStyle name="Normal 61 4 2 2 2 3 2 5 2" xfId="0"/>
    <cellStyle name="Normal 61 4 2 2 2 3 2 6" xfId="0"/>
    <cellStyle name="Normal 61 4 2 2 2 3 3" xfId="0"/>
    <cellStyle name="Normal 61 4 2 2 2 3 3 2" xfId="0"/>
    <cellStyle name="Normal 61 4 2 2 2 3 3 2 2" xfId="0"/>
    <cellStyle name="Normal 61 4 2 2 2 3 3 2 2 2" xfId="0"/>
    <cellStyle name="Normal 61 4 2 2 2 3 3 2 3" xfId="0"/>
    <cellStyle name="Normal 61 4 2 2 2 3 3 3" xfId="0"/>
    <cellStyle name="Normal 61 4 2 2 2 3 3 3 2" xfId="0"/>
    <cellStyle name="Normal 61 4 2 2 2 3 3 3 2 2" xfId="0"/>
    <cellStyle name="Normal 61 4 2 2 2 3 3 3 3" xfId="0"/>
    <cellStyle name="Normal 61 4 2 2 2 3 3 4" xfId="0"/>
    <cellStyle name="Normal 61 4 2 2 2 3 3 4 2" xfId="0"/>
    <cellStyle name="Normal 61 4 2 2 2 3 3 5" xfId="0"/>
    <cellStyle name="Normal 61 4 2 2 2 3 4" xfId="0"/>
    <cellStyle name="Normal 61 4 2 2 2 3 4 2" xfId="0"/>
    <cellStyle name="Normal 61 4 2 2 2 3 4 2 2" xfId="0"/>
    <cellStyle name="Normal 61 4 2 2 2 3 4 3" xfId="0"/>
    <cellStyle name="Normal 61 4 2 2 2 3 5" xfId="0"/>
    <cellStyle name="Normal 61 4 2 2 2 3 5 2" xfId="0"/>
    <cellStyle name="Normal 61 4 2 2 2 3 5 2 2" xfId="0"/>
    <cellStyle name="Normal 61 4 2 2 2 3 5 3" xfId="0"/>
    <cellStyle name="Normal 61 4 2 2 2 3 6" xfId="0"/>
    <cellStyle name="Normal 61 4 2 2 2 3 6 2" xfId="0"/>
    <cellStyle name="Normal 61 4 2 2 2 3 7" xfId="0"/>
    <cellStyle name="Normal 61 4 2 2 2 4" xfId="0"/>
    <cellStyle name="Normal 61 4 2 2 2 4 2" xfId="0"/>
    <cellStyle name="Normal 61 4 2 2 2 4 2 2" xfId="0"/>
    <cellStyle name="Normal 61 4 2 2 2 4 2 2 2" xfId="0"/>
    <cellStyle name="Normal 61 4 2 2 2 4 2 2 2 2" xfId="0"/>
    <cellStyle name="Normal 61 4 2 2 2 4 2 2 3" xfId="0"/>
    <cellStyle name="Normal 61 4 2 2 2 4 2 3" xfId="0"/>
    <cellStyle name="Normal 61 4 2 2 2 4 2 3 2" xfId="0"/>
    <cellStyle name="Normal 61 4 2 2 2 4 2 3 2 2" xfId="0"/>
    <cellStyle name="Normal 61 4 2 2 2 4 2 3 3" xfId="0"/>
    <cellStyle name="Normal 61 4 2 2 2 4 2 4" xfId="0"/>
    <cellStyle name="Normal 61 4 2 2 2 4 2 4 2" xfId="0"/>
    <cellStyle name="Normal 61 4 2 2 2 4 2 5" xfId="0"/>
    <cellStyle name="Normal 61 4 2 2 2 4 3" xfId="0"/>
    <cellStyle name="Normal 61 4 2 2 2 4 3 2" xfId="0"/>
    <cellStyle name="Normal 61 4 2 2 2 4 3 2 2" xfId="0"/>
    <cellStyle name="Normal 61 4 2 2 2 4 3 3" xfId="0"/>
    <cellStyle name="Normal 61 4 2 2 2 4 4" xfId="0"/>
    <cellStyle name="Normal 61 4 2 2 2 4 4 2" xfId="0"/>
    <cellStyle name="Normal 61 4 2 2 2 4 4 2 2" xfId="0"/>
    <cellStyle name="Normal 61 4 2 2 2 4 4 3" xfId="0"/>
    <cellStyle name="Normal 61 4 2 2 2 4 5" xfId="0"/>
    <cellStyle name="Normal 61 4 2 2 2 4 5 2" xfId="0"/>
    <cellStyle name="Normal 61 4 2 2 2 4 6" xfId="0"/>
    <cellStyle name="Normal 61 4 2 2 2 5" xfId="0"/>
    <cellStyle name="Normal 61 4 2 2 2 5 2" xfId="0"/>
    <cellStyle name="Normal 61 4 2 2 2 5 2 2" xfId="0"/>
    <cellStyle name="Normal 61 4 2 2 2 5 2 2 2" xfId="0"/>
    <cellStyle name="Normal 61 4 2 2 2 5 2 3" xfId="0"/>
    <cellStyle name="Normal 61 4 2 2 2 5 3" xfId="0"/>
    <cellStyle name="Normal 61 4 2 2 2 5 3 2" xfId="0"/>
    <cellStyle name="Normal 61 4 2 2 2 5 3 2 2" xfId="0"/>
    <cellStyle name="Normal 61 4 2 2 2 5 3 3" xfId="0"/>
    <cellStyle name="Normal 61 4 2 2 2 5 4" xfId="0"/>
    <cellStyle name="Normal 61 4 2 2 2 5 4 2" xfId="0"/>
    <cellStyle name="Normal 61 4 2 2 2 5 5" xfId="0"/>
    <cellStyle name="Normal 61 4 2 2 2 6" xfId="0"/>
    <cellStyle name="Normal 61 4 2 2 2 6 2" xfId="0"/>
    <cellStyle name="Normal 61 4 2 2 2 6 2 2" xfId="0"/>
    <cellStyle name="Normal 61 4 2 2 2 6 3" xfId="0"/>
    <cellStyle name="Normal 61 4 2 2 2 7" xfId="0"/>
    <cellStyle name="Normal 61 4 2 2 2 7 2" xfId="0"/>
    <cellStyle name="Normal 61 4 2 2 2 7 2 2" xfId="0"/>
    <cellStyle name="Normal 61 4 2 2 2 7 3" xfId="0"/>
    <cellStyle name="Normal 61 4 2 2 2 8" xfId="0"/>
    <cellStyle name="Normal 61 4 2 2 2 8 2" xfId="0"/>
    <cellStyle name="Normal 61 4 2 2 2 9" xfId="0"/>
    <cellStyle name="Normal 61 4 2 2 3" xfId="0"/>
    <cellStyle name="Normal 61 4 2 2 3 2" xfId="0"/>
    <cellStyle name="Normal 61 4 2 2 3 2 2" xfId="0"/>
    <cellStyle name="Normal 61 4 2 2 3 2 2 2" xfId="0"/>
    <cellStyle name="Normal 61 4 2 2 3 2 2 2 2" xfId="0"/>
    <cellStyle name="Normal 61 4 2 2 3 2 2 2 2 2" xfId="0"/>
    <cellStyle name="Normal 61 4 2 2 3 2 2 2 2 2 2" xfId="0"/>
    <cellStyle name="Normal 61 4 2 2 3 2 2 2 2 3" xfId="0"/>
    <cellStyle name="Normal 61 4 2 2 3 2 2 2 3" xfId="0"/>
    <cellStyle name="Normal 61 4 2 2 3 2 2 2 3 2" xfId="0"/>
    <cellStyle name="Normal 61 4 2 2 3 2 2 2 3 2 2" xfId="0"/>
    <cellStyle name="Normal 61 4 2 2 3 2 2 2 3 3" xfId="0"/>
    <cellStyle name="Normal 61 4 2 2 3 2 2 2 4" xfId="0"/>
    <cellStyle name="Normal 61 4 2 2 3 2 2 2 4 2" xfId="0"/>
    <cellStyle name="Normal 61 4 2 2 3 2 2 2 5" xfId="0"/>
    <cellStyle name="Normal 61 4 2 2 3 2 2 3" xfId="0"/>
    <cellStyle name="Normal 61 4 2 2 3 2 2 3 2" xfId="0"/>
    <cellStyle name="Normal 61 4 2 2 3 2 2 3 2 2" xfId="0"/>
    <cellStyle name="Normal 61 4 2 2 3 2 2 3 3" xfId="0"/>
    <cellStyle name="Normal 61 4 2 2 3 2 2 4" xfId="0"/>
    <cellStyle name="Normal 61 4 2 2 3 2 2 4 2" xfId="0"/>
    <cellStyle name="Normal 61 4 2 2 3 2 2 4 2 2" xfId="0"/>
    <cellStyle name="Normal 61 4 2 2 3 2 2 4 3" xfId="0"/>
    <cellStyle name="Normal 61 4 2 2 3 2 2 5" xfId="0"/>
    <cellStyle name="Normal 61 4 2 2 3 2 2 5 2" xfId="0"/>
    <cellStyle name="Normal 61 4 2 2 3 2 2 6" xfId="0"/>
    <cellStyle name="Normal 61 4 2 2 3 2 3" xfId="0"/>
    <cellStyle name="Normal 61 4 2 2 3 2 3 2" xfId="0"/>
    <cellStyle name="Normal 61 4 2 2 3 2 3 2 2" xfId="0"/>
    <cellStyle name="Normal 61 4 2 2 3 2 3 2 2 2" xfId="0"/>
    <cellStyle name="Normal 61 4 2 2 3 2 3 2 3" xfId="0"/>
    <cellStyle name="Normal 61 4 2 2 3 2 3 3" xfId="0"/>
    <cellStyle name="Normal 61 4 2 2 3 2 3 3 2" xfId="0"/>
    <cellStyle name="Normal 61 4 2 2 3 2 3 3 2 2" xfId="0"/>
    <cellStyle name="Normal 61 4 2 2 3 2 3 3 3" xfId="0"/>
    <cellStyle name="Normal 61 4 2 2 3 2 3 4" xfId="0"/>
    <cellStyle name="Normal 61 4 2 2 3 2 3 4 2" xfId="0"/>
    <cellStyle name="Normal 61 4 2 2 3 2 3 5" xfId="0"/>
    <cellStyle name="Normal 61 4 2 2 3 2 4" xfId="0"/>
    <cellStyle name="Normal 61 4 2 2 3 2 4 2" xfId="0"/>
    <cellStyle name="Normal 61 4 2 2 3 2 4 2 2" xfId="0"/>
    <cellStyle name="Normal 61 4 2 2 3 2 4 3" xfId="0"/>
    <cellStyle name="Normal 61 4 2 2 3 2 5" xfId="0"/>
    <cellStyle name="Normal 61 4 2 2 3 2 5 2" xfId="0"/>
    <cellStyle name="Normal 61 4 2 2 3 2 5 2 2" xfId="0"/>
    <cellStyle name="Normal 61 4 2 2 3 2 5 3" xfId="0"/>
    <cellStyle name="Normal 61 4 2 2 3 2 6" xfId="0"/>
    <cellStyle name="Normal 61 4 2 2 3 2 6 2" xfId="0"/>
    <cellStyle name="Normal 61 4 2 2 3 2 7" xfId="0"/>
    <cellStyle name="Normal 61 4 2 2 3 3" xfId="0"/>
    <cellStyle name="Normal 61 4 2 2 3 3 2" xfId="0"/>
    <cellStyle name="Normal 61 4 2 2 3 3 2 2" xfId="0"/>
    <cellStyle name="Normal 61 4 2 2 3 3 2 2 2" xfId="0"/>
    <cellStyle name="Normal 61 4 2 2 3 3 2 2 2 2" xfId="0"/>
    <cellStyle name="Normal 61 4 2 2 3 3 2 2 3" xfId="0"/>
    <cellStyle name="Normal 61 4 2 2 3 3 2 3" xfId="0"/>
    <cellStyle name="Normal 61 4 2 2 3 3 2 3 2" xfId="0"/>
    <cellStyle name="Normal 61 4 2 2 3 3 2 3 2 2" xfId="0"/>
    <cellStyle name="Normal 61 4 2 2 3 3 2 3 3" xfId="0"/>
    <cellStyle name="Normal 61 4 2 2 3 3 2 4" xfId="0"/>
    <cellStyle name="Normal 61 4 2 2 3 3 2 4 2" xfId="0"/>
    <cellStyle name="Normal 61 4 2 2 3 3 2 5" xfId="0"/>
    <cellStyle name="Normal 61 4 2 2 3 3 3" xfId="0"/>
    <cellStyle name="Normal 61 4 2 2 3 3 3 2" xfId="0"/>
    <cellStyle name="Normal 61 4 2 2 3 3 3 2 2" xfId="0"/>
    <cellStyle name="Normal 61 4 2 2 3 3 3 3" xfId="0"/>
    <cellStyle name="Normal 61 4 2 2 3 3 4" xfId="0"/>
    <cellStyle name="Normal 61 4 2 2 3 3 4 2" xfId="0"/>
    <cellStyle name="Normal 61 4 2 2 3 3 4 2 2" xfId="0"/>
    <cellStyle name="Normal 61 4 2 2 3 3 4 3" xfId="0"/>
    <cellStyle name="Normal 61 4 2 2 3 3 5" xfId="0"/>
    <cellStyle name="Normal 61 4 2 2 3 3 5 2" xfId="0"/>
    <cellStyle name="Normal 61 4 2 2 3 3 6" xfId="0"/>
    <cellStyle name="Normal 61 4 2 2 3 4" xfId="0"/>
    <cellStyle name="Normal 61 4 2 2 3 4 2" xfId="0"/>
    <cellStyle name="Normal 61 4 2 2 3 4 2 2" xfId="0"/>
    <cellStyle name="Normal 61 4 2 2 3 4 2 2 2" xfId="0"/>
    <cellStyle name="Normal 61 4 2 2 3 4 2 3" xfId="0"/>
    <cellStyle name="Normal 61 4 2 2 3 4 3" xfId="0"/>
    <cellStyle name="Normal 61 4 2 2 3 4 3 2" xfId="0"/>
    <cellStyle name="Normal 61 4 2 2 3 4 3 2 2" xfId="0"/>
    <cellStyle name="Normal 61 4 2 2 3 4 3 3" xfId="0"/>
    <cellStyle name="Normal 61 4 2 2 3 4 4" xfId="0"/>
    <cellStyle name="Normal 61 4 2 2 3 4 4 2" xfId="0"/>
    <cellStyle name="Normal 61 4 2 2 3 4 5" xfId="0"/>
    <cellStyle name="Normal 61 4 2 2 3 5" xfId="0"/>
    <cellStyle name="Normal 61 4 2 2 3 5 2" xfId="0"/>
    <cellStyle name="Normal 61 4 2 2 3 5 2 2" xfId="0"/>
    <cellStyle name="Normal 61 4 2 2 3 5 3" xfId="0"/>
    <cellStyle name="Normal 61 4 2 2 3 6" xfId="0"/>
    <cellStyle name="Normal 61 4 2 2 3 6 2" xfId="0"/>
    <cellStyle name="Normal 61 4 2 2 3 6 2 2" xfId="0"/>
    <cellStyle name="Normal 61 4 2 2 3 6 3" xfId="0"/>
    <cellStyle name="Normal 61 4 2 2 3 7" xfId="0"/>
    <cellStyle name="Normal 61 4 2 2 3 7 2" xfId="0"/>
    <cellStyle name="Normal 61 4 2 2 3 8" xfId="0"/>
    <cellStyle name="Normal 61 4 2 2 4" xfId="0"/>
    <cellStyle name="Normal 61 4 2 2 4 2" xfId="0"/>
    <cellStyle name="Normal 61 4 2 2 4 2 2" xfId="0"/>
    <cellStyle name="Normal 61 4 2 2 4 2 2 2" xfId="0"/>
    <cellStyle name="Normal 61 4 2 2 4 2 2 2 2" xfId="0"/>
    <cellStyle name="Normal 61 4 2 2 4 2 2 2 2 2" xfId="0"/>
    <cellStyle name="Normal 61 4 2 2 4 2 2 2 3" xfId="0"/>
    <cellStyle name="Normal 61 4 2 2 4 2 2 3" xfId="0"/>
    <cellStyle name="Normal 61 4 2 2 4 2 2 3 2" xfId="0"/>
    <cellStyle name="Normal 61 4 2 2 4 2 2 3 2 2" xfId="0"/>
    <cellStyle name="Normal 61 4 2 2 4 2 2 3 3" xfId="0"/>
    <cellStyle name="Normal 61 4 2 2 4 2 2 4" xfId="0"/>
    <cellStyle name="Normal 61 4 2 2 4 2 2 4 2" xfId="0"/>
    <cellStyle name="Normal 61 4 2 2 4 2 2 5" xfId="0"/>
    <cellStyle name="Normal 61 4 2 2 4 2 3" xfId="0"/>
    <cellStyle name="Normal 61 4 2 2 4 2 3 2" xfId="0"/>
    <cellStyle name="Normal 61 4 2 2 4 2 3 2 2" xfId="0"/>
    <cellStyle name="Normal 61 4 2 2 4 2 3 3" xfId="0"/>
    <cellStyle name="Normal 61 4 2 2 4 2 4" xfId="0"/>
    <cellStyle name="Normal 61 4 2 2 4 2 4 2" xfId="0"/>
    <cellStyle name="Normal 61 4 2 2 4 2 4 2 2" xfId="0"/>
    <cellStyle name="Normal 61 4 2 2 4 2 4 3" xfId="0"/>
    <cellStyle name="Normal 61 4 2 2 4 2 5" xfId="0"/>
    <cellStyle name="Normal 61 4 2 2 4 2 5 2" xfId="0"/>
    <cellStyle name="Normal 61 4 2 2 4 2 6" xfId="0"/>
    <cellStyle name="Normal 61 4 2 2 4 3" xfId="0"/>
    <cellStyle name="Normal 61 4 2 2 4 3 2" xfId="0"/>
    <cellStyle name="Normal 61 4 2 2 4 3 2 2" xfId="0"/>
    <cellStyle name="Normal 61 4 2 2 4 3 2 2 2" xfId="0"/>
    <cellStyle name="Normal 61 4 2 2 4 3 2 3" xfId="0"/>
    <cellStyle name="Normal 61 4 2 2 4 3 3" xfId="0"/>
    <cellStyle name="Normal 61 4 2 2 4 3 3 2" xfId="0"/>
    <cellStyle name="Normal 61 4 2 2 4 3 3 2 2" xfId="0"/>
    <cellStyle name="Normal 61 4 2 2 4 3 3 3" xfId="0"/>
    <cellStyle name="Normal 61 4 2 2 4 3 4" xfId="0"/>
    <cellStyle name="Normal 61 4 2 2 4 3 4 2" xfId="0"/>
    <cellStyle name="Normal 61 4 2 2 4 3 5" xfId="0"/>
    <cellStyle name="Normal 61 4 2 2 4 4" xfId="0"/>
    <cellStyle name="Normal 61 4 2 2 4 4 2" xfId="0"/>
    <cellStyle name="Normal 61 4 2 2 4 4 2 2" xfId="0"/>
    <cellStyle name="Normal 61 4 2 2 4 4 3" xfId="0"/>
    <cellStyle name="Normal 61 4 2 2 4 5" xfId="0"/>
    <cellStyle name="Normal 61 4 2 2 4 5 2" xfId="0"/>
    <cellStyle name="Normal 61 4 2 2 4 5 2 2" xfId="0"/>
    <cellStyle name="Normal 61 4 2 2 4 5 3" xfId="0"/>
    <cellStyle name="Normal 61 4 2 2 4 6" xfId="0"/>
    <cellStyle name="Normal 61 4 2 2 4 6 2" xfId="0"/>
    <cellStyle name="Normal 61 4 2 2 4 7" xfId="0"/>
    <cellStyle name="Normal 61 4 2 2 5" xfId="0"/>
    <cellStyle name="Normal 61 4 2 2 5 2" xfId="0"/>
    <cellStyle name="Normal 61 4 2 2 5 2 2" xfId="0"/>
    <cellStyle name="Normal 61 4 2 2 5 2 2 2" xfId="0"/>
    <cellStyle name="Normal 61 4 2 2 5 2 2 2 2" xfId="0"/>
    <cellStyle name="Normal 61 4 2 2 5 2 2 3" xfId="0"/>
    <cellStyle name="Normal 61 4 2 2 5 2 3" xfId="0"/>
    <cellStyle name="Normal 61 4 2 2 5 2 3 2" xfId="0"/>
    <cellStyle name="Normal 61 4 2 2 5 2 3 2 2" xfId="0"/>
    <cellStyle name="Normal 61 4 2 2 5 2 3 3" xfId="0"/>
    <cellStyle name="Normal 61 4 2 2 5 2 4" xfId="0"/>
    <cellStyle name="Normal 61 4 2 2 5 2 4 2" xfId="0"/>
    <cellStyle name="Normal 61 4 2 2 5 2 5" xfId="0"/>
    <cellStyle name="Normal 61 4 2 2 5 3" xfId="0"/>
    <cellStyle name="Normal 61 4 2 2 5 3 2" xfId="0"/>
    <cellStyle name="Normal 61 4 2 2 5 3 2 2" xfId="0"/>
    <cellStyle name="Normal 61 4 2 2 5 3 3" xfId="0"/>
    <cellStyle name="Normal 61 4 2 2 5 4" xfId="0"/>
    <cellStyle name="Normal 61 4 2 2 5 4 2" xfId="0"/>
    <cellStyle name="Normal 61 4 2 2 5 4 2 2" xfId="0"/>
    <cellStyle name="Normal 61 4 2 2 5 4 3" xfId="0"/>
    <cellStyle name="Normal 61 4 2 2 5 5" xfId="0"/>
    <cellStyle name="Normal 61 4 2 2 5 5 2" xfId="0"/>
    <cellStyle name="Normal 61 4 2 2 5 6" xfId="0"/>
    <cellStyle name="Normal 61 4 2 2 6" xfId="0"/>
    <cellStyle name="Normal 61 4 2 2 6 2" xfId="0"/>
    <cellStyle name="Normal 61 4 2 2 6 2 2" xfId="0"/>
    <cellStyle name="Normal 61 4 2 2 6 2 2 2" xfId="0"/>
    <cellStyle name="Normal 61 4 2 2 6 2 3" xfId="0"/>
    <cellStyle name="Normal 61 4 2 2 6 3" xfId="0"/>
    <cellStyle name="Normal 61 4 2 2 6 3 2" xfId="0"/>
    <cellStyle name="Normal 61 4 2 2 6 3 2 2" xfId="0"/>
    <cellStyle name="Normal 61 4 2 2 6 3 3" xfId="0"/>
    <cellStyle name="Normal 61 4 2 2 6 4" xfId="0"/>
    <cellStyle name="Normal 61 4 2 2 6 4 2" xfId="0"/>
    <cellStyle name="Normal 61 4 2 2 6 5" xfId="0"/>
    <cellStyle name="Normal 61 4 2 2 7" xfId="0"/>
    <cellStyle name="Normal 61 4 2 2 7 2" xfId="0"/>
    <cellStyle name="Normal 61 4 2 2 7 2 2" xfId="0"/>
    <cellStyle name="Normal 61 4 2 2 7 3" xfId="0"/>
    <cellStyle name="Normal 61 4 2 2 8" xfId="0"/>
    <cellStyle name="Normal 61 4 2 2 8 2" xfId="0"/>
    <cellStyle name="Normal 61 4 2 2 8 2 2" xfId="0"/>
    <cellStyle name="Normal 61 4 2 2 8 3" xfId="0"/>
    <cellStyle name="Normal 61 4 2 2 9" xfId="0"/>
    <cellStyle name="Normal 61 4 2 2 9 2" xfId="0"/>
    <cellStyle name="Normal 61 4 2 3" xfId="0"/>
    <cellStyle name="Normal 61 4 2 3 10" xfId="0"/>
    <cellStyle name="Normal 61 4 2 3 2" xfId="0"/>
    <cellStyle name="Normal 61 4 2 3 2 2" xfId="0"/>
    <cellStyle name="Normal 61 4 2 3 2 2 2" xfId="0"/>
    <cellStyle name="Normal 61 4 2 3 2 2 2 2" xfId="0"/>
    <cellStyle name="Normal 61 4 2 3 2 2 2 2 2" xfId="0"/>
    <cellStyle name="Normal 61 4 2 3 2 2 2 2 2 2" xfId="0"/>
    <cellStyle name="Normal 61 4 2 3 2 2 2 2 2 2 2" xfId="0"/>
    <cellStyle name="Normal 61 4 2 3 2 2 2 2 2 2 2 2" xfId="0"/>
    <cellStyle name="Normal 61 4 2 3 2 2 2 2 2 2 3" xfId="0"/>
    <cellStyle name="Normal 61 4 2 3 2 2 2 2 2 3" xfId="0"/>
    <cellStyle name="Normal 61 4 2 3 2 2 2 2 2 3 2" xfId="0"/>
    <cellStyle name="Normal 61 4 2 3 2 2 2 2 2 3 2 2" xfId="0"/>
    <cellStyle name="Normal 61 4 2 3 2 2 2 2 2 3 3" xfId="0"/>
    <cellStyle name="Normal 61 4 2 3 2 2 2 2 2 4" xfId="0"/>
    <cellStyle name="Normal 61 4 2 3 2 2 2 2 2 4 2" xfId="0"/>
    <cellStyle name="Normal 61 4 2 3 2 2 2 2 2 5" xfId="0"/>
    <cellStyle name="Normal 61 4 2 3 2 2 2 2 3" xfId="0"/>
    <cellStyle name="Normal 61 4 2 3 2 2 2 2 3 2" xfId="0"/>
    <cellStyle name="Normal 61 4 2 3 2 2 2 2 3 2 2" xfId="0"/>
    <cellStyle name="Normal 61 4 2 3 2 2 2 2 3 3" xfId="0"/>
    <cellStyle name="Normal 61 4 2 3 2 2 2 2 4" xfId="0"/>
    <cellStyle name="Normal 61 4 2 3 2 2 2 2 4 2" xfId="0"/>
    <cellStyle name="Normal 61 4 2 3 2 2 2 2 4 2 2" xfId="0"/>
    <cellStyle name="Normal 61 4 2 3 2 2 2 2 4 3" xfId="0"/>
    <cellStyle name="Normal 61 4 2 3 2 2 2 2 5" xfId="0"/>
    <cellStyle name="Normal 61 4 2 3 2 2 2 2 5 2" xfId="0"/>
    <cellStyle name="Normal 61 4 2 3 2 2 2 2 6" xfId="0"/>
    <cellStyle name="Normal 61 4 2 3 2 2 2 3" xfId="0"/>
    <cellStyle name="Normal 61 4 2 3 2 2 2 3 2" xfId="0"/>
    <cellStyle name="Normal 61 4 2 3 2 2 2 3 2 2" xfId="0"/>
    <cellStyle name="Normal 61 4 2 3 2 2 2 3 2 2 2" xfId="0"/>
    <cellStyle name="Normal 61 4 2 3 2 2 2 3 2 3" xfId="0"/>
    <cellStyle name="Normal 61 4 2 3 2 2 2 3 3" xfId="0"/>
    <cellStyle name="Normal 61 4 2 3 2 2 2 3 3 2" xfId="0"/>
    <cellStyle name="Normal 61 4 2 3 2 2 2 3 3 2 2" xfId="0"/>
    <cellStyle name="Normal 61 4 2 3 2 2 2 3 3 3" xfId="0"/>
    <cellStyle name="Normal 61 4 2 3 2 2 2 3 4" xfId="0"/>
    <cellStyle name="Normal 61 4 2 3 2 2 2 3 4 2" xfId="0"/>
    <cellStyle name="Normal 61 4 2 3 2 2 2 3 5" xfId="0"/>
    <cellStyle name="Normal 61 4 2 3 2 2 2 4" xfId="0"/>
    <cellStyle name="Normal 61 4 2 3 2 2 2 4 2" xfId="0"/>
    <cellStyle name="Normal 61 4 2 3 2 2 2 4 2 2" xfId="0"/>
    <cellStyle name="Normal 61 4 2 3 2 2 2 4 3" xfId="0"/>
    <cellStyle name="Normal 61 4 2 3 2 2 2 5" xfId="0"/>
    <cellStyle name="Normal 61 4 2 3 2 2 2 5 2" xfId="0"/>
    <cellStyle name="Normal 61 4 2 3 2 2 2 5 2 2" xfId="0"/>
    <cellStyle name="Normal 61 4 2 3 2 2 2 5 3" xfId="0"/>
    <cellStyle name="Normal 61 4 2 3 2 2 2 6" xfId="0"/>
    <cellStyle name="Normal 61 4 2 3 2 2 2 6 2" xfId="0"/>
    <cellStyle name="Normal 61 4 2 3 2 2 2 7" xfId="0"/>
    <cellStyle name="Normal 61 4 2 3 2 2 3" xfId="0"/>
    <cellStyle name="Normal 61 4 2 3 2 2 3 2" xfId="0"/>
    <cellStyle name="Normal 61 4 2 3 2 2 3 2 2" xfId="0"/>
    <cellStyle name="Normal 61 4 2 3 2 2 3 2 2 2" xfId="0"/>
    <cellStyle name="Normal 61 4 2 3 2 2 3 2 2 2 2" xfId="0"/>
    <cellStyle name="Normal 61 4 2 3 2 2 3 2 2 3" xfId="0"/>
    <cellStyle name="Normal 61 4 2 3 2 2 3 2 3" xfId="0"/>
    <cellStyle name="Normal 61 4 2 3 2 2 3 2 3 2" xfId="0"/>
    <cellStyle name="Normal 61 4 2 3 2 2 3 2 3 2 2" xfId="0"/>
    <cellStyle name="Normal 61 4 2 3 2 2 3 2 3 3" xfId="0"/>
    <cellStyle name="Normal 61 4 2 3 2 2 3 2 4" xfId="0"/>
    <cellStyle name="Normal 61 4 2 3 2 2 3 2 4 2" xfId="0"/>
    <cellStyle name="Normal 61 4 2 3 2 2 3 2 5" xfId="0"/>
    <cellStyle name="Normal 61 4 2 3 2 2 3 3" xfId="0"/>
    <cellStyle name="Normal 61 4 2 3 2 2 3 3 2" xfId="0"/>
    <cellStyle name="Normal 61 4 2 3 2 2 3 3 2 2" xfId="0"/>
    <cellStyle name="Normal 61 4 2 3 2 2 3 3 3" xfId="0"/>
    <cellStyle name="Normal 61 4 2 3 2 2 3 4" xfId="0"/>
    <cellStyle name="Normal 61 4 2 3 2 2 3 4 2" xfId="0"/>
    <cellStyle name="Normal 61 4 2 3 2 2 3 4 2 2" xfId="0"/>
    <cellStyle name="Normal 61 4 2 3 2 2 3 4 3" xfId="0"/>
    <cellStyle name="Normal 61 4 2 3 2 2 3 5" xfId="0"/>
    <cellStyle name="Normal 61 4 2 3 2 2 3 5 2" xfId="0"/>
    <cellStyle name="Normal 61 4 2 3 2 2 3 6" xfId="0"/>
    <cellStyle name="Normal 61 4 2 3 2 2 4" xfId="0"/>
    <cellStyle name="Normal 61 4 2 3 2 2 4 2" xfId="0"/>
    <cellStyle name="Normal 61 4 2 3 2 2 4 2 2" xfId="0"/>
    <cellStyle name="Normal 61 4 2 3 2 2 4 2 2 2" xfId="0"/>
    <cellStyle name="Normal 61 4 2 3 2 2 4 2 3" xfId="0"/>
    <cellStyle name="Normal 61 4 2 3 2 2 4 3" xfId="0"/>
    <cellStyle name="Normal 61 4 2 3 2 2 4 3 2" xfId="0"/>
    <cellStyle name="Normal 61 4 2 3 2 2 4 3 2 2" xfId="0"/>
    <cellStyle name="Normal 61 4 2 3 2 2 4 3 3" xfId="0"/>
    <cellStyle name="Normal 61 4 2 3 2 2 4 4" xfId="0"/>
    <cellStyle name="Normal 61 4 2 3 2 2 4 4 2" xfId="0"/>
    <cellStyle name="Normal 61 4 2 3 2 2 4 5" xfId="0"/>
    <cellStyle name="Normal 61 4 2 3 2 2 5" xfId="0"/>
    <cellStyle name="Normal 61 4 2 3 2 2 5 2" xfId="0"/>
    <cellStyle name="Normal 61 4 2 3 2 2 5 2 2" xfId="0"/>
    <cellStyle name="Normal 61 4 2 3 2 2 5 3" xfId="0"/>
    <cellStyle name="Normal 61 4 2 3 2 2 6" xfId="0"/>
    <cellStyle name="Normal 61 4 2 3 2 2 6 2" xfId="0"/>
    <cellStyle name="Normal 61 4 2 3 2 2 6 2 2" xfId="0"/>
    <cellStyle name="Normal 61 4 2 3 2 2 6 3" xfId="0"/>
    <cellStyle name="Normal 61 4 2 3 2 2 7" xfId="0"/>
    <cellStyle name="Normal 61 4 2 3 2 2 7 2" xfId="0"/>
    <cellStyle name="Normal 61 4 2 3 2 2 8" xfId="0"/>
    <cellStyle name="Normal 61 4 2 3 2 3" xfId="0"/>
    <cellStyle name="Normal 61 4 2 3 2 3 2" xfId="0"/>
    <cellStyle name="Normal 61 4 2 3 2 3 2 2" xfId="0"/>
    <cellStyle name="Normal 61 4 2 3 2 3 2 2 2" xfId="0"/>
    <cellStyle name="Normal 61 4 2 3 2 3 2 2 2 2" xfId="0"/>
    <cellStyle name="Normal 61 4 2 3 2 3 2 2 2 2 2" xfId="0"/>
    <cellStyle name="Normal 61 4 2 3 2 3 2 2 2 3" xfId="0"/>
    <cellStyle name="Normal 61 4 2 3 2 3 2 2 3" xfId="0"/>
    <cellStyle name="Normal 61 4 2 3 2 3 2 2 3 2" xfId="0"/>
    <cellStyle name="Normal 61 4 2 3 2 3 2 2 3 2 2" xfId="0"/>
    <cellStyle name="Normal 61 4 2 3 2 3 2 2 3 3" xfId="0"/>
    <cellStyle name="Normal 61 4 2 3 2 3 2 2 4" xfId="0"/>
    <cellStyle name="Normal 61 4 2 3 2 3 2 2 4 2" xfId="0"/>
    <cellStyle name="Normal 61 4 2 3 2 3 2 2 5" xfId="0"/>
    <cellStyle name="Normal 61 4 2 3 2 3 2 3" xfId="0"/>
    <cellStyle name="Normal 61 4 2 3 2 3 2 3 2" xfId="0"/>
    <cellStyle name="Normal 61 4 2 3 2 3 2 3 2 2" xfId="0"/>
    <cellStyle name="Normal 61 4 2 3 2 3 2 3 3" xfId="0"/>
    <cellStyle name="Normal 61 4 2 3 2 3 2 4" xfId="0"/>
    <cellStyle name="Normal 61 4 2 3 2 3 2 4 2" xfId="0"/>
    <cellStyle name="Normal 61 4 2 3 2 3 2 4 2 2" xfId="0"/>
    <cellStyle name="Normal 61 4 2 3 2 3 2 4 3" xfId="0"/>
    <cellStyle name="Normal 61 4 2 3 2 3 2 5" xfId="0"/>
    <cellStyle name="Normal 61 4 2 3 2 3 2 5 2" xfId="0"/>
    <cellStyle name="Normal 61 4 2 3 2 3 2 6" xfId="0"/>
    <cellStyle name="Normal 61 4 2 3 2 3 3" xfId="0"/>
    <cellStyle name="Normal 61 4 2 3 2 3 3 2" xfId="0"/>
    <cellStyle name="Normal 61 4 2 3 2 3 3 2 2" xfId="0"/>
    <cellStyle name="Normal 61 4 2 3 2 3 3 2 2 2" xfId="0"/>
    <cellStyle name="Normal 61 4 2 3 2 3 3 2 3" xfId="0"/>
    <cellStyle name="Normal 61 4 2 3 2 3 3 3" xfId="0"/>
    <cellStyle name="Normal 61 4 2 3 2 3 3 3 2" xfId="0"/>
    <cellStyle name="Normal 61 4 2 3 2 3 3 3 2 2" xfId="0"/>
    <cellStyle name="Normal 61 4 2 3 2 3 3 3 3" xfId="0"/>
    <cellStyle name="Normal 61 4 2 3 2 3 3 4" xfId="0"/>
    <cellStyle name="Normal 61 4 2 3 2 3 3 4 2" xfId="0"/>
    <cellStyle name="Normal 61 4 2 3 2 3 3 5" xfId="0"/>
    <cellStyle name="Normal 61 4 2 3 2 3 4" xfId="0"/>
    <cellStyle name="Normal 61 4 2 3 2 3 4 2" xfId="0"/>
    <cellStyle name="Normal 61 4 2 3 2 3 4 2 2" xfId="0"/>
    <cellStyle name="Normal 61 4 2 3 2 3 4 3" xfId="0"/>
    <cellStyle name="Normal 61 4 2 3 2 3 5" xfId="0"/>
    <cellStyle name="Normal 61 4 2 3 2 3 5 2" xfId="0"/>
    <cellStyle name="Normal 61 4 2 3 2 3 5 2 2" xfId="0"/>
    <cellStyle name="Normal 61 4 2 3 2 3 5 3" xfId="0"/>
    <cellStyle name="Normal 61 4 2 3 2 3 6" xfId="0"/>
    <cellStyle name="Normal 61 4 2 3 2 3 6 2" xfId="0"/>
    <cellStyle name="Normal 61 4 2 3 2 3 7" xfId="0"/>
    <cellStyle name="Normal 61 4 2 3 2 4" xfId="0"/>
    <cellStyle name="Normal 61 4 2 3 2 4 2" xfId="0"/>
    <cellStyle name="Normal 61 4 2 3 2 4 2 2" xfId="0"/>
    <cellStyle name="Normal 61 4 2 3 2 4 2 2 2" xfId="0"/>
    <cellStyle name="Normal 61 4 2 3 2 4 2 2 2 2" xfId="0"/>
    <cellStyle name="Normal 61 4 2 3 2 4 2 2 3" xfId="0"/>
    <cellStyle name="Normal 61 4 2 3 2 4 2 3" xfId="0"/>
    <cellStyle name="Normal 61 4 2 3 2 4 2 3 2" xfId="0"/>
    <cellStyle name="Normal 61 4 2 3 2 4 2 3 2 2" xfId="0"/>
    <cellStyle name="Normal 61 4 2 3 2 4 2 3 3" xfId="0"/>
    <cellStyle name="Normal 61 4 2 3 2 4 2 4" xfId="0"/>
    <cellStyle name="Normal 61 4 2 3 2 4 2 4 2" xfId="0"/>
    <cellStyle name="Normal 61 4 2 3 2 4 2 5" xfId="0"/>
    <cellStyle name="Normal 61 4 2 3 2 4 3" xfId="0"/>
    <cellStyle name="Normal 61 4 2 3 2 4 3 2" xfId="0"/>
    <cellStyle name="Normal 61 4 2 3 2 4 3 2 2" xfId="0"/>
    <cellStyle name="Normal 61 4 2 3 2 4 3 3" xfId="0"/>
    <cellStyle name="Normal 61 4 2 3 2 4 4" xfId="0"/>
    <cellStyle name="Normal 61 4 2 3 2 4 4 2" xfId="0"/>
    <cellStyle name="Normal 61 4 2 3 2 4 4 2 2" xfId="0"/>
    <cellStyle name="Normal 61 4 2 3 2 4 4 3" xfId="0"/>
    <cellStyle name="Normal 61 4 2 3 2 4 5" xfId="0"/>
    <cellStyle name="Normal 61 4 2 3 2 4 5 2" xfId="0"/>
    <cellStyle name="Normal 61 4 2 3 2 4 6" xfId="0"/>
    <cellStyle name="Normal 61 4 2 3 2 5" xfId="0"/>
    <cellStyle name="Normal 61 4 2 3 2 5 2" xfId="0"/>
    <cellStyle name="Normal 61 4 2 3 2 5 2 2" xfId="0"/>
    <cellStyle name="Normal 61 4 2 3 2 5 2 2 2" xfId="0"/>
    <cellStyle name="Normal 61 4 2 3 2 5 2 3" xfId="0"/>
    <cellStyle name="Normal 61 4 2 3 2 5 3" xfId="0"/>
    <cellStyle name="Normal 61 4 2 3 2 5 3 2" xfId="0"/>
    <cellStyle name="Normal 61 4 2 3 2 5 3 2 2" xfId="0"/>
    <cellStyle name="Normal 61 4 2 3 2 5 3 3" xfId="0"/>
    <cellStyle name="Normal 61 4 2 3 2 5 4" xfId="0"/>
    <cellStyle name="Normal 61 4 2 3 2 5 4 2" xfId="0"/>
    <cellStyle name="Normal 61 4 2 3 2 5 5" xfId="0"/>
    <cellStyle name="Normal 61 4 2 3 2 6" xfId="0"/>
    <cellStyle name="Normal 61 4 2 3 2 6 2" xfId="0"/>
    <cellStyle name="Normal 61 4 2 3 2 6 2 2" xfId="0"/>
    <cellStyle name="Normal 61 4 2 3 2 6 3" xfId="0"/>
    <cellStyle name="Normal 61 4 2 3 2 7" xfId="0"/>
    <cellStyle name="Normal 61 4 2 3 2 7 2" xfId="0"/>
    <cellStyle name="Normal 61 4 2 3 2 7 2 2" xfId="0"/>
    <cellStyle name="Normal 61 4 2 3 2 7 3" xfId="0"/>
    <cellStyle name="Normal 61 4 2 3 2 8" xfId="0"/>
    <cellStyle name="Normal 61 4 2 3 2 8 2" xfId="0"/>
    <cellStyle name="Normal 61 4 2 3 2 9" xfId="0"/>
    <cellStyle name="Normal 61 4 2 3 3" xfId="0"/>
    <cellStyle name="Normal 61 4 2 3 3 2" xfId="0"/>
    <cellStyle name="Normal 61 4 2 3 3 2 2" xfId="0"/>
    <cellStyle name="Normal 61 4 2 3 3 2 2 2" xfId="0"/>
    <cellStyle name="Normal 61 4 2 3 3 2 2 2 2" xfId="0"/>
    <cellStyle name="Normal 61 4 2 3 3 2 2 2 2 2" xfId="0"/>
    <cellStyle name="Normal 61 4 2 3 3 2 2 2 2 2 2" xfId="0"/>
    <cellStyle name="Normal 61 4 2 3 3 2 2 2 2 3" xfId="0"/>
    <cellStyle name="Normal 61 4 2 3 3 2 2 2 3" xfId="0"/>
    <cellStyle name="Normal 61 4 2 3 3 2 2 2 3 2" xfId="0"/>
    <cellStyle name="Normal 61 4 2 3 3 2 2 2 3 2 2" xfId="0"/>
    <cellStyle name="Normal 61 4 2 3 3 2 2 2 3 3" xfId="0"/>
    <cellStyle name="Normal 61 4 2 3 3 2 2 2 4" xfId="0"/>
    <cellStyle name="Normal 61 4 2 3 3 2 2 2 4 2" xfId="0"/>
    <cellStyle name="Normal 61 4 2 3 3 2 2 2 5" xfId="0"/>
    <cellStyle name="Normal 61 4 2 3 3 2 2 3" xfId="0"/>
    <cellStyle name="Normal 61 4 2 3 3 2 2 3 2" xfId="0"/>
    <cellStyle name="Normal 61 4 2 3 3 2 2 3 2 2" xfId="0"/>
    <cellStyle name="Normal 61 4 2 3 3 2 2 3 3" xfId="0"/>
    <cellStyle name="Normal 61 4 2 3 3 2 2 4" xfId="0"/>
    <cellStyle name="Normal 61 4 2 3 3 2 2 4 2" xfId="0"/>
    <cellStyle name="Normal 61 4 2 3 3 2 2 4 2 2" xfId="0"/>
    <cellStyle name="Normal 61 4 2 3 3 2 2 4 3" xfId="0"/>
    <cellStyle name="Normal 61 4 2 3 3 2 2 5" xfId="0"/>
    <cellStyle name="Normal 61 4 2 3 3 2 2 5 2" xfId="0"/>
    <cellStyle name="Normal 61 4 2 3 3 2 2 6" xfId="0"/>
    <cellStyle name="Normal 61 4 2 3 3 2 3" xfId="0"/>
    <cellStyle name="Normal 61 4 2 3 3 2 3 2" xfId="0"/>
    <cellStyle name="Normal 61 4 2 3 3 2 3 2 2" xfId="0"/>
    <cellStyle name="Normal 61 4 2 3 3 2 3 2 2 2" xfId="0"/>
    <cellStyle name="Normal 61 4 2 3 3 2 3 2 3" xfId="0"/>
    <cellStyle name="Normal 61 4 2 3 3 2 3 3" xfId="0"/>
    <cellStyle name="Normal 61 4 2 3 3 2 3 3 2" xfId="0"/>
    <cellStyle name="Normal 61 4 2 3 3 2 3 3 2 2" xfId="0"/>
    <cellStyle name="Normal 61 4 2 3 3 2 3 3 3" xfId="0"/>
    <cellStyle name="Normal 61 4 2 3 3 2 3 4" xfId="0"/>
    <cellStyle name="Normal 61 4 2 3 3 2 3 4 2" xfId="0"/>
    <cellStyle name="Normal 61 4 2 3 3 2 3 5" xfId="0"/>
    <cellStyle name="Normal 61 4 2 3 3 2 4" xfId="0"/>
    <cellStyle name="Normal 61 4 2 3 3 2 4 2" xfId="0"/>
    <cellStyle name="Normal 61 4 2 3 3 2 4 2 2" xfId="0"/>
    <cellStyle name="Normal 61 4 2 3 3 2 4 3" xfId="0"/>
    <cellStyle name="Normal 61 4 2 3 3 2 5" xfId="0"/>
    <cellStyle name="Normal 61 4 2 3 3 2 5 2" xfId="0"/>
    <cellStyle name="Normal 61 4 2 3 3 2 5 2 2" xfId="0"/>
    <cellStyle name="Normal 61 4 2 3 3 2 5 3" xfId="0"/>
    <cellStyle name="Normal 61 4 2 3 3 2 6" xfId="0"/>
    <cellStyle name="Normal 61 4 2 3 3 2 6 2" xfId="0"/>
    <cellStyle name="Normal 61 4 2 3 3 2 7" xfId="0"/>
    <cellStyle name="Normal 61 4 2 3 3 3" xfId="0"/>
    <cellStyle name="Normal 61 4 2 3 3 3 2" xfId="0"/>
    <cellStyle name="Normal 61 4 2 3 3 3 2 2" xfId="0"/>
    <cellStyle name="Normal 61 4 2 3 3 3 2 2 2" xfId="0"/>
    <cellStyle name="Normal 61 4 2 3 3 3 2 2 2 2" xfId="0"/>
    <cellStyle name="Normal 61 4 2 3 3 3 2 2 3" xfId="0"/>
    <cellStyle name="Normal 61 4 2 3 3 3 2 3" xfId="0"/>
    <cellStyle name="Normal 61 4 2 3 3 3 2 3 2" xfId="0"/>
    <cellStyle name="Normal 61 4 2 3 3 3 2 3 2 2" xfId="0"/>
    <cellStyle name="Normal 61 4 2 3 3 3 2 3 3" xfId="0"/>
    <cellStyle name="Normal 61 4 2 3 3 3 2 4" xfId="0"/>
    <cellStyle name="Normal 61 4 2 3 3 3 2 4 2" xfId="0"/>
    <cellStyle name="Normal 61 4 2 3 3 3 2 5" xfId="0"/>
    <cellStyle name="Normal 61 4 2 3 3 3 3" xfId="0"/>
    <cellStyle name="Normal 61 4 2 3 3 3 3 2" xfId="0"/>
    <cellStyle name="Normal 61 4 2 3 3 3 3 2 2" xfId="0"/>
    <cellStyle name="Normal 61 4 2 3 3 3 3 3" xfId="0"/>
    <cellStyle name="Normal 61 4 2 3 3 3 4" xfId="0"/>
    <cellStyle name="Normal 61 4 2 3 3 3 4 2" xfId="0"/>
    <cellStyle name="Normal 61 4 2 3 3 3 4 2 2" xfId="0"/>
    <cellStyle name="Normal 61 4 2 3 3 3 4 3" xfId="0"/>
    <cellStyle name="Normal 61 4 2 3 3 3 5" xfId="0"/>
    <cellStyle name="Normal 61 4 2 3 3 3 5 2" xfId="0"/>
    <cellStyle name="Normal 61 4 2 3 3 3 6" xfId="0"/>
    <cellStyle name="Normal 61 4 2 3 3 4" xfId="0"/>
    <cellStyle name="Normal 61 4 2 3 3 4 2" xfId="0"/>
    <cellStyle name="Normal 61 4 2 3 3 4 2 2" xfId="0"/>
    <cellStyle name="Normal 61 4 2 3 3 4 2 2 2" xfId="0"/>
    <cellStyle name="Normal 61 4 2 3 3 4 2 3" xfId="0"/>
    <cellStyle name="Normal 61 4 2 3 3 4 3" xfId="0"/>
    <cellStyle name="Normal 61 4 2 3 3 4 3 2" xfId="0"/>
    <cellStyle name="Normal 61 4 2 3 3 4 3 2 2" xfId="0"/>
    <cellStyle name="Normal 61 4 2 3 3 4 3 3" xfId="0"/>
    <cellStyle name="Normal 61 4 2 3 3 4 4" xfId="0"/>
    <cellStyle name="Normal 61 4 2 3 3 4 4 2" xfId="0"/>
    <cellStyle name="Normal 61 4 2 3 3 4 5" xfId="0"/>
    <cellStyle name="Normal 61 4 2 3 3 5" xfId="0"/>
    <cellStyle name="Normal 61 4 2 3 3 5 2" xfId="0"/>
    <cellStyle name="Normal 61 4 2 3 3 5 2 2" xfId="0"/>
    <cellStyle name="Normal 61 4 2 3 3 5 3" xfId="0"/>
    <cellStyle name="Normal 61 4 2 3 3 6" xfId="0"/>
    <cellStyle name="Normal 61 4 2 3 3 6 2" xfId="0"/>
    <cellStyle name="Normal 61 4 2 3 3 6 2 2" xfId="0"/>
    <cellStyle name="Normal 61 4 2 3 3 6 3" xfId="0"/>
    <cellStyle name="Normal 61 4 2 3 3 7" xfId="0"/>
    <cellStyle name="Normal 61 4 2 3 3 7 2" xfId="0"/>
    <cellStyle name="Normal 61 4 2 3 3 8" xfId="0"/>
    <cellStyle name="Normal 61 4 2 3 4" xfId="0"/>
    <cellStyle name="Normal 61 4 2 3 4 2" xfId="0"/>
    <cellStyle name="Normal 61 4 2 3 4 2 2" xfId="0"/>
    <cellStyle name="Normal 61 4 2 3 4 2 2 2" xfId="0"/>
    <cellStyle name="Normal 61 4 2 3 4 2 2 2 2" xfId="0"/>
    <cellStyle name="Normal 61 4 2 3 4 2 2 2 2 2" xfId="0"/>
    <cellStyle name="Normal 61 4 2 3 4 2 2 2 3" xfId="0"/>
    <cellStyle name="Normal 61 4 2 3 4 2 2 3" xfId="0"/>
    <cellStyle name="Normal 61 4 2 3 4 2 2 3 2" xfId="0"/>
    <cellStyle name="Normal 61 4 2 3 4 2 2 3 2 2" xfId="0"/>
    <cellStyle name="Normal 61 4 2 3 4 2 2 3 3" xfId="0"/>
    <cellStyle name="Normal 61 4 2 3 4 2 2 4" xfId="0"/>
    <cellStyle name="Normal 61 4 2 3 4 2 2 4 2" xfId="0"/>
    <cellStyle name="Normal 61 4 2 3 4 2 2 5" xfId="0"/>
    <cellStyle name="Normal 61 4 2 3 4 2 3" xfId="0"/>
    <cellStyle name="Normal 61 4 2 3 4 2 3 2" xfId="0"/>
    <cellStyle name="Normal 61 4 2 3 4 2 3 2 2" xfId="0"/>
    <cellStyle name="Normal 61 4 2 3 4 2 3 3" xfId="0"/>
    <cellStyle name="Normal 61 4 2 3 4 2 4" xfId="0"/>
    <cellStyle name="Normal 61 4 2 3 4 2 4 2" xfId="0"/>
    <cellStyle name="Normal 61 4 2 3 4 2 4 2 2" xfId="0"/>
    <cellStyle name="Normal 61 4 2 3 4 2 4 3" xfId="0"/>
    <cellStyle name="Normal 61 4 2 3 4 2 5" xfId="0"/>
    <cellStyle name="Normal 61 4 2 3 4 2 5 2" xfId="0"/>
    <cellStyle name="Normal 61 4 2 3 4 2 6" xfId="0"/>
    <cellStyle name="Normal 61 4 2 3 4 3" xfId="0"/>
    <cellStyle name="Normal 61 4 2 3 4 3 2" xfId="0"/>
    <cellStyle name="Normal 61 4 2 3 4 3 2 2" xfId="0"/>
    <cellStyle name="Normal 61 4 2 3 4 3 2 2 2" xfId="0"/>
    <cellStyle name="Normal 61 4 2 3 4 3 2 3" xfId="0"/>
    <cellStyle name="Normal 61 4 2 3 4 3 3" xfId="0"/>
    <cellStyle name="Normal 61 4 2 3 4 3 3 2" xfId="0"/>
    <cellStyle name="Normal 61 4 2 3 4 3 3 2 2" xfId="0"/>
    <cellStyle name="Normal 61 4 2 3 4 3 3 3" xfId="0"/>
    <cellStyle name="Normal 61 4 2 3 4 3 4" xfId="0"/>
    <cellStyle name="Normal 61 4 2 3 4 3 4 2" xfId="0"/>
    <cellStyle name="Normal 61 4 2 3 4 3 5" xfId="0"/>
    <cellStyle name="Normal 61 4 2 3 4 4" xfId="0"/>
    <cellStyle name="Normal 61 4 2 3 4 4 2" xfId="0"/>
    <cellStyle name="Normal 61 4 2 3 4 4 2 2" xfId="0"/>
    <cellStyle name="Normal 61 4 2 3 4 4 3" xfId="0"/>
    <cellStyle name="Normal 61 4 2 3 4 5" xfId="0"/>
    <cellStyle name="Normal 61 4 2 3 4 5 2" xfId="0"/>
    <cellStyle name="Normal 61 4 2 3 4 5 2 2" xfId="0"/>
    <cellStyle name="Normal 61 4 2 3 4 5 3" xfId="0"/>
    <cellStyle name="Normal 61 4 2 3 4 6" xfId="0"/>
    <cellStyle name="Normal 61 4 2 3 4 6 2" xfId="0"/>
    <cellStyle name="Normal 61 4 2 3 4 7" xfId="0"/>
    <cellStyle name="Normal 61 4 2 3 5" xfId="0"/>
    <cellStyle name="Normal 61 4 2 3 5 2" xfId="0"/>
    <cellStyle name="Normal 61 4 2 3 5 2 2" xfId="0"/>
    <cellStyle name="Normal 61 4 2 3 5 2 2 2" xfId="0"/>
    <cellStyle name="Normal 61 4 2 3 5 2 2 2 2" xfId="0"/>
    <cellStyle name="Normal 61 4 2 3 5 2 2 3" xfId="0"/>
    <cellStyle name="Normal 61 4 2 3 5 2 3" xfId="0"/>
    <cellStyle name="Normal 61 4 2 3 5 2 3 2" xfId="0"/>
    <cellStyle name="Normal 61 4 2 3 5 2 3 2 2" xfId="0"/>
    <cellStyle name="Normal 61 4 2 3 5 2 3 3" xfId="0"/>
    <cellStyle name="Normal 61 4 2 3 5 2 4" xfId="0"/>
    <cellStyle name="Normal 61 4 2 3 5 2 4 2" xfId="0"/>
    <cellStyle name="Normal 61 4 2 3 5 2 5" xfId="0"/>
    <cellStyle name="Normal 61 4 2 3 5 3" xfId="0"/>
    <cellStyle name="Normal 61 4 2 3 5 3 2" xfId="0"/>
    <cellStyle name="Normal 61 4 2 3 5 3 2 2" xfId="0"/>
    <cellStyle name="Normal 61 4 2 3 5 3 3" xfId="0"/>
    <cellStyle name="Normal 61 4 2 3 5 4" xfId="0"/>
    <cellStyle name="Normal 61 4 2 3 5 4 2" xfId="0"/>
    <cellStyle name="Normal 61 4 2 3 5 4 2 2" xfId="0"/>
    <cellStyle name="Normal 61 4 2 3 5 4 3" xfId="0"/>
    <cellStyle name="Normal 61 4 2 3 5 5" xfId="0"/>
    <cellStyle name="Normal 61 4 2 3 5 5 2" xfId="0"/>
    <cellStyle name="Normal 61 4 2 3 5 6" xfId="0"/>
    <cellStyle name="Normal 61 4 2 3 6" xfId="0"/>
    <cellStyle name="Normal 61 4 2 3 6 2" xfId="0"/>
    <cellStyle name="Normal 61 4 2 3 6 2 2" xfId="0"/>
    <cellStyle name="Normal 61 4 2 3 6 2 2 2" xfId="0"/>
    <cellStyle name="Normal 61 4 2 3 6 2 3" xfId="0"/>
    <cellStyle name="Normal 61 4 2 3 6 3" xfId="0"/>
    <cellStyle name="Normal 61 4 2 3 6 3 2" xfId="0"/>
    <cellStyle name="Normal 61 4 2 3 6 3 2 2" xfId="0"/>
    <cellStyle name="Normal 61 4 2 3 6 3 3" xfId="0"/>
    <cellStyle name="Normal 61 4 2 3 6 4" xfId="0"/>
    <cellStyle name="Normal 61 4 2 3 6 4 2" xfId="0"/>
    <cellStyle name="Normal 61 4 2 3 6 5" xfId="0"/>
    <cellStyle name="Normal 61 4 2 3 7" xfId="0"/>
    <cellStyle name="Normal 61 4 2 3 7 2" xfId="0"/>
    <cellStyle name="Normal 61 4 2 3 7 2 2" xfId="0"/>
    <cellStyle name="Normal 61 4 2 3 7 3" xfId="0"/>
    <cellStyle name="Normal 61 4 2 3 8" xfId="0"/>
    <cellStyle name="Normal 61 4 2 3 8 2" xfId="0"/>
    <cellStyle name="Normal 61 4 2 3 8 2 2" xfId="0"/>
    <cellStyle name="Normal 61 4 2 3 8 3" xfId="0"/>
    <cellStyle name="Normal 61 4 2 3 9" xfId="0"/>
    <cellStyle name="Normal 61 4 2 3 9 2" xfId="0"/>
    <cellStyle name="Normal 61 4 2 4" xfId="0"/>
    <cellStyle name="Normal 61 4 2 4 2" xfId="0"/>
    <cellStyle name="Normal 61 4 2 4 2 2" xfId="0"/>
    <cellStyle name="Normal 61 4 2 4 2 2 2" xfId="0"/>
    <cellStyle name="Normal 61 4 2 4 2 2 2 2" xfId="0"/>
    <cellStyle name="Normal 61 4 2 4 2 2 2 2 2" xfId="0"/>
    <cellStyle name="Normal 61 4 2 4 2 2 2 2 2 2" xfId="0"/>
    <cellStyle name="Normal 61 4 2 4 2 2 2 2 2 2 2" xfId="0"/>
    <cellStyle name="Normal 61 4 2 4 2 2 2 2 2 3" xfId="0"/>
    <cellStyle name="Normal 61 4 2 4 2 2 2 2 3" xfId="0"/>
    <cellStyle name="Normal 61 4 2 4 2 2 2 2 3 2" xfId="0"/>
    <cellStyle name="Normal 61 4 2 4 2 2 2 2 3 2 2" xfId="0"/>
    <cellStyle name="Normal 61 4 2 4 2 2 2 2 3 3" xfId="0"/>
    <cellStyle name="Normal 61 4 2 4 2 2 2 2 4" xfId="0"/>
    <cellStyle name="Normal 61 4 2 4 2 2 2 2 4 2" xfId="0"/>
    <cellStyle name="Normal 61 4 2 4 2 2 2 2 5" xfId="0"/>
    <cellStyle name="Normal 61 4 2 4 2 2 2 3" xfId="0"/>
    <cellStyle name="Normal 61 4 2 4 2 2 2 3 2" xfId="0"/>
    <cellStyle name="Normal 61 4 2 4 2 2 2 3 2 2" xfId="0"/>
    <cellStyle name="Normal 61 4 2 4 2 2 2 3 3" xfId="0"/>
    <cellStyle name="Normal 61 4 2 4 2 2 2 4" xfId="0"/>
    <cellStyle name="Normal 61 4 2 4 2 2 2 4 2" xfId="0"/>
    <cellStyle name="Normal 61 4 2 4 2 2 2 4 2 2" xfId="0"/>
    <cellStyle name="Normal 61 4 2 4 2 2 2 4 3" xfId="0"/>
    <cellStyle name="Normal 61 4 2 4 2 2 2 5" xfId="0"/>
    <cellStyle name="Normal 61 4 2 4 2 2 2 5 2" xfId="0"/>
    <cellStyle name="Normal 61 4 2 4 2 2 2 6" xfId="0"/>
    <cellStyle name="Normal 61 4 2 4 2 2 3" xfId="0"/>
    <cellStyle name="Normal 61 4 2 4 2 2 3 2" xfId="0"/>
    <cellStyle name="Normal 61 4 2 4 2 2 3 2 2" xfId="0"/>
    <cellStyle name="Normal 61 4 2 4 2 2 3 2 2 2" xfId="0"/>
    <cellStyle name="Normal 61 4 2 4 2 2 3 2 3" xfId="0"/>
    <cellStyle name="Normal 61 4 2 4 2 2 3 3" xfId="0"/>
    <cellStyle name="Normal 61 4 2 4 2 2 3 3 2" xfId="0"/>
    <cellStyle name="Normal 61 4 2 4 2 2 3 3 2 2" xfId="0"/>
    <cellStyle name="Normal 61 4 2 4 2 2 3 3 3" xfId="0"/>
    <cellStyle name="Normal 61 4 2 4 2 2 3 4" xfId="0"/>
    <cellStyle name="Normal 61 4 2 4 2 2 3 4 2" xfId="0"/>
    <cellStyle name="Normal 61 4 2 4 2 2 3 5" xfId="0"/>
    <cellStyle name="Normal 61 4 2 4 2 2 4" xfId="0"/>
    <cellStyle name="Normal 61 4 2 4 2 2 4 2" xfId="0"/>
    <cellStyle name="Normal 61 4 2 4 2 2 4 2 2" xfId="0"/>
    <cellStyle name="Normal 61 4 2 4 2 2 4 3" xfId="0"/>
    <cellStyle name="Normal 61 4 2 4 2 2 5" xfId="0"/>
    <cellStyle name="Normal 61 4 2 4 2 2 5 2" xfId="0"/>
    <cellStyle name="Normal 61 4 2 4 2 2 5 2 2" xfId="0"/>
    <cellStyle name="Normal 61 4 2 4 2 2 5 3" xfId="0"/>
    <cellStyle name="Normal 61 4 2 4 2 2 6" xfId="0"/>
    <cellStyle name="Normal 61 4 2 4 2 2 6 2" xfId="0"/>
    <cellStyle name="Normal 61 4 2 4 2 2 7" xfId="0"/>
    <cellStyle name="Normal 61 4 2 4 2 3" xfId="0"/>
    <cellStyle name="Normal 61 4 2 4 2 3 2" xfId="0"/>
    <cellStyle name="Normal 61 4 2 4 2 3 2 2" xfId="0"/>
    <cellStyle name="Normal 61 4 2 4 2 3 2 2 2" xfId="0"/>
    <cellStyle name="Normal 61 4 2 4 2 3 2 2 2 2" xfId="0"/>
    <cellStyle name="Normal 61 4 2 4 2 3 2 2 3" xfId="0"/>
    <cellStyle name="Normal 61 4 2 4 2 3 2 3" xfId="0"/>
    <cellStyle name="Normal 61 4 2 4 2 3 2 3 2" xfId="0"/>
    <cellStyle name="Normal 61 4 2 4 2 3 2 3 2 2" xfId="0"/>
    <cellStyle name="Normal 61 4 2 4 2 3 2 3 3" xfId="0"/>
    <cellStyle name="Normal 61 4 2 4 2 3 2 4" xfId="0"/>
    <cellStyle name="Normal 61 4 2 4 2 3 2 4 2" xfId="0"/>
    <cellStyle name="Normal 61 4 2 4 2 3 2 5" xfId="0"/>
    <cellStyle name="Normal 61 4 2 4 2 3 3" xfId="0"/>
    <cellStyle name="Normal 61 4 2 4 2 3 3 2" xfId="0"/>
    <cellStyle name="Normal 61 4 2 4 2 3 3 2 2" xfId="0"/>
    <cellStyle name="Normal 61 4 2 4 2 3 3 3" xfId="0"/>
    <cellStyle name="Normal 61 4 2 4 2 3 4" xfId="0"/>
    <cellStyle name="Normal 61 4 2 4 2 3 4 2" xfId="0"/>
    <cellStyle name="Normal 61 4 2 4 2 3 4 2 2" xfId="0"/>
    <cellStyle name="Normal 61 4 2 4 2 3 4 3" xfId="0"/>
    <cellStyle name="Normal 61 4 2 4 2 3 5" xfId="0"/>
    <cellStyle name="Normal 61 4 2 4 2 3 5 2" xfId="0"/>
    <cellStyle name="Normal 61 4 2 4 2 3 6" xfId="0"/>
    <cellStyle name="Normal 61 4 2 4 2 4" xfId="0"/>
    <cellStyle name="Normal 61 4 2 4 2 4 2" xfId="0"/>
    <cellStyle name="Normal 61 4 2 4 2 4 2 2" xfId="0"/>
    <cellStyle name="Normal 61 4 2 4 2 4 2 2 2" xfId="0"/>
    <cellStyle name="Normal 61 4 2 4 2 4 2 3" xfId="0"/>
    <cellStyle name="Normal 61 4 2 4 2 4 3" xfId="0"/>
    <cellStyle name="Normal 61 4 2 4 2 4 3 2" xfId="0"/>
    <cellStyle name="Normal 61 4 2 4 2 4 3 2 2" xfId="0"/>
    <cellStyle name="Normal 61 4 2 4 2 4 3 3" xfId="0"/>
    <cellStyle name="Normal 61 4 2 4 2 4 4" xfId="0"/>
    <cellStyle name="Normal 61 4 2 4 2 4 4 2" xfId="0"/>
    <cellStyle name="Normal 61 4 2 4 2 4 5" xfId="0"/>
    <cellStyle name="Normal 61 4 2 4 2 5" xfId="0"/>
    <cellStyle name="Normal 61 4 2 4 2 5 2" xfId="0"/>
    <cellStyle name="Normal 61 4 2 4 2 5 2 2" xfId="0"/>
    <cellStyle name="Normal 61 4 2 4 2 5 3" xfId="0"/>
    <cellStyle name="Normal 61 4 2 4 2 6" xfId="0"/>
    <cellStyle name="Normal 61 4 2 4 2 6 2" xfId="0"/>
    <cellStyle name="Normal 61 4 2 4 2 6 2 2" xfId="0"/>
    <cellStyle name="Normal 61 4 2 4 2 6 3" xfId="0"/>
    <cellStyle name="Normal 61 4 2 4 2 7" xfId="0"/>
    <cellStyle name="Normal 61 4 2 4 2 7 2" xfId="0"/>
    <cellStyle name="Normal 61 4 2 4 2 8" xfId="0"/>
    <cellStyle name="Normal 61 4 2 4 3" xfId="0"/>
    <cellStyle name="Normal 61 4 2 4 3 2" xfId="0"/>
    <cellStyle name="Normal 61 4 2 4 3 2 2" xfId="0"/>
    <cellStyle name="Normal 61 4 2 4 3 2 2 2" xfId="0"/>
    <cellStyle name="Normal 61 4 2 4 3 2 2 2 2" xfId="0"/>
    <cellStyle name="Normal 61 4 2 4 3 2 2 2 2 2" xfId="0"/>
    <cellStyle name="Normal 61 4 2 4 3 2 2 2 3" xfId="0"/>
    <cellStyle name="Normal 61 4 2 4 3 2 2 3" xfId="0"/>
    <cellStyle name="Normal 61 4 2 4 3 2 2 3 2" xfId="0"/>
    <cellStyle name="Normal 61 4 2 4 3 2 2 3 2 2" xfId="0"/>
    <cellStyle name="Normal 61 4 2 4 3 2 2 3 3" xfId="0"/>
    <cellStyle name="Normal 61 4 2 4 3 2 2 4" xfId="0"/>
    <cellStyle name="Normal 61 4 2 4 3 2 2 4 2" xfId="0"/>
    <cellStyle name="Normal 61 4 2 4 3 2 2 5" xfId="0"/>
    <cellStyle name="Normal 61 4 2 4 3 2 3" xfId="0"/>
    <cellStyle name="Normal 61 4 2 4 3 2 3 2" xfId="0"/>
    <cellStyle name="Normal 61 4 2 4 3 2 3 2 2" xfId="0"/>
    <cellStyle name="Normal 61 4 2 4 3 2 3 3" xfId="0"/>
    <cellStyle name="Normal 61 4 2 4 3 2 4" xfId="0"/>
    <cellStyle name="Normal 61 4 2 4 3 2 4 2" xfId="0"/>
    <cellStyle name="Normal 61 4 2 4 3 2 4 2 2" xfId="0"/>
    <cellStyle name="Normal 61 4 2 4 3 2 4 3" xfId="0"/>
    <cellStyle name="Normal 61 4 2 4 3 2 5" xfId="0"/>
    <cellStyle name="Normal 61 4 2 4 3 2 5 2" xfId="0"/>
    <cellStyle name="Normal 61 4 2 4 3 2 6" xfId="0"/>
    <cellStyle name="Normal 61 4 2 4 3 3" xfId="0"/>
    <cellStyle name="Normal 61 4 2 4 3 3 2" xfId="0"/>
    <cellStyle name="Normal 61 4 2 4 3 3 2 2" xfId="0"/>
    <cellStyle name="Normal 61 4 2 4 3 3 2 2 2" xfId="0"/>
    <cellStyle name="Normal 61 4 2 4 3 3 2 3" xfId="0"/>
    <cellStyle name="Normal 61 4 2 4 3 3 3" xfId="0"/>
    <cellStyle name="Normal 61 4 2 4 3 3 3 2" xfId="0"/>
    <cellStyle name="Normal 61 4 2 4 3 3 3 2 2" xfId="0"/>
    <cellStyle name="Normal 61 4 2 4 3 3 3 3" xfId="0"/>
    <cellStyle name="Normal 61 4 2 4 3 3 4" xfId="0"/>
    <cellStyle name="Normal 61 4 2 4 3 3 4 2" xfId="0"/>
    <cellStyle name="Normal 61 4 2 4 3 3 5" xfId="0"/>
    <cellStyle name="Normal 61 4 2 4 3 4" xfId="0"/>
    <cellStyle name="Normal 61 4 2 4 3 4 2" xfId="0"/>
    <cellStyle name="Normal 61 4 2 4 3 4 2 2" xfId="0"/>
    <cellStyle name="Normal 61 4 2 4 3 4 3" xfId="0"/>
    <cellStyle name="Normal 61 4 2 4 3 5" xfId="0"/>
    <cellStyle name="Normal 61 4 2 4 3 5 2" xfId="0"/>
    <cellStyle name="Normal 61 4 2 4 3 5 2 2" xfId="0"/>
    <cellStyle name="Normal 61 4 2 4 3 5 3" xfId="0"/>
    <cellStyle name="Normal 61 4 2 4 3 6" xfId="0"/>
    <cellStyle name="Normal 61 4 2 4 3 6 2" xfId="0"/>
    <cellStyle name="Normal 61 4 2 4 3 7" xfId="0"/>
    <cellStyle name="Normal 61 4 2 4 4" xfId="0"/>
    <cellStyle name="Normal 61 4 2 4 4 2" xfId="0"/>
    <cellStyle name="Normal 61 4 2 4 4 2 2" xfId="0"/>
    <cellStyle name="Normal 61 4 2 4 4 2 2 2" xfId="0"/>
    <cellStyle name="Normal 61 4 2 4 4 2 2 2 2" xfId="0"/>
    <cellStyle name="Normal 61 4 2 4 4 2 2 3" xfId="0"/>
    <cellStyle name="Normal 61 4 2 4 4 2 3" xfId="0"/>
    <cellStyle name="Normal 61 4 2 4 4 2 3 2" xfId="0"/>
    <cellStyle name="Normal 61 4 2 4 4 2 3 2 2" xfId="0"/>
    <cellStyle name="Normal 61 4 2 4 4 2 3 3" xfId="0"/>
    <cellStyle name="Normal 61 4 2 4 4 2 4" xfId="0"/>
    <cellStyle name="Normal 61 4 2 4 4 2 4 2" xfId="0"/>
    <cellStyle name="Normal 61 4 2 4 4 2 5" xfId="0"/>
    <cellStyle name="Normal 61 4 2 4 4 3" xfId="0"/>
    <cellStyle name="Normal 61 4 2 4 4 3 2" xfId="0"/>
    <cellStyle name="Normal 61 4 2 4 4 3 2 2" xfId="0"/>
    <cellStyle name="Normal 61 4 2 4 4 3 3" xfId="0"/>
    <cellStyle name="Normal 61 4 2 4 4 4" xfId="0"/>
    <cellStyle name="Normal 61 4 2 4 4 4 2" xfId="0"/>
    <cellStyle name="Normal 61 4 2 4 4 4 2 2" xfId="0"/>
    <cellStyle name="Normal 61 4 2 4 4 4 3" xfId="0"/>
    <cellStyle name="Normal 61 4 2 4 4 5" xfId="0"/>
    <cellStyle name="Normal 61 4 2 4 4 5 2" xfId="0"/>
    <cellStyle name="Normal 61 4 2 4 4 6" xfId="0"/>
    <cellStyle name="Normal 61 4 2 4 5" xfId="0"/>
    <cellStyle name="Normal 61 4 2 4 5 2" xfId="0"/>
    <cellStyle name="Normal 61 4 2 4 5 2 2" xfId="0"/>
    <cellStyle name="Normal 61 4 2 4 5 2 2 2" xfId="0"/>
    <cellStyle name="Normal 61 4 2 4 5 2 3" xfId="0"/>
    <cellStyle name="Normal 61 4 2 4 5 3" xfId="0"/>
    <cellStyle name="Normal 61 4 2 4 5 3 2" xfId="0"/>
    <cellStyle name="Normal 61 4 2 4 5 3 2 2" xfId="0"/>
    <cellStyle name="Normal 61 4 2 4 5 3 3" xfId="0"/>
    <cellStyle name="Normal 61 4 2 4 5 4" xfId="0"/>
    <cellStyle name="Normal 61 4 2 4 5 4 2" xfId="0"/>
    <cellStyle name="Normal 61 4 2 4 5 5" xfId="0"/>
    <cellStyle name="Normal 61 4 2 4 6" xfId="0"/>
    <cellStyle name="Normal 61 4 2 4 6 2" xfId="0"/>
    <cellStyle name="Normal 61 4 2 4 6 2 2" xfId="0"/>
    <cellStyle name="Normal 61 4 2 4 6 3" xfId="0"/>
    <cellStyle name="Normal 61 4 2 4 7" xfId="0"/>
    <cellStyle name="Normal 61 4 2 4 7 2" xfId="0"/>
    <cellStyle name="Normal 61 4 2 4 7 2 2" xfId="0"/>
    <cellStyle name="Normal 61 4 2 4 7 3" xfId="0"/>
    <cellStyle name="Normal 61 4 2 4 8" xfId="0"/>
    <cellStyle name="Normal 61 4 2 4 8 2" xfId="0"/>
    <cellStyle name="Normal 61 4 2 4 9" xfId="0"/>
    <cellStyle name="Normal 61 4 2 5" xfId="0"/>
    <cellStyle name="Normal 61 4 2 5 2" xfId="0"/>
    <cellStyle name="Normal 61 4 2 5 2 2" xfId="0"/>
    <cellStyle name="Normal 61 4 2 5 2 2 2" xfId="0"/>
    <cellStyle name="Normal 61 4 2 5 2 2 2 2" xfId="0"/>
    <cellStyle name="Normal 61 4 2 5 2 2 2 2 2" xfId="0"/>
    <cellStyle name="Normal 61 4 2 5 2 2 2 2 2 2" xfId="0"/>
    <cellStyle name="Normal 61 4 2 5 2 2 2 2 3" xfId="0"/>
    <cellStyle name="Normal 61 4 2 5 2 2 2 3" xfId="0"/>
    <cellStyle name="Normal 61 4 2 5 2 2 2 3 2" xfId="0"/>
    <cellStyle name="Normal 61 4 2 5 2 2 2 3 2 2" xfId="0"/>
    <cellStyle name="Normal 61 4 2 5 2 2 2 3 3" xfId="0"/>
    <cellStyle name="Normal 61 4 2 5 2 2 2 4" xfId="0"/>
    <cellStyle name="Normal 61 4 2 5 2 2 2 4 2" xfId="0"/>
    <cellStyle name="Normal 61 4 2 5 2 2 2 5" xfId="0"/>
    <cellStyle name="Normal 61 4 2 5 2 2 3" xfId="0"/>
    <cellStyle name="Normal 61 4 2 5 2 2 3 2" xfId="0"/>
    <cellStyle name="Normal 61 4 2 5 2 2 3 2 2" xfId="0"/>
    <cellStyle name="Normal 61 4 2 5 2 2 3 3" xfId="0"/>
    <cellStyle name="Normal 61 4 2 5 2 2 4" xfId="0"/>
    <cellStyle name="Normal 61 4 2 5 2 2 4 2" xfId="0"/>
    <cellStyle name="Normal 61 4 2 5 2 2 4 2 2" xfId="0"/>
    <cellStyle name="Normal 61 4 2 5 2 2 4 3" xfId="0"/>
    <cellStyle name="Normal 61 4 2 5 2 2 5" xfId="0"/>
    <cellStyle name="Normal 61 4 2 5 2 2 5 2" xfId="0"/>
    <cellStyle name="Normal 61 4 2 5 2 2 6" xfId="0"/>
    <cellStyle name="Normal 61 4 2 5 2 3" xfId="0"/>
    <cellStyle name="Normal 61 4 2 5 2 3 2" xfId="0"/>
    <cellStyle name="Normal 61 4 2 5 2 3 2 2" xfId="0"/>
    <cellStyle name="Normal 61 4 2 5 2 3 2 2 2" xfId="0"/>
    <cellStyle name="Normal 61 4 2 5 2 3 2 3" xfId="0"/>
    <cellStyle name="Normal 61 4 2 5 2 3 3" xfId="0"/>
    <cellStyle name="Normal 61 4 2 5 2 3 3 2" xfId="0"/>
    <cellStyle name="Normal 61 4 2 5 2 3 3 2 2" xfId="0"/>
    <cellStyle name="Normal 61 4 2 5 2 3 3 3" xfId="0"/>
    <cellStyle name="Normal 61 4 2 5 2 3 4" xfId="0"/>
    <cellStyle name="Normal 61 4 2 5 2 3 4 2" xfId="0"/>
    <cellStyle name="Normal 61 4 2 5 2 3 5" xfId="0"/>
    <cellStyle name="Normal 61 4 2 5 2 4" xfId="0"/>
    <cellStyle name="Normal 61 4 2 5 2 4 2" xfId="0"/>
    <cellStyle name="Normal 61 4 2 5 2 4 2 2" xfId="0"/>
    <cellStyle name="Normal 61 4 2 5 2 4 3" xfId="0"/>
    <cellStyle name="Normal 61 4 2 5 2 5" xfId="0"/>
    <cellStyle name="Normal 61 4 2 5 2 5 2" xfId="0"/>
    <cellStyle name="Normal 61 4 2 5 2 5 2 2" xfId="0"/>
    <cellStyle name="Normal 61 4 2 5 2 5 3" xfId="0"/>
    <cellStyle name="Normal 61 4 2 5 2 6" xfId="0"/>
    <cellStyle name="Normal 61 4 2 5 2 6 2" xfId="0"/>
    <cellStyle name="Normal 61 4 2 5 2 7" xfId="0"/>
    <cellStyle name="Normal 61 4 2 5 3" xfId="0"/>
    <cellStyle name="Normal 61 4 2 5 3 2" xfId="0"/>
    <cellStyle name="Normal 61 4 2 5 3 2 2" xfId="0"/>
    <cellStyle name="Normal 61 4 2 5 3 2 2 2" xfId="0"/>
    <cellStyle name="Normal 61 4 2 5 3 2 2 2 2" xfId="0"/>
    <cellStyle name="Normal 61 4 2 5 3 2 2 3" xfId="0"/>
    <cellStyle name="Normal 61 4 2 5 3 2 3" xfId="0"/>
    <cellStyle name="Normal 61 4 2 5 3 2 3 2" xfId="0"/>
    <cellStyle name="Normal 61 4 2 5 3 2 3 2 2" xfId="0"/>
    <cellStyle name="Normal 61 4 2 5 3 2 3 3" xfId="0"/>
    <cellStyle name="Normal 61 4 2 5 3 2 4" xfId="0"/>
    <cellStyle name="Normal 61 4 2 5 3 2 4 2" xfId="0"/>
    <cellStyle name="Normal 61 4 2 5 3 2 5" xfId="0"/>
    <cellStyle name="Normal 61 4 2 5 3 3" xfId="0"/>
    <cellStyle name="Normal 61 4 2 5 3 3 2" xfId="0"/>
    <cellStyle name="Normal 61 4 2 5 3 3 2 2" xfId="0"/>
    <cellStyle name="Normal 61 4 2 5 3 3 3" xfId="0"/>
    <cellStyle name="Normal 61 4 2 5 3 4" xfId="0"/>
    <cellStyle name="Normal 61 4 2 5 3 4 2" xfId="0"/>
    <cellStyle name="Normal 61 4 2 5 3 4 2 2" xfId="0"/>
    <cellStyle name="Normal 61 4 2 5 3 4 3" xfId="0"/>
    <cellStyle name="Normal 61 4 2 5 3 5" xfId="0"/>
    <cellStyle name="Normal 61 4 2 5 3 5 2" xfId="0"/>
    <cellStyle name="Normal 61 4 2 5 3 6" xfId="0"/>
    <cellStyle name="Normal 61 4 2 5 4" xfId="0"/>
    <cellStyle name="Normal 61 4 2 5 4 2" xfId="0"/>
    <cellStyle name="Normal 61 4 2 5 4 2 2" xfId="0"/>
    <cellStyle name="Normal 61 4 2 5 4 2 2 2" xfId="0"/>
    <cellStyle name="Normal 61 4 2 5 4 2 3" xfId="0"/>
    <cellStyle name="Normal 61 4 2 5 4 3" xfId="0"/>
    <cellStyle name="Normal 61 4 2 5 4 3 2" xfId="0"/>
    <cellStyle name="Normal 61 4 2 5 4 3 2 2" xfId="0"/>
    <cellStyle name="Normal 61 4 2 5 4 3 3" xfId="0"/>
    <cellStyle name="Normal 61 4 2 5 4 4" xfId="0"/>
    <cellStyle name="Normal 61 4 2 5 4 4 2" xfId="0"/>
    <cellStyle name="Normal 61 4 2 5 4 5" xfId="0"/>
    <cellStyle name="Normal 61 4 2 5 5" xfId="0"/>
    <cellStyle name="Normal 61 4 2 5 5 2" xfId="0"/>
    <cellStyle name="Normal 61 4 2 5 5 2 2" xfId="0"/>
    <cellStyle name="Normal 61 4 2 5 5 3" xfId="0"/>
    <cellStyle name="Normal 61 4 2 5 6" xfId="0"/>
    <cellStyle name="Normal 61 4 2 5 6 2" xfId="0"/>
    <cellStyle name="Normal 61 4 2 5 6 2 2" xfId="0"/>
    <cellStyle name="Normal 61 4 2 5 6 3" xfId="0"/>
    <cellStyle name="Normal 61 4 2 5 7" xfId="0"/>
    <cellStyle name="Normal 61 4 2 5 7 2" xfId="0"/>
    <cellStyle name="Normal 61 4 2 5 8" xfId="0"/>
    <cellStyle name="Normal 61 4 2 6" xfId="0"/>
    <cellStyle name="Normal 61 4 2 6 2" xfId="0"/>
    <cellStyle name="Normal 61 4 2 6 2 2" xfId="0"/>
    <cellStyle name="Normal 61 4 2 6 2 2 2" xfId="0"/>
    <cellStyle name="Normal 61 4 2 6 2 2 2 2" xfId="0"/>
    <cellStyle name="Normal 61 4 2 6 2 2 2 2 2" xfId="0"/>
    <cellStyle name="Normal 61 4 2 6 2 2 2 3" xfId="0"/>
    <cellStyle name="Normal 61 4 2 6 2 2 3" xfId="0"/>
    <cellStyle name="Normal 61 4 2 6 2 2 3 2" xfId="0"/>
    <cellStyle name="Normal 61 4 2 6 2 2 3 2 2" xfId="0"/>
    <cellStyle name="Normal 61 4 2 6 2 2 3 3" xfId="0"/>
    <cellStyle name="Normal 61 4 2 6 2 2 4" xfId="0"/>
    <cellStyle name="Normal 61 4 2 6 2 2 4 2" xfId="0"/>
    <cellStyle name="Normal 61 4 2 6 2 2 5" xfId="0"/>
    <cellStyle name="Normal 61 4 2 6 2 3" xfId="0"/>
    <cellStyle name="Normal 61 4 2 6 2 3 2" xfId="0"/>
    <cellStyle name="Normal 61 4 2 6 2 3 2 2" xfId="0"/>
    <cellStyle name="Normal 61 4 2 6 2 3 3" xfId="0"/>
    <cellStyle name="Normal 61 4 2 6 2 4" xfId="0"/>
    <cellStyle name="Normal 61 4 2 6 2 4 2" xfId="0"/>
    <cellStyle name="Normal 61 4 2 6 2 4 2 2" xfId="0"/>
    <cellStyle name="Normal 61 4 2 6 2 4 3" xfId="0"/>
    <cellStyle name="Normal 61 4 2 6 2 5" xfId="0"/>
    <cellStyle name="Normal 61 4 2 6 2 5 2" xfId="0"/>
    <cellStyle name="Normal 61 4 2 6 2 6" xfId="0"/>
    <cellStyle name="Normal 61 4 2 6 3" xfId="0"/>
    <cellStyle name="Normal 61 4 2 6 3 2" xfId="0"/>
    <cellStyle name="Normal 61 4 2 6 3 2 2" xfId="0"/>
    <cellStyle name="Normal 61 4 2 6 3 2 2 2" xfId="0"/>
    <cellStyle name="Normal 61 4 2 6 3 2 3" xfId="0"/>
    <cellStyle name="Normal 61 4 2 6 3 3" xfId="0"/>
    <cellStyle name="Normal 61 4 2 6 3 3 2" xfId="0"/>
    <cellStyle name="Normal 61 4 2 6 3 3 2 2" xfId="0"/>
    <cellStyle name="Normal 61 4 2 6 3 3 3" xfId="0"/>
    <cellStyle name="Normal 61 4 2 6 3 4" xfId="0"/>
    <cellStyle name="Normal 61 4 2 6 3 4 2" xfId="0"/>
    <cellStyle name="Normal 61 4 2 6 3 5" xfId="0"/>
    <cellStyle name="Normal 61 4 2 6 4" xfId="0"/>
    <cellStyle name="Normal 61 4 2 6 4 2" xfId="0"/>
    <cellStyle name="Normal 61 4 2 6 4 2 2" xfId="0"/>
    <cellStyle name="Normal 61 4 2 6 4 3" xfId="0"/>
    <cellStyle name="Normal 61 4 2 6 5" xfId="0"/>
    <cellStyle name="Normal 61 4 2 6 5 2" xfId="0"/>
    <cellStyle name="Normal 61 4 2 6 5 2 2" xfId="0"/>
    <cellStyle name="Normal 61 4 2 6 5 3" xfId="0"/>
    <cellStyle name="Normal 61 4 2 6 6" xfId="0"/>
    <cellStyle name="Normal 61 4 2 6 6 2" xfId="0"/>
    <cellStyle name="Normal 61 4 2 6 7" xfId="0"/>
    <cellStyle name="Normal 61 4 2 7" xfId="0"/>
    <cellStyle name="Normal 61 4 2 7 2" xfId="0"/>
    <cellStyle name="Normal 61 4 2 7 2 2" xfId="0"/>
    <cellStyle name="Normal 61 4 2 7 2 2 2" xfId="0"/>
    <cellStyle name="Normal 61 4 2 7 2 2 2 2" xfId="0"/>
    <cellStyle name="Normal 61 4 2 7 2 2 3" xfId="0"/>
    <cellStyle name="Normal 61 4 2 7 2 3" xfId="0"/>
    <cellStyle name="Normal 61 4 2 7 2 3 2" xfId="0"/>
    <cellStyle name="Normal 61 4 2 7 2 3 2 2" xfId="0"/>
    <cellStyle name="Normal 61 4 2 7 2 3 3" xfId="0"/>
    <cellStyle name="Normal 61 4 2 7 2 4" xfId="0"/>
    <cellStyle name="Normal 61 4 2 7 2 4 2" xfId="0"/>
    <cellStyle name="Normal 61 4 2 7 2 5" xfId="0"/>
    <cellStyle name="Normal 61 4 2 7 3" xfId="0"/>
    <cellStyle name="Normal 61 4 2 7 3 2" xfId="0"/>
    <cellStyle name="Normal 61 4 2 7 3 2 2" xfId="0"/>
    <cellStyle name="Normal 61 4 2 7 3 3" xfId="0"/>
    <cellStyle name="Normal 61 4 2 7 4" xfId="0"/>
    <cellStyle name="Normal 61 4 2 7 4 2" xfId="0"/>
    <cellStyle name="Normal 61 4 2 7 4 2 2" xfId="0"/>
    <cellStyle name="Normal 61 4 2 7 4 3" xfId="0"/>
    <cellStyle name="Normal 61 4 2 7 5" xfId="0"/>
    <cellStyle name="Normal 61 4 2 7 5 2" xfId="0"/>
    <cellStyle name="Normal 61 4 2 7 6" xfId="0"/>
    <cellStyle name="Normal 61 4 2 8" xfId="0"/>
    <cellStyle name="Normal 61 4 2 8 2" xfId="0"/>
    <cellStyle name="Normal 61 4 2 8 2 2" xfId="0"/>
    <cellStyle name="Normal 61 4 2 8 2 2 2" xfId="0"/>
    <cellStyle name="Normal 61 4 2 8 2 3" xfId="0"/>
    <cellStyle name="Normal 61 4 2 8 3" xfId="0"/>
    <cellStyle name="Normal 61 4 2 8 3 2" xfId="0"/>
    <cellStyle name="Normal 61 4 2 8 3 2 2" xfId="0"/>
    <cellStyle name="Normal 61 4 2 8 3 3" xfId="0"/>
    <cellStyle name="Normal 61 4 2 8 4" xfId="0"/>
    <cellStyle name="Normal 61 4 2 8 4 2" xfId="0"/>
    <cellStyle name="Normal 61 4 2 8 5" xfId="0"/>
    <cellStyle name="Normal 61 4 2 9" xfId="0"/>
    <cellStyle name="Normal 61 4 2 9 2" xfId="0"/>
    <cellStyle name="Normal 61 4 2 9 2 2" xfId="0"/>
    <cellStyle name="Normal 61 4 2 9 3" xfId="0"/>
    <cellStyle name="Normal 61 4 3" xfId="0"/>
    <cellStyle name="Normal 61 4 3 10" xfId="0"/>
    <cellStyle name="Normal 61 4 3 2" xfId="0"/>
    <cellStyle name="Normal 61 4 3 2 2" xfId="0"/>
    <cellStyle name="Normal 61 4 3 2 2 2" xfId="0"/>
    <cellStyle name="Normal 61 4 3 2 2 2 2" xfId="0"/>
    <cellStyle name="Normal 61 4 3 2 2 2 2 2" xfId="0"/>
    <cellStyle name="Normal 61 4 3 2 2 2 2 2 2" xfId="0"/>
    <cellStyle name="Normal 61 4 3 2 2 2 2 2 2 2" xfId="0"/>
    <cellStyle name="Normal 61 4 3 2 2 2 2 2 2 2 2" xfId="0"/>
    <cellStyle name="Normal 61 4 3 2 2 2 2 2 2 3" xfId="0"/>
    <cellStyle name="Normal 61 4 3 2 2 2 2 2 3" xfId="0"/>
    <cellStyle name="Normal 61 4 3 2 2 2 2 2 3 2" xfId="0"/>
    <cellStyle name="Normal 61 4 3 2 2 2 2 2 3 2 2" xfId="0"/>
    <cellStyle name="Normal 61 4 3 2 2 2 2 2 3 3" xfId="0"/>
    <cellStyle name="Normal 61 4 3 2 2 2 2 2 4" xfId="0"/>
    <cellStyle name="Normal 61 4 3 2 2 2 2 2 4 2" xfId="0"/>
    <cellStyle name="Normal 61 4 3 2 2 2 2 2 5" xfId="0"/>
    <cellStyle name="Normal 61 4 3 2 2 2 2 3" xfId="0"/>
    <cellStyle name="Normal 61 4 3 2 2 2 2 3 2" xfId="0"/>
    <cellStyle name="Normal 61 4 3 2 2 2 2 3 2 2" xfId="0"/>
    <cellStyle name="Normal 61 4 3 2 2 2 2 3 3" xfId="0"/>
    <cellStyle name="Normal 61 4 3 2 2 2 2 4" xfId="0"/>
    <cellStyle name="Normal 61 4 3 2 2 2 2 4 2" xfId="0"/>
    <cellStyle name="Normal 61 4 3 2 2 2 2 4 2 2" xfId="0"/>
    <cellStyle name="Normal 61 4 3 2 2 2 2 4 3" xfId="0"/>
    <cellStyle name="Normal 61 4 3 2 2 2 2 5" xfId="0"/>
    <cellStyle name="Normal 61 4 3 2 2 2 2 5 2" xfId="0"/>
    <cellStyle name="Normal 61 4 3 2 2 2 2 6" xfId="0"/>
    <cellStyle name="Normal 61 4 3 2 2 2 3" xfId="0"/>
    <cellStyle name="Normal 61 4 3 2 2 2 3 2" xfId="0"/>
    <cellStyle name="Normal 61 4 3 2 2 2 3 2 2" xfId="0"/>
    <cellStyle name="Normal 61 4 3 2 2 2 3 2 2 2" xfId="0"/>
    <cellStyle name="Normal 61 4 3 2 2 2 3 2 3" xfId="0"/>
    <cellStyle name="Normal 61 4 3 2 2 2 3 3" xfId="0"/>
    <cellStyle name="Normal 61 4 3 2 2 2 3 3 2" xfId="0"/>
    <cellStyle name="Normal 61 4 3 2 2 2 3 3 2 2" xfId="0"/>
    <cellStyle name="Normal 61 4 3 2 2 2 3 3 3" xfId="0"/>
    <cellStyle name="Normal 61 4 3 2 2 2 3 4" xfId="0"/>
    <cellStyle name="Normal 61 4 3 2 2 2 3 4 2" xfId="0"/>
    <cellStyle name="Normal 61 4 3 2 2 2 3 5" xfId="0"/>
    <cellStyle name="Normal 61 4 3 2 2 2 4" xfId="0"/>
    <cellStyle name="Normal 61 4 3 2 2 2 4 2" xfId="0"/>
    <cellStyle name="Normal 61 4 3 2 2 2 4 2 2" xfId="0"/>
    <cellStyle name="Normal 61 4 3 2 2 2 4 3" xfId="0"/>
    <cellStyle name="Normal 61 4 3 2 2 2 5" xfId="0"/>
    <cellStyle name="Normal 61 4 3 2 2 2 5 2" xfId="0"/>
    <cellStyle name="Normal 61 4 3 2 2 2 5 2 2" xfId="0"/>
    <cellStyle name="Normal 61 4 3 2 2 2 5 3" xfId="0"/>
    <cellStyle name="Normal 61 4 3 2 2 2 6" xfId="0"/>
    <cellStyle name="Normal 61 4 3 2 2 2 6 2" xfId="0"/>
    <cellStyle name="Normal 61 4 3 2 2 2 7" xfId="0"/>
    <cellStyle name="Normal 61 4 3 2 2 3" xfId="0"/>
    <cellStyle name="Normal 61 4 3 2 2 3 2" xfId="0"/>
    <cellStyle name="Normal 61 4 3 2 2 3 2 2" xfId="0"/>
    <cellStyle name="Normal 61 4 3 2 2 3 2 2 2" xfId="0"/>
    <cellStyle name="Normal 61 4 3 2 2 3 2 2 2 2" xfId="0"/>
    <cellStyle name="Normal 61 4 3 2 2 3 2 2 3" xfId="0"/>
    <cellStyle name="Normal 61 4 3 2 2 3 2 3" xfId="0"/>
    <cellStyle name="Normal 61 4 3 2 2 3 2 3 2" xfId="0"/>
    <cellStyle name="Normal 61 4 3 2 2 3 2 3 2 2" xfId="0"/>
    <cellStyle name="Normal 61 4 3 2 2 3 2 3 3" xfId="0"/>
    <cellStyle name="Normal 61 4 3 2 2 3 2 4" xfId="0"/>
    <cellStyle name="Normal 61 4 3 2 2 3 2 4 2" xfId="0"/>
    <cellStyle name="Normal 61 4 3 2 2 3 2 5" xfId="0"/>
    <cellStyle name="Normal 61 4 3 2 2 3 3" xfId="0"/>
    <cellStyle name="Normal 61 4 3 2 2 3 3 2" xfId="0"/>
    <cellStyle name="Normal 61 4 3 2 2 3 3 2 2" xfId="0"/>
    <cellStyle name="Normal 61 4 3 2 2 3 3 3" xfId="0"/>
    <cellStyle name="Normal 61 4 3 2 2 3 4" xfId="0"/>
    <cellStyle name="Normal 61 4 3 2 2 3 4 2" xfId="0"/>
    <cellStyle name="Normal 61 4 3 2 2 3 4 2 2" xfId="0"/>
    <cellStyle name="Normal 61 4 3 2 2 3 4 3" xfId="0"/>
    <cellStyle name="Normal 61 4 3 2 2 3 5" xfId="0"/>
    <cellStyle name="Normal 61 4 3 2 2 3 5 2" xfId="0"/>
    <cellStyle name="Normal 61 4 3 2 2 3 6" xfId="0"/>
    <cellStyle name="Normal 61 4 3 2 2 4" xfId="0"/>
    <cellStyle name="Normal 61 4 3 2 2 4 2" xfId="0"/>
    <cellStyle name="Normal 61 4 3 2 2 4 2 2" xfId="0"/>
    <cellStyle name="Normal 61 4 3 2 2 4 2 2 2" xfId="0"/>
    <cellStyle name="Normal 61 4 3 2 2 4 2 3" xfId="0"/>
    <cellStyle name="Normal 61 4 3 2 2 4 3" xfId="0"/>
    <cellStyle name="Normal 61 4 3 2 2 4 3 2" xfId="0"/>
    <cellStyle name="Normal 61 4 3 2 2 4 3 2 2" xfId="0"/>
    <cellStyle name="Normal 61 4 3 2 2 4 3 3" xfId="0"/>
    <cellStyle name="Normal 61 4 3 2 2 4 4" xfId="0"/>
    <cellStyle name="Normal 61 4 3 2 2 4 4 2" xfId="0"/>
    <cellStyle name="Normal 61 4 3 2 2 4 5" xfId="0"/>
    <cellStyle name="Normal 61 4 3 2 2 5" xfId="0"/>
    <cellStyle name="Normal 61 4 3 2 2 5 2" xfId="0"/>
    <cellStyle name="Normal 61 4 3 2 2 5 2 2" xfId="0"/>
    <cellStyle name="Normal 61 4 3 2 2 5 3" xfId="0"/>
    <cellStyle name="Normal 61 4 3 2 2 6" xfId="0"/>
    <cellStyle name="Normal 61 4 3 2 2 6 2" xfId="0"/>
    <cellStyle name="Normal 61 4 3 2 2 6 2 2" xfId="0"/>
    <cellStyle name="Normal 61 4 3 2 2 6 3" xfId="0"/>
    <cellStyle name="Normal 61 4 3 2 2 7" xfId="0"/>
    <cellStyle name="Normal 61 4 3 2 2 7 2" xfId="0"/>
    <cellStyle name="Normal 61 4 3 2 2 8" xfId="0"/>
    <cellStyle name="Normal 61 4 3 2 3" xfId="0"/>
    <cellStyle name="Normal 61 4 3 2 3 2" xfId="0"/>
    <cellStyle name="Normal 61 4 3 2 3 2 2" xfId="0"/>
    <cellStyle name="Normal 61 4 3 2 3 2 2 2" xfId="0"/>
    <cellStyle name="Normal 61 4 3 2 3 2 2 2 2" xfId="0"/>
    <cellStyle name="Normal 61 4 3 2 3 2 2 2 2 2" xfId="0"/>
    <cellStyle name="Normal 61 4 3 2 3 2 2 2 3" xfId="0"/>
    <cellStyle name="Normal 61 4 3 2 3 2 2 3" xfId="0"/>
    <cellStyle name="Normal 61 4 3 2 3 2 2 3 2" xfId="0"/>
    <cellStyle name="Normal 61 4 3 2 3 2 2 3 2 2" xfId="0"/>
    <cellStyle name="Normal 61 4 3 2 3 2 2 3 3" xfId="0"/>
    <cellStyle name="Normal 61 4 3 2 3 2 2 4" xfId="0"/>
    <cellStyle name="Normal 61 4 3 2 3 2 2 4 2" xfId="0"/>
    <cellStyle name="Normal 61 4 3 2 3 2 2 5" xfId="0"/>
    <cellStyle name="Normal 61 4 3 2 3 2 3" xfId="0"/>
    <cellStyle name="Normal 61 4 3 2 3 2 3 2" xfId="0"/>
    <cellStyle name="Normal 61 4 3 2 3 2 3 2 2" xfId="0"/>
    <cellStyle name="Normal 61 4 3 2 3 2 3 3" xfId="0"/>
    <cellStyle name="Normal 61 4 3 2 3 2 4" xfId="0"/>
    <cellStyle name="Normal 61 4 3 2 3 2 4 2" xfId="0"/>
    <cellStyle name="Normal 61 4 3 2 3 2 4 2 2" xfId="0"/>
    <cellStyle name="Normal 61 4 3 2 3 2 4 3" xfId="0"/>
    <cellStyle name="Normal 61 4 3 2 3 2 5" xfId="0"/>
    <cellStyle name="Normal 61 4 3 2 3 2 5 2" xfId="0"/>
    <cellStyle name="Normal 61 4 3 2 3 2 6" xfId="0"/>
    <cellStyle name="Normal 61 4 3 2 3 3" xfId="0"/>
    <cellStyle name="Normal 61 4 3 2 3 3 2" xfId="0"/>
    <cellStyle name="Normal 61 4 3 2 3 3 2 2" xfId="0"/>
    <cellStyle name="Normal 61 4 3 2 3 3 2 2 2" xfId="0"/>
    <cellStyle name="Normal 61 4 3 2 3 3 2 3" xfId="0"/>
    <cellStyle name="Normal 61 4 3 2 3 3 3" xfId="0"/>
    <cellStyle name="Normal 61 4 3 2 3 3 3 2" xfId="0"/>
    <cellStyle name="Normal 61 4 3 2 3 3 3 2 2" xfId="0"/>
    <cellStyle name="Normal 61 4 3 2 3 3 3 3" xfId="0"/>
    <cellStyle name="Normal 61 4 3 2 3 3 4" xfId="0"/>
    <cellStyle name="Normal 61 4 3 2 3 3 4 2" xfId="0"/>
    <cellStyle name="Normal 61 4 3 2 3 3 5" xfId="0"/>
    <cellStyle name="Normal 61 4 3 2 3 4" xfId="0"/>
    <cellStyle name="Normal 61 4 3 2 3 4 2" xfId="0"/>
    <cellStyle name="Normal 61 4 3 2 3 4 2 2" xfId="0"/>
    <cellStyle name="Normal 61 4 3 2 3 4 3" xfId="0"/>
    <cellStyle name="Normal 61 4 3 2 3 5" xfId="0"/>
    <cellStyle name="Normal 61 4 3 2 3 5 2" xfId="0"/>
    <cellStyle name="Normal 61 4 3 2 3 5 2 2" xfId="0"/>
    <cellStyle name="Normal 61 4 3 2 3 5 3" xfId="0"/>
    <cellStyle name="Normal 61 4 3 2 3 6" xfId="0"/>
    <cellStyle name="Normal 61 4 3 2 3 6 2" xfId="0"/>
    <cellStyle name="Normal 61 4 3 2 3 7" xfId="0"/>
    <cellStyle name="Normal 61 4 3 2 4" xfId="0"/>
    <cellStyle name="Normal 61 4 3 2 4 2" xfId="0"/>
    <cellStyle name="Normal 61 4 3 2 4 2 2" xfId="0"/>
    <cellStyle name="Normal 61 4 3 2 4 2 2 2" xfId="0"/>
    <cellStyle name="Normal 61 4 3 2 4 2 2 2 2" xfId="0"/>
    <cellStyle name="Normal 61 4 3 2 4 2 2 3" xfId="0"/>
    <cellStyle name="Normal 61 4 3 2 4 2 3" xfId="0"/>
    <cellStyle name="Normal 61 4 3 2 4 2 3 2" xfId="0"/>
    <cellStyle name="Normal 61 4 3 2 4 2 3 2 2" xfId="0"/>
    <cellStyle name="Normal 61 4 3 2 4 2 3 3" xfId="0"/>
    <cellStyle name="Normal 61 4 3 2 4 2 4" xfId="0"/>
    <cellStyle name="Normal 61 4 3 2 4 2 4 2" xfId="0"/>
    <cellStyle name="Normal 61 4 3 2 4 2 5" xfId="0"/>
    <cellStyle name="Normal 61 4 3 2 4 3" xfId="0"/>
    <cellStyle name="Normal 61 4 3 2 4 3 2" xfId="0"/>
    <cellStyle name="Normal 61 4 3 2 4 3 2 2" xfId="0"/>
    <cellStyle name="Normal 61 4 3 2 4 3 3" xfId="0"/>
    <cellStyle name="Normal 61 4 3 2 4 4" xfId="0"/>
    <cellStyle name="Normal 61 4 3 2 4 4 2" xfId="0"/>
    <cellStyle name="Normal 61 4 3 2 4 4 2 2" xfId="0"/>
    <cellStyle name="Normal 61 4 3 2 4 4 3" xfId="0"/>
    <cellStyle name="Normal 61 4 3 2 4 5" xfId="0"/>
    <cellStyle name="Normal 61 4 3 2 4 5 2" xfId="0"/>
    <cellStyle name="Normal 61 4 3 2 4 6" xfId="0"/>
    <cellStyle name="Normal 61 4 3 2 5" xfId="0"/>
    <cellStyle name="Normal 61 4 3 2 5 2" xfId="0"/>
    <cellStyle name="Normal 61 4 3 2 5 2 2" xfId="0"/>
    <cellStyle name="Normal 61 4 3 2 5 2 2 2" xfId="0"/>
    <cellStyle name="Normal 61 4 3 2 5 2 3" xfId="0"/>
    <cellStyle name="Normal 61 4 3 2 5 3" xfId="0"/>
    <cellStyle name="Normal 61 4 3 2 5 3 2" xfId="0"/>
    <cellStyle name="Normal 61 4 3 2 5 3 2 2" xfId="0"/>
    <cellStyle name="Normal 61 4 3 2 5 3 3" xfId="0"/>
    <cellStyle name="Normal 61 4 3 2 5 4" xfId="0"/>
    <cellStyle name="Normal 61 4 3 2 5 4 2" xfId="0"/>
    <cellStyle name="Normal 61 4 3 2 5 5" xfId="0"/>
    <cellStyle name="Normal 61 4 3 2 6" xfId="0"/>
    <cellStyle name="Normal 61 4 3 2 6 2" xfId="0"/>
    <cellStyle name="Normal 61 4 3 2 6 2 2" xfId="0"/>
    <cellStyle name="Normal 61 4 3 2 6 3" xfId="0"/>
    <cellStyle name="Normal 61 4 3 2 7" xfId="0"/>
    <cellStyle name="Normal 61 4 3 2 7 2" xfId="0"/>
    <cellStyle name="Normal 61 4 3 2 7 2 2" xfId="0"/>
    <cellStyle name="Normal 61 4 3 2 7 3" xfId="0"/>
    <cellStyle name="Normal 61 4 3 2 8" xfId="0"/>
    <cellStyle name="Normal 61 4 3 2 8 2" xfId="0"/>
    <cellStyle name="Normal 61 4 3 2 9" xfId="0"/>
    <cellStyle name="Normal 61 4 3 3" xfId="0"/>
    <cellStyle name="Normal 61 4 3 3 2" xfId="0"/>
    <cellStyle name="Normal 61 4 3 3 2 2" xfId="0"/>
    <cellStyle name="Normal 61 4 3 3 2 2 2" xfId="0"/>
    <cellStyle name="Normal 61 4 3 3 2 2 2 2" xfId="0"/>
    <cellStyle name="Normal 61 4 3 3 2 2 2 2 2" xfId="0"/>
    <cellStyle name="Normal 61 4 3 3 2 2 2 2 2 2" xfId="0"/>
    <cellStyle name="Normal 61 4 3 3 2 2 2 2 3" xfId="0"/>
    <cellStyle name="Normal 61 4 3 3 2 2 2 3" xfId="0"/>
    <cellStyle name="Normal 61 4 3 3 2 2 2 3 2" xfId="0"/>
    <cellStyle name="Normal 61 4 3 3 2 2 2 3 2 2" xfId="0"/>
    <cellStyle name="Normal 61 4 3 3 2 2 2 3 3" xfId="0"/>
    <cellStyle name="Normal 61 4 3 3 2 2 2 4" xfId="0"/>
    <cellStyle name="Normal 61 4 3 3 2 2 2 4 2" xfId="0"/>
    <cellStyle name="Normal 61 4 3 3 2 2 2 5" xfId="0"/>
    <cellStyle name="Normal 61 4 3 3 2 2 3" xfId="0"/>
    <cellStyle name="Normal 61 4 3 3 2 2 3 2" xfId="0"/>
    <cellStyle name="Normal 61 4 3 3 2 2 3 2 2" xfId="0"/>
    <cellStyle name="Normal 61 4 3 3 2 2 3 3" xfId="0"/>
    <cellStyle name="Normal 61 4 3 3 2 2 4" xfId="0"/>
    <cellStyle name="Normal 61 4 3 3 2 2 4 2" xfId="0"/>
    <cellStyle name="Normal 61 4 3 3 2 2 4 2 2" xfId="0"/>
    <cellStyle name="Normal 61 4 3 3 2 2 4 3" xfId="0"/>
    <cellStyle name="Normal 61 4 3 3 2 2 5" xfId="0"/>
    <cellStyle name="Normal 61 4 3 3 2 2 5 2" xfId="0"/>
    <cellStyle name="Normal 61 4 3 3 2 2 6" xfId="0"/>
    <cellStyle name="Normal 61 4 3 3 2 3" xfId="0"/>
    <cellStyle name="Normal 61 4 3 3 2 3 2" xfId="0"/>
    <cellStyle name="Normal 61 4 3 3 2 3 2 2" xfId="0"/>
    <cellStyle name="Normal 61 4 3 3 2 3 2 2 2" xfId="0"/>
    <cellStyle name="Normal 61 4 3 3 2 3 2 3" xfId="0"/>
    <cellStyle name="Normal 61 4 3 3 2 3 3" xfId="0"/>
    <cellStyle name="Normal 61 4 3 3 2 3 3 2" xfId="0"/>
    <cellStyle name="Normal 61 4 3 3 2 3 3 2 2" xfId="0"/>
    <cellStyle name="Normal 61 4 3 3 2 3 3 3" xfId="0"/>
    <cellStyle name="Normal 61 4 3 3 2 3 4" xfId="0"/>
    <cellStyle name="Normal 61 4 3 3 2 3 4 2" xfId="0"/>
    <cellStyle name="Normal 61 4 3 3 2 3 5" xfId="0"/>
    <cellStyle name="Normal 61 4 3 3 2 4" xfId="0"/>
    <cellStyle name="Normal 61 4 3 3 2 4 2" xfId="0"/>
    <cellStyle name="Normal 61 4 3 3 2 4 2 2" xfId="0"/>
    <cellStyle name="Normal 61 4 3 3 2 4 3" xfId="0"/>
    <cellStyle name="Normal 61 4 3 3 2 5" xfId="0"/>
    <cellStyle name="Normal 61 4 3 3 2 5 2" xfId="0"/>
    <cellStyle name="Normal 61 4 3 3 2 5 2 2" xfId="0"/>
    <cellStyle name="Normal 61 4 3 3 2 5 3" xfId="0"/>
    <cellStyle name="Normal 61 4 3 3 2 6" xfId="0"/>
    <cellStyle name="Normal 61 4 3 3 2 6 2" xfId="0"/>
    <cellStyle name="Normal 61 4 3 3 2 7" xfId="0"/>
    <cellStyle name="Normal 61 4 3 3 3" xfId="0"/>
    <cellStyle name="Normal 61 4 3 3 3 2" xfId="0"/>
    <cellStyle name="Normal 61 4 3 3 3 2 2" xfId="0"/>
    <cellStyle name="Normal 61 4 3 3 3 2 2 2" xfId="0"/>
    <cellStyle name="Normal 61 4 3 3 3 2 2 2 2" xfId="0"/>
    <cellStyle name="Normal 61 4 3 3 3 2 2 3" xfId="0"/>
    <cellStyle name="Normal 61 4 3 3 3 2 3" xfId="0"/>
    <cellStyle name="Normal 61 4 3 3 3 2 3 2" xfId="0"/>
    <cellStyle name="Normal 61 4 3 3 3 2 3 2 2" xfId="0"/>
    <cellStyle name="Normal 61 4 3 3 3 2 3 3" xfId="0"/>
    <cellStyle name="Normal 61 4 3 3 3 2 4" xfId="0"/>
    <cellStyle name="Normal 61 4 3 3 3 2 4 2" xfId="0"/>
    <cellStyle name="Normal 61 4 3 3 3 2 5" xfId="0"/>
    <cellStyle name="Normal 61 4 3 3 3 3" xfId="0"/>
    <cellStyle name="Normal 61 4 3 3 3 3 2" xfId="0"/>
    <cellStyle name="Normal 61 4 3 3 3 3 2 2" xfId="0"/>
    <cellStyle name="Normal 61 4 3 3 3 3 3" xfId="0"/>
    <cellStyle name="Normal 61 4 3 3 3 4" xfId="0"/>
    <cellStyle name="Normal 61 4 3 3 3 4 2" xfId="0"/>
    <cellStyle name="Normal 61 4 3 3 3 4 2 2" xfId="0"/>
    <cellStyle name="Normal 61 4 3 3 3 4 3" xfId="0"/>
    <cellStyle name="Normal 61 4 3 3 3 5" xfId="0"/>
    <cellStyle name="Normal 61 4 3 3 3 5 2" xfId="0"/>
    <cellStyle name="Normal 61 4 3 3 3 6" xfId="0"/>
    <cellStyle name="Normal 61 4 3 3 4" xfId="0"/>
    <cellStyle name="Normal 61 4 3 3 4 2" xfId="0"/>
    <cellStyle name="Normal 61 4 3 3 4 2 2" xfId="0"/>
    <cellStyle name="Normal 61 4 3 3 4 2 2 2" xfId="0"/>
    <cellStyle name="Normal 61 4 3 3 4 2 3" xfId="0"/>
    <cellStyle name="Normal 61 4 3 3 4 3" xfId="0"/>
    <cellStyle name="Normal 61 4 3 3 4 3 2" xfId="0"/>
    <cellStyle name="Normal 61 4 3 3 4 3 2 2" xfId="0"/>
    <cellStyle name="Normal 61 4 3 3 4 3 3" xfId="0"/>
    <cellStyle name="Normal 61 4 3 3 4 4" xfId="0"/>
    <cellStyle name="Normal 61 4 3 3 4 4 2" xfId="0"/>
    <cellStyle name="Normal 61 4 3 3 4 5" xfId="0"/>
    <cellStyle name="Normal 61 4 3 3 5" xfId="0"/>
    <cellStyle name="Normal 61 4 3 3 5 2" xfId="0"/>
    <cellStyle name="Normal 61 4 3 3 5 2 2" xfId="0"/>
    <cellStyle name="Normal 61 4 3 3 5 3" xfId="0"/>
    <cellStyle name="Normal 61 4 3 3 6" xfId="0"/>
    <cellStyle name="Normal 61 4 3 3 6 2" xfId="0"/>
    <cellStyle name="Normal 61 4 3 3 6 2 2" xfId="0"/>
    <cellStyle name="Normal 61 4 3 3 6 3" xfId="0"/>
    <cellStyle name="Normal 61 4 3 3 7" xfId="0"/>
    <cellStyle name="Normal 61 4 3 3 7 2" xfId="0"/>
    <cellStyle name="Normal 61 4 3 3 8" xfId="0"/>
    <cellStyle name="Normal 61 4 3 4" xfId="0"/>
    <cellStyle name="Normal 61 4 3 4 2" xfId="0"/>
    <cellStyle name="Normal 61 4 3 4 2 2" xfId="0"/>
    <cellStyle name="Normal 61 4 3 4 2 2 2" xfId="0"/>
    <cellStyle name="Normal 61 4 3 4 2 2 2 2" xfId="0"/>
    <cellStyle name="Normal 61 4 3 4 2 2 2 2 2" xfId="0"/>
    <cellStyle name="Normal 61 4 3 4 2 2 2 3" xfId="0"/>
    <cellStyle name="Normal 61 4 3 4 2 2 3" xfId="0"/>
    <cellStyle name="Normal 61 4 3 4 2 2 3 2" xfId="0"/>
    <cellStyle name="Normal 61 4 3 4 2 2 3 2 2" xfId="0"/>
    <cellStyle name="Normal 61 4 3 4 2 2 3 3" xfId="0"/>
    <cellStyle name="Normal 61 4 3 4 2 2 4" xfId="0"/>
    <cellStyle name="Normal 61 4 3 4 2 2 4 2" xfId="0"/>
    <cellStyle name="Normal 61 4 3 4 2 2 5" xfId="0"/>
    <cellStyle name="Normal 61 4 3 4 2 3" xfId="0"/>
    <cellStyle name="Normal 61 4 3 4 2 3 2" xfId="0"/>
    <cellStyle name="Normal 61 4 3 4 2 3 2 2" xfId="0"/>
    <cellStyle name="Normal 61 4 3 4 2 3 3" xfId="0"/>
    <cellStyle name="Normal 61 4 3 4 2 4" xfId="0"/>
    <cellStyle name="Normal 61 4 3 4 2 4 2" xfId="0"/>
    <cellStyle name="Normal 61 4 3 4 2 4 2 2" xfId="0"/>
    <cellStyle name="Normal 61 4 3 4 2 4 3" xfId="0"/>
    <cellStyle name="Normal 61 4 3 4 2 5" xfId="0"/>
    <cellStyle name="Normal 61 4 3 4 2 5 2" xfId="0"/>
    <cellStyle name="Normal 61 4 3 4 2 6" xfId="0"/>
    <cellStyle name="Normal 61 4 3 4 3" xfId="0"/>
    <cellStyle name="Normal 61 4 3 4 3 2" xfId="0"/>
    <cellStyle name="Normal 61 4 3 4 3 2 2" xfId="0"/>
    <cellStyle name="Normal 61 4 3 4 3 2 2 2" xfId="0"/>
    <cellStyle name="Normal 61 4 3 4 3 2 3" xfId="0"/>
    <cellStyle name="Normal 61 4 3 4 3 3" xfId="0"/>
    <cellStyle name="Normal 61 4 3 4 3 3 2" xfId="0"/>
    <cellStyle name="Normal 61 4 3 4 3 3 2 2" xfId="0"/>
    <cellStyle name="Normal 61 4 3 4 3 3 3" xfId="0"/>
    <cellStyle name="Normal 61 4 3 4 3 4" xfId="0"/>
    <cellStyle name="Normal 61 4 3 4 3 4 2" xfId="0"/>
    <cellStyle name="Normal 61 4 3 4 3 5" xfId="0"/>
    <cellStyle name="Normal 61 4 3 4 4" xfId="0"/>
    <cellStyle name="Normal 61 4 3 4 4 2" xfId="0"/>
    <cellStyle name="Normal 61 4 3 4 4 2 2" xfId="0"/>
    <cellStyle name="Normal 61 4 3 4 4 3" xfId="0"/>
    <cellStyle name="Normal 61 4 3 4 5" xfId="0"/>
    <cellStyle name="Normal 61 4 3 4 5 2" xfId="0"/>
    <cellStyle name="Normal 61 4 3 4 5 2 2" xfId="0"/>
    <cellStyle name="Normal 61 4 3 4 5 3" xfId="0"/>
    <cellStyle name="Normal 61 4 3 4 6" xfId="0"/>
    <cellStyle name="Normal 61 4 3 4 6 2" xfId="0"/>
    <cellStyle name="Normal 61 4 3 4 7" xfId="0"/>
    <cellStyle name="Normal 61 4 3 5" xfId="0"/>
    <cellStyle name="Normal 61 4 3 5 2" xfId="0"/>
    <cellStyle name="Normal 61 4 3 5 2 2" xfId="0"/>
    <cellStyle name="Normal 61 4 3 5 2 2 2" xfId="0"/>
    <cellStyle name="Normal 61 4 3 5 2 2 2 2" xfId="0"/>
    <cellStyle name="Normal 61 4 3 5 2 2 3" xfId="0"/>
    <cellStyle name="Normal 61 4 3 5 2 3" xfId="0"/>
    <cellStyle name="Normal 61 4 3 5 2 3 2" xfId="0"/>
    <cellStyle name="Normal 61 4 3 5 2 3 2 2" xfId="0"/>
    <cellStyle name="Normal 61 4 3 5 2 3 3" xfId="0"/>
    <cellStyle name="Normal 61 4 3 5 2 4" xfId="0"/>
    <cellStyle name="Normal 61 4 3 5 2 4 2" xfId="0"/>
    <cellStyle name="Normal 61 4 3 5 2 5" xfId="0"/>
    <cellStyle name="Normal 61 4 3 5 3" xfId="0"/>
    <cellStyle name="Normal 61 4 3 5 3 2" xfId="0"/>
    <cellStyle name="Normal 61 4 3 5 3 2 2" xfId="0"/>
    <cellStyle name="Normal 61 4 3 5 3 3" xfId="0"/>
    <cellStyle name="Normal 61 4 3 5 4" xfId="0"/>
    <cellStyle name="Normal 61 4 3 5 4 2" xfId="0"/>
    <cellStyle name="Normal 61 4 3 5 4 2 2" xfId="0"/>
    <cellStyle name="Normal 61 4 3 5 4 3" xfId="0"/>
    <cellStyle name="Normal 61 4 3 5 5" xfId="0"/>
    <cellStyle name="Normal 61 4 3 5 5 2" xfId="0"/>
    <cellStyle name="Normal 61 4 3 5 6" xfId="0"/>
    <cellStyle name="Normal 61 4 3 6" xfId="0"/>
    <cellStyle name="Normal 61 4 3 6 2" xfId="0"/>
    <cellStyle name="Normal 61 4 3 6 2 2" xfId="0"/>
    <cellStyle name="Normal 61 4 3 6 2 2 2" xfId="0"/>
    <cellStyle name="Normal 61 4 3 6 2 3" xfId="0"/>
    <cellStyle name="Normal 61 4 3 6 3" xfId="0"/>
    <cellStyle name="Normal 61 4 3 6 3 2" xfId="0"/>
    <cellStyle name="Normal 61 4 3 6 3 2 2" xfId="0"/>
    <cellStyle name="Normal 61 4 3 6 3 3" xfId="0"/>
    <cellStyle name="Normal 61 4 3 6 4" xfId="0"/>
    <cellStyle name="Normal 61 4 3 6 4 2" xfId="0"/>
    <cellStyle name="Normal 61 4 3 6 5" xfId="0"/>
    <cellStyle name="Normal 61 4 3 7" xfId="0"/>
    <cellStyle name="Normal 61 4 3 7 2" xfId="0"/>
    <cellStyle name="Normal 61 4 3 7 2 2" xfId="0"/>
    <cellStyle name="Normal 61 4 3 7 3" xfId="0"/>
    <cellStyle name="Normal 61 4 3 8" xfId="0"/>
    <cellStyle name="Normal 61 4 3 8 2" xfId="0"/>
    <cellStyle name="Normal 61 4 3 8 2 2" xfId="0"/>
    <cellStyle name="Normal 61 4 3 8 3" xfId="0"/>
    <cellStyle name="Normal 61 4 3 9" xfId="0"/>
    <cellStyle name="Normal 61 4 3 9 2" xfId="0"/>
    <cellStyle name="Normal 61 4 4" xfId="0"/>
    <cellStyle name="Normal 61 4 4 10" xfId="0"/>
    <cellStyle name="Normal 61 4 4 2" xfId="0"/>
    <cellStyle name="Normal 61 4 4 2 2" xfId="0"/>
    <cellStyle name="Normal 61 4 4 2 2 2" xfId="0"/>
    <cellStyle name="Normal 61 4 4 2 2 2 2" xfId="0"/>
    <cellStyle name="Normal 61 4 4 2 2 2 2 2" xfId="0"/>
    <cellStyle name="Normal 61 4 4 2 2 2 2 2 2" xfId="0"/>
    <cellStyle name="Normal 61 4 4 2 2 2 2 2 2 2" xfId="0"/>
    <cellStyle name="Normal 61 4 4 2 2 2 2 2 2 2 2" xfId="0"/>
    <cellStyle name="Normal 61 4 4 2 2 2 2 2 2 3" xfId="0"/>
    <cellStyle name="Normal 61 4 4 2 2 2 2 2 3" xfId="0"/>
    <cellStyle name="Normal 61 4 4 2 2 2 2 2 3 2" xfId="0"/>
    <cellStyle name="Normal 61 4 4 2 2 2 2 2 3 2 2" xfId="0"/>
    <cellStyle name="Normal 61 4 4 2 2 2 2 2 3 3" xfId="0"/>
    <cellStyle name="Normal 61 4 4 2 2 2 2 2 4" xfId="0"/>
    <cellStyle name="Normal 61 4 4 2 2 2 2 2 4 2" xfId="0"/>
    <cellStyle name="Normal 61 4 4 2 2 2 2 2 5" xfId="0"/>
    <cellStyle name="Normal 61 4 4 2 2 2 2 3" xfId="0"/>
    <cellStyle name="Normal 61 4 4 2 2 2 2 3 2" xfId="0"/>
    <cellStyle name="Normal 61 4 4 2 2 2 2 3 2 2" xfId="0"/>
    <cellStyle name="Normal 61 4 4 2 2 2 2 3 3" xfId="0"/>
    <cellStyle name="Normal 61 4 4 2 2 2 2 4" xfId="0"/>
    <cellStyle name="Normal 61 4 4 2 2 2 2 4 2" xfId="0"/>
    <cellStyle name="Normal 61 4 4 2 2 2 2 4 2 2" xfId="0"/>
    <cellStyle name="Normal 61 4 4 2 2 2 2 4 3" xfId="0"/>
    <cellStyle name="Normal 61 4 4 2 2 2 2 5" xfId="0"/>
    <cellStyle name="Normal 61 4 4 2 2 2 2 5 2" xfId="0"/>
    <cellStyle name="Normal 61 4 4 2 2 2 2 6" xfId="0"/>
    <cellStyle name="Normal 61 4 4 2 2 2 3" xfId="0"/>
    <cellStyle name="Normal 61 4 4 2 2 2 3 2" xfId="0"/>
    <cellStyle name="Normal 61 4 4 2 2 2 3 2 2" xfId="0"/>
    <cellStyle name="Normal 61 4 4 2 2 2 3 2 2 2" xfId="0"/>
    <cellStyle name="Normal 61 4 4 2 2 2 3 2 3" xfId="0"/>
    <cellStyle name="Normal 61 4 4 2 2 2 3 3" xfId="0"/>
    <cellStyle name="Normal 61 4 4 2 2 2 3 3 2" xfId="0"/>
    <cellStyle name="Normal 61 4 4 2 2 2 3 3 2 2" xfId="0"/>
    <cellStyle name="Normal 61 4 4 2 2 2 3 3 3" xfId="0"/>
    <cellStyle name="Normal 61 4 4 2 2 2 3 4" xfId="0"/>
    <cellStyle name="Normal 61 4 4 2 2 2 3 4 2" xfId="0"/>
    <cellStyle name="Normal 61 4 4 2 2 2 3 5" xfId="0"/>
    <cellStyle name="Normal 61 4 4 2 2 2 4" xfId="0"/>
    <cellStyle name="Normal 61 4 4 2 2 2 4 2" xfId="0"/>
    <cellStyle name="Normal 61 4 4 2 2 2 4 2 2" xfId="0"/>
    <cellStyle name="Normal 61 4 4 2 2 2 4 3" xfId="0"/>
    <cellStyle name="Normal 61 4 4 2 2 2 5" xfId="0"/>
    <cellStyle name="Normal 61 4 4 2 2 2 5 2" xfId="0"/>
    <cellStyle name="Normal 61 4 4 2 2 2 5 2 2" xfId="0"/>
    <cellStyle name="Normal 61 4 4 2 2 2 5 3" xfId="0"/>
    <cellStyle name="Normal 61 4 4 2 2 2 6" xfId="0"/>
    <cellStyle name="Normal 61 4 4 2 2 2 6 2" xfId="0"/>
    <cellStyle name="Normal 61 4 4 2 2 2 7" xfId="0"/>
    <cellStyle name="Normal 61 4 4 2 2 3" xfId="0"/>
    <cellStyle name="Normal 61 4 4 2 2 3 2" xfId="0"/>
    <cellStyle name="Normal 61 4 4 2 2 3 2 2" xfId="0"/>
    <cellStyle name="Normal 61 4 4 2 2 3 2 2 2" xfId="0"/>
    <cellStyle name="Normal 61 4 4 2 2 3 2 2 2 2" xfId="0"/>
    <cellStyle name="Normal 61 4 4 2 2 3 2 2 3" xfId="0"/>
    <cellStyle name="Normal 61 4 4 2 2 3 2 3" xfId="0"/>
    <cellStyle name="Normal 61 4 4 2 2 3 2 3 2" xfId="0"/>
    <cellStyle name="Normal 61 4 4 2 2 3 2 3 2 2" xfId="0"/>
    <cellStyle name="Normal 61 4 4 2 2 3 2 3 3" xfId="0"/>
    <cellStyle name="Normal 61 4 4 2 2 3 2 4" xfId="0"/>
    <cellStyle name="Normal 61 4 4 2 2 3 2 4 2" xfId="0"/>
    <cellStyle name="Normal 61 4 4 2 2 3 2 5" xfId="0"/>
    <cellStyle name="Normal 61 4 4 2 2 3 3" xfId="0"/>
    <cellStyle name="Normal 61 4 4 2 2 3 3 2" xfId="0"/>
    <cellStyle name="Normal 61 4 4 2 2 3 3 2 2" xfId="0"/>
    <cellStyle name="Normal 61 4 4 2 2 3 3 3" xfId="0"/>
    <cellStyle name="Normal 61 4 4 2 2 3 4" xfId="0"/>
    <cellStyle name="Normal 61 4 4 2 2 3 4 2" xfId="0"/>
    <cellStyle name="Normal 61 4 4 2 2 3 4 2 2" xfId="0"/>
    <cellStyle name="Normal 61 4 4 2 2 3 4 3" xfId="0"/>
    <cellStyle name="Normal 61 4 4 2 2 3 5" xfId="0"/>
    <cellStyle name="Normal 61 4 4 2 2 3 5 2" xfId="0"/>
    <cellStyle name="Normal 61 4 4 2 2 3 6" xfId="0"/>
    <cellStyle name="Normal 61 4 4 2 2 4" xfId="0"/>
    <cellStyle name="Normal 61 4 4 2 2 4 2" xfId="0"/>
    <cellStyle name="Normal 61 4 4 2 2 4 2 2" xfId="0"/>
    <cellStyle name="Normal 61 4 4 2 2 4 2 2 2" xfId="0"/>
    <cellStyle name="Normal 61 4 4 2 2 4 2 3" xfId="0"/>
    <cellStyle name="Normal 61 4 4 2 2 4 3" xfId="0"/>
    <cellStyle name="Normal 61 4 4 2 2 4 3 2" xfId="0"/>
    <cellStyle name="Normal 61 4 4 2 2 4 3 2 2" xfId="0"/>
    <cellStyle name="Normal 61 4 4 2 2 4 3 3" xfId="0"/>
    <cellStyle name="Normal 61 4 4 2 2 4 4" xfId="0"/>
    <cellStyle name="Normal 61 4 4 2 2 4 4 2" xfId="0"/>
    <cellStyle name="Normal 61 4 4 2 2 4 5" xfId="0"/>
    <cellStyle name="Normal 61 4 4 2 2 5" xfId="0"/>
    <cellStyle name="Normal 61 4 4 2 2 5 2" xfId="0"/>
    <cellStyle name="Normal 61 4 4 2 2 5 2 2" xfId="0"/>
    <cellStyle name="Normal 61 4 4 2 2 5 3" xfId="0"/>
    <cellStyle name="Normal 61 4 4 2 2 6" xfId="0"/>
    <cellStyle name="Normal 61 4 4 2 2 6 2" xfId="0"/>
    <cellStyle name="Normal 61 4 4 2 2 6 2 2" xfId="0"/>
    <cellStyle name="Normal 61 4 4 2 2 6 3" xfId="0"/>
    <cellStyle name="Normal 61 4 4 2 2 7" xfId="0"/>
    <cellStyle name="Normal 61 4 4 2 2 7 2" xfId="0"/>
    <cellStyle name="Normal 61 4 4 2 2 8" xfId="0"/>
    <cellStyle name="Normal 61 4 4 2 3" xfId="0"/>
    <cellStyle name="Normal 61 4 4 2 3 2" xfId="0"/>
    <cellStyle name="Normal 61 4 4 2 3 2 2" xfId="0"/>
    <cellStyle name="Normal 61 4 4 2 3 2 2 2" xfId="0"/>
    <cellStyle name="Normal 61 4 4 2 3 2 2 2 2" xfId="0"/>
    <cellStyle name="Normal 61 4 4 2 3 2 2 2 2 2" xfId="0"/>
    <cellStyle name="Normal 61 4 4 2 3 2 2 2 3" xfId="0"/>
    <cellStyle name="Normal 61 4 4 2 3 2 2 3" xfId="0"/>
    <cellStyle name="Normal 61 4 4 2 3 2 2 3 2" xfId="0"/>
    <cellStyle name="Normal 61 4 4 2 3 2 2 3 2 2" xfId="0"/>
    <cellStyle name="Normal 61 4 4 2 3 2 2 3 3" xfId="0"/>
    <cellStyle name="Normal 61 4 4 2 3 2 2 4" xfId="0"/>
    <cellStyle name="Normal 61 4 4 2 3 2 2 4 2" xfId="0"/>
    <cellStyle name="Normal 61 4 4 2 3 2 2 5" xfId="0"/>
    <cellStyle name="Normal 61 4 4 2 3 2 3" xfId="0"/>
    <cellStyle name="Normal 61 4 4 2 3 2 3 2" xfId="0"/>
    <cellStyle name="Normal 61 4 4 2 3 2 3 2 2" xfId="0"/>
    <cellStyle name="Normal 61 4 4 2 3 2 3 3" xfId="0"/>
    <cellStyle name="Normal 61 4 4 2 3 2 4" xfId="0"/>
    <cellStyle name="Normal 61 4 4 2 3 2 4 2" xfId="0"/>
    <cellStyle name="Normal 61 4 4 2 3 2 4 2 2" xfId="0"/>
    <cellStyle name="Normal 61 4 4 2 3 2 4 3" xfId="0"/>
    <cellStyle name="Normal 61 4 4 2 3 2 5" xfId="0"/>
    <cellStyle name="Normal 61 4 4 2 3 2 5 2" xfId="0"/>
    <cellStyle name="Normal 61 4 4 2 3 2 6" xfId="0"/>
    <cellStyle name="Normal 61 4 4 2 3 3" xfId="0"/>
    <cellStyle name="Normal 61 4 4 2 3 3 2" xfId="0"/>
    <cellStyle name="Normal 61 4 4 2 3 3 2 2" xfId="0"/>
    <cellStyle name="Normal 61 4 4 2 3 3 2 2 2" xfId="0"/>
    <cellStyle name="Normal 61 4 4 2 3 3 2 3" xfId="0"/>
    <cellStyle name="Normal 61 4 4 2 3 3 3" xfId="0"/>
    <cellStyle name="Normal 61 4 4 2 3 3 3 2" xfId="0"/>
    <cellStyle name="Normal 61 4 4 2 3 3 3 2 2" xfId="0"/>
    <cellStyle name="Normal 61 4 4 2 3 3 3 3" xfId="0"/>
    <cellStyle name="Normal 61 4 4 2 3 3 4" xfId="0"/>
    <cellStyle name="Normal 61 4 4 2 3 3 4 2" xfId="0"/>
    <cellStyle name="Normal 61 4 4 2 3 3 5" xfId="0"/>
    <cellStyle name="Normal 61 4 4 2 3 4" xfId="0"/>
    <cellStyle name="Normal 61 4 4 2 3 4 2" xfId="0"/>
    <cellStyle name="Normal 61 4 4 2 3 4 2 2" xfId="0"/>
    <cellStyle name="Normal 61 4 4 2 3 4 3" xfId="0"/>
    <cellStyle name="Normal 61 4 4 2 3 5" xfId="0"/>
    <cellStyle name="Normal 61 4 4 2 3 5 2" xfId="0"/>
    <cellStyle name="Normal 61 4 4 2 3 5 2 2" xfId="0"/>
    <cellStyle name="Normal 61 4 4 2 3 5 3" xfId="0"/>
    <cellStyle name="Normal 61 4 4 2 3 6" xfId="0"/>
    <cellStyle name="Normal 61 4 4 2 3 6 2" xfId="0"/>
    <cellStyle name="Normal 61 4 4 2 3 7" xfId="0"/>
    <cellStyle name="Normal 61 4 4 2 4" xfId="0"/>
    <cellStyle name="Normal 61 4 4 2 4 2" xfId="0"/>
    <cellStyle name="Normal 61 4 4 2 4 2 2" xfId="0"/>
    <cellStyle name="Normal 61 4 4 2 4 2 2 2" xfId="0"/>
    <cellStyle name="Normal 61 4 4 2 4 2 2 2 2" xfId="0"/>
    <cellStyle name="Normal 61 4 4 2 4 2 2 3" xfId="0"/>
    <cellStyle name="Normal 61 4 4 2 4 2 3" xfId="0"/>
    <cellStyle name="Normal 61 4 4 2 4 2 3 2" xfId="0"/>
    <cellStyle name="Normal 61 4 4 2 4 2 3 2 2" xfId="0"/>
    <cellStyle name="Normal 61 4 4 2 4 2 3 3" xfId="0"/>
    <cellStyle name="Normal 61 4 4 2 4 2 4" xfId="0"/>
    <cellStyle name="Normal 61 4 4 2 4 2 4 2" xfId="0"/>
    <cellStyle name="Normal 61 4 4 2 4 2 5" xfId="0"/>
    <cellStyle name="Normal 61 4 4 2 4 3" xfId="0"/>
    <cellStyle name="Normal 61 4 4 2 4 3 2" xfId="0"/>
    <cellStyle name="Normal 61 4 4 2 4 3 2 2" xfId="0"/>
    <cellStyle name="Normal 61 4 4 2 4 3 3" xfId="0"/>
    <cellStyle name="Normal 61 4 4 2 4 4" xfId="0"/>
    <cellStyle name="Normal 61 4 4 2 4 4 2" xfId="0"/>
    <cellStyle name="Normal 61 4 4 2 4 4 2 2" xfId="0"/>
    <cellStyle name="Normal 61 4 4 2 4 4 3" xfId="0"/>
    <cellStyle name="Normal 61 4 4 2 4 5" xfId="0"/>
    <cellStyle name="Normal 61 4 4 2 4 5 2" xfId="0"/>
    <cellStyle name="Normal 61 4 4 2 4 6" xfId="0"/>
    <cellStyle name="Normal 61 4 4 2 5" xfId="0"/>
    <cellStyle name="Normal 61 4 4 2 5 2" xfId="0"/>
    <cellStyle name="Normal 61 4 4 2 5 2 2" xfId="0"/>
    <cellStyle name="Normal 61 4 4 2 5 2 2 2" xfId="0"/>
    <cellStyle name="Normal 61 4 4 2 5 2 3" xfId="0"/>
    <cellStyle name="Normal 61 4 4 2 5 3" xfId="0"/>
    <cellStyle name="Normal 61 4 4 2 5 3 2" xfId="0"/>
    <cellStyle name="Normal 61 4 4 2 5 3 2 2" xfId="0"/>
    <cellStyle name="Normal 61 4 4 2 5 3 3" xfId="0"/>
    <cellStyle name="Normal 61 4 4 2 5 4" xfId="0"/>
    <cellStyle name="Normal 61 4 4 2 5 4 2" xfId="0"/>
    <cellStyle name="Normal 61 4 4 2 5 5" xfId="0"/>
    <cellStyle name="Normal 61 4 4 2 6" xfId="0"/>
    <cellStyle name="Normal 61 4 4 2 6 2" xfId="0"/>
    <cellStyle name="Normal 61 4 4 2 6 2 2" xfId="0"/>
    <cellStyle name="Normal 61 4 4 2 6 3" xfId="0"/>
    <cellStyle name="Normal 61 4 4 2 7" xfId="0"/>
    <cellStyle name="Normal 61 4 4 2 7 2" xfId="0"/>
    <cellStyle name="Normal 61 4 4 2 7 2 2" xfId="0"/>
    <cellStyle name="Normal 61 4 4 2 7 3" xfId="0"/>
    <cellStyle name="Normal 61 4 4 2 8" xfId="0"/>
    <cellStyle name="Normal 61 4 4 2 8 2" xfId="0"/>
    <cellStyle name="Normal 61 4 4 2 9" xfId="0"/>
    <cellStyle name="Normal 61 4 4 3" xfId="0"/>
    <cellStyle name="Normal 61 4 4 3 2" xfId="0"/>
    <cellStyle name="Normal 61 4 4 3 2 2" xfId="0"/>
    <cellStyle name="Normal 61 4 4 3 2 2 2" xfId="0"/>
    <cellStyle name="Normal 61 4 4 3 2 2 2 2" xfId="0"/>
    <cellStyle name="Normal 61 4 4 3 2 2 2 2 2" xfId="0"/>
    <cellStyle name="Normal 61 4 4 3 2 2 2 2 2 2" xfId="0"/>
    <cellStyle name="Normal 61 4 4 3 2 2 2 2 3" xfId="0"/>
    <cellStyle name="Normal 61 4 4 3 2 2 2 3" xfId="0"/>
    <cellStyle name="Normal 61 4 4 3 2 2 2 3 2" xfId="0"/>
    <cellStyle name="Normal 61 4 4 3 2 2 2 3 2 2" xfId="0"/>
    <cellStyle name="Normal 61 4 4 3 2 2 2 3 3" xfId="0"/>
    <cellStyle name="Normal 61 4 4 3 2 2 2 4" xfId="0"/>
    <cellStyle name="Normal 61 4 4 3 2 2 2 4 2" xfId="0"/>
    <cellStyle name="Normal 61 4 4 3 2 2 2 5" xfId="0"/>
    <cellStyle name="Normal 61 4 4 3 2 2 3" xfId="0"/>
    <cellStyle name="Normal 61 4 4 3 2 2 3 2" xfId="0"/>
    <cellStyle name="Normal 61 4 4 3 2 2 3 2 2" xfId="0"/>
    <cellStyle name="Normal 61 4 4 3 2 2 3 3" xfId="0"/>
    <cellStyle name="Normal 61 4 4 3 2 2 4" xfId="0"/>
    <cellStyle name="Normal 61 4 4 3 2 2 4 2" xfId="0"/>
    <cellStyle name="Normal 61 4 4 3 2 2 4 2 2" xfId="0"/>
    <cellStyle name="Normal 61 4 4 3 2 2 4 3" xfId="0"/>
    <cellStyle name="Normal 61 4 4 3 2 2 5" xfId="0"/>
    <cellStyle name="Normal 61 4 4 3 2 2 5 2" xfId="0"/>
    <cellStyle name="Normal 61 4 4 3 2 2 6" xfId="0"/>
    <cellStyle name="Normal 61 4 4 3 2 3" xfId="0"/>
    <cellStyle name="Normal 61 4 4 3 2 3 2" xfId="0"/>
    <cellStyle name="Normal 61 4 4 3 2 3 2 2" xfId="0"/>
    <cellStyle name="Normal 61 4 4 3 2 3 2 2 2" xfId="0"/>
    <cellStyle name="Normal 61 4 4 3 2 3 2 3" xfId="0"/>
    <cellStyle name="Normal 61 4 4 3 2 3 3" xfId="0"/>
    <cellStyle name="Normal 61 4 4 3 2 3 3 2" xfId="0"/>
    <cellStyle name="Normal 61 4 4 3 2 3 3 2 2" xfId="0"/>
    <cellStyle name="Normal 61 4 4 3 2 3 3 3" xfId="0"/>
    <cellStyle name="Normal 61 4 4 3 2 3 4" xfId="0"/>
    <cellStyle name="Normal 61 4 4 3 2 3 4 2" xfId="0"/>
    <cellStyle name="Normal 61 4 4 3 2 3 5" xfId="0"/>
    <cellStyle name="Normal 61 4 4 3 2 4" xfId="0"/>
    <cellStyle name="Normal 61 4 4 3 2 4 2" xfId="0"/>
    <cellStyle name="Normal 61 4 4 3 2 4 2 2" xfId="0"/>
    <cellStyle name="Normal 61 4 4 3 2 4 3" xfId="0"/>
    <cellStyle name="Normal 61 4 4 3 2 5" xfId="0"/>
    <cellStyle name="Normal 61 4 4 3 2 5 2" xfId="0"/>
    <cellStyle name="Normal 61 4 4 3 2 5 2 2" xfId="0"/>
    <cellStyle name="Normal 61 4 4 3 2 5 3" xfId="0"/>
    <cellStyle name="Normal 61 4 4 3 2 6" xfId="0"/>
    <cellStyle name="Normal 61 4 4 3 2 6 2" xfId="0"/>
    <cellStyle name="Normal 61 4 4 3 2 7" xfId="0"/>
    <cellStyle name="Normal 61 4 4 3 3" xfId="0"/>
    <cellStyle name="Normal 61 4 4 3 3 2" xfId="0"/>
    <cellStyle name="Normal 61 4 4 3 3 2 2" xfId="0"/>
    <cellStyle name="Normal 61 4 4 3 3 2 2 2" xfId="0"/>
    <cellStyle name="Normal 61 4 4 3 3 2 2 2 2" xfId="0"/>
    <cellStyle name="Normal 61 4 4 3 3 2 2 3" xfId="0"/>
    <cellStyle name="Normal 61 4 4 3 3 2 3" xfId="0"/>
    <cellStyle name="Normal 61 4 4 3 3 2 3 2" xfId="0"/>
    <cellStyle name="Normal 61 4 4 3 3 2 3 2 2" xfId="0"/>
    <cellStyle name="Normal 61 4 4 3 3 2 3 3" xfId="0"/>
    <cellStyle name="Normal 61 4 4 3 3 2 4" xfId="0"/>
    <cellStyle name="Normal 61 4 4 3 3 2 4 2" xfId="0"/>
    <cellStyle name="Normal 61 4 4 3 3 2 5" xfId="0"/>
    <cellStyle name="Normal 61 4 4 3 3 3" xfId="0"/>
    <cellStyle name="Normal 61 4 4 3 3 3 2" xfId="0"/>
    <cellStyle name="Normal 61 4 4 3 3 3 2 2" xfId="0"/>
    <cellStyle name="Normal 61 4 4 3 3 3 3" xfId="0"/>
    <cellStyle name="Normal 61 4 4 3 3 4" xfId="0"/>
    <cellStyle name="Normal 61 4 4 3 3 4 2" xfId="0"/>
    <cellStyle name="Normal 61 4 4 3 3 4 2 2" xfId="0"/>
    <cellStyle name="Normal 61 4 4 3 3 4 3" xfId="0"/>
    <cellStyle name="Normal 61 4 4 3 3 5" xfId="0"/>
    <cellStyle name="Normal 61 4 4 3 3 5 2" xfId="0"/>
    <cellStyle name="Normal 61 4 4 3 3 6" xfId="0"/>
    <cellStyle name="Normal 61 4 4 3 4" xfId="0"/>
    <cellStyle name="Normal 61 4 4 3 4 2" xfId="0"/>
    <cellStyle name="Normal 61 4 4 3 4 2 2" xfId="0"/>
    <cellStyle name="Normal 61 4 4 3 4 2 2 2" xfId="0"/>
    <cellStyle name="Normal 61 4 4 3 4 2 3" xfId="0"/>
    <cellStyle name="Normal 61 4 4 3 4 3" xfId="0"/>
    <cellStyle name="Normal 61 4 4 3 4 3 2" xfId="0"/>
    <cellStyle name="Normal 61 4 4 3 4 3 2 2" xfId="0"/>
    <cellStyle name="Normal 61 4 4 3 4 3 3" xfId="0"/>
    <cellStyle name="Normal 61 4 4 3 4 4" xfId="0"/>
    <cellStyle name="Normal 61 4 4 3 4 4 2" xfId="0"/>
    <cellStyle name="Normal 61 4 4 3 4 5" xfId="0"/>
    <cellStyle name="Normal 61 4 4 3 5" xfId="0"/>
    <cellStyle name="Normal 61 4 4 3 5 2" xfId="0"/>
    <cellStyle name="Normal 61 4 4 3 5 2 2" xfId="0"/>
    <cellStyle name="Normal 61 4 4 3 5 3" xfId="0"/>
    <cellStyle name="Normal 61 4 4 3 6" xfId="0"/>
    <cellStyle name="Normal 61 4 4 3 6 2" xfId="0"/>
    <cellStyle name="Normal 61 4 4 3 6 2 2" xfId="0"/>
    <cellStyle name="Normal 61 4 4 3 6 3" xfId="0"/>
    <cellStyle name="Normal 61 4 4 3 7" xfId="0"/>
    <cellStyle name="Normal 61 4 4 3 7 2" xfId="0"/>
    <cellStyle name="Normal 61 4 4 3 8" xfId="0"/>
    <cellStyle name="Normal 61 4 4 4" xfId="0"/>
    <cellStyle name="Normal 61 4 4 4 2" xfId="0"/>
    <cellStyle name="Normal 61 4 4 4 2 2" xfId="0"/>
    <cellStyle name="Normal 61 4 4 4 2 2 2" xfId="0"/>
    <cellStyle name="Normal 61 4 4 4 2 2 2 2" xfId="0"/>
    <cellStyle name="Normal 61 4 4 4 2 2 2 2 2" xfId="0"/>
    <cellStyle name="Normal 61 4 4 4 2 2 2 3" xfId="0"/>
    <cellStyle name="Normal 61 4 4 4 2 2 3" xfId="0"/>
    <cellStyle name="Normal 61 4 4 4 2 2 3 2" xfId="0"/>
    <cellStyle name="Normal 61 4 4 4 2 2 3 2 2" xfId="0"/>
    <cellStyle name="Normal 61 4 4 4 2 2 3 3" xfId="0"/>
    <cellStyle name="Normal 61 4 4 4 2 2 4" xfId="0"/>
    <cellStyle name="Normal 61 4 4 4 2 2 4 2" xfId="0"/>
    <cellStyle name="Normal 61 4 4 4 2 2 5" xfId="0"/>
    <cellStyle name="Normal 61 4 4 4 2 3" xfId="0"/>
    <cellStyle name="Normal 61 4 4 4 2 3 2" xfId="0"/>
    <cellStyle name="Normal 61 4 4 4 2 3 2 2" xfId="0"/>
    <cellStyle name="Normal 61 4 4 4 2 3 3" xfId="0"/>
    <cellStyle name="Normal 61 4 4 4 2 4" xfId="0"/>
    <cellStyle name="Normal 61 4 4 4 2 4 2" xfId="0"/>
    <cellStyle name="Normal 61 4 4 4 2 4 2 2" xfId="0"/>
    <cellStyle name="Normal 61 4 4 4 2 4 3" xfId="0"/>
    <cellStyle name="Normal 61 4 4 4 2 5" xfId="0"/>
    <cellStyle name="Normal 61 4 4 4 2 5 2" xfId="0"/>
    <cellStyle name="Normal 61 4 4 4 2 6" xfId="0"/>
    <cellStyle name="Normal 61 4 4 4 3" xfId="0"/>
    <cellStyle name="Normal 61 4 4 4 3 2" xfId="0"/>
    <cellStyle name="Normal 61 4 4 4 3 2 2" xfId="0"/>
    <cellStyle name="Normal 61 4 4 4 3 2 2 2" xfId="0"/>
    <cellStyle name="Normal 61 4 4 4 3 2 3" xfId="0"/>
    <cellStyle name="Normal 61 4 4 4 3 3" xfId="0"/>
    <cellStyle name="Normal 61 4 4 4 3 3 2" xfId="0"/>
    <cellStyle name="Normal 61 4 4 4 3 3 2 2" xfId="0"/>
    <cellStyle name="Normal 61 4 4 4 3 3 3" xfId="0"/>
    <cellStyle name="Normal 61 4 4 4 3 4" xfId="0"/>
    <cellStyle name="Normal 61 4 4 4 3 4 2" xfId="0"/>
    <cellStyle name="Normal 61 4 4 4 3 5" xfId="0"/>
    <cellStyle name="Normal 61 4 4 4 4" xfId="0"/>
    <cellStyle name="Normal 61 4 4 4 4 2" xfId="0"/>
    <cellStyle name="Normal 61 4 4 4 4 2 2" xfId="0"/>
    <cellStyle name="Normal 61 4 4 4 4 3" xfId="0"/>
    <cellStyle name="Normal 61 4 4 4 5" xfId="0"/>
    <cellStyle name="Normal 61 4 4 4 5 2" xfId="0"/>
    <cellStyle name="Normal 61 4 4 4 5 2 2" xfId="0"/>
    <cellStyle name="Normal 61 4 4 4 5 3" xfId="0"/>
    <cellStyle name="Normal 61 4 4 4 6" xfId="0"/>
    <cellStyle name="Normal 61 4 4 4 6 2" xfId="0"/>
    <cellStyle name="Normal 61 4 4 4 7" xfId="0"/>
    <cellStyle name="Normal 61 4 4 5" xfId="0"/>
    <cellStyle name="Normal 61 4 4 5 2" xfId="0"/>
    <cellStyle name="Normal 61 4 4 5 2 2" xfId="0"/>
    <cellStyle name="Normal 61 4 4 5 2 2 2" xfId="0"/>
    <cellStyle name="Normal 61 4 4 5 2 2 2 2" xfId="0"/>
    <cellStyle name="Normal 61 4 4 5 2 2 3" xfId="0"/>
    <cellStyle name="Normal 61 4 4 5 2 3" xfId="0"/>
    <cellStyle name="Normal 61 4 4 5 2 3 2" xfId="0"/>
    <cellStyle name="Normal 61 4 4 5 2 3 2 2" xfId="0"/>
    <cellStyle name="Normal 61 4 4 5 2 3 3" xfId="0"/>
    <cellStyle name="Normal 61 4 4 5 2 4" xfId="0"/>
    <cellStyle name="Normal 61 4 4 5 2 4 2" xfId="0"/>
    <cellStyle name="Normal 61 4 4 5 2 5" xfId="0"/>
    <cellStyle name="Normal 61 4 4 5 3" xfId="0"/>
    <cellStyle name="Normal 61 4 4 5 3 2" xfId="0"/>
    <cellStyle name="Normal 61 4 4 5 3 2 2" xfId="0"/>
    <cellStyle name="Normal 61 4 4 5 3 3" xfId="0"/>
    <cellStyle name="Normal 61 4 4 5 4" xfId="0"/>
    <cellStyle name="Normal 61 4 4 5 4 2" xfId="0"/>
    <cellStyle name="Normal 61 4 4 5 4 2 2" xfId="0"/>
    <cellStyle name="Normal 61 4 4 5 4 3" xfId="0"/>
    <cellStyle name="Normal 61 4 4 5 5" xfId="0"/>
    <cellStyle name="Normal 61 4 4 5 5 2" xfId="0"/>
    <cellStyle name="Normal 61 4 4 5 6" xfId="0"/>
    <cellStyle name="Normal 61 4 4 6" xfId="0"/>
    <cellStyle name="Normal 61 4 4 6 2" xfId="0"/>
    <cellStyle name="Normal 61 4 4 6 2 2" xfId="0"/>
    <cellStyle name="Normal 61 4 4 6 2 2 2" xfId="0"/>
    <cellStyle name="Normal 61 4 4 6 2 3" xfId="0"/>
    <cellStyle name="Normal 61 4 4 6 3" xfId="0"/>
    <cellStyle name="Normal 61 4 4 6 3 2" xfId="0"/>
    <cellStyle name="Normal 61 4 4 6 3 2 2" xfId="0"/>
    <cellStyle name="Normal 61 4 4 6 3 3" xfId="0"/>
    <cellStyle name="Normal 61 4 4 6 4" xfId="0"/>
    <cellStyle name="Normal 61 4 4 6 4 2" xfId="0"/>
    <cellStyle name="Normal 61 4 4 6 5" xfId="0"/>
    <cellStyle name="Normal 61 4 4 7" xfId="0"/>
    <cellStyle name="Normal 61 4 4 7 2" xfId="0"/>
    <cellStyle name="Normal 61 4 4 7 2 2" xfId="0"/>
    <cellStyle name="Normal 61 4 4 7 3" xfId="0"/>
    <cellStyle name="Normal 61 4 4 8" xfId="0"/>
    <cellStyle name="Normal 61 4 4 8 2" xfId="0"/>
    <cellStyle name="Normal 61 4 4 8 2 2" xfId="0"/>
    <cellStyle name="Normal 61 4 4 8 3" xfId="0"/>
    <cellStyle name="Normal 61 4 4 9" xfId="0"/>
    <cellStyle name="Normal 61 4 4 9 2" xfId="0"/>
    <cellStyle name="Normal 61 4 5" xfId="0"/>
    <cellStyle name="Normal 61 4 5 2" xfId="0"/>
    <cellStyle name="Normal 61 4 5 2 2" xfId="0"/>
    <cellStyle name="Normal 61 4 5 2 2 2" xfId="0"/>
    <cellStyle name="Normal 61 4 5 2 2 2 2" xfId="0"/>
    <cellStyle name="Normal 61 4 5 2 2 2 2 2" xfId="0"/>
    <cellStyle name="Normal 61 4 5 2 2 2 2 2 2" xfId="0"/>
    <cellStyle name="Normal 61 4 5 2 2 2 2 2 2 2" xfId="0"/>
    <cellStyle name="Normal 61 4 5 2 2 2 2 2 3" xfId="0"/>
    <cellStyle name="Normal 61 4 5 2 2 2 2 3" xfId="0"/>
    <cellStyle name="Normal 61 4 5 2 2 2 2 3 2" xfId="0"/>
    <cellStyle name="Normal 61 4 5 2 2 2 2 3 2 2" xfId="0"/>
    <cellStyle name="Normal 61 4 5 2 2 2 2 3 3" xfId="0"/>
    <cellStyle name="Normal 61 4 5 2 2 2 2 4" xfId="0"/>
    <cellStyle name="Normal 61 4 5 2 2 2 2 4 2" xfId="0"/>
    <cellStyle name="Normal 61 4 5 2 2 2 2 5" xfId="0"/>
    <cellStyle name="Normal 61 4 5 2 2 2 3" xfId="0"/>
    <cellStyle name="Normal 61 4 5 2 2 2 3 2" xfId="0"/>
    <cellStyle name="Normal 61 4 5 2 2 2 3 2 2" xfId="0"/>
    <cellStyle name="Normal 61 4 5 2 2 2 3 3" xfId="0"/>
    <cellStyle name="Normal 61 4 5 2 2 2 4" xfId="0"/>
    <cellStyle name="Normal 61 4 5 2 2 2 4 2" xfId="0"/>
    <cellStyle name="Normal 61 4 5 2 2 2 4 2 2" xfId="0"/>
    <cellStyle name="Normal 61 4 5 2 2 2 4 3" xfId="0"/>
    <cellStyle name="Normal 61 4 5 2 2 2 5" xfId="0"/>
    <cellStyle name="Normal 61 4 5 2 2 2 5 2" xfId="0"/>
    <cellStyle name="Normal 61 4 5 2 2 2 6" xfId="0"/>
    <cellStyle name="Normal 61 4 5 2 2 3" xfId="0"/>
    <cellStyle name="Normal 61 4 5 2 2 3 2" xfId="0"/>
    <cellStyle name="Normal 61 4 5 2 2 3 2 2" xfId="0"/>
    <cellStyle name="Normal 61 4 5 2 2 3 2 2 2" xfId="0"/>
    <cellStyle name="Normal 61 4 5 2 2 3 2 3" xfId="0"/>
    <cellStyle name="Normal 61 4 5 2 2 3 3" xfId="0"/>
    <cellStyle name="Normal 61 4 5 2 2 3 3 2" xfId="0"/>
    <cellStyle name="Normal 61 4 5 2 2 3 3 2 2" xfId="0"/>
    <cellStyle name="Normal 61 4 5 2 2 3 3 3" xfId="0"/>
    <cellStyle name="Normal 61 4 5 2 2 3 4" xfId="0"/>
    <cellStyle name="Normal 61 4 5 2 2 3 4 2" xfId="0"/>
    <cellStyle name="Normal 61 4 5 2 2 3 5" xfId="0"/>
    <cellStyle name="Normal 61 4 5 2 2 4" xfId="0"/>
    <cellStyle name="Normal 61 4 5 2 2 4 2" xfId="0"/>
    <cellStyle name="Normal 61 4 5 2 2 4 2 2" xfId="0"/>
    <cellStyle name="Normal 61 4 5 2 2 4 3" xfId="0"/>
    <cellStyle name="Normal 61 4 5 2 2 5" xfId="0"/>
    <cellStyle name="Normal 61 4 5 2 2 5 2" xfId="0"/>
    <cellStyle name="Normal 61 4 5 2 2 5 2 2" xfId="0"/>
    <cellStyle name="Normal 61 4 5 2 2 5 3" xfId="0"/>
    <cellStyle name="Normal 61 4 5 2 2 6" xfId="0"/>
    <cellStyle name="Normal 61 4 5 2 2 6 2" xfId="0"/>
    <cellStyle name="Normal 61 4 5 2 2 7" xfId="0"/>
    <cellStyle name="Normal 61 4 5 2 3" xfId="0"/>
    <cellStyle name="Normal 61 4 5 2 3 2" xfId="0"/>
    <cellStyle name="Normal 61 4 5 2 3 2 2" xfId="0"/>
    <cellStyle name="Normal 61 4 5 2 3 2 2 2" xfId="0"/>
    <cellStyle name="Normal 61 4 5 2 3 2 2 2 2" xfId="0"/>
    <cellStyle name="Normal 61 4 5 2 3 2 2 3" xfId="0"/>
    <cellStyle name="Normal 61 4 5 2 3 2 3" xfId="0"/>
    <cellStyle name="Normal 61 4 5 2 3 2 3 2" xfId="0"/>
    <cellStyle name="Normal 61 4 5 2 3 2 3 2 2" xfId="0"/>
    <cellStyle name="Normal 61 4 5 2 3 2 3 3" xfId="0"/>
    <cellStyle name="Normal 61 4 5 2 3 2 4" xfId="0"/>
    <cellStyle name="Normal 61 4 5 2 3 2 4 2" xfId="0"/>
    <cellStyle name="Normal 61 4 5 2 3 2 5" xfId="0"/>
    <cellStyle name="Normal 61 4 5 2 3 3" xfId="0"/>
    <cellStyle name="Normal 61 4 5 2 3 3 2" xfId="0"/>
    <cellStyle name="Normal 61 4 5 2 3 3 2 2" xfId="0"/>
    <cellStyle name="Normal 61 4 5 2 3 3 3" xfId="0"/>
    <cellStyle name="Normal 61 4 5 2 3 4" xfId="0"/>
    <cellStyle name="Normal 61 4 5 2 3 4 2" xfId="0"/>
    <cellStyle name="Normal 61 4 5 2 3 4 2 2" xfId="0"/>
    <cellStyle name="Normal 61 4 5 2 3 4 3" xfId="0"/>
    <cellStyle name="Normal 61 4 5 2 3 5" xfId="0"/>
    <cellStyle name="Normal 61 4 5 2 3 5 2" xfId="0"/>
    <cellStyle name="Normal 61 4 5 2 3 6" xfId="0"/>
    <cellStyle name="Normal 61 4 5 2 4" xfId="0"/>
    <cellStyle name="Normal 61 4 5 2 4 2" xfId="0"/>
    <cellStyle name="Normal 61 4 5 2 4 2 2" xfId="0"/>
    <cellStyle name="Normal 61 4 5 2 4 2 2 2" xfId="0"/>
    <cellStyle name="Normal 61 4 5 2 4 2 3" xfId="0"/>
    <cellStyle name="Normal 61 4 5 2 4 3" xfId="0"/>
    <cellStyle name="Normal 61 4 5 2 4 3 2" xfId="0"/>
    <cellStyle name="Normal 61 4 5 2 4 3 2 2" xfId="0"/>
    <cellStyle name="Normal 61 4 5 2 4 3 3" xfId="0"/>
    <cellStyle name="Normal 61 4 5 2 4 4" xfId="0"/>
    <cellStyle name="Normal 61 4 5 2 4 4 2" xfId="0"/>
    <cellStyle name="Normal 61 4 5 2 4 5" xfId="0"/>
    <cellStyle name="Normal 61 4 5 2 5" xfId="0"/>
    <cellStyle name="Normal 61 4 5 2 5 2" xfId="0"/>
    <cellStyle name="Normal 61 4 5 2 5 2 2" xfId="0"/>
    <cellStyle name="Normal 61 4 5 2 5 3" xfId="0"/>
    <cellStyle name="Normal 61 4 5 2 6" xfId="0"/>
    <cellStyle name="Normal 61 4 5 2 6 2" xfId="0"/>
    <cellStyle name="Normal 61 4 5 2 6 2 2" xfId="0"/>
    <cellStyle name="Normal 61 4 5 2 6 3" xfId="0"/>
    <cellStyle name="Normal 61 4 5 2 7" xfId="0"/>
    <cellStyle name="Normal 61 4 5 2 7 2" xfId="0"/>
    <cellStyle name="Normal 61 4 5 2 8" xfId="0"/>
    <cellStyle name="Normal 61 4 5 3" xfId="0"/>
    <cellStyle name="Normal 61 4 5 3 2" xfId="0"/>
    <cellStyle name="Normal 61 4 5 3 2 2" xfId="0"/>
    <cellStyle name="Normal 61 4 5 3 2 2 2" xfId="0"/>
    <cellStyle name="Normal 61 4 5 3 2 2 2 2" xfId="0"/>
    <cellStyle name="Normal 61 4 5 3 2 2 2 2 2" xfId="0"/>
    <cellStyle name="Normal 61 4 5 3 2 2 2 3" xfId="0"/>
    <cellStyle name="Normal 61 4 5 3 2 2 3" xfId="0"/>
    <cellStyle name="Normal 61 4 5 3 2 2 3 2" xfId="0"/>
    <cellStyle name="Normal 61 4 5 3 2 2 3 2 2" xfId="0"/>
    <cellStyle name="Normal 61 4 5 3 2 2 3 3" xfId="0"/>
    <cellStyle name="Normal 61 4 5 3 2 2 4" xfId="0"/>
    <cellStyle name="Normal 61 4 5 3 2 2 4 2" xfId="0"/>
    <cellStyle name="Normal 61 4 5 3 2 2 5" xfId="0"/>
    <cellStyle name="Normal 61 4 5 3 2 3" xfId="0"/>
    <cellStyle name="Normal 61 4 5 3 2 3 2" xfId="0"/>
    <cellStyle name="Normal 61 4 5 3 2 3 2 2" xfId="0"/>
    <cellStyle name="Normal 61 4 5 3 2 3 3" xfId="0"/>
    <cellStyle name="Normal 61 4 5 3 2 4" xfId="0"/>
    <cellStyle name="Normal 61 4 5 3 2 4 2" xfId="0"/>
    <cellStyle name="Normal 61 4 5 3 2 4 2 2" xfId="0"/>
    <cellStyle name="Normal 61 4 5 3 2 4 3" xfId="0"/>
    <cellStyle name="Normal 61 4 5 3 2 5" xfId="0"/>
    <cellStyle name="Normal 61 4 5 3 2 5 2" xfId="0"/>
    <cellStyle name="Normal 61 4 5 3 2 6" xfId="0"/>
    <cellStyle name="Normal 61 4 5 3 3" xfId="0"/>
    <cellStyle name="Normal 61 4 5 3 3 2" xfId="0"/>
    <cellStyle name="Normal 61 4 5 3 3 2 2" xfId="0"/>
    <cellStyle name="Normal 61 4 5 3 3 2 2 2" xfId="0"/>
    <cellStyle name="Normal 61 4 5 3 3 2 3" xfId="0"/>
    <cellStyle name="Normal 61 4 5 3 3 3" xfId="0"/>
    <cellStyle name="Normal 61 4 5 3 3 3 2" xfId="0"/>
    <cellStyle name="Normal 61 4 5 3 3 3 2 2" xfId="0"/>
    <cellStyle name="Normal 61 4 5 3 3 3 3" xfId="0"/>
    <cellStyle name="Normal 61 4 5 3 3 4" xfId="0"/>
    <cellStyle name="Normal 61 4 5 3 3 4 2" xfId="0"/>
    <cellStyle name="Normal 61 4 5 3 3 5" xfId="0"/>
    <cellStyle name="Normal 61 4 5 3 4" xfId="0"/>
    <cellStyle name="Normal 61 4 5 3 4 2" xfId="0"/>
    <cellStyle name="Normal 61 4 5 3 4 2 2" xfId="0"/>
    <cellStyle name="Normal 61 4 5 3 4 3" xfId="0"/>
    <cellStyle name="Normal 61 4 5 3 5" xfId="0"/>
    <cellStyle name="Normal 61 4 5 3 5 2" xfId="0"/>
    <cellStyle name="Normal 61 4 5 3 5 2 2" xfId="0"/>
    <cellStyle name="Normal 61 4 5 3 5 3" xfId="0"/>
    <cellStyle name="Normal 61 4 5 3 6" xfId="0"/>
    <cellStyle name="Normal 61 4 5 3 6 2" xfId="0"/>
    <cellStyle name="Normal 61 4 5 3 7" xfId="0"/>
    <cellStyle name="Normal 61 4 5 4" xfId="0"/>
    <cellStyle name="Normal 61 4 5 4 2" xfId="0"/>
    <cellStyle name="Normal 61 4 5 4 2 2" xfId="0"/>
    <cellStyle name="Normal 61 4 5 4 2 2 2" xfId="0"/>
    <cellStyle name="Normal 61 4 5 4 2 2 2 2" xfId="0"/>
    <cellStyle name="Normal 61 4 5 4 2 2 3" xfId="0"/>
    <cellStyle name="Normal 61 4 5 4 2 3" xfId="0"/>
    <cellStyle name="Normal 61 4 5 4 2 3 2" xfId="0"/>
    <cellStyle name="Normal 61 4 5 4 2 3 2 2" xfId="0"/>
    <cellStyle name="Normal 61 4 5 4 2 3 3" xfId="0"/>
    <cellStyle name="Normal 61 4 5 4 2 4" xfId="0"/>
    <cellStyle name="Normal 61 4 5 4 2 4 2" xfId="0"/>
    <cellStyle name="Normal 61 4 5 4 2 5" xfId="0"/>
    <cellStyle name="Normal 61 4 5 4 3" xfId="0"/>
    <cellStyle name="Normal 61 4 5 4 3 2" xfId="0"/>
    <cellStyle name="Normal 61 4 5 4 3 2 2" xfId="0"/>
    <cellStyle name="Normal 61 4 5 4 3 3" xfId="0"/>
    <cellStyle name="Normal 61 4 5 4 4" xfId="0"/>
    <cellStyle name="Normal 61 4 5 4 4 2" xfId="0"/>
    <cellStyle name="Normal 61 4 5 4 4 2 2" xfId="0"/>
    <cellStyle name="Normal 61 4 5 4 4 3" xfId="0"/>
    <cellStyle name="Normal 61 4 5 4 5" xfId="0"/>
    <cellStyle name="Normal 61 4 5 4 5 2" xfId="0"/>
    <cellStyle name="Normal 61 4 5 4 6" xfId="0"/>
    <cellStyle name="Normal 61 4 5 5" xfId="0"/>
    <cellStyle name="Normal 61 4 5 5 2" xfId="0"/>
    <cellStyle name="Normal 61 4 5 5 2 2" xfId="0"/>
    <cellStyle name="Normal 61 4 5 5 2 2 2" xfId="0"/>
    <cellStyle name="Normal 61 4 5 5 2 3" xfId="0"/>
    <cellStyle name="Normal 61 4 5 5 3" xfId="0"/>
    <cellStyle name="Normal 61 4 5 5 3 2" xfId="0"/>
    <cellStyle name="Normal 61 4 5 5 3 2 2" xfId="0"/>
    <cellStyle name="Normal 61 4 5 5 3 3" xfId="0"/>
    <cellStyle name="Normal 61 4 5 5 4" xfId="0"/>
    <cellStyle name="Normal 61 4 5 5 4 2" xfId="0"/>
    <cellStyle name="Normal 61 4 5 5 5" xfId="0"/>
    <cellStyle name="Normal 61 4 5 6" xfId="0"/>
    <cellStyle name="Normal 61 4 5 6 2" xfId="0"/>
    <cellStyle name="Normal 61 4 5 6 2 2" xfId="0"/>
    <cellStyle name="Normal 61 4 5 6 3" xfId="0"/>
    <cellStyle name="Normal 61 4 5 7" xfId="0"/>
    <cellStyle name="Normal 61 4 5 7 2" xfId="0"/>
    <cellStyle name="Normal 61 4 5 7 2 2" xfId="0"/>
    <cellStyle name="Normal 61 4 5 7 3" xfId="0"/>
    <cellStyle name="Normal 61 4 5 8" xfId="0"/>
    <cellStyle name="Normal 61 4 5 8 2" xfId="0"/>
    <cellStyle name="Normal 61 4 5 9" xfId="0"/>
    <cellStyle name="Normal 61 4 6" xfId="0"/>
    <cellStyle name="Normal 61 4 6 2" xfId="0"/>
    <cellStyle name="Normal 61 4 6 2 2" xfId="0"/>
    <cellStyle name="Normal 61 4 6 2 2 2" xfId="0"/>
    <cellStyle name="Normal 61 4 6 2 2 2 2" xfId="0"/>
    <cellStyle name="Normal 61 4 6 2 2 2 2 2" xfId="0"/>
    <cellStyle name="Normal 61 4 6 2 2 2 2 2 2" xfId="0"/>
    <cellStyle name="Normal 61 4 6 2 2 2 2 3" xfId="0"/>
    <cellStyle name="Normal 61 4 6 2 2 2 3" xfId="0"/>
    <cellStyle name="Normal 61 4 6 2 2 2 3 2" xfId="0"/>
    <cellStyle name="Normal 61 4 6 2 2 2 3 2 2" xfId="0"/>
    <cellStyle name="Normal 61 4 6 2 2 2 3 3" xfId="0"/>
    <cellStyle name="Normal 61 4 6 2 2 2 4" xfId="0"/>
    <cellStyle name="Normal 61 4 6 2 2 2 4 2" xfId="0"/>
    <cellStyle name="Normal 61 4 6 2 2 2 5" xfId="0"/>
    <cellStyle name="Normal 61 4 6 2 2 3" xfId="0"/>
    <cellStyle name="Normal 61 4 6 2 2 3 2" xfId="0"/>
    <cellStyle name="Normal 61 4 6 2 2 3 2 2" xfId="0"/>
    <cellStyle name="Normal 61 4 6 2 2 3 3" xfId="0"/>
    <cellStyle name="Normal 61 4 6 2 2 4" xfId="0"/>
    <cellStyle name="Normal 61 4 6 2 2 4 2" xfId="0"/>
    <cellStyle name="Normal 61 4 6 2 2 4 2 2" xfId="0"/>
    <cellStyle name="Normal 61 4 6 2 2 4 3" xfId="0"/>
    <cellStyle name="Normal 61 4 6 2 2 5" xfId="0"/>
    <cellStyle name="Normal 61 4 6 2 2 5 2" xfId="0"/>
    <cellStyle name="Normal 61 4 6 2 2 6" xfId="0"/>
    <cellStyle name="Normal 61 4 6 2 3" xfId="0"/>
    <cellStyle name="Normal 61 4 6 2 3 2" xfId="0"/>
    <cellStyle name="Normal 61 4 6 2 3 2 2" xfId="0"/>
    <cellStyle name="Normal 61 4 6 2 3 2 2 2" xfId="0"/>
    <cellStyle name="Normal 61 4 6 2 3 2 3" xfId="0"/>
    <cellStyle name="Normal 61 4 6 2 3 3" xfId="0"/>
    <cellStyle name="Normal 61 4 6 2 3 3 2" xfId="0"/>
    <cellStyle name="Normal 61 4 6 2 3 3 2 2" xfId="0"/>
    <cellStyle name="Normal 61 4 6 2 3 3 3" xfId="0"/>
    <cellStyle name="Normal 61 4 6 2 3 4" xfId="0"/>
    <cellStyle name="Normal 61 4 6 2 3 4 2" xfId="0"/>
    <cellStyle name="Normal 61 4 6 2 3 5" xfId="0"/>
    <cellStyle name="Normal 61 4 6 2 4" xfId="0"/>
    <cellStyle name="Normal 61 4 6 2 4 2" xfId="0"/>
    <cellStyle name="Normal 61 4 6 2 4 2 2" xfId="0"/>
    <cellStyle name="Normal 61 4 6 2 4 3" xfId="0"/>
    <cellStyle name="Normal 61 4 6 2 5" xfId="0"/>
    <cellStyle name="Normal 61 4 6 2 5 2" xfId="0"/>
    <cellStyle name="Normal 61 4 6 2 5 2 2" xfId="0"/>
    <cellStyle name="Normal 61 4 6 2 5 3" xfId="0"/>
    <cellStyle name="Normal 61 4 6 2 6" xfId="0"/>
    <cellStyle name="Normal 61 4 6 2 6 2" xfId="0"/>
    <cellStyle name="Normal 61 4 6 2 7" xfId="0"/>
    <cellStyle name="Normal 61 4 6 3" xfId="0"/>
    <cellStyle name="Normal 61 4 6 3 2" xfId="0"/>
    <cellStyle name="Normal 61 4 6 3 2 2" xfId="0"/>
    <cellStyle name="Normal 61 4 6 3 2 2 2" xfId="0"/>
    <cellStyle name="Normal 61 4 6 3 2 2 2 2" xfId="0"/>
    <cellStyle name="Normal 61 4 6 3 2 2 3" xfId="0"/>
    <cellStyle name="Normal 61 4 6 3 2 3" xfId="0"/>
    <cellStyle name="Normal 61 4 6 3 2 3 2" xfId="0"/>
    <cellStyle name="Normal 61 4 6 3 2 3 2 2" xfId="0"/>
    <cellStyle name="Normal 61 4 6 3 2 3 3" xfId="0"/>
    <cellStyle name="Normal 61 4 6 3 2 4" xfId="0"/>
    <cellStyle name="Normal 61 4 6 3 2 4 2" xfId="0"/>
    <cellStyle name="Normal 61 4 6 3 2 5" xfId="0"/>
    <cellStyle name="Normal 61 4 6 3 3" xfId="0"/>
    <cellStyle name="Normal 61 4 6 3 3 2" xfId="0"/>
    <cellStyle name="Normal 61 4 6 3 3 2 2" xfId="0"/>
    <cellStyle name="Normal 61 4 6 3 3 3" xfId="0"/>
    <cellStyle name="Normal 61 4 6 3 4" xfId="0"/>
    <cellStyle name="Normal 61 4 6 3 4 2" xfId="0"/>
    <cellStyle name="Normal 61 4 6 3 4 2 2" xfId="0"/>
    <cellStyle name="Normal 61 4 6 3 4 3" xfId="0"/>
    <cellStyle name="Normal 61 4 6 3 5" xfId="0"/>
    <cellStyle name="Normal 61 4 6 3 5 2" xfId="0"/>
    <cellStyle name="Normal 61 4 6 3 6" xfId="0"/>
    <cellStyle name="Normal 61 4 6 4" xfId="0"/>
    <cellStyle name="Normal 61 4 6 4 2" xfId="0"/>
    <cellStyle name="Normal 61 4 6 4 2 2" xfId="0"/>
    <cellStyle name="Normal 61 4 6 4 2 2 2" xfId="0"/>
    <cellStyle name="Normal 61 4 6 4 2 3" xfId="0"/>
    <cellStyle name="Normal 61 4 6 4 3" xfId="0"/>
    <cellStyle name="Normal 61 4 6 4 3 2" xfId="0"/>
    <cellStyle name="Normal 61 4 6 4 3 2 2" xfId="0"/>
    <cellStyle name="Normal 61 4 6 4 3 3" xfId="0"/>
    <cellStyle name="Normal 61 4 6 4 4" xfId="0"/>
    <cellStyle name="Normal 61 4 6 4 4 2" xfId="0"/>
    <cellStyle name="Normal 61 4 6 4 5" xfId="0"/>
    <cellStyle name="Normal 61 4 6 5" xfId="0"/>
    <cellStyle name="Normal 61 4 6 5 2" xfId="0"/>
    <cellStyle name="Normal 61 4 6 5 2 2" xfId="0"/>
    <cellStyle name="Normal 61 4 6 5 3" xfId="0"/>
    <cellStyle name="Normal 61 4 6 6" xfId="0"/>
    <cellStyle name="Normal 61 4 6 6 2" xfId="0"/>
    <cellStyle name="Normal 61 4 6 6 2 2" xfId="0"/>
    <cellStyle name="Normal 61 4 6 6 3" xfId="0"/>
    <cellStyle name="Normal 61 4 6 7" xfId="0"/>
    <cellStyle name="Normal 61 4 6 7 2" xfId="0"/>
    <cellStyle name="Normal 61 4 6 8" xfId="0"/>
    <cellStyle name="Normal 61 4 7" xfId="0"/>
    <cellStyle name="Normal 61 4 7 2" xfId="0"/>
    <cellStyle name="Normal 61 4 7 2 2" xfId="0"/>
    <cellStyle name="Normal 61 4 7 2 2 2" xfId="0"/>
    <cellStyle name="Normal 61 4 7 2 2 2 2" xfId="0"/>
    <cellStyle name="Normal 61 4 7 2 2 2 2 2" xfId="0"/>
    <cellStyle name="Normal 61 4 7 2 2 2 3" xfId="0"/>
    <cellStyle name="Normal 61 4 7 2 2 3" xfId="0"/>
    <cellStyle name="Normal 61 4 7 2 2 3 2" xfId="0"/>
    <cellStyle name="Normal 61 4 7 2 2 3 2 2" xfId="0"/>
    <cellStyle name="Normal 61 4 7 2 2 3 3" xfId="0"/>
    <cellStyle name="Normal 61 4 7 2 2 4" xfId="0"/>
    <cellStyle name="Normal 61 4 7 2 2 4 2" xfId="0"/>
    <cellStyle name="Normal 61 4 7 2 2 5" xfId="0"/>
    <cellStyle name="Normal 61 4 7 2 3" xfId="0"/>
    <cellStyle name="Normal 61 4 7 2 3 2" xfId="0"/>
    <cellStyle name="Normal 61 4 7 2 3 2 2" xfId="0"/>
    <cellStyle name="Normal 61 4 7 2 3 3" xfId="0"/>
    <cellStyle name="Normal 61 4 7 2 4" xfId="0"/>
    <cellStyle name="Normal 61 4 7 2 4 2" xfId="0"/>
    <cellStyle name="Normal 61 4 7 2 4 2 2" xfId="0"/>
    <cellStyle name="Normal 61 4 7 2 4 3" xfId="0"/>
    <cellStyle name="Normal 61 4 7 2 5" xfId="0"/>
    <cellStyle name="Normal 61 4 7 2 5 2" xfId="0"/>
    <cellStyle name="Normal 61 4 7 2 6" xfId="0"/>
    <cellStyle name="Normal 61 4 7 3" xfId="0"/>
    <cellStyle name="Normal 61 4 7 3 2" xfId="0"/>
    <cellStyle name="Normal 61 4 7 3 2 2" xfId="0"/>
    <cellStyle name="Normal 61 4 7 3 2 2 2" xfId="0"/>
    <cellStyle name="Normal 61 4 7 3 2 3" xfId="0"/>
    <cellStyle name="Normal 61 4 7 3 3" xfId="0"/>
    <cellStyle name="Normal 61 4 7 3 3 2" xfId="0"/>
    <cellStyle name="Normal 61 4 7 3 3 2 2" xfId="0"/>
    <cellStyle name="Normal 61 4 7 3 3 3" xfId="0"/>
    <cellStyle name="Normal 61 4 7 3 4" xfId="0"/>
    <cellStyle name="Normal 61 4 7 3 4 2" xfId="0"/>
    <cellStyle name="Normal 61 4 7 3 5" xfId="0"/>
    <cellStyle name="Normal 61 4 7 4" xfId="0"/>
    <cellStyle name="Normal 61 4 7 4 2" xfId="0"/>
    <cellStyle name="Normal 61 4 7 4 2 2" xfId="0"/>
    <cellStyle name="Normal 61 4 7 4 3" xfId="0"/>
    <cellStyle name="Normal 61 4 7 5" xfId="0"/>
    <cellStyle name="Normal 61 4 7 5 2" xfId="0"/>
    <cellStyle name="Normal 61 4 7 5 2 2" xfId="0"/>
    <cellStyle name="Normal 61 4 7 5 3" xfId="0"/>
    <cellStyle name="Normal 61 4 7 6" xfId="0"/>
    <cellStyle name="Normal 61 4 7 6 2" xfId="0"/>
    <cellStyle name="Normal 61 4 7 7" xfId="0"/>
    <cellStyle name="Normal 61 4 8" xfId="0"/>
    <cellStyle name="Normal 61 4 8 2" xfId="0"/>
    <cellStyle name="Normal 61 4 8 2 2" xfId="0"/>
    <cellStyle name="Normal 61 4 8 2 2 2" xfId="0"/>
    <cellStyle name="Normal 61 4 8 2 2 2 2" xfId="0"/>
    <cellStyle name="Normal 61 4 8 2 2 3" xfId="0"/>
    <cellStyle name="Normal 61 4 8 2 3" xfId="0"/>
    <cellStyle name="Normal 61 4 8 2 3 2" xfId="0"/>
    <cellStyle name="Normal 61 4 8 2 3 2 2" xfId="0"/>
    <cellStyle name="Normal 61 4 8 2 3 3" xfId="0"/>
    <cellStyle name="Normal 61 4 8 2 4" xfId="0"/>
    <cellStyle name="Normal 61 4 8 2 4 2" xfId="0"/>
    <cellStyle name="Normal 61 4 8 2 5" xfId="0"/>
    <cellStyle name="Normal 61 4 8 3" xfId="0"/>
    <cellStyle name="Normal 61 4 8 3 2" xfId="0"/>
    <cellStyle name="Normal 61 4 8 3 2 2" xfId="0"/>
    <cellStyle name="Normal 61 4 8 3 3" xfId="0"/>
    <cellStyle name="Normal 61 4 8 4" xfId="0"/>
    <cellStyle name="Normal 61 4 8 4 2" xfId="0"/>
    <cellStyle name="Normal 61 4 8 4 2 2" xfId="0"/>
    <cellStyle name="Normal 61 4 8 4 3" xfId="0"/>
    <cellStyle name="Normal 61 4 8 5" xfId="0"/>
    <cellStyle name="Normal 61 4 8 5 2" xfId="0"/>
    <cellStyle name="Normal 61 4 8 6" xfId="0"/>
    <cellStyle name="Normal 61 4 9" xfId="0"/>
    <cellStyle name="Normal 61 4 9 2" xfId="0"/>
    <cellStyle name="Normal 61 4 9 2 2" xfId="0"/>
    <cellStyle name="Normal 61 4 9 2 2 2" xfId="0"/>
    <cellStyle name="Normal 61 4 9 2 3" xfId="0"/>
    <cellStyle name="Normal 61 4 9 3" xfId="0"/>
    <cellStyle name="Normal 61 4 9 3 2" xfId="0"/>
    <cellStyle name="Normal 61 4 9 3 2 2" xfId="0"/>
    <cellStyle name="Normal 61 4 9 3 3" xfId="0"/>
    <cellStyle name="Normal 61 4 9 4" xfId="0"/>
    <cellStyle name="Normal 61 4 9 4 2" xfId="0"/>
    <cellStyle name="Normal 61 4 9 5" xfId="0"/>
    <cellStyle name="Normal 61 5" xfId="0"/>
    <cellStyle name="Normal 61 5 10" xfId="0"/>
    <cellStyle name="Normal 61 5 10 2" xfId="0"/>
    <cellStyle name="Normal 61 5 10 2 2" xfId="0"/>
    <cellStyle name="Normal 61 5 10 3" xfId="0"/>
    <cellStyle name="Normal 61 5 11" xfId="0"/>
    <cellStyle name="Normal 61 5 11 2" xfId="0"/>
    <cellStyle name="Normal 61 5 11 2 2" xfId="0"/>
    <cellStyle name="Normal 61 5 11 3" xfId="0"/>
    <cellStyle name="Normal 61 5 12" xfId="0"/>
    <cellStyle name="Normal 61 5 12 2" xfId="0"/>
    <cellStyle name="Normal 61 5 13" xfId="0"/>
    <cellStyle name="Normal 61 5 2" xfId="0"/>
    <cellStyle name="Normal 61 5 2 10" xfId="0"/>
    <cellStyle name="Normal 61 5 2 10 2" xfId="0"/>
    <cellStyle name="Normal 61 5 2 10 2 2" xfId="0"/>
    <cellStyle name="Normal 61 5 2 10 3" xfId="0"/>
    <cellStyle name="Normal 61 5 2 11" xfId="0"/>
    <cellStyle name="Normal 61 5 2 11 2" xfId="0"/>
    <cellStyle name="Normal 61 5 2 12" xfId="0"/>
    <cellStyle name="Normal 61 5 2 2" xfId="0"/>
    <cellStyle name="Normal 61 5 2 2 10" xfId="0"/>
    <cellStyle name="Normal 61 5 2 2 2" xfId="0"/>
    <cellStyle name="Normal 61 5 2 2 2 2" xfId="0"/>
    <cellStyle name="Normal 61 5 2 2 2 2 2" xfId="0"/>
    <cellStyle name="Normal 61 5 2 2 2 2 2 2" xfId="0"/>
    <cellStyle name="Normal 61 5 2 2 2 2 2 2 2" xfId="0"/>
    <cellStyle name="Normal 61 5 2 2 2 2 2 2 2 2" xfId="0"/>
    <cellStyle name="Normal 61 5 2 2 2 2 2 2 2 2 2" xfId="0"/>
    <cellStyle name="Normal 61 5 2 2 2 2 2 2 2 2 2 2" xfId="0"/>
    <cellStyle name="Normal 61 5 2 2 2 2 2 2 2 2 3" xfId="0"/>
    <cellStyle name="Normal 61 5 2 2 2 2 2 2 2 3" xfId="0"/>
    <cellStyle name="Normal 61 5 2 2 2 2 2 2 2 3 2" xfId="0"/>
    <cellStyle name="Normal 61 5 2 2 2 2 2 2 2 3 2 2" xfId="0"/>
    <cellStyle name="Normal 61 5 2 2 2 2 2 2 2 3 3" xfId="0"/>
    <cellStyle name="Normal 61 5 2 2 2 2 2 2 2 4" xfId="0"/>
    <cellStyle name="Normal 61 5 2 2 2 2 2 2 2 4 2" xfId="0"/>
    <cellStyle name="Normal 61 5 2 2 2 2 2 2 2 5" xfId="0"/>
    <cellStyle name="Normal 61 5 2 2 2 2 2 2 3" xfId="0"/>
    <cellStyle name="Normal 61 5 2 2 2 2 2 2 3 2" xfId="0"/>
    <cellStyle name="Normal 61 5 2 2 2 2 2 2 3 2 2" xfId="0"/>
    <cellStyle name="Normal 61 5 2 2 2 2 2 2 3 3" xfId="0"/>
    <cellStyle name="Normal 61 5 2 2 2 2 2 2 4" xfId="0"/>
    <cellStyle name="Normal 61 5 2 2 2 2 2 2 4 2" xfId="0"/>
    <cellStyle name="Normal 61 5 2 2 2 2 2 2 4 2 2" xfId="0"/>
    <cellStyle name="Normal 61 5 2 2 2 2 2 2 4 3" xfId="0"/>
    <cellStyle name="Normal 61 5 2 2 2 2 2 2 5" xfId="0"/>
    <cellStyle name="Normal 61 5 2 2 2 2 2 2 5 2" xfId="0"/>
    <cellStyle name="Normal 61 5 2 2 2 2 2 2 6" xfId="0"/>
    <cellStyle name="Normal 61 5 2 2 2 2 2 3" xfId="0"/>
    <cellStyle name="Normal 61 5 2 2 2 2 2 3 2" xfId="0"/>
    <cellStyle name="Normal 61 5 2 2 2 2 2 3 2 2" xfId="0"/>
    <cellStyle name="Normal 61 5 2 2 2 2 2 3 2 2 2" xfId="0"/>
    <cellStyle name="Normal 61 5 2 2 2 2 2 3 2 3" xfId="0"/>
    <cellStyle name="Normal 61 5 2 2 2 2 2 3 3" xfId="0"/>
    <cellStyle name="Normal 61 5 2 2 2 2 2 3 3 2" xfId="0"/>
    <cellStyle name="Normal 61 5 2 2 2 2 2 3 3 2 2" xfId="0"/>
    <cellStyle name="Normal 61 5 2 2 2 2 2 3 3 3" xfId="0"/>
    <cellStyle name="Normal 61 5 2 2 2 2 2 3 4" xfId="0"/>
    <cellStyle name="Normal 61 5 2 2 2 2 2 3 4 2" xfId="0"/>
    <cellStyle name="Normal 61 5 2 2 2 2 2 3 5" xfId="0"/>
    <cellStyle name="Normal 61 5 2 2 2 2 2 4" xfId="0"/>
    <cellStyle name="Normal 61 5 2 2 2 2 2 4 2" xfId="0"/>
    <cellStyle name="Normal 61 5 2 2 2 2 2 4 2 2" xfId="0"/>
    <cellStyle name="Normal 61 5 2 2 2 2 2 4 3" xfId="0"/>
    <cellStyle name="Normal 61 5 2 2 2 2 2 5" xfId="0"/>
    <cellStyle name="Normal 61 5 2 2 2 2 2 5 2" xfId="0"/>
    <cellStyle name="Normal 61 5 2 2 2 2 2 5 2 2" xfId="0"/>
    <cellStyle name="Normal 61 5 2 2 2 2 2 5 3" xfId="0"/>
    <cellStyle name="Normal 61 5 2 2 2 2 2 6" xfId="0"/>
    <cellStyle name="Normal 61 5 2 2 2 2 2 6 2" xfId="0"/>
    <cellStyle name="Normal 61 5 2 2 2 2 2 7" xfId="0"/>
    <cellStyle name="Normal 61 5 2 2 2 2 3" xfId="0"/>
    <cellStyle name="Normal 61 5 2 2 2 2 3 2" xfId="0"/>
    <cellStyle name="Normal 61 5 2 2 2 2 3 2 2" xfId="0"/>
    <cellStyle name="Normal 61 5 2 2 2 2 3 2 2 2" xfId="0"/>
    <cellStyle name="Normal 61 5 2 2 2 2 3 2 2 2 2" xfId="0"/>
    <cellStyle name="Normal 61 5 2 2 2 2 3 2 2 3" xfId="0"/>
    <cellStyle name="Normal 61 5 2 2 2 2 3 2 3" xfId="0"/>
    <cellStyle name="Normal 61 5 2 2 2 2 3 2 3 2" xfId="0"/>
    <cellStyle name="Normal 61 5 2 2 2 2 3 2 3 2 2" xfId="0"/>
    <cellStyle name="Normal 61 5 2 2 2 2 3 2 3 3" xfId="0"/>
    <cellStyle name="Normal 61 5 2 2 2 2 3 2 4" xfId="0"/>
    <cellStyle name="Normal 61 5 2 2 2 2 3 2 4 2" xfId="0"/>
    <cellStyle name="Normal 61 5 2 2 2 2 3 2 5" xfId="0"/>
    <cellStyle name="Normal 61 5 2 2 2 2 3 3" xfId="0"/>
    <cellStyle name="Normal 61 5 2 2 2 2 3 3 2" xfId="0"/>
    <cellStyle name="Normal 61 5 2 2 2 2 3 3 2 2" xfId="0"/>
    <cellStyle name="Normal 61 5 2 2 2 2 3 3 3" xfId="0"/>
    <cellStyle name="Normal 61 5 2 2 2 2 3 4" xfId="0"/>
    <cellStyle name="Normal 61 5 2 2 2 2 3 4 2" xfId="0"/>
    <cellStyle name="Normal 61 5 2 2 2 2 3 4 2 2" xfId="0"/>
    <cellStyle name="Normal 61 5 2 2 2 2 3 4 3" xfId="0"/>
    <cellStyle name="Normal 61 5 2 2 2 2 3 5" xfId="0"/>
    <cellStyle name="Normal 61 5 2 2 2 2 3 5 2" xfId="0"/>
    <cellStyle name="Normal 61 5 2 2 2 2 3 6" xfId="0"/>
    <cellStyle name="Normal 61 5 2 2 2 2 4" xfId="0"/>
    <cellStyle name="Normal 61 5 2 2 2 2 4 2" xfId="0"/>
    <cellStyle name="Normal 61 5 2 2 2 2 4 2 2" xfId="0"/>
    <cellStyle name="Normal 61 5 2 2 2 2 4 2 2 2" xfId="0"/>
    <cellStyle name="Normal 61 5 2 2 2 2 4 2 3" xfId="0"/>
    <cellStyle name="Normal 61 5 2 2 2 2 4 3" xfId="0"/>
    <cellStyle name="Normal 61 5 2 2 2 2 4 3 2" xfId="0"/>
    <cellStyle name="Normal 61 5 2 2 2 2 4 3 2 2" xfId="0"/>
    <cellStyle name="Normal 61 5 2 2 2 2 4 3 3" xfId="0"/>
    <cellStyle name="Normal 61 5 2 2 2 2 4 4" xfId="0"/>
    <cellStyle name="Normal 61 5 2 2 2 2 4 4 2" xfId="0"/>
    <cellStyle name="Normal 61 5 2 2 2 2 4 5" xfId="0"/>
    <cellStyle name="Normal 61 5 2 2 2 2 5" xfId="0"/>
    <cellStyle name="Normal 61 5 2 2 2 2 5 2" xfId="0"/>
    <cellStyle name="Normal 61 5 2 2 2 2 5 2 2" xfId="0"/>
    <cellStyle name="Normal 61 5 2 2 2 2 5 3" xfId="0"/>
    <cellStyle name="Normal 61 5 2 2 2 2 6" xfId="0"/>
    <cellStyle name="Normal 61 5 2 2 2 2 6 2" xfId="0"/>
    <cellStyle name="Normal 61 5 2 2 2 2 6 2 2" xfId="0"/>
    <cellStyle name="Normal 61 5 2 2 2 2 6 3" xfId="0"/>
    <cellStyle name="Normal 61 5 2 2 2 2 7" xfId="0"/>
    <cellStyle name="Normal 61 5 2 2 2 2 7 2" xfId="0"/>
    <cellStyle name="Normal 61 5 2 2 2 2 8" xfId="0"/>
    <cellStyle name="Normal 61 5 2 2 2 3" xfId="0"/>
    <cellStyle name="Normal 61 5 2 2 2 3 2" xfId="0"/>
    <cellStyle name="Normal 61 5 2 2 2 3 2 2" xfId="0"/>
    <cellStyle name="Normal 61 5 2 2 2 3 2 2 2" xfId="0"/>
    <cellStyle name="Normal 61 5 2 2 2 3 2 2 2 2" xfId="0"/>
    <cellStyle name="Normal 61 5 2 2 2 3 2 2 2 2 2" xfId="0"/>
    <cellStyle name="Normal 61 5 2 2 2 3 2 2 2 3" xfId="0"/>
    <cellStyle name="Normal 61 5 2 2 2 3 2 2 3" xfId="0"/>
    <cellStyle name="Normal 61 5 2 2 2 3 2 2 3 2" xfId="0"/>
    <cellStyle name="Normal 61 5 2 2 2 3 2 2 3 2 2" xfId="0"/>
    <cellStyle name="Normal 61 5 2 2 2 3 2 2 3 3" xfId="0"/>
    <cellStyle name="Normal 61 5 2 2 2 3 2 2 4" xfId="0"/>
    <cellStyle name="Normal 61 5 2 2 2 3 2 2 4 2" xfId="0"/>
    <cellStyle name="Normal 61 5 2 2 2 3 2 2 5" xfId="0"/>
    <cellStyle name="Normal 61 5 2 2 2 3 2 3" xfId="0"/>
    <cellStyle name="Normal 61 5 2 2 2 3 2 3 2" xfId="0"/>
    <cellStyle name="Normal 61 5 2 2 2 3 2 3 2 2" xfId="0"/>
    <cellStyle name="Normal 61 5 2 2 2 3 2 3 3" xfId="0"/>
    <cellStyle name="Normal 61 5 2 2 2 3 2 4" xfId="0"/>
    <cellStyle name="Normal 61 5 2 2 2 3 2 4 2" xfId="0"/>
    <cellStyle name="Normal 61 5 2 2 2 3 2 4 2 2" xfId="0"/>
    <cellStyle name="Normal 61 5 2 2 2 3 2 4 3" xfId="0"/>
    <cellStyle name="Normal 61 5 2 2 2 3 2 5" xfId="0"/>
    <cellStyle name="Normal 61 5 2 2 2 3 2 5 2" xfId="0"/>
    <cellStyle name="Normal 61 5 2 2 2 3 2 6" xfId="0"/>
    <cellStyle name="Normal 61 5 2 2 2 3 3" xfId="0"/>
    <cellStyle name="Normal 61 5 2 2 2 3 3 2" xfId="0"/>
    <cellStyle name="Normal 61 5 2 2 2 3 3 2 2" xfId="0"/>
    <cellStyle name="Normal 61 5 2 2 2 3 3 2 2 2" xfId="0"/>
    <cellStyle name="Normal 61 5 2 2 2 3 3 2 3" xfId="0"/>
    <cellStyle name="Normal 61 5 2 2 2 3 3 3" xfId="0"/>
    <cellStyle name="Normal 61 5 2 2 2 3 3 3 2" xfId="0"/>
    <cellStyle name="Normal 61 5 2 2 2 3 3 3 2 2" xfId="0"/>
    <cellStyle name="Normal 61 5 2 2 2 3 3 3 3" xfId="0"/>
    <cellStyle name="Normal 61 5 2 2 2 3 3 4" xfId="0"/>
    <cellStyle name="Normal 61 5 2 2 2 3 3 4 2" xfId="0"/>
    <cellStyle name="Normal 61 5 2 2 2 3 3 5" xfId="0"/>
    <cellStyle name="Normal 61 5 2 2 2 3 4" xfId="0"/>
    <cellStyle name="Normal 61 5 2 2 2 3 4 2" xfId="0"/>
    <cellStyle name="Normal 61 5 2 2 2 3 4 2 2" xfId="0"/>
    <cellStyle name="Normal 61 5 2 2 2 3 4 3" xfId="0"/>
    <cellStyle name="Normal 61 5 2 2 2 3 5" xfId="0"/>
    <cellStyle name="Normal 61 5 2 2 2 3 5 2" xfId="0"/>
    <cellStyle name="Normal 61 5 2 2 2 3 5 2 2" xfId="0"/>
    <cellStyle name="Normal 61 5 2 2 2 3 5 3" xfId="0"/>
    <cellStyle name="Normal 61 5 2 2 2 3 6" xfId="0"/>
    <cellStyle name="Normal 61 5 2 2 2 3 6 2" xfId="0"/>
    <cellStyle name="Normal 61 5 2 2 2 3 7" xfId="0"/>
    <cellStyle name="Normal 61 5 2 2 2 4" xfId="0"/>
    <cellStyle name="Normal 61 5 2 2 2 4 2" xfId="0"/>
    <cellStyle name="Normal 61 5 2 2 2 4 2 2" xfId="0"/>
    <cellStyle name="Normal 61 5 2 2 2 4 2 2 2" xfId="0"/>
    <cellStyle name="Normal 61 5 2 2 2 4 2 2 2 2" xfId="0"/>
    <cellStyle name="Normal 61 5 2 2 2 4 2 2 3" xfId="0"/>
    <cellStyle name="Normal 61 5 2 2 2 4 2 3" xfId="0"/>
    <cellStyle name="Normal 61 5 2 2 2 4 2 3 2" xfId="0"/>
    <cellStyle name="Normal 61 5 2 2 2 4 2 3 2 2" xfId="0"/>
    <cellStyle name="Normal 61 5 2 2 2 4 2 3 3" xfId="0"/>
    <cellStyle name="Normal 61 5 2 2 2 4 2 4" xfId="0"/>
    <cellStyle name="Normal 61 5 2 2 2 4 2 4 2" xfId="0"/>
    <cellStyle name="Normal 61 5 2 2 2 4 2 5" xfId="0"/>
    <cellStyle name="Normal 61 5 2 2 2 4 3" xfId="0"/>
    <cellStyle name="Normal 61 5 2 2 2 4 3 2" xfId="0"/>
    <cellStyle name="Normal 61 5 2 2 2 4 3 2 2" xfId="0"/>
    <cellStyle name="Normal 61 5 2 2 2 4 3 3" xfId="0"/>
    <cellStyle name="Normal 61 5 2 2 2 4 4" xfId="0"/>
    <cellStyle name="Normal 61 5 2 2 2 4 4 2" xfId="0"/>
    <cellStyle name="Normal 61 5 2 2 2 4 4 2 2" xfId="0"/>
    <cellStyle name="Normal 61 5 2 2 2 4 4 3" xfId="0"/>
    <cellStyle name="Normal 61 5 2 2 2 4 5" xfId="0"/>
    <cellStyle name="Normal 61 5 2 2 2 4 5 2" xfId="0"/>
    <cellStyle name="Normal 61 5 2 2 2 4 6" xfId="0"/>
    <cellStyle name="Normal 61 5 2 2 2 5" xfId="0"/>
    <cellStyle name="Normal 61 5 2 2 2 5 2" xfId="0"/>
    <cellStyle name="Normal 61 5 2 2 2 5 2 2" xfId="0"/>
    <cellStyle name="Normal 61 5 2 2 2 5 2 2 2" xfId="0"/>
    <cellStyle name="Normal 61 5 2 2 2 5 2 3" xfId="0"/>
    <cellStyle name="Normal 61 5 2 2 2 5 3" xfId="0"/>
    <cellStyle name="Normal 61 5 2 2 2 5 3 2" xfId="0"/>
    <cellStyle name="Normal 61 5 2 2 2 5 3 2 2" xfId="0"/>
    <cellStyle name="Normal 61 5 2 2 2 5 3 3" xfId="0"/>
    <cellStyle name="Normal 61 5 2 2 2 5 4" xfId="0"/>
    <cellStyle name="Normal 61 5 2 2 2 5 4 2" xfId="0"/>
    <cellStyle name="Normal 61 5 2 2 2 5 5" xfId="0"/>
    <cellStyle name="Normal 61 5 2 2 2 6" xfId="0"/>
    <cellStyle name="Normal 61 5 2 2 2 6 2" xfId="0"/>
    <cellStyle name="Normal 61 5 2 2 2 6 2 2" xfId="0"/>
    <cellStyle name="Normal 61 5 2 2 2 6 3" xfId="0"/>
    <cellStyle name="Normal 61 5 2 2 2 7" xfId="0"/>
    <cellStyle name="Normal 61 5 2 2 2 7 2" xfId="0"/>
    <cellStyle name="Normal 61 5 2 2 2 7 2 2" xfId="0"/>
    <cellStyle name="Normal 61 5 2 2 2 7 3" xfId="0"/>
    <cellStyle name="Normal 61 5 2 2 2 8" xfId="0"/>
    <cellStyle name="Normal 61 5 2 2 2 8 2" xfId="0"/>
    <cellStyle name="Normal 61 5 2 2 2 9" xfId="0"/>
    <cellStyle name="Normal 61 5 2 2 3" xfId="0"/>
    <cellStyle name="Normal 61 5 2 2 3 2" xfId="0"/>
    <cellStyle name="Normal 61 5 2 2 3 2 2" xfId="0"/>
    <cellStyle name="Normal 61 5 2 2 3 2 2 2" xfId="0"/>
    <cellStyle name="Normal 61 5 2 2 3 2 2 2 2" xfId="0"/>
    <cellStyle name="Normal 61 5 2 2 3 2 2 2 2 2" xfId="0"/>
    <cellStyle name="Normal 61 5 2 2 3 2 2 2 2 2 2" xfId="0"/>
    <cellStyle name="Normal 61 5 2 2 3 2 2 2 2 3" xfId="0"/>
    <cellStyle name="Normal 61 5 2 2 3 2 2 2 3" xfId="0"/>
    <cellStyle name="Normal 61 5 2 2 3 2 2 2 3 2" xfId="0"/>
    <cellStyle name="Normal 61 5 2 2 3 2 2 2 3 2 2" xfId="0"/>
    <cellStyle name="Normal 61 5 2 2 3 2 2 2 3 3" xfId="0"/>
    <cellStyle name="Normal 61 5 2 2 3 2 2 2 4" xfId="0"/>
    <cellStyle name="Normal 61 5 2 2 3 2 2 2 4 2" xfId="0"/>
    <cellStyle name="Normal 61 5 2 2 3 2 2 2 5" xfId="0"/>
    <cellStyle name="Normal 61 5 2 2 3 2 2 3" xfId="0"/>
    <cellStyle name="Normal 61 5 2 2 3 2 2 3 2" xfId="0"/>
    <cellStyle name="Normal 61 5 2 2 3 2 2 3 2 2" xfId="0"/>
    <cellStyle name="Normal 61 5 2 2 3 2 2 3 3" xfId="0"/>
    <cellStyle name="Normal 61 5 2 2 3 2 2 4" xfId="0"/>
    <cellStyle name="Normal 61 5 2 2 3 2 2 4 2" xfId="0"/>
    <cellStyle name="Normal 61 5 2 2 3 2 2 4 2 2" xfId="0"/>
    <cellStyle name="Normal 61 5 2 2 3 2 2 4 3" xfId="0"/>
    <cellStyle name="Normal 61 5 2 2 3 2 2 5" xfId="0"/>
    <cellStyle name="Normal 61 5 2 2 3 2 2 5 2" xfId="0"/>
    <cellStyle name="Normal 61 5 2 2 3 2 2 6" xfId="0"/>
    <cellStyle name="Normal 61 5 2 2 3 2 3" xfId="0"/>
    <cellStyle name="Normal 61 5 2 2 3 2 3 2" xfId="0"/>
    <cellStyle name="Normal 61 5 2 2 3 2 3 2 2" xfId="0"/>
    <cellStyle name="Normal 61 5 2 2 3 2 3 2 2 2" xfId="0"/>
    <cellStyle name="Normal 61 5 2 2 3 2 3 2 3" xfId="0"/>
    <cellStyle name="Normal 61 5 2 2 3 2 3 3" xfId="0"/>
    <cellStyle name="Normal 61 5 2 2 3 2 3 3 2" xfId="0"/>
    <cellStyle name="Normal 61 5 2 2 3 2 3 3 2 2" xfId="0"/>
    <cellStyle name="Normal 61 5 2 2 3 2 3 3 3" xfId="0"/>
    <cellStyle name="Normal 61 5 2 2 3 2 3 4" xfId="0"/>
    <cellStyle name="Normal 61 5 2 2 3 2 3 4 2" xfId="0"/>
    <cellStyle name="Normal 61 5 2 2 3 2 3 5" xfId="0"/>
    <cellStyle name="Normal 61 5 2 2 3 2 4" xfId="0"/>
    <cellStyle name="Normal 61 5 2 2 3 2 4 2" xfId="0"/>
    <cellStyle name="Normal 61 5 2 2 3 2 4 2 2" xfId="0"/>
    <cellStyle name="Normal 61 5 2 2 3 2 4 3" xfId="0"/>
    <cellStyle name="Normal 61 5 2 2 3 2 5" xfId="0"/>
    <cellStyle name="Normal 61 5 2 2 3 2 5 2" xfId="0"/>
    <cellStyle name="Normal 61 5 2 2 3 2 5 2 2" xfId="0"/>
    <cellStyle name="Normal 61 5 2 2 3 2 5 3" xfId="0"/>
    <cellStyle name="Normal 61 5 2 2 3 2 6" xfId="0"/>
    <cellStyle name="Normal 61 5 2 2 3 2 6 2" xfId="0"/>
    <cellStyle name="Normal 61 5 2 2 3 2 7" xfId="0"/>
    <cellStyle name="Normal 61 5 2 2 3 3" xfId="0"/>
    <cellStyle name="Normal 61 5 2 2 3 3 2" xfId="0"/>
    <cellStyle name="Normal 61 5 2 2 3 3 2 2" xfId="0"/>
    <cellStyle name="Normal 61 5 2 2 3 3 2 2 2" xfId="0"/>
    <cellStyle name="Normal 61 5 2 2 3 3 2 2 2 2" xfId="0"/>
    <cellStyle name="Normal 61 5 2 2 3 3 2 2 3" xfId="0"/>
    <cellStyle name="Normal 61 5 2 2 3 3 2 3" xfId="0"/>
    <cellStyle name="Normal 61 5 2 2 3 3 2 3 2" xfId="0"/>
    <cellStyle name="Normal 61 5 2 2 3 3 2 3 2 2" xfId="0"/>
    <cellStyle name="Normal 61 5 2 2 3 3 2 3 3" xfId="0"/>
    <cellStyle name="Normal 61 5 2 2 3 3 2 4" xfId="0"/>
    <cellStyle name="Normal 61 5 2 2 3 3 2 4 2" xfId="0"/>
    <cellStyle name="Normal 61 5 2 2 3 3 2 5" xfId="0"/>
    <cellStyle name="Normal 61 5 2 2 3 3 3" xfId="0"/>
    <cellStyle name="Normal 61 5 2 2 3 3 3 2" xfId="0"/>
    <cellStyle name="Normal 61 5 2 2 3 3 3 2 2" xfId="0"/>
    <cellStyle name="Normal 61 5 2 2 3 3 3 3" xfId="0"/>
    <cellStyle name="Normal 61 5 2 2 3 3 4" xfId="0"/>
    <cellStyle name="Normal 61 5 2 2 3 3 4 2" xfId="0"/>
    <cellStyle name="Normal 61 5 2 2 3 3 4 2 2" xfId="0"/>
    <cellStyle name="Normal 61 5 2 2 3 3 4 3" xfId="0"/>
    <cellStyle name="Normal 61 5 2 2 3 3 5" xfId="0"/>
    <cellStyle name="Normal 61 5 2 2 3 3 5 2" xfId="0"/>
    <cellStyle name="Normal 61 5 2 2 3 3 6" xfId="0"/>
    <cellStyle name="Normal 61 5 2 2 3 4" xfId="0"/>
    <cellStyle name="Normal 61 5 2 2 3 4 2" xfId="0"/>
    <cellStyle name="Normal 61 5 2 2 3 4 2 2" xfId="0"/>
    <cellStyle name="Normal 61 5 2 2 3 4 2 2 2" xfId="0"/>
    <cellStyle name="Normal 61 5 2 2 3 4 2 3" xfId="0"/>
    <cellStyle name="Normal 61 5 2 2 3 4 3" xfId="0"/>
    <cellStyle name="Normal 61 5 2 2 3 4 3 2" xfId="0"/>
    <cellStyle name="Normal 61 5 2 2 3 4 3 2 2" xfId="0"/>
    <cellStyle name="Normal 61 5 2 2 3 4 3 3" xfId="0"/>
    <cellStyle name="Normal 61 5 2 2 3 4 4" xfId="0"/>
    <cellStyle name="Normal 61 5 2 2 3 4 4 2" xfId="0"/>
    <cellStyle name="Normal 61 5 2 2 3 4 5" xfId="0"/>
    <cellStyle name="Normal 61 5 2 2 3 5" xfId="0"/>
    <cellStyle name="Normal 61 5 2 2 3 5 2" xfId="0"/>
    <cellStyle name="Normal 61 5 2 2 3 5 2 2" xfId="0"/>
    <cellStyle name="Normal 61 5 2 2 3 5 3" xfId="0"/>
    <cellStyle name="Normal 61 5 2 2 3 6" xfId="0"/>
    <cellStyle name="Normal 61 5 2 2 3 6 2" xfId="0"/>
    <cellStyle name="Normal 61 5 2 2 3 6 2 2" xfId="0"/>
    <cellStyle name="Normal 61 5 2 2 3 6 3" xfId="0"/>
    <cellStyle name="Normal 61 5 2 2 3 7" xfId="0"/>
    <cellStyle name="Normal 61 5 2 2 3 7 2" xfId="0"/>
    <cellStyle name="Normal 61 5 2 2 3 8" xfId="0"/>
    <cellStyle name="Normal 61 5 2 2 4" xfId="0"/>
    <cellStyle name="Normal 61 5 2 2 4 2" xfId="0"/>
    <cellStyle name="Normal 61 5 2 2 4 2 2" xfId="0"/>
    <cellStyle name="Normal 61 5 2 2 4 2 2 2" xfId="0"/>
    <cellStyle name="Normal 61 5 2 2 4 2 2 2 2" xfId="0"/>
    <cellStyle name="Normal 61 5 2 2 4 2 2 2 2 2" xfId="0"/>
    <cellStyle name="Normal 61 5 2 2 4 2 2 2 3" xfId="0"/>
    <cellStyle name="Normal 61 5 2 2 4 2 2 3" xfId="0"/>
    <cellStyle name="Normal 61 5 2 2 4 2 2 3 2" xfId="0"/>
    <cellStyle name="Normal 61 5 2 2 4 2 2 3 2 2" xfId="0"/>
    <cellStyle name="Normal 61 5 2 2 4 2 2 3 3" xfId="0"/>
    <cellStyle name="Normal 61 5 2 2 4 2 2 4" xfId="0"/>
    <cellStyle name="Normal 61 5 2 2 4 2 2 4 2" xfId="0"/>
    <cellStyle name="Normal 61 5 2 2 4 2 2 5" xfId="0"/>
    <cellStyle name="Normal 61 5 2 2 4 2 3" xfId="0"/>
    <cellStyle name="Normal 61 5 2 2 4 2 3 2" xfId="0"/>
    <cellStyle name="Normal 61 5 2 2 4 2 3 2 2" xfId="0"/>
    <cellStyle name="Normal 61 5 2 2 4 2 3 3" xfId="0"/>
    <cellStyle name="Normal 61 5 2 2 4 2 4" xfId="0"/>
    <cellStyle name="Normal 61 5 2 2 4 2 4 2" xfId="0"/>
    <cellStyle name="Normal 61 5 2 2 4 2 4 2 2" xfId="0"/>
    <cellStyle name="Normal 61 5 2 2 4 2 4 3" xfId="0"/>
    <cellStyle name="Normal 61 5 2 2 4 2 5" xfId="0"/>
    <cellStyle name="Normal 61 5 2 2 4 2 5 2" xfId="0"/>
    <cellStyle name="Normal 61 5 2 2 4 2 6" xfId="0"/>
    <cellStyle name="Normal 61 5 2 2 4 3" xfId="0"/>
    <cellStyle name="Normal 61 5 2 2 4 3 2" xfId="0"/>
    <cellStyle name="Normal 61 5 2 2 4 3 2 2" xfId="0"/>
    <cellStyle name="Normal 61 5 2 2 4 3 2 2 2" xfId="0"/>
    <cellStyle name="Normal 61 5 2 2 4 3 2 3" xfId="0"/>
    <cellStyle name="Normal 61 5 2 2 4 3 3" xfId="0"/>
    <cellStyle name="Normal 61 5 2 2 4 3 3 2" xfId="0"/>
    <cellStyle name="Normal 61 5 2 2 4 3 3 2 2" xfId="0"/>
    <cellStyle name="Normal 61 5 2 2 4 3 3 3" xfId="0"/>
    <cellStyle name="Normal 61 5 2 2 4 3 4" xfId="0"/>
    <cellStyle name="Normal 61 5 2 2 4 3 4 2" xfId="0"/>
    <cellStyle name="Normal 61 5 2 2 4 3 5" xfId="0"/>
    <cellStyle name="Normal 61 5 2 2 4 4" xfId="0"/>
    <cellStyle name="Normal 61 5 2 2 4 4 2" xfId="0"/>
    <cellStyle name="Normal 61 5 2 2 4 4 2 2" xfId="0"/>
    <cellStyle name="Normal 61 5 2 2 4 4 3" xfId="0"/>
    <cellStyle name="Normal 61 5 2 2 4 5" xfId="0"/>
    <cellStyle name="Normal 61 5 2 2 4 5 2" xfId="0"/>
    <cellStyle name="Normal 61 5 2 2 4 5 2 2" xfId="0"/>
    <cellStyle name="Normal 61 5 2 2 4 5 3" xfId="0"/>
    <cellStyle name="Normal 61 5 2 2 4 6" xfId="0"/>
    <cellStyle name="Normal 61 5 2 2 4 6 2" xfId="0"/>
    <cellStyle name="Normal 61 5 2 2 4 7" xfId="0"/>
    <cellStyle name="Normal 61 5 2 2 5" xfId="0"/>
    <cellStyle name="Normal 61 5 2 2 5 2" xfId="0"/>
    <cellStyle name="Normal 61 5 2 2 5 2 2" xfId="0"/>
    <cellStyle name="Normal 61 5 2 2 5 2 2 2" xfId="0"/>
    <cellStyle name="Normal 61 5 2 2 5 2 2 2 2" xfId="0"/>
    <cellStyle name="Normal 61 5 2 2 5 2 2 3" xfId="0"/>
    <cellStyle name="Normal 61 5 2 2 5 2 3" xfId="0"/>
    <cellStyle name="Normal 61 5 2 2 5 2 3 2" xfId="0"/>
    <cellStyle name="Normal 61 5 2 2 5 2 3 2 2" xfId="0"/>
    <cellStyle name="Normal 61 5 2 2 5 2 3 3" xfId="0"/>
    <cellStyle name="Normal 61 5 2 2 5 2 4" xfId="0"/>
    <cellStyle name="Normal 61 5 2 2 5 2 4 2" xfId="0"/>
    <cellStyle name="Normal 61 5 2 2 5 2 5" xfId="0"/>
    <cellStyle name="Normal 61 5 2 2 5 3" xfId="0"/>
    <cellStyle name="Normal 61 5 2 2 5 3 2" xfId="0"/>
    <cellStyle name="Normal 61 5 2 2 5 3 2 2" xfId="0"/>
    <cellStyle name="Normal 61 5 2 2 5 3 3" xfId="0"/>
    <cellStyle name="Normal 61 5 2 2 5 4" xfId="0"/>
    <cellStyle name="Normal 61 5 2 2 5 4 2" xfId="0"/>
    <cellStyle name="Normal 61 5 2 2 5 4 2 2" xfId="0"/>
    <cellStyle name="Normal 61 5 2 2 5 4 3" xfId="0"/>
    <cellStyle name="Normal 61 5 2 2 5 5" xfId="0"/>
    <cellStyle name="Normal 61 5 2 2 5 5 2" xfId="0"/>
    <cellStyle name="Normal 61 5 2 2 5 6" xfId="0"/>
    <cellStyle name="Normal 61 5 2 2 6" xfId="0"/>
    <cellStyle name="Normal 61 5 2 2 6 2" xfId="0"/>
    <cellStyle name="Normal 61 5 2 2 6 2 2" xfId="0"/>
    <cellStyle name="Normal 61 5 2 2 6 2 2 2" xfId="0"/>
    <cellStyle name="Normal 61 5 2 2 6 2 3" xfId="0"/>
    <cellStyle name="Normal 61 5 2 2 6 3" xfId="0"/>
    <cellStyle name="Normal 61 5 2 2 6 3 2" xfId="0"/>
    <cellStyle name="Normal 61 5 2 2 6 3 2 2" xfId="0"/>
    <cellStyle name="Normal 61 5 2 2 6 3 3" xfId="0"/>
    <cellStyle name="Normal 61 5 2 2 6 4" xfId="0"/>
    <cellStyle name="Normal 61 5 2 2 6 4 2" xfId="0"/>
    <cellStyle name="Normal 61 5 2 2 6 5" xfId="0"/>
    <cellStyle name="Normal 61 5 2 2 7" xfId="0"/>
    <cellStyle name="Normal 61 5 2 2 7 2" xfId="0"/>
    <cellStyle name="Normal 61 5 2 2 7 2 2" xfId="0"/>
    <cellStyle name="Normal 61 5 2 2 7 3" xfId="0"/>
    <cellStyle name="Normal 61 5 2 2 8" xfId="0"/>
    <cellStyle name="Normal 61 5 2 2 8 2" xfId="0"/>
    <cellStyle name="Normal 61 5 2 2 8 2 2" xfId="0"/>
    <cellStyle name="Normal 61 5 2 2 8 3" xfId="0"/>
    <cellStyle name="Normal 61 5 2 2 9" xfId="0"/>
    <cellStyle name="Normal 61 5 2 2 9 2" xfId="0"/>
    <cellStyle name="Normal 61 5 2 3" xfId="0"/>
    <cellStyle name="Normal 61 5 2 3 10" xfId="0"/>
    <cellStyle name="Normal 61 5 2 3 2" xfId="0"/>
    <cellStyle name="Normal 61 5 2 3 2 2" xfId="0"/>
    <cellStyle name="Normal 61 5 2 3 2 2 2" xfId="0"/>
    <cellStyle name="Normal 61 5 2 3 2 2 2 2" xfId="0"/>
    <cellStyle name="Normal 61 5 2 3 2 2 2 2 2" xfId="0"/>
    <cellStyle name="Normal 61 5 2 3 2 2 2 2 2 2" xfId="0"/>
    <cellStyle name="Normal 61 5 2 3 2 2 2 2 2 2 2" xfId="0"/>
    <cellStyle name="Normal 61 5 2 3 2 2 2 2 2 2 2 2" xfId="0"/>
    <cellStyle name="Normal 61 5 2 3 2 2 2 2 2 2 3" xfId="0"/>
    <cellStyle name="Normal 61 5 2 3 2 2 2 2 2 3" xfId="0"/>
    <cellStyle name="Normal 61 5 2 3 2 2 2 2 2 3 2" xfId="0"/>
    <cellStyle name="Normal 61 5 2 3 2 2 2 2 2 3 2 2" xfId="0"/>
    <cellStyle name="Normal 61 5 2 3 2 2 2 2 2 3 3" xfId="0"/>
    <cellStyle name="Normal 61 5 2 3 2 2 2 2 2 4" xfId="0"/>
    <cellStyle name="Normal 61 5 2 3 2 2 2 2 2 4 2" xfId="0"/>
    <cellStyle name="Normal 61 5 2 3 2 2 2 2 2 5" xfId="0"/>
    <cellStyle name="Normal 61 5 2 3 2 2 2 2 3" xfId="0"/>
    <cellStyle name="Normal 61 5 2 3 2 2 2 2 3 2" xfId="0"/>
    <cellStyle name="Normal 61 5 2 3 2 2 2 2 3 2 2" xfId="0"/>
    <cellStyle name="Normal 61 5 2 3 2 2 2 2 3 3" xfId="0"/>
    <cellStyle name="Normal 61 5 2 3 2 2 2 2 4" xfId="0"/>
    <cellStyle name="Normal 61 5 2 3 2 2 2 2 4 2" xfId="0"/>
    <cellStyle name="Normal 61 5 2 3 2 2 2 2 4 2 2" xfId="0"/>
    <cellStyle name="Normal 61 5 2 3 2 2 2 2 4 3" xfId="0"/>
    <cellStyle name="Normal 61 5 2 3 2 2 2 2 5" xfId="0"/>
    <cellStyle name="Normal 61 5 2 3 2 2 2 2 5 2" xfId="0"/>
    <cellStyle name="Normal 61 5 2 3 2 2 2 2 6" xfId="0"/>
    <cellStyle name="Normal 61 5 2 3 2 2 2 3" xfId="0"/>
    <cellStyle name="Normal 61 5 2 3 2 2 2 3 2" xfId="0"/>
    <cellStyle name="Normal 61 5 2 3 2 2 2 3 2 2" xfId="0"/>
    <cellStyle name="Normal 61 5 2 3 2 2 2 3 2 2 2" xfId="0"/>
    <cellStyle name="Normal 61 5 2 3 2 2 2 3 2 3" xfId="0"/>
    <cellStyle name="Normal 61 5 2 3 2 2 2 3 3" xfId="0"/>
    <cellStyle name="Normal 61 5 2 3 2 2 2 3 3 2" xfId="0"/>
    <cellStyle name="Normal 61 5 2 3 2 2 2 3 3 2 2" xfId="0"/>
    <cellStyle name="Normal 61 5 2 3 2 2 2 3 3 3" xfId="0"/>
    <cellStyle name="Normal 61 5 2 3 2 2 2 3 4" xfId="0"/>
    <cellStyle name="Normal 61 5 2 3 2 2 2 3 4 2" xfId="0"/>
    <cellStyle name="Normal 61 5 2 3 2 2 2 3 5" xfId="0"/>
    <cellStyle name="Normal 61 5 2 3 2 2 2 4" xfId="0"/>
    <cellStyle name="Normal 61 5 2 3 2 2 2 4 2" xfId="0"/>
    <cellStyle name="Normal 61 5 2 3 2 2 2 4 2 2" xfId="0"/>
    <cellStyle name="Normal 61 5 2 3 2 2 2 4 3" xfId="0"/>
    <cellStyle name="Normal 61 5 2 3 2 2 2 5" xfId="0"/>
    <cellStyle name="Normal 61 5 2 3 2 2 2 5 2" xfId="0"/>
    <cellStyle name="Normal 61 5 2 3 2 2 2 5 2 2" xfId="0"/>
    <cellStyle name="Normal 61 5 2 3 2 2 2 5 3" xfId="0"/>
    <cellStyle name="Normal 61 5 2 3 2 2 2 6" xfId="0"/>
    <cellStyle name="Normal 61 5 2 3 2 2 2 6 2" xfId="0"/>
    <cellStyle name="Normal 61 5 2 3 2 2 2 7" xfId="0"/>
    <cellStyle name="Normal 61 5 2 3 2 2 3" xfId="0"/>
    <cellStyle name="Normal 61 5 2 3 2 2 3 2" xfId="0"/>
    <cellStyle name="Normal 61 5 2 3 2 2 3 2 2" xfId="0"/>
    <cellStyle name="Normal 61 5 2 3 2 2 3 2 2 2" xfId="0"/>
    <cellStyle name="Normal 61 5 2 3 2 2 3 2 2 2 2" xfId="0"/>
    <cellStyle name="Normal 61 5 2 3 2 2 3 2 2 3" xfId="0"/>
    <cellStyle name="Normal 61 5 2 3 2 2 3 2 3" xfId="0"/>
    <cellStyle name="Normal 61 5 2 3 2 2 3 2 3 2" xfId="0"/>
    <cellStyle name="Normal 61 5 2 3 2 2 3 2 3 2 2" xfId="0"/>
    <cellStyle name="Normal 61 5 2 3 2 2 3 2 3 3" xfId="0"/>
    <cellStyle name="Normal 61 5 2 3 2 2 3 2 4" xfId="0"/>
    <cellStyle name="Normal 61 5 2 3 2 2 3 2 4 2" xfId="0"/>
    <cellStyle name="Normal 61 5 2 3 2 2 3 2 5" xfId="0"/>
    <cellStyle name="Normal 61 5 2 3 2 2 3 3" xfId="0"/>
    <cellStyle name="Normal 61 5 2 3 2 2 3 3 2" xfId="0"/>
    <cellStyle name="Normal 61 5 2 3 2 2 3 3 2 2" xfId="0"/>
    <cellStyle name="Normal 61 5 2 3 2 2 3 3 3" xfId="0"/>
    <cellStyle name="Normal 61 5 2 3 2 2 3 4" xfId="0"/>
    <cellStyle name="Normal 61 5 2 3 2 2 3 4 2" xfId="0"/>
    <cellStyle name="Normal 61 5 2 3 2 2 3 4 2 2" xfId="0"/>
    <cellStyle name="Normal 61 5 2 3 2 2 3 4 3" xfId="0"/>
    <cellStyle name="Normal 61 5 2 3 2 2 3 5" xfId="0"/>
    <cellStyle name="Normal 61 5 2 3 2 2 3 5 2" xfId="0"/>
    <cellStyle name="Normal 61 5 2 3 2 2 3 6" xfId="0"/>
    <cellStyle name="Normal 61 5 2 3 2 2 4" xfId="0"/>
    <cellStyle name="Normal 61 5 2 3 2 2 4 2" xfId="0"/>
    <cellStyle name="Normal 61 5 2 3 2 2 4 2 2" xfId="0"/>
    <cellStyle name="Normal 61 5 2 3 2 2 4 2 2 2" xfId="0"/>
    <cellStyle name="Normal 61 5 2 3 2 2 4 2 3" xfId="0"/>
    <cellStyle name="Normal 61 5 2 3 2 2 4 3" xfId="0"/>
    <cellStyle name="Normal 61 5 2 3 2 2 4 3 2" xfId="0"/>
    <cellStyle name="Normal 61 5 2 3 2 2 4 3 2 2" xfId="0"/>
    <cellStyle name="Normal 61 5 2 3 2 2 4 3 3" xfId="0"/>
    <cellStyle name="Normal 61 5 2 3 2 2 4 4" xfId="0"/>
    <cellStyle name="Normal 61 5 2 3 2 2 4 4 2" xfId="0"/>
    <cellStyle name="Normal 61 5 2 3 2 2 4 5" xfId="0"/>
    <cellStyle name="Normal 61 5 2 3 2 2 5" xfId="0"/>
    <cellStyle name="Normal 61 5 2 3 2 2 5 2" xfId="0"/>
    <cellStyle name="Normal 61 5 2 3 2 2 5 2 2" xfId="0"/>
    <cellStyle name="Normal 61 5 2 3 2 2 5 3" xfId="0"/>
    <cellStyle name="Normal 61 5 2 3 2 2 6" xfId="0"/>
    <cellStyle name="Normal 61 5 2 3 2 2 6 2" xfId="0"/>
    <cellStyle name="Normal 61 5 2 3 2 2 6 2 2" xfId="0"/>
    <cellStyle name="Normal 61 5 2 3 2 2 6 3" xfId="0"/>
    <cellStyle name="Normal 61 5 2 3 2 2 7" xfId="0"/>
    <cellStyle name="Normal 61 5 2 3 2 2 7 2" xfId="0"/>
    <cellStyle name="Normal 61 5 2 3 2 2 8" xfId="0"/>
    <cellStyle name="Normal 61 5 2 3 2 3" xfId="0"/>
    <cellStyle name="Normal 61 5 2 3 2 3 2" xfId="0"/>
    <cellStyle name="Normal 61 5 2 3 2 3 2 2" xfId="0"/>
    <cellStyle name="Normal 61 5 2 3 2 3 2 2 2" xfId="0"/>
    <cellStyle name="Normal 61 5 2 3 2 3 2 2 2 2" xfId="0"/>
    <cellStyle name="Normal 61 5 2 3 2 3 2 2 2 2 2" xfId="0"/>
    <cellStyle name="Normal 61 5 2 3 2 3 2 2 2 3" xfId="0"/>
    <cellStyle name="Normal 61 5 2 3 2 3 2 2 3" xfId="0"/>
    <cellStyle name="Normal 61 5 2 3 2 3 2 2 3 2" xfId="0"/>
    <cellStyle name="Normal 61 5 2 3 2 3 2 2 3 2 2" xfId="0"/>
    <cellStyle name="Normal 61 5 2 3 2 3 2 2 3 3" xfId="0"/>
    <cellStyle name="Normal 61 5 2 3 2 3 2 2 4" xfId="0"/>
    <cellStyle name="Normal 61 5 2 3 2 3 2 2 4 2" xfId="0"/>
    <cellStyle name="Normal 61 5 2 3 2 3 2 2 5" xfId="0"/>
    <cellStyle name="Normal 61 5 2 3 2 3 2 3" xfId="0"/>
    <cellStyle name="Normal 61 5 2 3 2 3 2 3 2" xfId="0"/>
    <cellStyle name="Normal 61 5 2 3 2 3 2 3 2 2" xfId="0"/>
    <cellStyle name="Normal 61 5 2 3 2 3 2 3 3" xfId="0"/>
    <cellStyle name="Normal 61 5 2 3 2 3 2 4" xfId="0"/>
    <cellStyle name="Normal 61 5 2 3 2 3 2 4 2" xfId="0"/>
    <cellStyle name="Normal 61 5 2 3 2 3 2 4 2 2" xfId="0"/>
    <cellStyle name="Normal 61 5 2 3 2 3 2 4 3" xfId="0"/>
    <cellStyle name="Normal 61 5 2 3 2 3 2 5" xfId="0"/>
    <cellStyle name="Normal 61 5 2 3 2 3 2 5 2" xfId="0"/>
    <cellStyle name="Normal 61 5 2 3 2 3 2 6" xfId="0"/>
    <cellStyle name="Normal 61 5 2 3 2 3 3" xfId="0"/>
    <cellStyle name="Normal 61 5 2 3 2 3 3 2" xfId="0"/>
    <cellStyle name="Normal 61 5 2 3 2 3 3 2 2" xfId="0"/>
    <cellStyle name="Normal 61 5 2 3 2 3 3 2 2 2" xfId="0"/>
    <cellStyle name="Normal 61 5 2 3 2 3 3 2 3" xfId="0"/>
    <cellStyle name="Normal 61 5 2 3 2 3 3 3" xfId="0"/>
    <cellStyle name="Normal 61 5 2 3 2 3 3 3 2" xfId="0"/>
    <cellStyle name="Normal 61 5 2 3 2 3 3 3 2 2" xfId="0"/>
    <cellStyle name="Normal 61 5 2 3 2 3 3 3 3" xfId="0"/>
    <cellStyle name="Normal 61 5 2 3 2 3 3 4" xfId="0"/>
    <cellStyle name="Normal 61 5 2 3 2 3 3 4 2" xfId="0"/>
    <cellStyle name="Normal 61 5 2 3 2 3 3 5" xfId="0"/>
    <cellStyle name="Normal 61 5 2 3 2 3 4" xfId="0"/>
    <cellStyle name="Normal 61 5 2 3 2 3 4 2" xfId="0"/>
    <cellStyle name="Normal 61 5 2 3 2 3 4 2 2" xfId="0"/>
    <cellStyle name="Normal 61 5 2 3 2 3 4 3" xfId="0"/>
    <cellStyle name="Normal 61 5 2 3 2 3 5" xfId="0"/>
    <cellStyle name="Normal 61 5 2 3 2 3 5 2" xfId="0"/>
    <cellStyle name="Normal 61 5 2 3 2 3 5 2 2" xfId="0"/>
    <cellStyle name="Normal 61 5 2 3 2 3 5 3" xfId="0"/>
    <cellStyle name="Normal 61 5 2 3 2 3 6" xfId="0"/>
    <cellStyle name="Normal 61 5 2 3 2 3 6 2" xfId="0"/>
    <cellStyle name="Normal 61 5 2 3 2 3 7" xfId="0"/>
    <cellStyle name="Normal 61 5 2 3 2 4" xfId="0"/>
    <cellStyle name="Normal 61 5 2 3 2 4 2" xfId="0"/>
    <cellStyle name="Normal 61 5 2 3 2 4 2 2" xfId="0"/>
    <cellStyle name="Normal 61 5 2 3 2 4 2 2 2" xfId="0"/>
    <cellStyle name="Normal 61 5 2 3 2 4 2 2 2 2" xfId="0"/>
    <cellStyle name="Normal 61 5 2 3 2 4 2 2 3" xfId="0"/>
    <cellStyle name="Normal 61 5 2 3 2 4 2 3" xfId="0"/>
    <cellStyle name="Normal 61 5 2 3 2 4 2 3 2" xfId="0"/>
    <cellStyle name="Normal 61 5 2 3 2 4 2 3 2 2" xfId="0"/>
    <cellStyle name="Normal 61 5 2 3 2 4 2 3 3" xfId="0"/>
    <cellStyle name="Normal 61 5 2 3 2 4 2 4" xfId="0"/>
    <cellStyle name="Normal 61 5 2 3 2 4 2 4 2" xfId="0"/>
    <cellStyle name="Normal 61 5 2 3 2 4 2 5" xfId="0"/>
    <cellStyle name="Normal 61 5 2 3 2 4 3" xfId="0"/>
    <cellStyle name="Normal 61 5 2 3 2 4 3 2" xfId="0"/>
    <cellStyle name="Normal 61 5 2 3 2 4 3 2 2" xfId="0"/>
    <cellStyle name="Normal 61 5 2 3 2 4 3 3" xfId="0"/>
    <cellStyle name="Normal 61 5 2 3 2 4 4" xfId="0"/>
    <cellStyle name="Normal 61 5 2 3 2 4 4 2" xfId="0"/>
    <cellStyle name="Normal 61 5 2 3 2 4 4 2 2" xfId="0"/>
    <cellStyle name="Normal 61 5 2 3 2 4 4 3" xfId="0"/>
    <cellStyle name="Normal 61 5 2 3 2 4 5" xfId="0"/>
    <cellStyle name="Normal 61 5 2 3 2 4 5 2" xfId="0"/>
    <cellStyle name="Normal 61 5 2 3 2 4 6" xfId="0"/>
    <cellStyle name="Normal 61 5 2 3 2 5" xfId="0"/>
    <cellStyle name="Normal 61 5 2 3 2 5 2" xfId="0"/>
    <cellStyle name="Normal 61 5 2 3 2 5 2 2" xfId="0"/>
    <cellStyle name="Normal 61 5 2 3 2 5 2 2 2" xfId="0"/>
    <cellStyle name="Normal 61 5 2 3 2 5 2 3" xfId="0"/>
    <cellStyle name="Normal 61 5 2 3 2 5 3" xfId="0"/>
    <cellStyle name="Normal 61 5 2 3 2 5 3 2" xfId="0"/>
    <cellStyle name="Normal 61 5 2 3 2 5 3 2 2" xfId="0"/>
    <cellStyle name="Normal 61 5 2 3 2 5 3 3" xfId="0"/>
    <cellStyle name="Normal 61 5 2 3 2 5 4" xfId="0"/>
    <cellStyle name="Normal 61 5 2 3 2 5 4 2" xfId="0"/>
    <cellStyle name="Normal 61 5 2 3 2 5 5" xfId="0"/>
    <cellStyle name="Normal 61 5 2 3 2 6" xfId="0"/>
    <cellStyle name="Normal 61 5 2 3 2 6 2" xfId="0"/>
    <cellStyle name="Normal 61 5 2 3 2 6 2 2" xfId="0"/>
    <cellStyle name="Normal 61 5 2 3 2 6 3" xfId="0"/>
    <cellStyle name="Normal 61 5 2 3 2 7" xfId="0"/>
    <cellStyle name="Normal 61 5 2 3 2 7 2" xfId="0"/>
    <cellStyle name="Normal 61 5 2 3 2 7 2 2" xfId="0"/>
    <cellStyle name="Normal 61 5 2 3 2 7 3" xfId="0"/>
    <cellStyle name="Normal 61 5 2 3 2 8" xfId="0"/>
    <cellStyle name="Normal 61 5 2 3 2 8 2" xfId="0"/>
    <cellStyle name="Normal 61 5 2 3 2 9" xfId="0"/>
    <cellStyle name="Normal 61 5 2 3 3" xfId="0"/>
    <cellStyle name="Normal 61 5 2 3 3 2" xfId="0"/>
    <cellStyle name="Normal 61 5 2 3 3 2 2" xfId="0"/>
    <cellStyle name="Normal 61 5 2 3 3 2 2 2" xfId="0"/>
    <cellStyle name="Normal 61 5 2 3 3 2 2 2 2" xfId="0"/>
    <cellStyle name="Normal 61 5 2 3 3 2 2 2 2 2" xfId="0"/>
    <cellStyle name="Normal 61 5 2 3 3 2 2 2 2 2 2" xfId="0"/>
    <cellStyle name="Normal 61 5 2 3 3 2 2 2 2 3" xfId="0"/>
    <cellStyle name="Normal 61 5 2 3 3 2 2 2 3" xfId="0"/>
    <cellStyle name="Normal 61 5 2 3 3 2 2 2 3 2" xfId="0"/>
    <cellStyle name="Normal 61 5 2 3 3 2 2 2 3 2 2" xfId="0"/>
    <cellStyle name="Normal 61 5 2 3 3 2 2 2 3 3" xfId="0"/>
    <cellStyle name="Normal 61 5 2 3 3 2 2 2 4" xfId="0"/>
    <cellStyle name="Normal 61 5 2 3 3 2 2 2 4 2" xfId="0"/>
    <cellStyle name="Normal 61 5 2 3 3 2 2 2 5" xfId="0"/>
    <cellStyle name="Normal 61 5 2 3 3 2 2 3" xfId="0"/>
    <cellStyle name="Normal 61 5 2 3 3 2 2 3 2" xfId="0"/>
    <cellStyle name="Normal 61 5 2 3 3 2 2 3 2 2" xfId="0"/>
    <cellStyle name="Normal 61 5 2 3 3 2 2 3 3" xfId="0"/>
    <cellStyle name="Normal 61 5 2 3 3 2 2 4" xfId="0"/>
    <cellStyle name="Normal 61 5 2 3 3 2 2 4 2" xfId="0"/>
    <cellStyle name="Normal 61 5 2 3 3 2 2 4 2 2" xfId="0"/>
    <cellStyle name="Normal 61 5 2 3 3 2 2 4 3" xfId="0"/>
    <cellStyle name="Normal 61 5 2 3 3 2 2 5" xfId="0"/>
    <cellStyle name="Normal 61 5 2 3 3 2 2 5 2" xfId="0"/>
    <cellStyle name="Normal 61 5 2 3 3 2 2 6" xfId="0"/>
    <cellStyle name="Normal 61 5 2 3 3 2 3" xfId="0"/>
    <cellStyle name="Normal 61 5 2 3 3 2 3 2" xfId="0"/>
    <cellStyle name="Normal 61 5 2 3 3 2 3 2 2" xfId="0"/>
    <cellStyle name="Normal 61 5 2 3 3 2 3 2 2 2" xfId="0"/>
    <cellStyle name="Normal 61 5 2 3 3 2 3 2 3" xfId="0"/>
    <cellStyle name="Normal 61 5 2 3 3 2 3 3" xfId="0"/>
    <cellStyle name="Normal 61 5 2 3 3 2 3 3 2" xfId="0"/>
    <cellStyle name="Normal 61 5 2 3 3 2 3 3 2 2" xfId="0"/>
    <cellStyle name="Normal 61 5 2 3 3 2 3 3 3" xfId="0"/>
    <cellStyle name="Normal 61 5 2 3 3 2 3 4" xfId="0"/>
    <cellStyle name="Normal 61 5 2 3 3 2 3 4 2" xfId="0"/>
    <cellStyle name="Normal 61 5 2 3 3 2 3 5" xfId="0"/>
    <cellStyle name="Normal 61 5 2 3 3 2 4" xfId="0"/>
    <cellStyle name="Normal 61 5 2 3 3 2 4 2" xfId="0"/>
    <cellStyle name="Normal 61 5 2 3 3 2 4 2 2" xfId="0"/>
    <cellStyle name="Normal 61 5 2 3 3 2 4 3" xfId="0"/>
    <cellStyle name="Normal 61 5 2 3 3 2 5" xfId="0"/>
    <cellStyle name="Normal 61 5 2 3 3 2 5 2" xfId="0"/>
    <cellStyle name="Normal 61 5 2 3 3 2 5 2 2" xfId="0"/>
    <cellStyle name="Normal 61 5 2 3 3 2 5 3" xfId="0"/>
    <cellStyle name="Normal 61 5 2 3 3 2 6" xfId="0"/>
    <cellStyle name="Normal 61 5 2 3 3 2 6 2" xfId="0"/>
    <cellStyle name="Normal 61 5 2 3 3 2 7" xfId="0"/>
    <cellStyle name="Normal 61 5 2 3 3 3" xfId="0"/>
    <cellStyle name="Normal 61 5 2 3 3 3 2" xfId="0"/>
    <cellStyle name="Normal 61 5 2 3 3 3 2 2" xfId="0"/>
    <cellStyle name="Normal 61 5 2 3 3 3 2 2 2" xfId="0"/>
    <cellStyle name="Normal 61 5 2 3 3 3 2 2 2 2" xfId="0"/>
    <cellStyle name="Normal 61 5 2 3 3 3 2 2 3" xfId="0"/>
    <cellStyle name="Normal 61 5 2 3 3 3 2 3" xfId="0"/>
    <cellStyle name="Normal 61 5 2 3 3 3 2 3 2" xfId="0"/>
    <cellStyle name="Normal 61 5 2 3 3 3 2 3 2 2" xfId="0"/>
    <cellStyle name="Normal 61 5 2 3 3 3 2 3 3" xfId="0"/>
    <cellStyle name="Normal 61 5 2 3 3 3 2 4" xfId="0"/>
    <cellStyle name="Normal 61 5 2 3 3 3 2 4 2" xfId="0"/>
    <cellStyle name="Normal 61 5 2 3 3 3 2 5" xfId="0"/>
    <cellStyle name="Normal 61 5 2 3 3 3 3" xfId="0"/>
    <cellStyle name="Normal 61 5 2 3 3 3 3 2" xfId="0"/>
    <cellStyle name="Normal 61 5 2 3 3 3 3 2 2" xfId="0"/>
    <cellStyle name="Normal 61 5 2 3 3 3 3 3" xfId="0"/>
    <cellStyle name="Normal 61 5 2 3 3 3 4" xfId="0"/>
    <cellStyle name="Normal 61 5 2 3 3 3 4 2" xfId="0"/>
    <cellStyle name="Normal 61 5 2 3 3 3 4 2 2" xfId="0"/>
    <cellStyle name="Normal 61 5 2 3 3 3 4 3" xfId="0"/>
    <cellStyle name="Normal 61 5 2 3 3 3 5" xfId="0"/>
    <cellStyle name="Normal 61 5 2 3 3 3 5 2" xfId="0"/>
    <cellStyle name="Normal 61 5 2 3 3 3 6" xfId="0"/>
    <cellStyle name="Normal 61 5 2 3 3 4" xfId="0"/>
    <cellStyle name="Normal 61 5 2 3 3 4 2" xfId="0"/>
    <cellStyle name="Normal 61 5 2 3 3 4 2 2" xfId="0"/>
    <cellStyle name="Normal 61 5 2 3 3 4 2 2 2" xfId="0"/>
    <cellStyle name="Normal 61 5 2 3 3 4 2 3" xfId="0"/>
    <cellStyle name="Normal 61 5 2 3 3 4 3" xfId="0"/>
    <cellStyle name="Normal 61 5 2 3 3 4 3 2" xfId="0"/>
    <cellStyle name="Normal 61 5 2 3 3 4 3 2 2" xfId="0"/>
    <cellStyle name="Normal 61 5 2 3 3 4 3 3" xfId="0"/>
    <cellStyle name="Normal 61 5 2 3 3 4 4" xfId="0"/>
    <cellStyle name="Normal 61 5 2 3 3 4 4 2" xfId="0"/>
    <cellStyle name="Normal 61 5 2 3 3 4 5" xfId="0"/>
    <cellStyle name="Normal 61 5 2 3 3 5" xfId="0"/>
    <cellStyle name="Normal 61 5 2 3 3 5 2" xfId="0"/>
    <cellStyle name="Normal 61 5 2 3 3 5 2 2" xfId="0"/>
    <cellStyle name="Normal 61 5 2 3 3 5 3" xfId="0"/>
    <cellStyle name="Normal 61 5 2 3 3 6" xfId="0"/>
    <cellStyle name="Normal 61 5 2 3 3 6 2" xfId="0"/>
    <cellStyle name="Normal 61 5 2 3 3 6 2 2" xfId="0"/>
    <cellStyle name="Normal 61 5 2 3 3 6 3" xfId="0"/>
    <cellStyle name="Normal 61 5 2 3 3 7" xfId="0"/>
    <cellStyle name="Normal 61 5 2 3 3 7 2" xfId="0"/>
    <cellStyle name="Normal 61 5 2 3 3 8" xfId="0"/>
    <cellStyle name="Normal 61 5 2 3 4" xfId="0"/>
    <cellStyle name="Normal 61 5 2 3 4 2" xfId="0"/>
    <cellStyle name="Normal 61 5 2 3 4 2 2" xfId="0"/>
    <cellStyle name="Normal 61 5 2 3 4 2 2 2" xfId="0"/>
    <cellStyle name="Normal 61 5 2 3 4 2 2 2 2" xfId="0"/>
    <cellStyle name="Normal 61 5 2 3 4 2 2 2 2 2" xfId="0"/>
    <cellStyle name="Normal 61 5 2 3 4 2 2 2 3" xfId="0"/>
    <cellStyle name="Normal 61 5 2 3 4 2 2 3" xfId="0"/>
    <cellStyle name="Normal 61 5 2 3 4 2 2 3 2" xfId="0"/>
    <cellStyle name="Normal 61 5 2 3 4 2 2 3 2 2" xfId="0"/>
    <cellStyle name="Normal 61 5 2 3 4 2 2 3 3" xfId="0"/>
    <cellStyle name="Normal 61 5 2 3 4 2 2 4" xfId="0"/>
    <cellStyle name="Normal 61 5 2 3 4 2 2 4 2" xfId="0"/>
    <cellStyle name="Normal 61 5 2 3 4 2 2 5" xfId="0"/>
    <cellStyle name="Normal 61 5 2 3 4 2 3" xfId="0"/>
    <cellStyle name="Normal 61 5 2 3 4 2 3 2" xfId="0"/>
    <cellStyle name="Normal 61 5 2 3 4 2 3 2 2" xfId="0"/>
    <cellStyle name="Normal 61 5 2 3 4 2 3 3" xfId="0"/>
    <cellStyle name="Normal 61 5 2 3 4 2 4" xfId="0"/>
    <cellStyle name="Normal 61 5 2 3 4 2 4 2" xfId="0"/>
    <cellStyle name="Normal 61 5 2 3 4 2 4 2 2" xfId="0"/>
    <cellStyle name="Normal 61 5 2 3 4 2 4 3" xfId="0"/>
    <cellStyle name="Normal 61 5 2 3 4 2 5" xfId="0"/>
    <cellStyle name="Normal 61 5 2 3 4 2 5 2" xfId="0"/>
    <cellStyle name="Normal 61 5 2 3 4 2 6" xfId="0"/>
    <cellStyle name="Normal 61 5 2 3 4 3" xfId="0"/>
    <cellStyle name="Normal 61 5 2 3 4 3 2" xfId="0"/>
    <cellStyle name="Normal 61 5 2 3 4 3 2 2" xfId="0"/>
    <cellStyle name="Normal 61 5 2 3 4 3 2 2 2" xfId="0"/>
    <cellStyle name="Normal 61 5 2 3 4 3 2 3" xfId="0"/>
    <cellStyle name="Normal 61 5 2 3 4 3 3" xfId="0"/>
    <cellStyle name="Normal 61 5 2 3 4 3 3 2" xfId="0"/>
    <cellStyle name="Normal 61 5 2 3 4 3 3 2 2" xfId="0"/>
    <cellStyle name="Normal 61 5 2 3 4 3 3 3" xfId="0"/>
    <cellStyle name="Normal 61 5 2 3 4 3 4" xfId="0"/>
    <cellStyle name="Normal 61 5 2 3 4 3 4 2" xfId="0"/>
    <cellStyle name="Normal 61 5 2 3 4 3 5" xfId="0"/>
    <cellStyle name="Normal 61 5 2 3 4 4" xfId="0"/>
    <cellStyle name="Normal 61 5 2 3 4 4 2" xfId="0"/>
    <cellStyle name="Normal 61 5 2 3 4 4 2 2" xfId="0"/>
    <cellStyle name="Normal 61 5 2 3 4 4 3" xfId="0"/>
    <cellStyle name="Normal 61 5 2 3 4 5" xfId="0"/>
    <cellStyle name="Normal 61 5 2 3 4 5 2" xfId="0"/>
    <cellStyle name="Normal 61 5 2 3 4 5 2 2" xfId="0"/>
    <cellStyle name="Normal 61 5 2 3 4 5 3" xfId="0"/>
    <cellStyle name="Normal 61 5 2 3 4 6" xfId="0"/>
    <cellStyle name="Normal 61 5 2 3 4 6 2" xfId="0"/>
    <cellStyle name="Normal 61 5 2 3 4 7" xfId="0"/>
    <cellStyle name="Normal 61 5 2 3 5" xfId="0"/>
    <cellStyle name="Normal 61 5 2 3 5 2" xfId="0"/>
    <cellStyle name="Normal 61 5 2 3 5 2 2" xfId="0"/>
    <cellStyle name="Normal 61 5 2 3 5 2 2 2" xfId="0"/>
    <cellStyle name="Normal 61 5 2 3 5 2 2 2 2" xfId="0"/>
    <cellStyle name="Normal 61 5 2 3 5 2 2 3" xfId="0"/>
    <cellStyle name="Normal 61 5 2 3 5 2 3" xfId="0"/>
    <cellStyle name="Normal 61 5 2 3 5 2 3 2" xfId="0"/>
    <cellStyle name="Normal 61 5 2 3 5 2 3 2 2" xfId="0"/>
    <cellStyle name="Normal 61 5 2 3 5 2 3 3" xfId="0"/>
    <cellStyle name="Normal 61 5 2 3 5 2 4" xfId="0"/>
    <cellStyle name="Normal 61 5 2 3 5 2 4 2" xfId="0"/>
    <cellStyle name="Normal 61 5 2 3 5 2 5" xfId="0"/>
    <cellStyle name="Normal 61 5 2 3 5 3" xfId="0"/>
    <cellStyle name="Normal 61 5 2 3 5 3 2" xfId="0"/>
    <cellStyle name="Normal 61 5 2 3 5 3 2 2" xfId="0"/>
    <cellStyle name="Normal 61 5 2 3 5 3 3" xfId="0"/>
    <cellStyle name="Normal 61 5 2 3 5 4" xfId="0"/>
    <cellStyle name="Normal 61 5 2 3 5 4 2" xfId="0"/>
    <cellStyle name="Normal 61 5 2 3 5 4 2 2" xfId="0"/>
    <cellStyle name="Normal 61 5 2 3 5 4 3" xfId="0"/>
    <cellStyle name="Normal 61 5 2 3 5 5" xfId="0"/>
    <cellStyle name="Normal 61 5 2 3 5 5 2" xfId="0"/>
    <cellStyle name="Normal 61 5 2 3 5 6" xfId="0"/>
    <cellStyle name="Normal 61 5 2 3 6" xfId="0"/>
    <cellStyle name="Normal 61 5 2 3 6 2" xfId="0"/>
    <cellStyle name="Normal 61 5 2 3 6 2 2" xfId="0"/>
    <cellStyle name="Normal 61 5 2 3 6 2 2 2" xfId="0"/>
    <cellStyle name="Normal 61 5 2 3 6 2 3" xfId="0"/>
    <cellStyle name="Normal 61 5 2 3 6 3" xfId="0"/>
    <cellStyle name="Normal 61 5 2 3 6 3 2" xfId="0"/>
    <cellStyle name="Normal 61 5 2 3 6 3 2 2" xfId="0"/>
    <cellStyle name="Normal 61 5 2 3 6 3 3" xfId="0"/>
    <cellStyle name="Normal 61 5 2 3 6 4" xfId="0"/>
    <cellStyle name="Normal 61 5 2 3 6 4 2" xfId="0"/>
    <cellStyle name="Normal 61 5 2 3 6 5" xfId="0"/>
    <cellStyle name="Normal 61 5 2 3 7" xfId="0"/>
    <cellStyle name="Normal 61 5 2 3 7 2" xfId="0"/>
    <cellStyle name="Normal 61 5 2 3 7 2 2" xfId="0"/>
    <cellStyle name="Normal 61 5 2 3 7 3" xfId="0"/>
    <cellStyle name="Normal 61 5 2 3 8" xfId="0"/>
    <cellStyle name="Normal 61 5 2 3 8 2" xfId="0"/>
    <cellStyle name="Normal 61 5 2 3 8 2 2" xfId="0"/>
    <cellStyle name="Normal 61 5 2 3 8 3" xfId="0"/>
    <cellStyle name="Normal 61 5 2 3 9" xfId="0"/>
    <cellStyle name="Normal 61 5 2 3 9 2" xfId="0"/>
    <cellStyle name="Normal 61 5 2 4" xfId="0"/>
    <cellStyle name="Normal 61 5 2 4 2" xfId="0"/>
    <cellStyle name="Normal 61 5 2 4 2 2" xfId="0"/>
    <cellStyle name="Normal 61 5 2 4 2 2 2" xfId="0"/>
    <cellStyle name="Normal 61 5 2 4 2 2 2 2" xfId="0"/>
    <cellStyle name="Normal 61 5 2 4 2 2 2 2 2" xfId="0"/>
    <cellStyle name="Normal 61 5 2 4 2 2 2 2 2 2" xfId="0"/>
    <cellStyle name="Normal 61 5 2 4 2 2 2 2 2 2 2" xfId="0"/>
    <cellStyle name="Normal 61 5 2 4 2 2 2 2 2 3" xfId="0"/>
    <cellStyle name="Normal 61 5 2 4 2 2 2 2 3" xfId="0"/>
    <cellStyle name="Normal 61 5 2 4 2 2 2 2 3 2" xfId="0"/>
    <cellStyle name="Normal 61 5 2 4 2 2 2 2 3 2 2" xfId="0"/>
    <cellStyle name="Normal 61 5 2 4 2 2 2 2 3 3" xfId="0"/>
    <cellStyle name="Normal 61 5 2 4 2 2 2 2 4" xfId="0"/>
    <cellStyle name="Normal 61 5 2 4 2 2 2 2 4 2" xfId="0"/>
    <cellStyle name="Normal 61 5 2 4 2 2 2 2 5" xfId="0"/>
    <cellStyle name="Normal 61 5 2 4 2 2 2 3" xfId="0"/>
    <cellStyle name="Normal 61 5 2 4 2 2 2 3 2" xfId="0"/>
    <cellStyle name="Normal 61 5 2 4 2 2 2 3 2 2" xfId="0"/>
    <cellStyle name="Normal 61 5 2 4 2 2 2 3 3" xfId="0"/>
    <cellStyle name="Normal 61 5 2 4 2 2 2 4" xfId="0"/>
    <cellStyle name="Normal 61 5 2 4 2 2 2 4 2" xfId="0"/>
    <cellStyle name="Normal 61 5 2 4 2 2 2 4 2 2" xfId="0"/>
    <cellStyle name="Normal 61 5 2 4 2 2 2 4 3" xfId="0"/>
    <cellStyle name="Normal 61 5 2 4 2 2 2 5" xfId="0"/>
    <cellStyle name="Normal 61 5 2 4 2 2 2 5 2" xfId="0"/>
    <cellStyle name="Normal 61 5 2 4 2 2 2 6" xfId="0"/>
    <cellStyle name="Normal 61 5 2 4 2 2 3" xfId="0"/>
    <cellStyle name="Normal 61 5 2 4 2 2 3 2" xfId="0"/>
    <cellStyle name="Normal 61 5 2 4 2 2 3 2 2" xfId="0"/>
    <cellStyle name="Normal 61 5 2 4 2 2 3 2 2 2" xfId="0"/>
    <cellStyle name="Normal 61 5 2 4 2 2 3 2 3" xfId="0"/>
    <cellStyle name="Normal 61 5 2 4 2 2 3 3" xfId="0"/>
    <cellStyle name="Normal 61 5 2 4 2 2 3 3 2" xfId="0"/>
    <cellStyle name="Normal 61 5 2 4 2 2 3 3 2 2" xfId="0"/>
    <cellStyle name="Normal 61 5 2 4 2 2 3 3 3" xfId="0"/>
    <cellStyle name="Normal 61 5 2 4 2 2 3 4" xfId="0"/>
    <cellStyle name="Normal 61 5 2 4 2 2 3 4 2" xfId="0"/>
    <cellStyle name="Normal 61 5 2 4 2 2 3 5" xfId="0"/>
    <cellStyle name="Normal 61 5 2 4 2 2 4" xfId="0"/>
    <cellStyle name="Normal 61 5 2 4 2 2 4 2" xfId="0"/>
    <cellStyle name="Normal 61 5 2 4 2 2 4 2 2" xfId="0"/>
    <cellStyle name="Normal 61 5 2 4 2 2 4 3" xfId="0"/>
    <cellStyle name="Normal 61 5 2 4 2 2 5" xfId="0"/>
    <cellStyle name="Normal 61 5 2 4 2 2 5 2" xfId="0"/>
    <cellStyle name="Normal 61 5 2 4 2 2 5 2 2" xfId="0"/>
    <cellStyle name="Normal 61 5 2 4 2 2 5 3" xfId="0"/>
    <cellStyle name="Normal 61 5 2 4 2 2 6" xfId="0"/>
    <cellStyle name="Normal 61 5 2 4 2 2 6 2" xfId="0"/>
    <cellStyle name="Normal 61 5 2 4 2 2 7" xfId="0"/>
    <cellStyle name="Normal 61 5 2 4 2 3" xfId="0"/>
    <cellStyle name="Normal 61 5 2 4 2 3 2" xfId="0"/>
    <cellStyle name="Normal 61 5 2 4 2 3 2 2" xfId="0"/>
    <cellStyle name="Normal 61 5 2 4 2 3 2 2 2" xfId="0"/>
    <cellStyle name="Normal 61 5 2 4 2 3 2 2 2 2" xfId="0"/>
    <cellStyle name="Normal 61 5 2 4 2 3 2 2 3" xfId="0"/>
    <cellStyle name="Normal 61 5 2 4 2 3 2 3" xfId="0"/>
    <cellStyle name="Normal 61 5 2 4 2 3 2 3 2" xfId="0"/>
    <cellStyle name="Normal 61 5 2 4 2 3 2 3 2 2" xfId="0"/>
    <cellStyle name="Normal 61 5 2 4 2 3 2 3 3" xfId="0"/>
    <cellStyle name="Normal 61 5 2 4 2 3 2 4" xfId="0"/>
    <cellStyle name="Normal 61 5 2 4 2 3 2 4 2" xfId="0"/>
    <cellStyle name="Normal 61 5 2 4 2 3 2 5" xfId="0"/>
    <cellStyle name="Normal 61 5 2 4 2 3 3" xfId="0"/>
    <cellStyle name="Normal 61 5 2 4 2 3 3 2" xfId="0"/>
    <cellStyle name="Normal 61 5 2 4 2 3 3 2 2" xfId="0"/>
    <cellStyle name="Normal 61 5 2 4 2 3 3 3" xfId="0"/>
    <cellStyle name="Normal 61 5 2 4 2 3 4" xfId="0"/>
    <cellStyle name="Normal 61 5 2 4 2 3 4 2" xfId="0"/>
    <cellStyle name="Normal 61 5 2 4 2 3 4 2 2" xfId="0"/>
    <cellStyle name="Normal 61 5 2 4 2 3 4 3" xfId="0"/>
    <cellStyle name="Normal 61 5 2 4 2 3 5" xfId="0"/>
    <cellStyle name="Normal 61 5 2 4 2 3 5 2" xfId="0"/>
    <cellStyle name="Normal 61 5 2 4 2 3 6" xfId="0"/>
    <cellStyle name="Normal 61 5 2 4 2 4" xfId="0"/>
    <cellStyle name="Normal 61 5 2 4 2 4 2" xfId="0"/>
    <cellStyle name="Normal 61 5 2 4 2 4 2 2" xfId="0"/>
    <cellStyle name="Normal 61 5 2 4 2 4 2 2 2" xfId="0"/>
    <cellStyle name="Normal 61 5 2 4 2 4 2 3" xfId="0"/>
    <cellStyle name="Normal 61 5 2 4 2 4 3" xfId="0"/>
    <cellStyle name="Normal 61 5 2 4 2 4 3 2" xfId="0"/>
    <cellStyle name="Normal 61 5 2 4 2 4 3 2 2" xfId="0"/>
    <cellStyle name="Normal 61 5 2 4 2 4 3 3" xfId="0"/>
    <cellStyle name="Normal 61 5 2 4 2 4 4" xfId="0"/>
    <cellStyle name="Normal 61 5 2 4 2 4 4 2" xfId="0"/>
    <cellStyle name="Normal 61 5 2 4 2 4 5" xfId="0"/>
    <cellStyle name="Normal 61 5 2 4 2 5" xfId="0"/>
    <cellStyle name="Normal 61 5 2 4 2 5 2" xfId="0"/>
    <cellStyle name="Normal 61 5 2 4 2 5 2 2" xfId="0"/>
    <cellStyle name="Normal 61 5 2 4 2 5 3" xfId="0"/>
    <cellStyle name="Normal 61 5 2 4 2 6" xfId="0"/>
    <cellStyle name="Normal 61 5 2 4 2 6 2" xfId="0"/>
    <cellStyle name="Normal 61 5 2 4 2 6 2 2" xfId="0"/>
    <cellStyle name="Normal 61 5 2 4 2 6 3" xfId="0"/>
    <cellStyle name="Normal 61 5 2 4 2 7" xfId="0"/>
    <cellStyle name="Normal 61 5 2 4 2 7 2" xfId="0"/>
    <cellStyle name="Normal 61 5 2 4 2 8" xfId="0"/>
    <cellStyle name="Normal 61 5 2 4 3" xfId="0"/>
    <cellStyle name="Normal 61 5 2 4 3 2" xfId="0"/>
    <cellStyle name="Normal 61 5 2 4 3 2 2" xfId="0"/>
    <cellStyle name="Normal 61 5 2 4 3 2 2 2" xfId="0"/>
    <cellStyle name="Normal 61 5 2 4 3 2 2 2 2" xfId="0"/>
    <cellStyle name="Normal 61 5 2 4 3 2 2 2 2 2" xfId="0"/>
    <cellStyle name="Normal 61 5 2 4 3 2 2 2 3" xfId="0"/>
    <cellStyle name="Normal 61 5 2 4 3 2 2 3" xfId="0"/>
    <cellStyle name="Normal 61 5 2 4 3 2 2 3 2" xfId="0"/>
    <cellStyle name="Normal 61 5 2 4 3 2 2 3 2 2" xfId="0"/>
    <cellStyle name="Normal 61 5 2 4 3 2 2 3 3" xfId="0"/>
    <cellStyle name="Normal 61 5 2 4 3 2 2 4" xfId="0"/>
    <cellStyle name="Normal 61 5 2 4 3 2 2 4 2" xfId="0"/>
    <cellStyle name="Normal 61 5 2 4 3 2 2 5" xfId="0"/>
    <cellStyle name="Normal 61 5 2 4 3 2 3" xfId="0"/>
    <cellStyle name="Normal 61 5 2 4 3 2 3 2" xfId="0"/>
    <cellStyle name="Normal 61 5 2 4 3 2 3 2 2" xfId="0"/>
    <cellStyle name="Normal 61 5 2 4 3 2 3 3" xfId="0"/>
    <cellStyle name="Normal 61 5 2 4 3 2 4" xfId="0"/>
    <cellStyle name="Normal 61 5 2 4 3 2 4 2" xfId="0"/>
    <cellStyle name="Normal 61 5 2 4 3 2 4 2 2" xfId="0"/>
    <cellStyle name="Normal 61 5 2 4 3 2 4 3" xfId="0"/>
    <cellStyle name="Normal 61 5 2 4 3 2 5" xfId="0"/>
    <cellStyle name="Normal 61 5 2 4 3 2 5 2" xfId="0"/>
    <cellStyle name="Normal 61 5 2 4 3 2 6" xfId="0"/>
    <cellStyle name="Normal 61 5 2 4 3 3" xfId="0"/>
    <cellStyle name="Normal 61 5 2 4 3 3 2" xfId="0"/>
    <cellStyle name="Normal 61 5 2 4 3 3 2 2" xfId="0"/>
    <cellStyle name="Normal 61 5 2 4 3 3 2 2 2" xfId="0"/>
    <cellStyle name="Normal 61 5 2 4 3 3 2 3" xfId="0"/>
    <cellStyle name="Normal 61 5 2 4 3 3 3" xfId="0"/>
    <cellStyle name="Normal 61 5 2 4 3 3 3 2" xfId="0"/>
    <cellStyle name="Normal 61 5 2 4 3 3 3 2 2" xfId="0"/>
    <cellStyle name="Normal 61 5 2 4 3 3 3 3" xfId="0"/>
    <cellStyle name="Normal 61 5 2 4 3 3 4" xfId="0"/>
    <cellStyle name="Normal 61 5 2 4 3 3 4 2" xfId="0"/>
    <cellStyle name="Normal 61 5 2 4 3 3 5" xfId="0"/>
    <cellStyle name="Normal 61 5 2 4 3 4" xfId="0"/>
    <cellStyle name="Normal 61 5 2 4 3 4 2" xfId="0"/>
    <cellStyle name="Normal 61 5 2 4 3 4 2 2" xfId="0"/>
    <cellStyle name="Normal 61 5 2 4 3 4 3" xfId="0"/>
    <cellStyle name="Normal 61 5 2 4 3 5" xfId="0"/>
    <cellStyle name="Normal 61 5 2 4 3 5 2" xfId="0"/>
    <cellStyle name="Normal 61 5 2 4 3 5 2 2" xfId="0"/>
    <cellStyle name="Normal 61 5 2 4 3 5 3" xfId="0"/>
    <cellStyle name="Normal 61 5 2 4 3 6" xfId="0"/>
    <cellStyle name="Normal 61 5 2 4 3 6 2" xfId="0"/>
    <cellStyle name="Normal 61 5 2 4 3 7" xfId="0"/>
    <cellStyle name="Normal 61 5 2 4 4" xfId="0"/>
    <cellStyle name="Normal 61 5 2 4 4 2" xfId="0"/>
    <cellStyle name="Normal 61 5 2 4 4 2 2" xfId="0"/>
    <cellStyle name="Normal 61 5 2 4 4 2 2 2" xfId="0"/>
    <cellStyle name="Normal 61 5 2 4 4 2 2 2 2" xfId="0"/>
    <cellStyle name="Normal 61 5 2 4 4 2 2 3" xfId="0"/>
    <cellStyle name="Normal 61 5 2 4 4 2 3" xfId="0"/>
    <cellStyle name="Normal 61 5 2 4 4 2 3 2" xfId="0"/>
    <cellStyle name="Normal 61 5 2 4 4 2 3 2 2" xfId="0"/>
    <cellStyle name="Normal 61 5 2 4 4 2 3 3" xfId="0"/>
    <cellStyle name="Normal 61 5 2 4 4 2 4" xfId="0"/>
    <cellStyle name="Normal 61 5 2 4 4 2 4 2" xfId="0"/>
    <cellStyle name="Normal 61 5 2 4 4 2 5" xfId="0"/>
    <cellStyle name="Normal 61 5 2 4 4 3" xfId="0"/>
    <cellStyle name="Normal 61 5 2 4 4 3 2" xfId="0"/>
    <cellStyle name="Normal 61 5 2 4 4 3 2 2" xfId="0"/>
    <cellStyle name="Normal 61 5 2 4 4 3 3" xfId="0"/>
    <cellStyle name="Normal 61 5 2 4 4 4" xfId="0"/>
    <cellStyle name="Normal 61 5 2 4 4 4 2" xfId="0"/>
    <cellStyle name="Normal 61 5 2 4 4 4 2 2" xfId="0"/>
    <cellStyle name="Normal 61 5 2 4 4 4 3" xfId="0"/>
    <cellStyle name="Normal 61 5 2 4 4 5" xfId="0"/>
    <cellStyle name="Normal 61 5 2 4 4 5 2" xfId="0"/>
    <cellStyle name="Normal 61 5 2 4 4 6" xfId="0"/>
    <cellStyle name="Normal 61 5 2 4 5" xfId="0"/>
    <cellStyle name="Normal 61 5 2 4 5 2" xfId="0"/>
    <cellStyle name="Normal 61 5 2 4 5 2 2" xfId="0"/>
    <cellStyle name="Normal 61 5 2 4 5 2 2 2" xfId="0"/>
    <cellStyle name="Normal 61 5 2 4 5 2 3" xfId="0"/>
    <cellStyle name="Normal 61 5 2 4 5 3" xfId="0"/>
    <cellStyle name="Normal 61 5 2 4 5 3 2" xfId="0"/>
    <cellStyle name="Normal 61 5 2 4 5 3 2 2" xfId="0"/>
    <cellStyle name="Normal 61 5 2 4 5 3 3" xfId="0"/>
    <cellStyle name="Normal 61 5 2 4 5 4" xfId="0"/>
    <cellStyle name="Normal 61 5 2 4 5 4 2" xfId="0"/>
    <cellStyle name="Normal 61 5 2 4 5 5" xfId="0"/>
    <cellStyle name="Normal 61 5 2 4 6" xfId="0"/>
    <cellStyle name="Normal 61 5 2 4 6 2" xfId="0"/>
    <cellStyle name="Normal 61 5 2 4 6 2 2" xfId="0"/>
    <cellStyle name="Normal 61 5 2 4 6 3" xfId="0"/>
    <cellStyle name="Normal 61 5 2 4 7" xfId="0"/>
    <cellStyle name="Normal 61 5 2 4 7 2" xfId="0"/>
    <cellStyle name="Normal 61 5 2 4 7 2 2" xfId="0"/>
    <cellStyle name="Normal 61 5 2 4 7 3" xfId="0"/>
    <cellStyle name="Normal 61 5 2 4 8" xfId="0"/>
    <cellStyle name="Normal 61 5 2 4 8 2" xfId="0"/>
    <cellStyle name="Normal 61 5 2 4 9" xfId="0"/>
    <cellStyle name="Normal 61 5 2 5" xfId="0"/>
    <cellStyle name="Normal 61 5 2 5 2" xfId="0"/>
    <cellStyle name="Normal 61 5 2 5 2 2" xfId="0"/>
    <cellStyle name="Normal 61 5 2 5 2 2 2" xfId="0"/>
    <cellStyle name="Normal 61 5 2 5 2 2 2 2" xfId="0"/>
    <cellStyle name="Normal 61 5 2 5 2 2 2 2 2" xfId="0"/>
    <cellStyle name="Normal 61 5 2 5 2 2 2 2 2 2" xfId="0"/>
    <cellStyle name="Normal 61 5 2 5 2 2 2 2 3" xfId="0"/>
    <cellStyle name="Normal 61 5 2 5 2 2 2 3" xfId="0"/>
    <cellStyle name="Normal 61 5 2 5 2 2 2 3 2" xfId="0"/>
    <cellStyle name="Normal 61 5 2 5 2 2 2 3 2 2" xfId="0"/>
    <cellStyle name="Normal 61 5 2 5 2 2 2 3 3" xfId="0"/>
    <cellStyle name="Normal 61 5 2 5 2 2 2 4" xfId="0"/>
    <cellStyle name="Normal 61 5 2 5 2 2 2 4 2" xfId="0"/>
    <cellStyle name="Normal 61 5 2 5 2 2 2 5" xfId="0"/>
    <cellStyle name="Normal 61 5 2 5 2 2 3" xfId="0"/>
    <cellStyle name="Normal 61 5 2 5 2 2 3 2" xfId="0"/>
    <cellStyle name="Normal 61 5 2 5 2 2 3 2 2" xfId="0"/>
    <cellStyle name="Normal 61 5 2 5 2 2 3 3" xfId="0"/>
    <cellStyle name="Normal 61 5 2 5 2 2 4" xfId="0"/>
    <cellStyle name="Normal 61 5 2 5 2 2 4 2" xfId="0"/>
    <cellStyle name="Normal 61 5 2 5 2 2 4 2 2" xfId="0"/>
    <cellStyle name="Normal 61 5 2 5 2 2 4 3" xfId="0"/>
    <cellStyle name="Normal 61 5 2 5 2 2 5" xfId="0"/>
    <cellStyle name="Normal 61 5 2 5 2 2 5 2" xfId="0"/>
    <cellStyle name="Normal 61 5 2 5 2 2 6" xfId="0"/>
    <cellStyle name="Normal 61 5 2 5 2 3" xfId="0"/>
    <cellStyle name="Normal 61 5 2 5 2 3 2" xfId="0"/>
    <cellStyle name="Normal 61 5 2 5 2 3 2 2" xfId="0"/>
    <cellStyle name="Normal 61 5 2 5 2 3 2 2 2" xfId="0"/>
    <cellStyle name="Normal 61 5 2 5 2 3 2 3" xfId="0"/>
    <cellStyle name="Normal 61 5 2 5 2 3 3" xfId="0"/>
    <cellStyle name="Normal 61 5 2 5 2 3 3 2" xfId="0"/>
    <cellStyle name="Normal 61 5 2 5 2 3 3 2 2" xfId="0"/>
    <cellStyle name="Normal 61 5 2 5 2 3 3 3" xfId="0"/>
    <cellStyle name="Normal 61 5 2 5 2 3 4" xfId="0"/>
    <cellStyle name="Normal 61 5 2 5 2 3 4 2" xfId="0"/>
    <cellStyle name="Normal 61 5 2 5 2 3 5" xfId="0"/>
    <cellStyle name="Normal 61 5 2 5 2 4" xfId="0"/>
    <cellStyle name="Normal 61 5 2 5 2 4 2" xfId="0"/>
    <cellStyle name="Normal 61 5 2 5 2 4 2 2" xfId="0"/>
    <cellStyle name="Normal 61 5 2 5 2 4 3" xfId="0"/>
    <cellStyle name="Normal 61 5 2 5 2 5" xfId="0"/>
    <cellStyle name="Normal 61 5 2 5 2 5 2" xfId="0"/>
    <cellStyle name="Normal 61 5 2 5 2 5 2 2" xfId="0"/>
    <cellStyle name="Normal 61 5 2 5 2 5 3" xfId="0"/>
    <cellStyle name="Normal 61 5 2 5 2 6" xfId="0"/>
    <cellStyle name="Normal 61 5 2 5 2 6 2" xfId="0"/>
    <cellStyle name="Normal 61 5 2 5 2 7" xfId="0"/>
    <cellStyle name="Normal 61 5 2 5 3" xfId="0"/>
    <cellStyle name="Normal 61 5 2 5 3 2" xfId="0"/>
    <cellStyle name="Normal 61 5 2 5 3 2 2" xfId="0"/>
    <cellStyle name="Normal 61 5 2 5 3 2 2 2" xfId="0"/>
    <cellStyle name="Normal 61 5 2 5 3 2 2 2 2" xfId="0"/>
    <cellStyle name="Normal 61 5 2 5 3 2 2 3" xfId="0"/>
    <cellStyle name="Normal 61 5 2 5 3 2 3" xfId="0"/>
    <cellStyle name="Normal 61 5 2 5 3 2 3 2" xfId="0"/>
    <cellStyle name="Normal 61 5 2 5 3 2 3 2 2" xfId="0"/>
    <cellStyle name="Normal 61 5 2 5 3 2 3 3" xfId="0"/>
    <cellStyle name="Normal 61 5 2 5 3 2 4" xfId="0"/>
    <cellStyle name="Normal 61 5 2 5 3 2 4 2" xfId="0"/>
    <cellStyle name="Normal 61 5 2 5 3 2 5" xfId="0"/>
    <cellStyle name="Normal 61 5 2 5 3 3" xfId="0"/>
    <cellStyle name="Normal 61 5 2 5 3 3 2" xfId="0"/>
    <cellStyle name="Normal 61 5 2 5 3 3 2 2" xfId="0"/>
    <cellStyle name="Normal 61 5 2 5 3 3 3" xfId="0"/>
    <cellStyle name="Normal 61 5 2 5 3 4" xfId="0"/>
    <cellStyle name="Normal 61 5 2 5 3 4 2" xfId="0"/>
    <cellStyle name="Normal 61 5 2 5 3 4 2 2" xfId="0"/>
    <cellStyle name="Normal 61 5 2 5 3 4 3" xfId="0"/>
    <cellStyle name="Normal 61 5 2 5 3 5" xfId="0"/>
    <cellStyle name="Normal 61 5 2 5 3 5 2" xfId="0"/>
    <cellStyle name="Normal 61 5 2 5 3 6" xfId="0"/>
    <cellStyle name="Normal 61 5 2 5 4" xfId="0"/>
    <cellStyle name="Normal 61 5 2 5 4 2" xfId="0"/>
    <cellStyle name="Normal 61 5 2 5 4 2 2" xfId="0"/>
    <cellStyle name="Normal 61 5 2 5 4 2 2 2" xfId="0"/>
    <cellStyle name="Normal 61 5 2 5 4 2 3" xfId="0"/>
    <cellStyle name="Normal 61 5 2 5 4 3" xfId="0"/>
    <cellStyle name="Normal 61 5 2 5 4 3 2" xfId="0"/>
    <cellStyle name="Normal 61 5 2 5 4 3 2 2" xfId="0"/>
    <cellStyle name="Normal 61 5 2 5 4 3 3" xfId="0"/>
    <cellStyle name="Normal 61 5 2 5 4 4" xfId="0"/>
    <cellStyle name="Normal 61 5 2 5 4 4 2" xfId="0"/>
    <cellStyle name="Normal 61 5 2 5 4 5" xfId="0"/>
    <cellStyle name="Normal 61 5 2 5 5" xfId="0"/>
    <cellStyle name="Normal 61 5 2 5 5 2" xfId="0"/>
    <cellStyle name="Normal 61 5 2 5 5 2 2" xfId="0"/>
    <cellStyle name="Normal 61 5 2 5 5 3" xfId="0"/>
    <cellStyle name="Normal 61 5 2 5 6" xfId="0"/>
    <cellStyle name="Normal 61 5 2 5 6 2" xfId="0"/>
    <cellStyle name="Normal 61 5 2 5 6 2 2" xfId="0"/>
    <cellStyle name="Normal 61 5 2 5 6 3" xfId="0"/>
    <cellStyle name="Normal 61 5 2 5 7" xfId="0"/>
    <cellStyle name="Normal 61 5 2 5 7 2" xfId="0"/>
    <cellStyle name="Normal 61 5 2 5 8" xfId="0"/>
    <cellStyle name="Normal 61 5 2 6" xfId="0"/>
    <cellStyle name="Normal 61 5 2 6 2" xfId="0"/>
    <cellStyle name="Normal 61 5 2 6 2 2" xfId="0"/>
    <cellStyle name="Normal 61 5 2 6 2 2 2" xfId="0"/>
    <cellStyle name="Normal 61 5 2 6 2 2 2 2" xfId="0"/>
    <cellStyle name="Normal 61 5 2 6 2 2 2 2 2" xfId="0"/>
    <cellStyle name="Normal 61 5 2 6 2 2 2 3" xfId="0"/>
    <cellStyle name="Normal 61 5 2 6 2 2 3" xfId="0"/>
    <cellStyle name="Normal 61 5 2 6 2 2 3 2" xfId="0"/>
    <cellStyle name="Normal 61 5 2 6 2 2 3 2 2" xfId="0"/>
    <cellStyle name="Normal 61 5 2 6 2 2 3 3" xfId="0"/>
    <cellStyle name="Normal 61 5 2 6 2 2 4" xfId="0"/>
    <cellStyle name="Normal 61 5 2 6 2 2 4 2" xfId="0"/>
    <cellStyle name="Normal 61 5 2 6 2 2 5" xfId="0"/>
    <cellStyle name="Normal 61 5 2 6 2 3" xfId="0"/>
    <cellStyle name="Normal 61 5 2 6 2 3 2" xfId="0"/>
    <cellStyle name="Normal 61 5 2 6 2 3 2 2" xfId="0"/>
    <cellStyle name="Normal 61 5 2 6 2 3 3" xfId="0"/>
    <cellStyle name="Normal 61 5 2 6 2 4" xfId="0"/>
    <cellStyle name="Normal 61 5 2 6 2 4 2" xfId="0"/>
    <cellStyle name="Normal 61 5 2 6 2 4 2 2" xfId="0"/>
    <cellStyle name="Normal 61 5 2 6 2 4 3" xfId="0"/>
    <cellStyle name="Normal 61 5 2 6 2 5" xfId="0"/>
    <cellStyle name="Normal 61 5 2 6 2 5 2" xfId="0"/>
    <cellStyle name="Normal 61 5 2 6 2 6" xfId="0"/>
    <cellStyle name="Normal 61 5 2 6 3" xfId="0"/>
    <cellStyle name="Normal 61 5 2 6 3 2" xfId="0"/>
    <cellStyle name="Normal 61 5 2 6 3 2 2" xfId="0"/>
    <cellStyle name="Normal 61 5 2 6 3 2 2 2" xfId="0"/>
    <cellStyle name="Normal 61 5 2 6 3 2 3" xfId="0"/>
    <cellStyle name="Normal 61 5 2 6 3 3" xfId="0"/>
    <cellStyle name="Normal 61 5 2 6 3 3 2" xfId="0"/>
    <cellStyle name="Normal 61 5 2 6 3 3 2 2" xfId="0"/>
    <cellStyle name="Normal 61 5 2 6 3 3 3" xfId="0"/>
    <cellStyle name="Normal 61 5 2 6 3 4" xfId="0"/>
    <cellStyle name="Normal 61 5 2 6 3 4 2" xfId="0"/>
    <cellStyle name="Normal 61 5 2 6 3 5" xfId="0"/>
    <cellStyle name="Normal 61 5 2 6 4" xfId="0"/>
    <cellStyle name="Normal 61 5 2 6 4 2" xfId="0"/>
    <cellStyle name="Normal 61 5 2 6 4 2 2" xfId="0"/>
    <cellStyle name="Normal 61 5 2 6 4 3" xfId="0"/>
    <cellStyle name="Normal 61 5 2 6 5" xfId="0"/>
    <cellStyle name="Normal 61 5 2 6 5 2" xfId="0"/>
    <cellStyle name="Normal 61 5 2 6 5 2 2" xfId="0"/>
    <cellStyle name="Normal 61 5 2 6 5 3" xfId="0"/>
    <cellStyle name="Normal 61 5 2 6 6" xfId="0"/>
    <cellStyle name="Normal 61 5 2 6 6 2" xfId="0"/>
    <cellStyle name="Normal 61 5 2 6 7" xfId="0"/>
    <cellStyle name="Normal 61 5 2 7" xfId="0"/>
    <cellStyle name="Normal 61 5 2 7 2" xfId="0"/>
    <cellStyle name="Normal 61 5 2 7 2 2" xfId="0"/>
    <cellStyle name="Normal 61 5 2 7 2 2 2" xfId="0"/>
    <cellStyle name="Normal 61 5 2 7 2 2 2 2" xfId="0"/>
    <cellStyle name="Normal 61 5 2 7 2 2 3" xfId="0"/>
    <cellStyle name="Normal 61 5 2 7 2 3" xfId="0"/>
    <cellStyle name="Normal 61 5 2 7 2 3 2" xfId="0"/>
    <cellStyle name="Normal 61 5 2 7 2 3 2 2" xfId="0"/>
    <cellStyle name="Normal 61 5 2 7 2 3 3" xfId="0"/>
    <cellStyle name="Normal 61 5 2 7 2 4" xfId="0"/>
    <cellStyle name="Normal 61 5 2 7 2 4 2" xfId="0"/>
    <cellStyle name="Normal 61 5 2 7 2 5" xfId="0"/>
    <cellStyle name="Normal 61 5 2 7 3" xfId="0"/>
    <cellStyle name="Normal 61 5 2 7 3 2" xfId="0"/>
    <cellStyle name="Normal 61 5 2 7 3 2 2" xfId="0"/>
    <cellStyle name="Normal 61 5 2 7 3 3" xfId="0"/>
    <cellStyle name="Normal 61 5 2 7 4" xfId="0"/>
    <cellStyle name="Normal 61 5 2 7 4 2" xfId="0"/>
    <cellStyle name="Normal 61 5 2 7 4 2 2" xfId="0"/>
    <cellStyle name="Normal 61 5 2 7 4 3" xfId="0"/>
    <cellStyle name="Normal 61 5 2 7 5" xfId="0"/>
    <cellStyle name="Normal 61 5 2 7 5 2" xfId="0"/>
    <cellStyle name="Normal 61 5 2 7 6" xfId="0"/>
    <cellStyle name="Normal 61 5 2 8" xfId="0"/>
    <cellStyle name="Normal 61 5 2 8 2" xfId="0"/>
    <cellStyle name="Normal 61 5 2 8 2 2" xfId="0"/>
    <cellStyle name="Normal 61 5 2 8 2 2 2" xfId="0"/>
    <cellStyle name="Normal 61 5 2 8 2 3" xfId="0"/>
    <cellStyle name="Normal 61 5 2 8 3" xfId="0"/>
    <cellStyle name="Normal 61 5 2 8 3 2" xfId="0"/>
    <cellStyle name="Normal 61 5 2 8 3 2 2" xfId="0"/>
    <cellStyle name="Normal 61 5 2 8 3 3" xfId="0"/>
    <cellStyle name="Normal 61 5 2 8 4" xfId="0"/>
    <cellStyle name="Normal 61 5 2 8 4 2" xfId="0"/>
    <cellStyle name="Normal 61 5 2 8 5" xfId="0"/>
    <cellStyle name="Normal 61 5 2 9" xfId="0"/>
    <cellStyle name="Normal 61 5 2 9 2" xfId="0"/>
    <cellStyle name="Normal 61 5 2 9 2 2" xfId="0"/>
    <cellStyle name="Normal 61 5 2 9 3" xfId="0"/>
    <cellStyle name="Normal 61 5 3" xfId="0"/>
    <cellStyle name="Normal 61 5 3 10" xfId="0"/>
    <cellStyle name="Normal 61 5 3 2" xfId="0"/>
    <cellStyle name="Normal 61 5 3 2 2" xfId="0"/>
    <cellStyle name="Normal 61 5 3 2 2 2" xfId="0"/>
    <cellStyle name="Normal 61 5 3 2 2 2 2" xfId="0"/>
    <cellStyle name="Normal 61 5 3 2 2 2 2 2" xfId="0"/>
    <cellStyle name="Normal 61 5 3 2 2 2 2 2 2" xfId="0"/>
    <cellStyle name="Normal 61 5 3 2 2 2 2 2 2 2" xfId="0"/>
    <cellStyle name="Normal 61 5 3 2 2 2 2 2 2 2 2" xfId="0"/>
    <cellStyle name="Normal 61 5 3 2 2 2 2 2 2 3" xfId="0"/>
    <cellStyle name="Normal 61 5 3 2 2 2 2 2 3" xfId="0"/>
    <cellStyle name="Normal 61 5 3 2 2 2 2 2 3 2" xfId="0"/>
    <cellStyle name="Normal 61 5 3 2 2 2 2 2 3 2 2" xfId="0"/>
    <cellStyle name="Normal 61 5 3 2 2 2 2 2 3 3" xfId="0"/>
    <cellStyle name="Normal 61 5 3 2 2 2 2 2 4" xfId="0"/>
    <cellStyle name="Normal 61 5 3 2 2 2 2 2 4 2" xfId="0"/>
    <cellStyle name="Normal 61 5 3 2 2 2 2 2 5" xfId="0"/>
    <cellStyle name="Normal 61 5 3 2 2 2 2 3" xfId="0"/>
    <cellStyle name="Normal 61 5 3 2 2 2 2 3 2" xfId="0"/>
    <cellStyle name="Normal 61 5 3 2 2 2 2 3 2 2" xfId="0"/>
    <cellStyle name="Normal 61 5 3 2 2 2 2 3 3" xfId="0"/>
    <cellStyle name="Normal 61 5 3 2 2 2 2 4" xfId="0"/>
    <cellStyle name="Normal 61 5 3 2 2 2 2 4 2" xfId="0"/>
    <cellStyle name="Normal 61 5 3 2 2 2 2 4 2 2" xfId="0"/>
    <cellStyle name="Normal 61 5 3 2 2 2 2 4 3" xfId="0"/>
    <cellStyle name="Normal 61 5 3 2 2 2 2 5" xfId="0"/>
    <cellStyle name="Normal 61 5 3 2 2 2 2 5 2" xfId="0"/>
    <cellStyle name="Normal 61 5 3 2 2 2 2 6" xfId="0"/>
    <cellStyle name="Normal 61 5 3 2 2 2 3" xfId="0"/>
    <cellStyle name="Normal 61 5 3 2 2 2 3 2" xfId="0"/>
    <cellStyle name="Normal 61 5 3 2 2 2 3 2 2" xfId="0"/>
    <cellStyle name="Normal 61 5 3 2 2 2 3 2 2 2" xfId="0"/>
    <cellStyle name="Normal 61 5 3 2 2 2 3 2 3" xfId="0"/>
    <cellStyle name="Normal 61 5 3 2 2 2 3 3" xfId="0"/>
    <cellStyle name="Normal 61 5 3 2 2 2 3 3 2" xfId="0"/>
    <cellStyle name="Normal 61 5 3 2 2 2 3 3 2 2" xfId="0"/>
    <cellStyle name="Normal 61 5 3 2 2 2 3 3 3" xfId="0"/>
    <cellStyle name="Normal 61 5 3 2 2 2 3 4" xfId="0"/>
    <cellStyle name="Normal 61 5 3 2 2 2 3 4 2" xfId="0"/>
    <cellStyle name="Normal 61 5 3 2 2 2 3 5" xfId="0"/>
    <cellStyle name="Normal 61 5 3 2 2 2 4" xfId="0"/>
    <cellStyle name="Normal 61 5 3 2 2 2 4 2" xfId="0"/>
    <cellStyle name="Normal 61 5 3 2 2 2 4 2 2" xfId="0"/>
    <cellStyle name="Normal 61 5 3 2 2 2 4 3" xfId="0"/>
    <cellStyle name="Normal 61 5 3 2 2 2 5" xfId="0"/>
    <cellStyle name="Normal 61 5 3 2 2 2 5 2" xfId="0"/>
    <cellStyle name="Normal 61 5 3 2 2 2 5 2 2" xfId="0"/>
    <cellStyle name="Normal 61 5 3 2 2 2 5 3" xfId="0"/>
    <cellStyle name="Normal 61 5 3 2 2 2 6" xfId="0"/>
    <cellStyle name="Normal 61 5 3 2 2 2 6 2" xfId="0"/>
    <cellStyle name="Normal 61 5 3 2 2 2 7" xfId="0"/>
    <cellStyle name="Normal 61 5 3 2 2 3" xfId="0"/>
    <cellStyle name="Normal 61 5 3 2 2 3 2" xfId="0"/>
    <cellStyle name="Normal 61 5 3 2 2 3 2 2" xfId="0"/>
    <cellStyle name="Normal 61 5 3 2 2 3 2 2 2" xfId="0"/>
    <cellStyle name="Normal 61 5 3 2 2 3 2 2 2 2" xfId="0"/>
    <cellStyle name="Normal 61 5 3 2 2 3 2 2 3" xfId="0"/>
    <cellStyle name="Normal 61 5 3 2 2 3 2 3" xfId="0"/>
    <cellStyle name="Normal 61 5 3 2 2 3 2 3 2" xfId="0"/>
    <cellStyle name="Normal 61 5 3 2 2 3 2 3 2 2" xfId="0"/>
    <cellStyle name="Normal 61 5 3 2 2 3 2 3 3" xfId="0"/>
    <cellStyle name="Normal 61 5 3 2 2 3 2 4" xfId="0"/>
    <cellStyle name="Normal 61 5 3 2 2 3 2 4 2" xfId="0"/>
    <cellStyle name="Normal 61 5 3 2 2 3 2 5" xfId="0"/>
    <cellStyle name="Normal 61 5 3 2 2 3 3" xfId="0"/>
    <cellStyle name="Normal 61 5 3 2 2 3 3 2" xfId="0"/>
    <cellStyle name="Normal 61 5 3 2 2 3 3 2 2" xfId="0"/>
    <cellStyle name="Normal 61 5 3 2 2 3 3 3" xfId="0"/>
    <cellStyle name="Normal 61 5 3 2 2 3 4" xfId="0"/>
    <cellStyle name="Normal 61 5 3 2 2 3 4 2" xfId="0"/>
    <cellStyle name="Normal 61 5 3 2 2 3 4 2 2" xfId="0"/>
    <cellStyle name="Normal 61 5 3 2 2 3 4 3" xfId="0"/>
    <cellStyle name="Normal 61 5 3 2 2 3 5" xfId="0"/>
    <cellStyle name="Normal 61 5 3 2 2 3 5 2" xfId="0"/>
    <cellStyle name="Normal 61 5 3 2 2 3 6" xfId="0"/>
    <cellStyle name="Normal 61 5 3 2 2 4" xfId="0"/>
    <cellStyle name="Normal 61 5 3 2 2 4 2" xfId="0"/>
    <cellStyle name="Normal 61 5 3 2 2 4 2 2" xfId="0"/>
    <cellStyle name="Normal 61 5 3 2 2 4 2 2 2" xfId="0"/>
    <cellStyle name="Normal 61 5 3 2 2 4 2 3" xfId="0"/>
    <cellStyle name="Normal 61 5 3 2 2 4 3" xfId="0"/>
    <cellStyle name="Normal 61 5 3 2 2 4 3 2" xfId="0"/>
    <cellStyle name="Normal 61 5 3 2 2 4 3 2 2" xfId="0"/>
    <cellStyle name="Normal 61 5 3 2 2 4 3 3" xfId="0"/>
    <cellStyle name="Normal 61 5 3 2 2 4 4" xfId="0"/>
    <cellStyle name="Normal 61 5 3 2 2 4 4 2" xfId="0"/>
    <cellStyle name="Normal 61 5 3 2 2 4 5" xfId="0"/>
    <cellStyle name="Normal 61 5 3 2 2 5" xfId="0"/>
    <cellStyle name="Normal 61 5 3 2 2 5 2" xfId="0"/>
    <cellStyle name="Normal 61 5 3 2 2 5 2 2" xfId="0"/>
    <cellStyle name="Normal 61 5 3 2 2 5 3" xfId="0"/>
    <cellStyle name="Normal 61 5 3 2 2 6" xfId="0"/>
    <cellStyle name="Normal 61 5 3 2 2 6 2" xfId="0"/>
    <cellStyle name="Normal 61 5 3 2 2 6 2 2" xfId="0"/>
    <cellStyle name="Normal 61 5 3 2 2 6 3" xfId="0"/>
    <cellStyle name="Normal 61 5 3 2 2 7" xfId="0"/>
    <cellStyle name="Normal 61 5 3 2 2 7 2" xfId="0"/>
    <cellStyle name="Normal 61 5 3 2 2 8" xfId="0"/>
    <cellStyle name="Normal 61 5 3 2 3" xfId="0"/>
    <cellStyle name="Normal 61 5 3 2 3 2" xfId="0"/>
    <cellStyle name="Normal 61 5 3 2 3 2 2" xfId="0"/>
    <cellStyle name="Normal 61 5 3 2 3 2 2 2" xfId="0"/>
    <cellStyle name="Normal 61 5 3 2 3 2 2 2 2" xfId="0"/>
    <cellStyle name="Normal 61 5 3 2 3 2 2 2 2 2" xfId="0"/>
    <cellStyle name="Normal 61 5 3 2 3 2 2 2 3" xfId="0"/>
    <cellStyle name="Normal 61 5 3 2 3 2 2 3" xfId="0"/>
    <cellStyle name="Normal 61 5 3 2 3 2 2 3 2" xfId="0"/>
    <cellStyle name="Normal 61 5 3 2 3 2 2 3 2 2" xfId="0"/>
    <cellStyle name="Normal 61 5 3 2 3 2 2 3 3" xfId="0"/>
    <cellStyle name="Normal 61 5 3 2 3 2 2 4" xfId="0"/>
    <cellStyle name="Normal 61 5 3 2 3 2 2 4 2" xfId="0"/>
    <cellStyle name="Normal 61 5 3 2 3 2 2 5" xfId="0"/>
    <cellStyle name="Normal 61 5 3 2 3 2 3" xfId="0"/>
    <cellStyle name="Normal 61 5 3 2 3 2 3 2" xfId="0"/>
    <cellStyle name="Normal 61 5 3 2 3 2 3 2 2" xfId="0"/>
    <cellStyle name="Normal 61 5 3 2 3 2 3 3" xfId="0"/>
    <cellStyle name="Normal 61 5 3 2 3 2 4" xfId="0"/>
    <cellStyle name="Normal 61 5 3 2 3 2 4 2" xfId="0"/>
    <cellStyle name="Normal 61 5 3 2 3 2 4 2 2" xfId="0"/>
    <cellStyle name="Normal 61 5 3 2 3 2 4 3" xfId="0"/>
    <cellStyle name="Normal 61 5 3 2 3 2 5" xfId="0"/>
    <cellStyle name="Normal 61 5 3 2 3 2 5 2" xfId="0"/>
    <cellStyle name="Normal 61 5 3 2 3 2 6" xfId="0"/>
    <cellStyle name="Normal 61 5 3 2 3 3" xfId="0"/>
    <cellStyle name="Normal 61 5 3 2 3 3 2" xfId="0"/>
    <cellStyle name="Normal 61 5 3 2 3 3 2 2" xfId="0"/>
    <cellStyle name="Normal 61 5 3 2 3 3 2 2 2" xfId="0"/>
    <cellStyle name="Normal 61 5 3 2 3 3 2 3" xfId="0"/>
    <cellStyle name="Normal 61 5 3 2 3 3 3" xfId="0"/>
    <cellStyle name="Normal 61 5 3 2 3 3 3 2" xfId="0"/>
    <cellStyle name="Normal 61 5 3 2 3 3 3 2 2" xfId="0"/>
    <cellStyle name="Normal 61 5 3 2 3 3 3 3" xfId="0"/>
    <cellStyle name="Normal 61 5 3 2 3 3 4" xfId="0"/>
    <cellStyle name="Normal 61 5 3 2 3 3 4 2" xfId="0"/>
    <cellStyle name="Normal 61 5 3 2 3 3 5" xfId="0"/>
    <cellStyle name="Normal 61 5 3 2 3 4" xfId="0"/>
    <cellStyle name="Normal 61 5 3 2 3 4 2" xfId="0"/>
    <cellStyle name="Normal 61 5 3 2 3 4 2 2" xfId="0"/>
    <cellStyle name="Normal 61 5 3 2 3 4 3" xfId="0"/>
    <cellStyle name="Normal 61 5 3 2 3 5" xfId="0"/>
    <cellStyle name="Normal 61 5 3 2 3 5 2" xfId="0"/>
    <cellStyle name="Normal 61 5 3 2 3 5 2 2" xfId="0"/>
    <cellStyle name="Normal 61 5 3 2 3 5 3" xfId="0"/>
    <cellStyle name="Normal 61 5 3 2 3 6" xfId="0"/>
    <cellStyle name="Normal 61 5 3 2 3 6 2" xfId="0"/>
    <cellStyle name="Normal 61 5 3 2 3 7" xfId="0"/>
    <cellStyle name="Normal 61 5 3 2 4" xfId="0"/>
    <cellStyle name="Normal 61 5 3 2 4 2" xfId="0"/>
    <cellStyle name="Normal 61 5 3 2 4 2 2" xfId="0"/>
    <cellStyle name="Normal 61 5 3 2 4 2 2 2" xfId="0"/>
    <cellStyle name="Normal 61 5 3 2 4 2 2 2 2" xfId="0"/>
    <cellStyle name="Normal 61 5 3 2 4 2 2 3" xfId="0"/>
    <cellStyle name="Normal 61 5 3 2 4 2 3" xfId="0"/>
    <cellStyle name="Normal 61 5 3 2 4 2 3 2" xfId="0"/>
    <cellStyle name="Normal 61 5 3 2 4 2 3 2 2" xfId="0"/>
    <cellStyle name="Normal 61 5 3 2 4 2 3 3" xfId="0"/>
    <cellStyle name="Normal 61 5 3 2 4 2 4" xfId="0"/>
    <cellStyle name="Normal 61 5 3 2 4 2 4 2" xfId="0"/>
    <cellStyle name="Normal 61 5 3 2 4 2 5" xfId="0"/>
    <cellStyle name="Normal 61 5 3 2 4 3" xfId="0"/>
    <cellStyle name="Normal 61 5 3 2 4 3 2" xfId="0"/>
    <cellStyle name="Normal 61 5 3 2 4 3 2 2" xfId="0"/>
    <cellStyle name="Normal 61 5 3 2 4 3 3" xfId="0"/>
    <cellStyle name="Normal 61 5 3 2 4 4" xfId="0"/>
    <cellStyle name="Normal 61 5 3 2 4 4 2" xfId="0"/>
    <cellStyle name="Normal 61 5 3 2 4 4 2 2" xfId="0"/>
    <cellStyle name="Normal 61 5 3 2 4 4 3" xfId="0"/>
    <cellStyle name="Normal 61 5 3 2 4 5" xfId="0"/>
    <cellStyle name="Normal 61 5 3 2 4 5 2" xfId="0"/>
    <cellStyle name="Normal 61 5 3 2 4 6" xfId="0"/>
    <cellStyle name="Normal 61 5 3 2 5" xfId="0"/>
    <cellStyle name="Normal 61 5 3 2 5 2" xfId="0"/>
    <cellStyle name="Normal 61 5 3 2 5 2 2" xfId="0"/>
    <cellStyle name="Normal 61 5 3 2 5 2 2 2" xfId="0"/>
    <cellStyle name="Normal 61 5 3 2 5 2 3" xfId="0"/>
    <cellStyle name="Normal 61 5 3 2 5 3" xfId="0"/>
    <cellStyle name="Normal 61 5 3 2 5 3 2" xfId="0"/>
    <cellStyle name="Normal 61 5 3 2 5 3 2 2" xfId="0"/>
    <cellStyle name="Normal 61 5 3 2 5 3 3" xfId="0"/>
    <cellStyle name="Normal 61 5 3 2 5 4" xfId="0"/>
    <cellStyle name="Normal 61 5 3 2 5 4 2" xfId="0"/>
    <cellStyle name="Normal 61 5 3 2 5 5" xfId="0"/>
    <cellStyle name="Normal 61 5 3 2 6" xfId="0"/>
    <cellStyle name="Normal 61 5 3 2 6 2" xfId="0"/>
    <cellStyle name="Normal 61 5 3 2 6 2 2" xfId="0"/>
    <cellStyle name="Normal 61 5 3 2 6 3" xfId="0"/>
    <cellStyle name="Normal 61 5 3 2 7" xfId="0"/>
    <cellStyle name="Normal 61 5 3 2 7 2" xfId="0"/>
    <cellStyle name="Normal 61 5 3 2 7 2 2" xfId="0"/>
    <cellStyle name="Normal 61 5 3 2 7 3" xfId="0"/>
    <cellStyle name="Normal 61 5 3 2 8" xfId="0"/>
    <cellStyle name="Normal 61 5 3 2 8 2" xfId="0"/>
    <cellStyle name="Normal 61 5 3 2 9" xfId="0"/>
    <cellStyle name="Normal 61 5 3 3" xfId="0"/>
    <cellStyle name="Normal 61 5 3 3 2" xfId="0"/>
    <cellStyle name="Normal 61 5 3 3 2 2" xfId="0"/>
    <cellStyle name="Normal 61 5 3 3 2 2 2" xfId="0"/>
    <cellStyle name="Normal 61 5 3 3 2 2 2 2" xfId="0"/>
    <cellStyle name="Normal 61 5 3 3 2 2 2 2 2" xfId="0"/>
    <cellStyle name="Normal 61 5 3 3 2 2 2 2 2 2" xfId="0"/>
    <cellStyle name="Normal 61 5 3 3 2 2 2 2 3" xfId="0"/>
    <cellStyle name="Normal 61 5 3 3 2 2 2 3" xfId="0"/>
    <cellStyle name="Normal 61 5 3 3 2 2 2 3 2" xfId="0"/>
    <cellStyle name="Normal 61 5 3 3 2 2 2 3 2 2" xfId="0"/>
    <cellStyle name="Normal 61 5 3 3 2 2 2 3 3" xfId="0"/>
    <cellStyle name="Normal 61 5 3 3 2 2 2 4" xfId="0"/>
    <cellStyle name="Normal 61 5 3 3 2 2 2 4 2" xfId="0"/>
    <cellStyle name="Normal 61 5 3 3 2 2 2 5" xfId="0"/>
    <cellStyle name="Normal 61 5 3 3 2 2 3" xfId="0"/>
    <cellStyle name="Normal 61 5 3 3 2 2 3 2" xfId="0"/>
    <cellStyle name="Normal 61 5 3 3 2 2 3 2 2" xfId="0"/>
    <cellStyle name="Normal 61 5 3 3 2 2 3 3" xfId="0"/>
    <cellStyle name="Normal 61 5 3 3 2 2 4" xfId="0"/>
    <cellStyle name="Normal 61 5 3 3 2 2 4 2" xfId="0"/>
    <cellStyle name="Normal 61 5 3 3 2 2 4 2 2" xfId="0"/>
    <cellStyle name="Normal 61 5 3 3 2 2 4 3" xfId="0"/>
    <cellStyle name="Normal 61 5 3 3 2 2 5" xfId="0"/>
    <cellStyle name="Normal 61 5 3 3 2 2 5 2" xfId="0"/>
    <cellStyle name="Normal 61 5 3 3 2 2 6" xfId="0"/>
    <cellStyle name="Normal 61 5 3 3 2 3" xfId="0"/>
    <cellStyle name="Normal 61 5 3 3 2 3 2" xfId="0"/>
    <cellStyle name="Normal 61 5 3 3 2 3 2 2" xfId="0"/>
    <cellStyle name="Normal 61 5 3 3 2 3 2 2 2" xfId="0"/>
    <cellStyle name="Normal 61 5 3 3 2 3 2 3" xfId="0"/>
    <cellStyle name="Normal 61 5 3 3 2 3 3" xfId="0"/>
    <cellStyle name="Normal 61 5 3 3 2 3 3 2" xfId="0"/>
    <cellStyle name="Normal 61 5 3 3 2 3 3 2 2" xfId="0"/>
    <cellStyle name="Normal 61 5 3 3 2 3 3 3" xfId="0"/>
    <cellStyle name="Normal 61 5 3 3 2 3 4" xfId="0"/>
    <cellStyle name="Normal 61 5 3 3 2 3 4 2" xfId="0"/>
    <cellStyle name="Normal 61 5 3 3 2 3 5" xfId="0"/>
    <cellStyle name="Normal 61 5 3 3 2 4" xfId="0"/>
    <cellStyle name="Normal 61 5 3 3 2 4 2" xfId="0"/>
    <cellStyle name="Normal 61 5 3 3 2 4 2 2" xfId="0"/>
    <cellStyle name="Normal 61 5 3 3 2 4 3" xfId="0"/>
    <cellStyle name="Normal 61 5 3 3 2 5" xfId="0"/>
    <cellStyle name="Normal 61 5 3 3 2 5 2" xfId="0"/>
    <cellStyle name="Normal 61 5 3 3 2 5 2 2" xfId="0"/>
    <cellStyle name="Normal 61 5 3 3 2 5 3" xfId="0"/>
    <cellStyle name="Normal 61 5 3 3 2 6" xfId="0"/>
    <cellStyle name="Normal 61 5 3 3 2 6 2" xfId="0"/>
    <cellStyle name="Normal 61 5 3 3 2 7" xfId="0"/>
    <cellStyle name="Normal 61 5 3 3 3" xfId="0"/>
    <cellStyle name="Normal 61 5 3 3 3 2" xfId="0"/>
    <cellStyle name="Normal 61 5 3 3 3 2 2" xfId="0"/>
    <cellStyle name="Normal 61 5 3 3 3 2 2 2" xfId="0"/>
    <cellStyle name="Normal 61 5 3 3 3 2 2 2 2" xfId="0"/>
    <cellStyle name="Normal 61 5 3 3 3 2 2 3" xfId="0"/>
    <cellStyle name="Normal 61 5 3 3 3 2 3" xfId="0"/>
    <cellStyle name="Normal 61 5 3 3 3 2 3 2" xfId="0"/>
    <cellStyle name="Normal 61 5 3 3 3 2 3 2 2" xfId="0"/>
    <cellStyle name="Normal 61 5 3 3 3 2 3 3" xfId="0"/>
    <cellStyle name="Normal 61 5 3 3 3 2 4" xfId="0"/>
    <cellStyle name="Normal 61 5 3 3 3 2 4 2" xfId="0"/>
    <cellStyle name="Normal 61 5 3 3 3 2 5" xfId="0"/>
    <cellStyle name="Normal 61 5 3 3 3 3" xfId="0"/>
    <cellStyle name="Normal 61 5 3 3 3 3 2" xfId="0"/>
    <cellStyle name="Normal 61 5 3 3 3 3 2 2" xfId="0"/>
    <cellStyle name="Normal 61 5 3 3 3 3 3" xfId="0"/>
    <cellStyle name="Normal 61 5 3 3 3 4" xfId="0"/>
    <cellStyle name="Normal 61 5 3 3 3 4 2" xfId="0"/>
    <cellStyle name="Normal 61 5 3 3 3 4 2 2" xfId="0"/>
    <cellStyle name="Normal 61 5 3 3 3 4 3" xfId="0"/>
    <cellStyle name="Normal 61 5 3 3 3 5" xfId="0"/>
    <cellStyle name="Normal 61 5 3 3 3 5 2" xfId="0"/>
    <cellStyle name="Normal 61 5 3 3 3 6" xfId="0"/>
    <cellStyle name="Normal 61 5 3 3 4" xfId="0"/>
    <cellStyle name="Normal 61 5 3 3 4 2" xfId="0"/>
    <cellStyle name="Normal 61 5 3 3 4 2 2" xfId="0"/>
    <cellStyle name="Normal 61 5 3 3 4 2 2 2" xfId="0"/>
    <cellStyle name="Normal 61 5 3 3 4 2 3" xfId="0"/>
    <cellStyle name="Normal 61 5 3 3 4 3" xfId="0"/>
    <cellStyle name="Normal 61 5 3 3 4 3 2" xfId="0"/>
    <cellStyle name="Normal 61 5 3 3 4 3 2 2" xfId="0"/>
    <cellStyle name="Normal 61 5 3 3 4 3 3" xfId="0"/>
    <cellStyle name="Normal 61 5 3 3 4 4" xfId="0"/>
    <cellStyle name="Normal 61 5 3 3 4 4 2" xfId="0"/>
    <cellStyle name="Normal 61 5 3 3 4 5" xfId="0"/>
    <cellStyle name="Normal 61 5 3 3 5" xfId="0"/>
    <cellStyle name="Normal 61 5 3 3 5 2" xfId="0"/>
    <cellStyle name="Normal 61 5 3 3 5 2 2" xfId="0"/>
    <cellStyle name="Normal 61 5 3 3 5 3" xfId="0"/>
    <cellStyle name="Normal 61 5 3 3 6" xfId="0"/>
    <cellStyle name="Normal 61 5 3 3 6 2" xfId="0"/>
    <cellStyle name="Normal 61 5 3 3 6 2 2" xfId="0"/>
    <cellStyle name="Normal 61 5 3 3 6 3" xfId="0"/>
    <cellStyle name="Normal 61 5 3 3 7" xfId="0"/>
    <cellStyle name="Normal 61 5 3 3 7 2" xfId="0"/>
    <cellStyle name="Normal 61 5 3 3 8" xfId="0"/>
    <cellStyle name="Normal 61 5 3 4" xfId="0"/>
    <cellStyle name="Normal 61 5 3 4 2" xfId="0"/>
    <cellStyle name="Normal 61 5 3 4 2 2" xfId="0"/>
    <cellStyle name="Normal 61 5 3 4 2 2 2" xfId="0"/>
    <cellStyle name="Normal 61 5 3 4 2 2 2 2" xfId="0"/>
    <cellStyle name="Normal 61 5 3 4 2 2 2 2 2" xfId="0"/>
    <cellStyle name="Normal 61 5 3 4 2 2 2 3" xfId="0"/>
    <cellStyle name="Normal 61 5 3 4 2 2 3" xfId="0"/>
    <cellStyle name="Normal 61 5 3 4 2 2 3 2" xfId="0"/>
    <cellStyle name="Normal 61 5 3 4 2 2 3 2 2" xfId="0"/>
    <cellStyle name="Normal 61 5 3 4 2 2 3 3" xfId="0"/>
    <cellStyle name="Normal 61 5 3 4 2 2 4" xfId="0"/>
    <cellStyle name="Normal 61 5 3 4 2 2 4 2" xfId="0"/>
    <cellStyle name="Normal 61 5 3 4 2 2 5" xfId="0"/>
    <cellStyle name="Normal 61 5 3 4 2 3" xfId="0"/>
    <cellStyle name="Normal 61 5 3 4 2 3 2" xfId="0"/>
    <cellStyle name="Normal 61 5 3 4 2 3 2 2" xfId="0"/>
    <cellStyle name="Normal 61 5 3 4 2 3 3" xfId="0"/>
    <cellStyle name="Normal 61 5 3 4 2 4" xfId="0"/>
    <cellStyle name="Normal 61 5 3 4 2 4 2" xfId="0"/>
    <cellStyle name="Normal 61 5 3 4 2 4 2 2" xfId="0"/>
    <cellStyle name="Normal 61 5 3 4 2 4 3" xfId="0"/>
    <cellStyle name="Normal 61 5 3 4 2 5" xfId="0"/>
    <cellStyle name="Normal 61 5 3 4 2 5 2" xfId="0"/>
    <cellStyle name="Normal 61 5 3 4 2 6" xfId="0"/>
    <cellStyle name="Normal 61 5 3 4 3" xfId="0"/>
    <cellStyle name="Normal 61 5 3 4 3 2" xfId="0"/>
    <cellStyle name="Normal 61 5 3 4 3 2 2" xfId="0"/>
    <cellStyle name="Normal 61 5 3 4 3 2 2 2" xfId="0"/>
    <cellStyle name="Normal 61 5 3 4 3 2 3" xfId="0"/>
    <cellStyle name="Normal 61 5 3 4 3 3" xfId="0"/>
    <cellStyle name="Normal 61 5 3 4 3 3 2" xfId="0"/>
    <cellStyle name="Normal 61 5 3 4 3 3 2 2" xfId="0"/>
    <cellStyle name="Normal 61 5 3 4 3 3 3" xfId="0"/>
    <cellStyle name="Normal 61 5 3 4 3 4" xfId="0"/>
    <cellStyle name="Normal 61 5 3 4 3 4 2" xfId="0"/>
    <cellStyle name="Normal 61 5 3 4 3 5" xfId="0"/>
    <cellStyle name="Normal 61 5 3 4 4" xfId="0"/>
    <cellStyle name="Normal 61 5 3 4 4 2" xfId="0"/>
    <cellStyle name="Normal 61 5 3 4 4 2 2" xfId="0"/>
    <cellStyle name="Normal 61 5 3 4 4 3" xfId="0"/>
    <cellStyle name="Normal 61 5 3 4 5" xfId="0"/>
    <cellStyle name="Normal 61 5 3 4 5 2" xfId="0"/>
    <cellStyle name="Normal 61 5 3 4 5 2 2" xfId="0"/>
    <cellStyle name="Normal 61 5 3 4 5 3" xfId="0"/>
    <cellStyle name="Normal 61 5 3 4 6" xfId="0"/>
    <cellStyle name="Normal 61 5 3 4 6 2" xfId="0"/>
    <cellStyle name="Normal 61 5 3 4 7" xfId="0"/>
    <cellStyle name="Normal 61 5 3 5" xfId="0"/>
    <cellStyle name="Normal 61 5 3 5 2" xfId="0"/>
    <cellStyle name="Normal 61 5 3 5 2 2" xfId="0"/>
    <cellStyle name="Normal 61 5 3 5 2 2 2" xfId="0"/>
    <cellStyle name="Normal 61 5 3 5 2 2 2 2" xfId="0"/>
    <cellStyle name="Normal 61 5 3 5 2 2 3" xfId="0"/>
    <cellStyle name="Normal 61 5 3 5 2 3" xfId="0"/>
    <cellStyle name="Normal 61 5 3 5 2 3 2" xfId="0"/>
    <cellStyle name="Normal 61 5 3 5 2 3 2 2" xfId="0"/>
    <cellStyle name="Normal 61 5 3 5 2 3 3" xfId="0"/>
    <cellStyle name="Normal 61 5 3 5 2 4" xfId="0"/>
    <cellStyle name="Normal 61 5 3 5 2 4 2" xfId="0"/>
    <cellStyle name="Normal 61 5 3 5 2 5" xfId="0"/>
    <cellStyle name="Normal 61 5 3 5 3" xfId="0"/>
    <cellStyle name="Normal 61 5 3 5 3 2" xfId="0"/>
    <cellStyle name="Normal 61 5 3 5 3 2 2" xfId="0"/>
    <cellStyle name="Normal 61 5 3 5 3 3" xfId="0"/>
    <cellStyle name="Normal 61 5 3 5 4" xfId="0"/>
    <cellStyle name="Normal 61 5 3 5 4 2" xfId="0"/>
    <cellStyle name="Normal 61 5 3 5 4 2 2" xfId="0"/>
    <cellStyle name="Normal 61 5 3 5 4 3" xfId="0"/>
    <cellStyle name="Normal 61 5 3 5 5" xfId="0"/>
    <cellStyle name="Normal 61 5 3 5 5 2" xfId="0"/>
    <cellStyle name="Normal 61 5 3 5 6" xfId="0"/>
    <cellStyle name="Normal 61 5 3 6" xfId="0"/>
    <cellStyle name="Normal 61 5 3 6 2" xfId="0"/>
    <cellStyle name="Normal 61 5 3 6 2 2" xfId="0"/>
    <cellStyle name="Normal 61 5 3 6 2 2 2" xfId="0"/>
    <cellStyle name="Normal 61 5 3 6 2 3" xfId="0"/>
    <cellStyle name="Normal 61 5 3 6 3" xfId="0"/>
    <cellStyle name="Normal 61 5 3 6 3 2" xfId="0"/>
    <cellStyle name="Normal 61 5 3 6 3 2 2" xfId="0"/>
    <cellStyle name="Normal 61 5 3 6 3 3" xfId="0"/>
    <cellStyle name="Normal 61 5 3 6 4" xfId="0"/>
    <cellStyle name="Normal 61 5 3 6 4 2" xfId="0"/>
    <cellStyle name="Normal 61 5 3 6 5" xfId="0"/>
    <cellStyle name="Normal 61 5 3 7" xfId="0"/>
    <cellStyle name="Normal 61 5 3 7 2" xfId="0"/>
    <cellStyle name="Normal 61 5 3 7 2 2" xfId="0"/>
    <cellStyle name="Normal 61 5 3 7 3" xfId="0"/>
    <cellStyle name="Normal 61 5 3 8" xfId="0"/>
    <cellStyle name="Normal 61 5 3 8 2" xfId="0"/>
    <cellStyle name="Normal 61 5 3 8 2 2" xfId="0"/>
    <cellStyle name="Normal 61 5 3 8 3" xfId="0"/>
    <cellStyle name="Normal 61 5 3 9" xfId="0"/>
    <cellStyle name="Normal 61 5 3 9 2" xfId="0"/>
    <cellStyle name="Normal 61 5 4" xfId="0"/>
    <cellStyle name="Normal 61 5 4 10" xfId="0"/>
    <cellStyle name="Normal 61 5 4 2" xfId="0"/>
    <cellStyle name="Normal 61 5 4 2 2" xfId="0"/>
    <cellStyle name="Normal 61 5 4 2 2 2" xfId="0"/>
    <cellStyle name="Normal 61 5 4 2 2 2 2" xfId="0"/>
    <cellStyle name="Normal 61 5 4 2 2 2 2 2" xfId="0"/>
    <cellStyle name="Normal 61 5 4 2 2 2 2 2 2" xfId="0"/>
    <cellStyle name="Normal 61 5 4 2 2 2 2 2 2 2" xfId="0"/>
    <cellStyle name="Normal 61 5 4 2 2 2 2 2 2 2 2" xfId="0"/>
    <cellStyle name="Normal 61 5 4 2 2 2 2 2 2 3" xfId="0"/>
    <cellStyle name="Normal 61 5 4 2 2 2 2 2 3" xfId="0"/>
    <cellStyle name="Normal 61 5 4 2 2 2 2 2 3 2" xfId="0"/>
    <cellStyle name="Normal 61 5 4 2 2 2 2 2 3 2 2" xfId="0"/>
    <cellStyle name="Normal 61 5 4 2 2 2 2 2 3 3" xfId="0"/>
    <cellStyle name="Normal 61 5 4 2 2 2 2 2 4" xfId="0"/>
    <cellStyle name="Normal 61 5 4 2 2 2 2 2 4 2" xfId="0"/>
    <cellStyle name="Normal 61 5 4 2 2 2 2 2 5" xfId="0"/>
    <cellStyle name="Normal 61 5 4 2 2 2 2 3" xfId="0"/>
    <cellStyle name="Normal 61 5 4 2 2 2 2 3 2" xfId="0"/>
    <cellStyle name="Normal 61 5 4 2 2 2 2 3 2 2" xfId="0"/>
    <cellStyle name="Normal 61 5 4 2 2 2 2 3 3" xfId="0"/>
    <cellStyle name="Normal 61 5 4 2 2 2 2 4" xfId="0"/>
    <cellStyle name="Normal 61 5 4 2 2 2 2 4 2" xfId="0"/>
    <cellStyle name="Normal 61 5 4 2 2 2 2 4 2 2" xfId="0"/>
    <cellStyle name="Normal 61 5 4 2 2 2 2 4 3" xfId="0"/>
    <cellStyle name="Normal 61 5 4 2 2 2 2 5" xfId="0"/>
    <cellStyle name="Normal 61 5 4 2 2 2 2 5 2" xfId="0"/>
    <cellStyle name="Normal 61 5 4 2 2 2 2 6" xfId="0"/>
    <cellStyle name="Normal 61 5 4 2 2 2 3" xfId="0"/>
    <cellStyle name="Normal 61 5 4 2 2 2 3 2" xfId="0"/>
    <cellStyle name="Normal 61 5 4 2 2 2 3 2 2" xfId="0"/>
    <cellStyle name="Normal 61 5 4 2 2 2 3 2 2 2" xfId="0"/>
    <cellStyle name="Normal 61 5 4 2 2 2 3 2 3" xfId="0"/>
    <cellStyle name="Normal 61 5 4 2 2 2 3 3" xfId="0"/>
    <cellStyle name="Normal 61 5 4 2 2 2 3 3 2" xfId="0"/>
    <cellStyle name="Normal 61 5 4 2 2 2 3 3 2 2" xfId="0"/>
    <cellStyle name="Normal 61 5 4 2 2 2 3 3 3" xfId="0"/>
    <cellStyle name="Normal 61 5 4 2 2 2 3 4" xfId="0"/>
    <cellStyle name="Normal 61 5 4 2 2 2 3 4 2" xfId="0"/>
    <cellStyle name="Normal 61 5 4 2 2 2 3 5" xfId="0"/>
    <cellStyle name="Normal 61 5 4 2 2 2 4" xfId="0"/>
    <cellStyle name="Normal 61 5 4 2 2 2 4 2" xfId="0"/>
    <cellStyle name="Normal 61 5 4 2 2 2 4 2 2" xfId="0"/>
    <cellStyle name="Normal 61 5 4 2 2 2 4 3" xfId="0"/>
    <cellStyle name="Normal 61 5 4 2 2 2 5" xfId="0"/>
    <cellStyle name="Normal 61 5 4 2 2 2 5 2" xfId="0"/>
    <cellStyle name="Normal 61 5 4 2 2 2 5 2 2" xfId="0"/>
    <cellStyle name="Normal 61 5 4 2 2 2 5 3" xfId="0"/>
    <cellStyle name="Normal 61 5 4 2 2 2 6" xfId="0"/>
    <cellStyle name="Normal 61 5 4 2 2 2 6 2" xfId="0"/>
    <cellStyle name="Normal 61 5 4 2 2 2 7" xfId="0"/>
    <cellStyle name="Normal 61 5 4 2 2 3" xfId="0"/>
    <cellStyle name="Normal 61 5 4 2 2 3 2" xfId="0"/>
    <cellStyle name="Normal 61 5 4 2 2 3 2 2" xfId="0"/>
    <cellStyle name="Normal 61 5 4 2 2 3 2 2 2" xfId="0"/>
    <cellStyle name="Normal 61 5 4 2 2 3 2 2 2 2" xfId="0"/>
    <cellStyle name="Normal 61 5 4 2 2 3 2 2 3" xfId="0"/>
    <cellStyle name="Normal 61 5 4 2 2 3 2 3" xfId="0"/>
    <cellStyle name="Normal 61 5 4 2 2 3 2 3 2" xfId="0"/>
    <cellStyle name="Normal 61 5 4 2 2 3 2 3 2 2" xfId="0"/>
    <cellStyle name="Normal 61 5 4 2 2 3 2 3 3" xfId="0"/>
    <cellStyle name="Normal 61 5 4 2 2 3 2 4" xfId="0"/>
    <cellStyle name="Normal 61 5 4 2 2 3 2 4 2" xfId="0"/>
    <cellStyle name="Normal 61 5 4 2 2 3 2 5" xfId="0"/>
    <cellStyle name="Normal 61 5 4 2 2 3 3" xfId="0"/>
    <cellStyle name="Normal 61 5 4 2 2 3 3 2" xfId="0"/>
    <cellStyle name="Normal 61 5 4 2 2 3 3 2 2" xfId="0"/>
    <cellStyle name="Normal 61 5 4 2 2 3 3 3" xfId="0"/>
    <cellStyle name="Normal 61 5 4 2 2 3 4" xfId="0"/>
    <cellStyle name="Normal 61 5 4 2 2 3 4 2" xfId="0"/>
    <cellStyle name="Normal 61 5 4 2 2 3 4 2 2" xfId="0"/>
    <cellStyle name="Normal 61 5 4 2 2 3 4 3" xfId="0"/>
    <cellStyle name="Normal 61 5 4 2 2 3 5" xfId="0"/>
    <cellStyle name="Normal 61 5 4 2 2 3 5 2" xfId="0"/>
    <cellStyle name="Normal 61 5 4 2 2 3 6" xfId="0"/>
    <cellStyle name="Normal 61 5 4 2 2 4" xfId="0"/>
    <cellStyle name="Normal 61 5 4 2 2 4 2" xfId="0"/>
    <cellStyle name="Normal 61 5 4 2 2 4 2 2" xfId="0"/>
    <cellStyle name="Normal 61 5 4 2 2 4 2 2 2" xfId="0"/>
    <cellStyle name="Normal 61 5 4 2 2 4 2 3" xfId="0"/>
    <cellStyle name="Normal 61 5 4 2 2 4 3" xfId="0"/>
    <cellStyle name="Normal 61 5 4 2 2 4 3 2" xfId="0"/>
    <cellStyle name="Normal 61 5 4 2 2 4 3 2 2" xfId="0"/>
    <cellStyle name="Normal 61 5 4 2 2 4 3 3" xfId="0"/>
    <cellStyle name="Normal 61 5 4 2 2 4 4" xfId="0"/>
    <cellStyle name="Normal 61 5 4 2 2 4 4 2" xfId="0"/>
    <cellStyle name="Normal 61 5 4 2 2 4 5" xfId="0"/>
    <cellStyle name="Normal 61 5 4 2 2 5" xfId="0"/>
    <cellStyle name="Normal 61 5 4 2 2 5 2" xfId="0"/>
    <cellStyle name="Normal 61 5 4 2 2 5 2 2" xfId="0"/>
    <cellStyle name="Normal 61 5 4 2 2 5 3" xfId="0"/>
    <cellStyle name="Normal 61 5 4 2 2 6" xfId="0"/>
    <cellStyle name="Normal 61 5 4 2 2 6 2" xfId="0"/>
    <cellStyle name="Normal 61 5 4 2 2 6 2 2" xfId="0"/>
    <cellStyle name="Normal 61 5 4 2 2 6 3" xfId="0"/>
    <cellStyle name="Normal 61 5 4 2 2 7" xfId="0"/>
    <cellStyle name="Normal 61 5 4 2 2 7 2" xfId="0"/>
    <cellStyle name="Normal 61 5 4 2 2 8" xfId="0"/>
    <cellStyle name="Normal 61 5 4 2 3" xfId="0"/>
    <cellStyle name="Normal 61 5 4 2 3 2" xfId="0"/>
    <cellStyle name="Normal 61 5 4 2 3 2 2" xfId="0"/>
    <cellStyle name="Normal 61 5 4 2 3 2 2 2" xfId="0"/>
    <cellStyle name="Normal 61 5 4 2 3 2 2 2 2" xfId="0"/>
    <cellStyle name="Normal 61 5 4 2 3 2 2 2 2 2" xfId="0"/>
    <cellStyle name="Normal 61 5 4 2 3 2 2 2 3" xfId="0"/>
    <cellStyle name="Normal 61 5 4 2 3 2 2 3" xfId="0"/>
    <cellStyle name="Normal 61 5 4 2 3 2 2 3 2" xfId="0"/>
    <cellStyle name="Normal 61 5 4 2 3 2 2 3 2 2" xfId="0"/>
    <cellStyle name="Normal 61 5 4 2 3 2 2 3 3" xfId="0"/>
    <cellStyle name="Normal 61 5 4 2 3 2 2 4" xfId="0"/>
    <cellStyle name="Normal 61 5 4 2 3 2 2 4 2" xfId="0"/>
    <cellStyle name="Normal 61 5 4 2 3 2 2 5" xfId="0"/>
    <cellStyle name="Normal 61 5 4 2 3 2 3" xfId="0"/>
    <cellStyle name="Normal 61 5 4 2 3 2 3 2" xfId="0"/>
    <cellStyle name="Normal 61 5 4 2 3 2 3 2 2" xfId="0"/>
    <cellStyle name="Normal 61 5 4 2 3 2 3 3" xfId="0"/>
    <cellStyle name="Normal 61 5 4 2 3 2 4" xfId="0"/>
    <cellStyle name="Normal 61 5 4 2 3 2 4 2" xfId="0"/>
    <cellStyle name="Normal 61 5 4 2 3 2 4 2 2" xfId="0"/>
    <cellStyle name="Normal 61 5 4 2 3 2 4 3" xfId="0"/>
    <cellStyle name="Normal 61 5 4 2 3 2 5" xfId="0"/>
    <cellStyle name="Normal 61 5 4 2 3 2 5 2" xfId="0"/>
    <cellStyle name="Normal 61 5 4 2 3 2 6" xfId="0"/>
    <cellStyle name="Normal 61 5 4 2 3 3" xfId="0"/>
    <cellStyle name="Normal 61 5 4 2 3 3 2" xfId="0"/>
    <cellStyle name="Normal 61 5 4 2 3 3 2 2" xfId="0"/>
    <cellStyle name="Normal 61 5 4 2 3 3 2 2 2" xfId="0"/>
    <cellStyle name="Normal 61 5 4 2 3 3 2 3" xfId="0"/>
    <cellStyle name="Normal 61 5 4 2 3 3 3" xfId="0"/>
    <cellStyle name="Normal 61 5 4 2 3 3 3 2" xfId="0"/>
    <cellStyle name="Normal 61 5 4 2 3 3 3 2 2" xfId="0"/>
    <cellStyle name="Normal 61 5 4 2 3 3 3 3" xfId="0"/>
    <cellStyle name="Normal 61 5 4 2 3 3 4" xfId="0"/>
    <cellStyle name="Normal 61 5 4 2 3 3 4 2" xfId="0"/>
    <cellStyle name="Normal 61 5 4 2 3 3 5" xfId="0"/>
    <cellStyle name="Normal 61 5 4 2 3 4" xfId="0"/>
    <cellStyle name="Normal 61 5 4 2 3 4 2" xfId="0"/>
    <cellStyle name="Normal 61 5 4 2 3 4 2 2" xfId="0"/>
    <cellStyle name="Normal 61 5 4 2 3 4 3" xfId="0"/>
    <cellStyle name="Normal 61 5 4 2 3 5" xfId="0"/>
    <cellStyle name="Normal 61 5 4 2 3 5 2" xfId="0"/>
    <cellStyle name="Normal 61 5 4 2 3 5 2 2" xfId="0"/>
    <cellStyle name="Normal 61 5 4 2 3 5 3" xfId="0"/>
    <cellStyle name="Normal 61 5 4 2 3 6" xfId="0"/>
    <cellStyle name="Normal 61 5 4 2 3 6 2" xfId="0"/>
    <cellStyle name="Normal 61 5 4 2 3 7" xfId="0"/>
    <cellStyle name="Normal 61 5 4 2 4" xfId="0"/>
    <cellStyle name="Normal 61 5 4 2 4 2" xfId="0"/>
    <cellStyle name="Normal 61 5 4 2 4 2 2" xfId="0"/>
    <cellStyle name="Normal 61 5 4 2 4 2 2 2" xfId="0"/>
    <cellStyle name="Normal 61 5 4 2 4 2 2 2 2" xfId="0"/>
    <cellStyle name="Normal 61 5 4 2 4 2 2 3" xfId="0"/>
    <cellStyle name="Normal 61 5 4 2 4 2 3" xfId="0"/>
    <cellStyle name="Normal 61 5 4 2 4 2 3 2" xfId="0"/>
    <cellStyle name="Normal 61 5 4 2 4 2 3 2 2" xfId="0"/>
    <cellStyle name="Normal 61 5 4 2 4 2 3 3" xfId="0"/>
    <cellStyle name="Normal 61 5 4 2 4 2 4" xfId="0"/>
    <cellStyle name="Normal 61 5 4 2 4 2 4 2" xfId="0"/>
    <cellStyle name="Normal 61 5 4 2 4 2 5" xfId="0"/>
    <cellStyle name="Normal 61 5 4 2 4 3" xfId="0"/>
    <cellStyle name="Normal 61 5 4 2 4 3 2" xfId="0"/>
    <cellStyle name="Normal 61 5 4 2 4 3 2 2" xfId="0"/>
    <cellStyle name="Normal 61 5 4 2 4 3 3" xfId="0"/>
    <cellStyle name="Normal 61 5 4 2 4 4" xfId="0"/>
    <cellStyle name="Normal 61 5 4 2 4 4 2" xfId="0"/>
    <cellStyle name="Normal 61 5 4 2 4 4 2 2" xfId="0"/>
    <cellStyle name="Normal 61 5 4 2 4 4 3" xfId="0"/>
    <cellStyle name="Normal 61 5 4 2 4 5" xfId="0"/>
    <cellStyle name="Normal 61 5 4 2 4 5 2" xfId="0"/>
    <cellStyle name="Normal 61 5 4 2 4 6" xfId="0"/>
    <cellStyle name="Normal 61 5 4 2 5" xfId="0"/>
    <cellStyle name="Normal 61 5 4 2 5 2" xfId="0"/>
    <cellStyle name="Normal 61 5 4 2 5 2 2" xfId="0"/>
    <cellStyle name="Normal 61 5 4 2 5 2 2 2" xfId="0"/>
    <cellStyle name="Normal 61 5 4 2 5 2 3" xfId="0"/>
    <cellStyle name="Normal 61 5 4 2 5 3" xfId="0"/>
    <cellStyle name="Normal 61 5 4 2 5 3 2" xfId="0"/>
    <cellStyle name="Normal 61 5 4 2 5 3 2 2" xfId="0"/>
    <cellStyle name="Normal 61 5 4 2 5 3 3" xfId="0"/>
    <cellStyle name="Normal 61 5 4 2 5 4" xfId="0"/>
    <cellStyle name="Normal 61 5 4 2 5 4 2" xfId="0"/>
    <cellStyle name="Normal 61 5 4 2 5 5" xfId="0"/>
    <cellStyle name="Normal 61 5 4 2 6" xfId="0"/>
    <cellStyle name="Normal 61 5 4 2 6 2" xfId="0"/>
    <cellStyle name="Normal 61 5 4 2 6 2 2" xfId="0"/>
    <cellStyle name="Normal 61 5 4 2 6 3" xfId="0"/>
    <cellStyle name="Normal 61 5 4 2 7" xfId="0"/>
    <cellStyle name="Normal 61 5 4 2 7 2" xfId="0"/>
    <cellStyle name="Normal 61 5 4 2 7 2 2" xfId="0"/>
    <cellStyle name="Normal 61 5 4 2 7 3" xfId="0"/>
    <cellStyle name="Normal 61 5 4 2 8" xfId="0"/>
    <cellStyle name="Normal 61 5 4 2 8 2" xfId="0"/>
    <cellStyle name="Normal 61 5 4 2 9" xfId="0"/>
    <cellStyle name="Normal 61 5 4 3" xfId="0"/>
    <cellStyle name="Normal 61 5 4 3 2" xfId="0"/>
    <cellStyle name="Normal 61 5 4 3 2 2" xfId="0"/>
    <cellStyle name="Normal 61 5 4 3 2 2 2" xfId="0"/>
    <cellStyle name="Normal 61 5 4 3 2 2 2 2" xfId="0"/>
    <cellStyle name="Normal 61 5 4 3 2 2 2 2 2" xfId="0"/>
    <cellStyle name="Normal 61 5 4 3 2 2 2 2 2 2" xfId="0"/>
    <cellStyle name="Normal 61 5 4 3 2 2 2 2 3" xfId="0"/>
    <cellStyle name="Normal 61 5 4 3 2 2 2 3" xfId="0"/>
    <cellStyle name="Normal 61 5 4 3 2 2 2 3 2" xfId="0"/>
    <cellStyle name="Normal 61 5 4 3 2 2 2 3 2 2" xfId="0"/>
    <cellStyle name="Normal 61 5 4 3 2 2 2 3 3" xfId="0"/>
    <cellStyle name="Normal 61 5 4 3 2 2 2 4" xfId="0"/>
    <cellStyle name="Normal 61 5 4 3 2 2 2 4 2" xfId="0"/>
    <cellStyle name="Normal 61 5 4 3 2 2 2 5" xfId="0"/>
    <cellStyle name="Normal 61 5 4 3 2 2 3" xfId="0"/>
    <cellStyle name="Normal 61 5 4 3 2 2 3 2" xfId="0"/>
    <cellStyle name="Normal 61 5 4 3 2 2 3 2 2" xfId="0"/>
    <cellStyle name="Normal 61 5 4 3 2 2 3 3" xfId="0"/>
    <cellStyle name="Normal 61 5 4 3 2 2 4" xfId="0"/>
    <cellStyle name="Normal 61 5 4 3 2 2 4 2" xfId="0"/>
    <cellStyle name="Normal 61 5 4 3 2 2 4 2 2" xfId="0"/>
    <cellStyle name="Normal 61 5 4 3 2 2 4 3" xfId="0"/>
    <cellStyle name="Normal 61 5 4 3 2 2 5" xfId="0"/>
    <cellStyle name="Normal 61 5 4 3 2 2 5 2" xfId="0"/>
    <cellStyle name="Normal 61 5 4 3 2 2 6" xfId="0"/>
    <cellStyle name="Normal 61 5 4 3 2 3" xfId="0"/>
    <cellStyle name="Normal 61 5 4 3 2 3 2" xfId="0"/>
    <cellStyle name="Normal 61 5 4 3 2 3 2 2" xfId="0"/>
    <cellStyle name="Normal 61 5 4 3 2 3 2 2 2" xfId="0"/>
    <cellStyle name="Normal 61 5 4 3 2 3 2 3" xfId="0"/>
    <cellStyle name="Normal 61 5 4 3 2 3 3" xfId="0"/>
    <cellStyle name="Normal 61 5 4 3 2 3 3 2" xfId="0"/>
    <cellStyle name="Normal 61 5 4 3 2 3 3 2 2" xfId="0"/>
    <cellStyle name="Normal 61 5 4 3 2 3 3 3" xfId="0"/>
    <cellStyle name="Normal 61 5 4 3 2 3 4" xfId="0"/>
    <cellStyle name="Normal 61 5 4 3 2 3 4 2" xfId="0"/>
    <cellStyle name="Normal 61 5 4 3 2 3 5" xfId="0"/>
    <cellStyle name="Normal 61 5 4 3 2 4" xfId="0"/>
    <cellStyle name="Normal 61 5 4 3 2 4 2" xfId="0"/>
    <cellStyle name="Normal 61 5 4 3 2 4 2 2" xfId="0"/>
    <cellStyle name="Normal 61 5 4 3 2 4 3" xfId="0"/>
    <cellStyle name="Normal 61 5 4 3 2 5" xfId="0"/>
    <cellStyle name="Normal 61 5 4 3 2 5 2" xfId="0"/>
    <cellStyle name="Normal 61 5 4 3 2 5 2 2" xfId="0"/>
    <cellStyle name="Normal 61 5 4 3 2 5 3" xfId="0"/>
    <cellStyle name="Normal 61 5 4 3 2 6" xfId="0"/>
    <cellStyle name="Normal 61 5 4 3 2 6 2" xfId="0"/>
    <cellStyle name="Normal 61 5 4 3 2 7" xfId="0"/>
    <cellStyle name="Normal 61 5 4 3 3" xfId="0"/>
    <cellStyle name="Normal 61 5 4 3 3 2" xfId="0"/>
    <cellStyle name="Normal 61 5 4 3 3 2 2" xfId="0"/>
    <cellStyle name="Normal 61 5 4 3 3 2 2 2" xfId="0"/>
    <cellStyle name="Normal 61 5 4 3 3 2 2 2 2" xfId="0"/>
    <cellStyle name="Normal 61 5 4 3 3 2 2 3" xfId="0"/>
    <cellStyle name="Normal 61 5 4 3 3 2 3" xfId="0"/>
    <cellStyle name="Normal 61 5 4 3 3 2 3 2" xfId="0"/>
    <cellStyle name="Normal 61 5 4 3 3 2 3 2 2" xfId="0"/>
    <cellStyle name="Normal 61 5 4 3 3 2 3 3" xfId="0"/>
    <cellStyle name="Normal 61 5 4 3 3 2 4" xfId="0"/>
    <cellStyle name="Normal 61 5 4 3 3 2 4 2" xfId="0"/>
    <cellStyle name="Normal 61 5 4 3 3 2 5" xfId="0"/>
    <cellStyle name="Normal 61 5 4 3 3 3" xfId="0"/>
    <cellStyle name="Normal 61 5 4 3 3 3 2" xfId="0"/>
    <cellStyle name="Normal 61 5 4 3 3 3 2 2" xfId="0"/>
    <cellStyle name="Normal 61 5 4 3 3 3 3" xfId="0"/>
    <cellStyle name="Normal 61 5 4 3 3 4" xfId="0"/>
    <cellStyle name="Normal 61 5 4 3 3 4 2" xfId="0"/>
    <cellStyle name="Normal 61 5 4 3 3 4 2 2" xfId="0"/>
    <cellStyle name="Normal 61 5 4 3 3 4 3" xfId="0"/>
    <cellStyle name="Normal 61 5 4 3 3 5" xfId="0"/>
    <cellStyle name="Normal 61 5 4 3 3 5 2" xfId="0"/>
    <cellStyle name="Normal 61 5 4 3 3 6" xfId="0"/>
    <cellStyle name="Normal 61 5 4 3 4" xfId="0"/>
    <cellStyle name="Normal 61 5 4 3 4 2" xfId="0"/>
    <cellStyle name="Normal 61 5 4 3 4 2 2" xfId="0"/>
    <cellStyle name="Normal 61 5 4 3 4 2 2 2" xfId="0"/>
    <cellStyle name="Normal 61 5 4 3 4 2 3" xfId="0"/>
    <cellStyle name="Normal 61 5 4 3 4 3" xfId="0"/>
    <cellStyle name="Normal 61 5 4 3 4 3 2" xfId="0"/>
    <cellStyle name="Normal 61 5 4 3 4 3 2 2" xfId="0"/>
    <cellStyle name="Normal 61 5 4 3 4 3 3" xfId="0"/>
    <cellStyle name="Normal 61 5 4 3 4 4" xfId="0"/>
    <cellStyle name="Normal 61 5 4 3 4 4 2" xfId="0"/>
    <cellStyle name="Normal 61 5 4 3 4 5" xfId="0"/>
    <cellStyle name="Normal 61 5 4 3 5" xfId="0"/>
    <cellStyle name="Normal 61 5 4 3 5 2" xfId="0"/>
    <cellStyle name="Normal 61 5 4 3 5 2 2" xfId="0"/>
    <cellStyle name="Normal 61 5 4 3 5 3" xfId="0"/>
    <cellStyle name="Normal 61 5 4 3 6" xfId="0"/>
    <cellStyle name="Normal 61 5 4 3 6 2" xfId="0"/>
    <cellStyle name="Normal 61 5 4 3 6 2 2" xfId="0"/>
    <cellStyle name="Normal 61 5 4 3 6 3" xfId="0"/>
    <cellStyle name="Normal 61 5 4 3 7" xfId="0"/>
    <cellStyle name="Normal 61 5 4 3 7 2" xfId="0"/>
    <cellStyle name="Normal 61 5 4 3 8" xfId="0"/>
    <cellStyle name="Normal 61 5 4 4" xfId="0"/>
    <cellStyle name="Normal 61 5 4 4 2" xfId="0"/>
    <cellStyle name="Normal 61 5 4 4 2 2" xfId="0"/>
    <cellStyle name="Normal 61 5 4 4 2 2 2" xfId="0"/>
    <cellStyle name="Normal 61 5 4 4 2 2 2 2" xfId="0"/>
    <cellStyle name="Normal 61 5 4 4 2 2 2 2 2" xfId="0"/>
    <cellStyle name="Normal 61 5 4 4 2 2 2 3" xfId="0"/>
    <cellStyle name="Normal 61 5 4 4 2 2 3" xfId="0"/>
    <cellStyle name="Normal 61 5 4 4 2 2 3 2" xfId="0"/>
    <cellStyle name="Normal 61 5 4 4 2 2 3 2 2" xfId="0"/>
    <cellStyle name="Normal 61 5 4 4 2 2 3 3" xfId="0"/>
    <cellStyle name="Normal 61 5 4 4 2 2 4" xfId="0"/>
    <cellStyle name="Normal 61 5 4 4 2 2 4 2" xfId="0"/>
    <cellStyle name="Normal 61 5 4 4 2 2 5" xfId="0"/>
    <cellStyle name="Normal 61 5 4 4 2 3" xfId="0"/>
    <cellStyle name="Normal 61 5 4 4 2 3 2" xfId="0"/>
    <cellStyle name="Normal 61 5 4 4 2 3 2 2" xfId="0"/>
    <cellStyle name="Normal 61 5 4 4 2 3 3" xfId="0"/>
    <cellStyle name="Normal 61 5 4 4 2 4" xfId="0"/>
    <cellStyle name="Normal 61 5 4 4 2 4 2" xfId="0"/>
    <cellStyle name="Normal 61 5 4 4 2 4 2 2" xfId="0"/>
    <cellStyle name="Normal 61 5 4 4 2 4 3" xfId="0"/>
    <cellStyle name="Normal 61 5 4 4 2 5" xfId="0"/>
    <cellStyle name="Normal 61 5 4 4 2 5 2" xfId="0"/>
    <cellStyle name="Normal 61 5 4 4 2 6" xfId="0"/>
    <cellStyle name="Normal 61 5 4 4 3" xfId="0"/>
    <cellStyle name="Normal 61 5 4 4 3 2" xfId="0"/>
    <cellStyle name="Normal 61 5 4 4 3 2 2" xfId="0"/>
    <cellStyle name="Normal 61 5 4 4 3 2 2 2" xfId="0"/>
    <cellStyle name="Normal 61 5 4 4 3 2 3" xfId="0"/>
    <cellStyle name="Normal 61 5 4 4 3 3" xfId="0"/>
    <cellStyle name="Normal 61 5 4 4 3 3 2" xfId="0"/>
    <cellStyle name="Normal 61 5 4 4 3 3 2 2" xfId="0"/>
    <cellStyle name="Normal 61 5 4 4 3 3 3" xfId="0"/>
    <cellStyle name="Normal 61 5 4 4 3 4" xfId="0"/>
    <cellStyle name="Normal 61 5 4 4 3 4 2" xfId="0"/>
    <cellStyle name="Normal 61 5 4 4 3 5" xfId="0"/>
    <cellStyle name="Normal 61 5 4 4 4" xfId="0"/>
    <cellStyle name="Normal 61 5 4 4 4 2" xfId="0"/>
    <cellStyle name="Normal 61 5 4 4 4 2 2" xfId="0"/>
    <cellStyle name="Normal 61 5 4 4 4 3" xfId="0"/>
    <cellStyle name="Normal 61 5 4 4 5" xfId="0"/>
    <cellStyle name="Normal 61 5 4 4 5 2" xfId="0"/>
    <cellStyle name="Normal 61 5 4 4 5 2 2" xfId="0"/>
    <cellStyle name="Normal 61 5 4 4 5 3" xfId="0"/>
    <cellStyle name="Normal 61 5 4 4 6" xfId="0"/>
    <cellStyle name="Normal 61 5 4 4 6 2" xfId="0"/>
    <cellStyle name="Normal 61 5 4 4 7" xfId="0"/>
    <cellStyle name="Normal 61 5 4 5" xfId="0"/>
    <cellStyle name="Normal 61 5 4 5 2" xfId="0"/>
    <cellStyle name="Normal 61 5 4 5 2 2" xfId="0"/>
    <cellStyle name="Normal 61 5 4 5 2 2 2" xfId="0"/>
    <cellStyle name="Normal 61 5 4 5 2 2 2 2" xfId="0"/>
    <cellStyle name="Normal 61 5 4 5 2 2 3" xfId="0"/>
    <cellStyle name="Normal 61 5 4 5 2 3" xfId="0"/>
    <cellStyle name="Normal 61 5 4 5 2 3 2" xfId="0"/>
    <cellStyle name="Normal 61 5 4 5 2 3 2 2" xfId="0"/>
    <cellStyle name="Normal 61 5 4 5 2 3 3" xfId="0"/>
    <cellStyle name="Normal 61 5 4 5 2 4" xfId="0"/>
    <cellStyle name="Normal 61 5 4 5 2 4 2" xfId="0"/>
    <cellStyle name="Normal 61 5 4 5 2 5" xfId="0"/>
    <cellStyle name="Normal 61 5 4 5 3" xfId="0"/>
    <cellStyle name="Normal 61 5 4 5 3 2" xfId="0"/>
    <cellStyle name="Normal 61 5 4 5 3 2 2" xfId="0"/>
    <cellStyle name="Normal 61 5 4 5 3 3" xfId="0"/>
    <cellStyle name="Normal 61 5 4 5 4" xfId="0"/>
    <cellStyle name="Normal 61 5 4 5 4 2" xfId="0"/>
    <cellStyle name="Normal 61 5 4 5 4 2 2" xfId="0"/>
    <cellStyle name="Normal 61 5 4 5 4 3" xfId="0"/>
    <cellStyle name="Normal 61 5 4 5 5" xfId="0"/>
    <cellStyle name="Normal 61 5 4 5 5 2" xfId="0"/>
    <cellStyle name="Normal 61 5 4 5 6" xfId="0"/>
    <cellStyle name="Normal 61 5 4 6" xfId="0"/>
    <cellStyle name="Normal 61 5 4 6 2" xfId="0"/>
    <cellStyle name="Normal 61 5 4 6 2 2" xfId="0"/>
    <cellStyle name="Normal 61 5 4 6 2 2 2" xfId="0"/>
    <cellStyle name="Normal 61 5 4 6 2 3" xfId="0"/>
    <cellStyle name="Normal 61 5 4 6 3" xfId="0"/>
    <cellStyle name="Normal 61 5 4 6 3 2" xfId="0"/>
    <cellStyle name="Normal 61 5 4 6 3 2 2" xfId="0"/>
    <cellStyle name="Normal 61 5 4 6 3 3" xfId="0"/>
    <cellStyle name="Normal 61 5 4 6 4" xfId="0"/>
    <cellStyle name="Normal 61 5 4 6 4 2" xfId="0"/>
    <cellStyle name="Normal 61 5 4 6 5" xfId="0"/>
    <cellStyle name="Normal 61 5 4 7" xfId="0"/>
    <cellStyle name="Normal 61 5 4 7 2" xfId="0"/>
    <cellStyle name="Normal 61 5 4 7 2 2" xfId="0"/>
    <cellStyle name="Normal 61 5 4 7 3" xfId="0"/>
    <cellStyle name="Normal 61 5 4 8" xfId="0"/>
    <cellStyle name="Normal 61 5 4 8 2" xfId="0"/>
    <cellStyle name="Normal 61 5 4 8 2 2" xfId="0"/>
    <cellStyle name="Normal 61 5 4 8 3" xfId="0"/>
    <cellStyle name="Normal 61 5 4 9" xfId="0"/>
    <cellStyle name="Normal 61 5 4 9 2" xfId="0"/>
    <cellStyle name="Normal 61 5 5" xfId="0"/>
    <cellStyle name="Normal 61 5 5 2" xfId="0"/>
    <cellStyle name="Normal 61 5 5 2 2" xfId="0"/>
    <cellStyle name="Normal 61 5 5 2 2 2" xfId="0"/>
    <cellStyle name="Normal 61 5 5 2 2 2 2" xfId="0"/>
    <cellStyle name="Normal 61 5 5 2 2 2 2 2" xfId="0"/>
    <cellStyle name="Normal 61 5 5 2 2 2 2 2 2" xfId="0"/>
    <cellStyle name="Normal 61 5 5 2 2 2 2 2 2 2" xfId="0"/>
    <cellStyle name="Normal 61 5 5 2 2 2 2 2 3" xfId="0"/>
    <cellStyle name="Normal 61 5 5 2 2 2 2 3" xfId="0"/>
    <cellStyle name="Normal 61 5 5 2 2 2 2 3 2" xfId="0"/>
    <cellStyle name="Normal 61 5 5 2 2 2 2 3 2 2" xfId="0"/>
    <cellStyle name="Normal 61 5 5 2 2 2 2 3 3" xfId="0"/>
    <cellStyle name="Normal 61 5 5 2 2 2 2 4" xfId="0"/>
    <cellStyle name="Normal 61 5 5 2 2 2 2 4 2" xfId="0"/>
    <cellStyle name="Normal 61 5 5 2 2 2 2 5" xfId="0"/>
    <cellStyle name="Normal 61 5 5 2 2 2 3" xfId="0"/>
    <cellStyle name="Normal 61 5 5 2 2 2 3 2" xfId="0"/>
    <cellStyle name="Normal 61 5 5 2 2 2 3 2 2" xfId="0"/>
    <cellStyle name="Normal 61 5 5 2 2 2 3 3" xfId="0"/>
    <cellStyle name="Normal 61 5 5 2 2 2 4" xfId="0"/>
    <cellStyle name="Normal 61 5 5 2 2 2 4 2" xfId="0"/>
    <cellStyle name="Normal 61 5 5 2 2 2 4 2 2" xfId="0"/>
    <cellStyle name="Normal 61 5 5 2 2 2 4 3" xfId="0"/>
    <cellStyle name="Normal 61 5 5 2 2 2 5" xfId="0"/>
    <cellStyle name="Normal 61 5 5 2 2 2 5 2" xfId="0"/>
    <cellStyle name="Normal 61 5 5 2 2 2 6" xfId="0"/>
    <cellStyle name="Normal 61 5 5 2 2 3" xfId="0"/>
    <cellStyle name="Normal 61 5 5 2 2 3 2" xfId="0"/>
    <cellStyle name="Normal 61 5 5 2 2 3 2 2" xfId="0"/>
    <cellStyle name="Normal 61 5 5 2 2 3 2 2 2" xfId="0"/>
    <cellStyle name="Normal 61 5 5 2 2 3 2 3" xfId="0"/>
    <cellStyle name="Normal 61 5 5 2 2 3 3" xfId="0"/>
    <cellStyle name="Normal 61 5 5 2 2 3 3 2" xfId="0"/>
    <cellStyle name="Normal 61 5 5 2 2 3 3 2 2" xfId="0"/>
    <cellStyle name="Normal 61 5 5 2 2 3 3 3" xfId="0"/>
    <cellStyle name="Normal 61 5 5 2 2 3 4" xfId="0"/>
    <cellStyle name="Normal 61 5 5 2 2 3 4 2" xfId="0"/>
    <cellStyle name="Normal 61 5 5 2 2 3 5" xfId="0"/>
    <cellStyle name="Normal 61 5 5 2 2 4" xfId="0"/>
    <cellStyle name="Normal 61 5 5 2 2 4 2" xfId="0"/>
    <cellStyle name="Normal 61 5 5 2 2 4 2 2" xfId="0"/>
    <cellStyle name="Normal 61 5 5 2 2 4 3" xfId="0"/>
    <cellStyle name="Normal 61 5 5 2 2 5" xfId="0"/>
    <cellStyle name="Normal 61 5 5 2 2 5 2" xfId="0"/>
    <cellStyle name="Normal 61 5 5 2 2 5 2 2" xfId="0"/>
    <cellStyle name="Normal 61 5 5 2 2 5 3" xfId="0"/>
    <cellStyle name="Normal 61 5 5 2 2 6" xfId="0"/>
    <cellStyle name="Normal 61 5 5 2 2 6 2" xfId="0"/>
    <cellStyle name="Normal 61 5 5 2 2 7" xfId="0"/>
    <cellStyle name="Normal 61 5 5 2 3" xfId="0"/>
    <cellStyle name="Normal 61 5 5 2 3 2" xfId="0"/>
    <cellStyle name="Normal 61 5 5 2 3 2 2" xfId="0"/>
    <cellStyle name="Normal 61 5 5 2 3 2 2 2" xfId="0"/>
    <cellStyle name="Normal 61 5 5 2 3 2 2 2 2" xfId="0"/>
    <cellStyle name="Normal 61 5 5 2 3 2 2 3" xfId="0"/>
    <cellStyle name="Normal 61 5 5 2 3 2 3" xfId="0"/>
    <cellStyle name="Normal 61 5 5 2 3 2 3 2" xfId="0"/>
    <cellStyle name="Normal 61 5 5 2 3 2 3 2 2" xfId="0"/>
    <cellStyle name="Normal 61 5 5 2 3 2 3 3" xfId="0"/>
    <cellStyle name="Normal 61 5 5 2 3 2 4" xfId="0"/>
    <cellStyle name="Normal 61 5 5 2 3 2 4 2" xfId="0"/>
    <cellStyle name="Normal 61 5 5 2 3 2 5" xfId="0"/>
    <cellStyle name="Normal 61 5 5 2 3 3" xfId="0"/>
    <cellStyle name="Normal 61 5 5 2 3 3 2" xfId="0"/>
    <cellStyle name="Normal 61 5 5 2 3 3 2 2" xfId="0"/>
    <cellStyle name="Normal 61 5 5 2 3 3 3" xfId="0"/>
    <cellStyle name="Normal 61 5 5 2 3 4" xfId="0"/>
    <cellStyle name="Normal 61 5 5 2 3 4 2" xfId="0"/>
    <cellStyle name="Normal 61 5 5 2 3 4 2 2" xfId="0"/>
    <cellStyle name="Normal 61 5 5 2 3 4 3" xfId="0"/>
    <cellStyle name="Normal 61 5 5 2 3 5" xfId="0"/>
    <cellStyle name="Normal 61 5 5 2 3 5 2" xfId="0"/>
    <cellStyle name="Normal 61 5 5 2 3 6" xfId="0"/>
    <cellStyle name="Normal 61 5 5 2 4" xfId="0"/>
    <cellStyle name="Normal 61 5 5 2 4 2" xfId="0"/>
    <cellStyle name="Normal 61 5 5 2 4 2 2" xfId="0"/>
    <cellStyle name="Normal 61 5 5 2 4 2 2 2" xfId="0"/>
    <cellStyle name="Normal 61 5 5 2 4 2 3" xfId="0"/>
    <cellStyle name="Normal 61 5 5 2 4 3" xfId="0"/>
    <cellStyle name="Normal 61 5 5 2 4 3 2" xfId="0"/>
    <cellStyle name="Normal 61 5 5 2 4 3 2 2" xfId="0"/>
    <cellStyle name="Normal 61 5 5 2 4 3 3" xfId="0"/>
    <cellStyle name="Normal 61 5 5 2 4 4" xfId="0"/>
    <cellStyle name="Normal 61 5 5 2 4 4 2" xfId="0"/>
    <cellStyle name="Normal 61 5 5 2 4 5" xfId="0"/>
    <cellStyle name="Normal 61 5 5 2 5" xfId="0"/>
    <cellStyle name="Normal 61 5 5 2 5 2" xfId="0"/>
    <cellStyle name="Normal 61 5 5 2 5 2 2" xfId="0"/>
    <cellStyle name="Normal 61 5 5 2 5 3" xfId="0"/>
    <cellStyle name="Normal 61 5 5 2 6" xfId="0"/>
    <cellStyle name="Normal 61 5 5 2 6 2" xfId="0"/>
    <cellStyle name="Normal 61 5 5 2 6 2 2" xfId="0"/>
    <cellStyle name="Normal 61 5 5 2 6 3" xfId="0"/>
    <cellStyle name="Normal 61 5 5 2 7" xfId="0"/>
    <cellStyle name="Normal 61 5 5 2 7 2" xfId="0"/>
    <cellStyle name="Normal 61 5 5 2 8" xfId="0"/>
    <cellStyle name="Normal 61 5 5 3" xfId="0"/>
    <cellStyle name="Normal 61 5 5 3 2" xfId="0"/>
    <cellStyle name="Normal 61 5 5 3 2 2" xfId="0"/>
    <cellStyle name="Normal 61 5 5 3 2 2 2" xfId="0"/>
    <cellStyle name="Normal 61 5 5 3 2 2 2 2" xfId="0"/>
    <cellStyle name="Normal 61 5 5 3 2 2 2 2 2" xfId="0"/>
    <cellStyle name="Normal 61 5 5 3 2 2 2 3" xfId="0"/>
    <cellStyle name="Normal 61 5 5 3 2 2 3" xfId="0"/>
    <cellStyle name="Normal 61 5 5 3 2 2 3 2" xfId="0"/>
    <cellStyle name="Normal 61 5 5 3 2 2 3 2 2" xfId="0"/>
    <cellStyle name="Normal 61 5 5 3 2 2 3 3" xfId="0"/>
    <cellStyle name="Normal 61 5 5 3 2 2 4" xfId="0"/>
    <cellStyle name="Normal 61 5 5 3 2 2 4 2" xfId="0"/>
    <cellStyle name="Normal 61 5 5 3 2 2 5" xfId="0"/>
    <cellStyle name="Normal 61 5 5 3 2 3" xfId="0"/>
    <cellStyle name="Normal 61 5 5 3 2 3 2" xfId="0"/>
    <cellStyle name="Normal 61 5 5 3 2 3 2 2" xfId="0"/>
    <cellStyle name="Normal 61 5 5 3 2 3 3" xfId="0"/>
    <cellStyle name="Normal 61 5 5 3 2 4" xfId="0"/>
    <cellStyle name="Normal 61 5 5 3 2 4 2" xfId="0"/>
    <cellStyle name="Normal 61 5 5 3 2 4 2 2" xfId="0"/>
    <cellStyle name="Normal 61 5 5 3 2 4 3" xfId="0"/>
    <cellStyle name="Normal 61 5 5 3 2 5" xfId="0"/>
    <cellStyle name="Normal 61 5 5 3 2 5 2" xfId="0"/>
    <cellStyle name="Normal 61 5 5 3 2 6" xfId="0"/>
    <cellStyle name="Normal 61 5 5 3 3" xfId="0"/>
    <cellStyle name="Normal 61 5 5 3 3 2" xfId="0"/>
    <cellStyle name="Normal 61 5 5 3 3 2 2" xfId="0"/>
    <cellStyle name="Normal 61 5 5 3 3 2 2 2" xfId="0"/>
    <cellStyle name="Normal 61 5 5 3 3 2 3" xfId="0"/>
    <cellStyle name="Normal 61 5 5 3 3 3" xfId="0"/>
    <cellStyle name="Normal 61 5 5 3 3 3 2" xfId="0"/>
    <cellStyle name="Normal 61 5 5 3 3 3 2 2" xfId="0"/>
    <cellStyle name="Normal 61 5 5 3 3 3 3" xfId="0"/>
    <cellStyle name="Normal 61 5 5 3 3 4" xfId="0"/>
    <cellStyle name="Normal 61 5 5 3 3 4 2" xfId="0"/>
    <cellStyle name="Normal 61 5 5 3 3 5" xfId="0"/>
    <cellStyle name="Normal 61 5 5 3 4" xfId="0"/>
    <cellStyle name="Normal 61 5 5 3 4 2" xfId="0"/>
    <cellStyle name="Normal 61 5 5 3 4 2 2" xfId="0"/>
    <cellStyle name="Normal 61 5 5 3 4 3" xfId="0"/>
    <cellStyle name="Normal 61 5 5 3 5" xfId="0"/>
    <cellStyle name="Normal 61 5 5 3 5 2" xfId="0"/>
    <cellStyle name="Normal 61 5 5 3 5 2 2" xfId="0"/>
    <cellStyle name="Normal 61 5 5 3 5 3" xfId="0"/>
    <cellStyle name="Normal 61 5 5 3 6" xfId="0"/>
    <cellStyle name="Normal 61 5 5 3 6 2" xfId="0"/>
    <cellStyle name="Normal 61 5 5 3 7" xfId="0"/>
    <cellStyle name="Normal 61 5 5 4" xfId="0"/>
    <cellStyle name="Normal 61 5 5 4 2" xfId="0"/>
    <cellStyle name="Normal 61 5 5 4 2 2" xfId="0"/>
    <cellStyle name="Normal 61 5 5 4 2 2 2" xfId="0"/>
    <cellStyle name="Normal 61 5 5 4 2 2 2 2" xfId="0"/>
    <cellStyle name="Normal 61 5 5 4 2 2 3" xfId="0"/>
    <cellStyle name="Normal 61 5 5 4 2 3" xfId="0"/>
    <cellStyle name="Normal 61 5 5 4 2 3 2" xfId="0"/>
    <cellStyle name="Normal 61 5 5 4 2 3 2 2" xfId="0"/>
    <cellStyle name="Normal 61 5 5 4 2 3 3" xfId="0"/>
    <cellStyle name="Normal 61 5 5 4 2 4" xfId="0"/>
    <cellStyle name="Normal 61 5 5 4 2 4 2" xfId="0"/>
    <cellStyle name="Normal 61 5 5 4 2 5" xfId="0"/>
    <cellStyle name="Normal 61 5 5 4 3" xfId="0"/>
    <cellStyle name="Normal 61 5 5 4 3 2" xfId="0"/>
    <cellStyle name="Normal 61 5 5 4 3 2 2" xfId="0"/>
    <cellStyle name="Normal 61 5 5 4 3 3" xfId="0"/>
    <cellStyle name="Normal 61 5 5 4 4" xfId="0"/>
    <cellStyle name="Normal 61 5 5 4 4 2" xfId="0"/>
    <cellStyle name="Normal 61 5 5 4 4 2 2" xfId="0"/>
    <cellStyle name="Normal 61 5 5 4 4 3" xfId="0"/>
    <cellStyle name="Normal 61 5 5 4 5" xfId="0"/>
    <cellStyle name="Normal 61 5 5 4 5 2" xfId="0"/>
    <cellStyle name="Normal 61 5 5 4 6" xfId="0"/>
    <cellStyle name="Normal 61 5 5 5" xfId="0"/>
    <cellStyle name="Normal 61 5 5 5 2" xfId="0"/>
    <cellStyle name="Normal 61 5 5 5 2 2" xfId="0"/>
    <cellStyle name="Normal 61 5 5 5 2 2 2" xfId="0"/>
    <cellStyle name="Normal 61 5 5 5 2 3" xfId="0"/>
    <cellStyle name="Normal 61 5 5 5 3" xfId="0"/>
    <cellStyle name="Normal 61 5 5 5 3 2" xfId="0"/>
    <cellStyle name="Normal 61 5 5 5 3 2 2" xfId="0"/>
    <cellStyle name="Normal 61 5 5 5 3 3" xfId="0"/>
    <cellStyle name="Normal 61 5 5 5 4" xfId="0"/>
    <cellStyle name="Normal 61 5 5 5 4 2" xfId="0"/>
    <cellStyle name="Normal 61 5 5 5 5" xfId="0"/>
    <cellStyle name="Normal 61 5 5 6" xfId="0"/>
    <cellStyle name="Normal 61 5 5 6 2" xfId="0"/>
    <cellStyle name="Normal 61 5 5 6 2 2" xfId="0"/>
    <cellStyle name="Normal 61 5 5 6 3" xfId="0"/>
    <cellStyle name="Normal 61 5 5 7" xfId="0"/>
    <cellStyle name="Normal 61 5 5 7 2" xfId="0"/>
    <cellStyle name="Normal 61 5 5 7 2 2" xfId="0"/>
    <cellStyle name="Normal 61 5 5 7 3" xfId="0"/>
    <cellStyle name="Normal 61 5 5 8" xfId="0"/>
    <cellStyle name="Normal 61 5 5 8 2" xfId="0"/>
    <cellStyle name="Normal 61 5 5 9" xfId="0"/>
    <cellStyle name="Normal 61 5 6" xfId="0"/>
    <cellStyle name="Normal 61 5 6 2" xfId="0"/>
    <cellStyle name="Normal 61 5 6 2 2" xfId="0"/>
    <cellStyle name="Normal 61 5 6 2 2 2" xfId="0"/>
    <cellStyle name="Normal 61 5 6 2 2 2 2" xfId="0"/>
    <cellStyle name="Normal 61 5 6 2 2 2 2 2" xfId="0"/>
    <cellStyle name="Normal 61 5 6 2 2 2 2 2 2" xfId="0"/>
    <cellStyle name="Normal 61 5 6 2 2 2 2 3" xfId="0"/>
    <cellStyle name="Normal 61 5 6 2 2 2 3" xfId="0"/>
    <cellStyle name="Normal 61 5 6 2 2 2 3 2" xfId="0"/>
    <cellStyle name="Normal 61 5 6 2 2 2 3 2 2" xfId="0"/>
    <cellStyle name="Normal 61 5 6 2 2 2 3 3" xfId="0"/>
    <cellStyle name="Normal 61 5 6 2 2 2 4" xfId="0"/>
    <cellStyle name="Normal 61 5 6 2 2 2 4 2" xfId="0"/>
    <cellStyle name="Normal 61 5 6 2 2 2 5" xfId="0"/>
    <cellStyle name="Normal 61 5 6 2 2 3" xfId="0"/>
    <cellStyle name="Normal 61 5 6 2 2 3 2" xfId="0"/>
    <cellStyle name="Normal 61 5 6 2 2 3 2 2" xfId="0"/>
    <cellStyle name="Normal 61 5 6 2 2 3 3" xfId="0"/>
    <cellStyle name="Normal 61 5 6 2 2 4" xfId="0"/>
    <cellStyle name="Normal 61 5 6 2 2 4 2" xfId="0"/>
    <cellStyle name="Normal 61 5 6 2 2 4 2 2" xfId="0"/>
    <cellStyle name="Normal 61 5 6 2 2 4 3" xfId="0"/>
    <cellStyle name="Normal 61 5 6 2 2 5" xfId="0"/>
    <cellStyle name="Normal 61 5 6 2 2 5 2" xfId="0"/>
    <cellStyle name="Normal 61 5 6 2 2 6" xfId="0"/>
    <cellStyle name="Normal 61 5 6 2 3" xfId="0"/>
    <cellStyle name="Normal 61 5 6 2 3 2" xfId="0"/>
    <cellStyle name="Normal 61 5 6 2 3 2 2" xfId="0"/>
    <cellStyle name="Normal 61 5 6 2 3 2 2 2" xfId="0"/>
    <cellStyle name="Normal 61 5 6 2 3 2 3" xfId="0"/>
    <cellStyle name="Normal 61 5 6 2 3 3" xfId="0"/>
    <cellStyle name="Normal 61 5 6 2 3 3 2" xfId="0"/>
    <cellStyle name="Normal 61 5 6 2 3 3 2 2" xfId="0"/>
    <cellStyle name="Normal 61 5 6 2 3 3 3" xfId="0"/>
    <cellStyle name="Normal 61 5 6 2 3 4" xfId="0"/>
    <cellStyle name="Normal 61 5 6 2 3 4 2" xfId="0"/>
    <cellStyle name="Normal 61 5 6 2 3 5" xfId="0"/>
    <cellStyle name="Normal 61 5 6 2 4" xfId="0"/>
    <cellStyle name="Normal 61 5 6 2 4 2" xfId="0"/>
    <cellStyle name="Normal 61 5 6 2 4 2 2" xfId="0"/>
    <cellStyle name="Normal 61 5 6 2 4 3" xfId="0"/>
    <cellStyle name="Normal 61 5 6 2 5" xfId="0"/>
    <cellStyle name="Normal 61 5 6 2 5 2" xfId="0"/>
    <cellStyle name="Normal 61 5 6 2 5 2 2" xfId="0"/>
    <cellStyle name="Normal 61 5 6 2 5 3" xfId="0"/>
    <cellStyle name="Normal 61 5 6 2 6" xfId="0"/>
    <cellStyle name="Normal 61 5 6 2 6 2" xfId="0"/>
    <cellStyle name="Normal 61 5 6 2 7" xfId="0"/>
    <cellStyle name="Normal 61 5 6 3" xfId="0"/>
    <cellStyle name="Normal 61 5 6 3 2" xfId="0"/>
    <cellStyle name="Normal 61 5 6 3 2 2" xfId="0"/>
    <cellStyle name="Normal 61 5 6 3 2 2 2" xfId="0"/>
    <cellStyle name="Normal 61 5 6 3 2 2 2 2" xfId="0"/>
    <cellStyle name="Normal 61 5 6 3 2 2 3" xfId="0"/>
    <cellStyle name="Normal 61 5 6 3 2 3" xfId="0"/>
    <cellStyle name="Normal 61 5 6 3 2 3 2" xfId="0"/>
    <cellStyle name="Normal 61 5 6 3 2 3 2 2" xfId="0"/>
    <cellStyle name="Normal 61 5 6 3 2 3 3" xfId="0"/>
    <cellStyle name="Normal 61 5 6 3 2 4" xfId="0"/>
    <cellStyle name="Normal 61 5 6 3 2 4 2" xfId="0"/>
    <cellStyle name="Normal 61 5 6 3 2 5" xfId="0"/>
    <cellStyle name="Normal 61 5 6 3 3" xfId="0"/>
    <cellStyle name="Normal 61 5 6 3 3 2" xfId="0"/>
    <cellStyle name="Normal 61 5 6 3 3 2 2" xfId="0"/>
    <cellStyle name="Normal 61 5 6 3 3 3" xfId="0"/>
    <cellStyle name="Normal 61 5 6 3 4" xfId="0"/>
    <cellStyle name="Normal 61 5 6 3 4 2" xfId="0"/>
    <cellStyle name="Normal 61 5 6 3 4 2 2" xfId="0"/>
    <cellStyle name="Normal 61 5 6 3 4 3" xfId="0"/>
    <cellStyle name="Normal 61 5 6 3 5" xfId="0"/>
    <cellStyle name="Normal 61 5 6 3 5 2" xfId="0"/>
    <cellStyle name="Normal 61 5 6 3 6" xfId="0"/>
    <cellStyle name="Normal 61 5 6 4" xfId="0"/>
    <cellStyle name="Normal 61 5 6 4 2" xfId="0"/>
    <cellStyle name="Normal 61 5 6 4 2 2" xfId="0"/>
    <cellStyle name="Normal 61 5 6 4 2 2 2" xfId="0"/>
    <cellStyle name="Normal 61 5 6 4 2 3" xfId="0"/>
    <cellStyle name="Normal 61 5 6 4 3" xfId="0"/>
    <cellStyle name="Normal 61 5 6 4 3 2" xfId="0"/>
    <cellStyle name="Normal 61 5 6 4 3 2 2" xfId="0"/>
    <cellStyle name="Normal 61 5 6 4 3 3" xfId="0"/>
    <cellStyle name="Normal 61 5 6 4 4" xfId="0"/>
    <cellStyle name="Normal 61 5 6 4 4 2" xfId="0"/>
    <cellStyle name="Normal 61 5 6 4 5" xfId="0"/>
    <cellStyle name="Normal 61 5 6 5" xfId="0"/>
    <cellStyle name="Normal 61 5 6 5 2" xfId="0"/>
    <cellStyle name="Normal 61 5 6 5 2 2" xfId="0"/>
    <cellStyle name="Normal 61 5 6 5 3" xfId="0"/>
    <cellStyle name="Normal 61 5 6 6" xfId="0"/>
    <cellStyle name="Normal 61 5 6 6 2" xfId="0"/>
    <cellStyle name="Normal 61 5 6 6 2 2" xfId="0"/>
    <cellStyle name="Normal 61 5 6 6 3" xfId="0"/>
    <cellStyle name="Normal 61 5 6 7" xfId="0"/>
    <cellStyle name="Normal 61 5 6 7 2" xfId="0"/>
    <cellStyle name="Normal 61 5 6 8" xfId="0"/>
    <cellStyle name="Normal 61 5 7" xfId="0"/>
    <cellStyle name="Normal 61 5 7 2" xfId="0"/>
    <cellStyle name="Normal 61 5 7 2 2" xfId="0"/>
    <cellStyle name="Normal 61 5 7 2 2 2" xfId="0"/>
    <cellStyle name="Normal 61 5 7 2 2 2 2" xfId="0"/>
    <cellStyle name="Normal 61 5 7 2 2 2 2 2" xfId="0"/>
    <cellStyle name="Normal 61 5 7 2 2 2 3" xfId="0"/>
    <cellStyle name="Normal 61 5 7 2 2 3" xfId="0"/>
    <cellStyle name="Normal 61 5 7 2 2 3 2" xfId="0"/>
    <cellStyle name="Normal 61 5 7 2 2 3 2 2" xfId="0"/>
    <cellStyle name="Normal 61 5 7 2 2 3 3" xfId="0"/>
    <cellStyle name="Normal 61 5 7 2 2 4" xfId="0"/>
    <cellStyle name="Normal 61 5 7 2 2 4 2" xfId="0"/>
    <cellStyle name="Normal 61 5 7 2 2 5" xfId="0"/>
    <cellStyle name="Normal 61 5 7 2 3" xfId="0"/>
    <cellStyle name="Normal 61 5 7 2 3 2" xfId="0"/>
    <cellStyle name="Normal 61 5 7 2 3 2 2" xfId="0"/>
    <cellStyle name="Normal 61 5 7 2 3 3" xfId="0"/>
    <cellStyle name="Normal 61 5 7 2 4" xfId="0"/>
    <cellStyle name="Normal 61 5 7 2 4 2" xfId="0"/>
    <cellStyle name="Normal 61 5 7 2 4 2 2" xfId="0"/>
    <cellStyle name="Normal 61 5 7 2 4 3" xfId="0"/>
    <cellStyle name="Normal 61 5 7 2 5" xfId="0"/>
    <cellStyle name="Normal 61 5 7 2 5 2" xfId="0"/>
    <cellStyle name="Normal 61 5 7 2 6" xfId="0"/>
    <cellStyle name="Normal 61 5 7 3" xfId="0"/>
    <cellStyle name="Normal 61 5 7 3 2" xfId="0"/>
    <cellStyle name="Normal 61 5 7 3 2 2" xfId="0"/>
    <cellStyle name="Normal 61 5 7 3 2 2 2" xfId="0"/>
    <cellStyle name="Normal 61 5 7 3 2 3" xfId="0"/>
    <cellStyle name="Normal 61 5 7 3 3" xfId="0"/>
    <cellStyle name="Normal 61 5 7 3 3 2" xfId="0"/>
    <cellStyle name="Normal 61 5 7 3 3 2 2" xfId="0"/>
    <cellStyle name="Normal 61 5 7 3 3 3" xfId="0"/>
    <cellStyle name="Normal 61 5 7 3 4" xfId="0"/>
    <cellStyle name="Normal 61 5 7 3 4 2" xfId="0"/>
    <cellStyle name="Normal 61 5 7 3 5" xfId="0"/>
    <cellStyle name="Normal 61 5 7 4" xfId="0"/>
    <cellStyle name="Normal 61 5 7 4 2" xfId="0"/>
    <cellStyle name="Normal 61 5 7 4 2 2" xfId="0"/>
    <cellStyle name="Normal 61 5 7 4 3" xfId="0"/>
    <cellStyle name="Normal 61 5 7 5" xfId="0"/>
    <cellStyle name="Normal 61 5 7 5 2" xfId="0"/>
    <cellStyle name="Normal 61 5 7 5 2 2" xfId="0"/>
    <cellStyle name="Normal 61 5 7 5 3" xfId="0"/>
    <cellStyle name="Normal 61 5 7 6" xfId="0"/>
    <cellStyle name="Normal 61 5 7 6 2" xfId="0"/>
    <cellStyle name="Normal 61 5 7 7" xfId="0"/>
    <cellStyle name="Normal 61 5 8" xfId="0"/>
    <cellStyle name="Normal 61 5 8 2" xfId="0"/>
    <cellStyle name="Normal 61 5 8 2 2" xfId="0"/>
    <cellStyle name="Normal 61 5 8 2 2 2" xfId="0"/>
    <cellStyle name="Normal 61 5 8 2 2 2 2" xfId="0"/>
    <cellStyle name="Normal 61 5 8 2 2 3" xfId="0"/>
    <cellStyle name="Normal 61 5 8 2 3" xfId="0"/>
    <cellStyle name="Normal 61 5 8 2 3 2" xfId="0"/>
    <cellStyle name="Normal 61 5 8 2 3 2 2" xfId="0"/>
    <cellStyle name="Normal 61 5 8 2 3 3" xfId="0"/>
    <cellStyle name="Normal 61 5 8 2 4" xfId="0"/>
    <cellStyle name="Normal 61 5 8 2 4 2" xfId="0"/>
    <cellStyle name="Normal 61 5 8 2 5" xfId="0"/>
    <cellStyle name="Normal 61 5 8 3" xfId="0"/>
    <cellStyle name="Normal 61 5 8 3 2" xfId="0"/>
    <cellStyle name="Normal 61 5 8 3 2 2" xfId="0"/>
    <cellStyle name="Normal 61 5 8 3 3" xfId="0"/>
    <cellStyle name="Normal 61 5 8 4" xfId="0"/>
    <cellStyle name="Normal 61 5 8 4 2" xfId="0"/>
    <cellStyle name="Normal 61 5 8 4 2 2" xfId="0"/>
    <cellStyle name="Normal 61 5 8 4 3" xfId="0"/>
    <cellStyle name="Normal 61 5 8 5" xfId="0"/>
    <cellStyle name="Normal 61 5 8 5 2" xfId="0"/>
    <cellStyle name="Normal 61 5 8 6" xfId="0"/>
    <cellStyle name="Normal 61 5 9" xfId="0"/>
    <cellStyle name="Normal 61 5 9 2" xfId="0"/>
    <cellStyle name="Normal 61 5 9 2 2" xfId="0"/>
    <cellStyle name="Normal 61 5 9 2 2 2" xfId="0"/>
    <cellStyle name="Normal 61 5 9 2 3" xfId="0"/>
    <cellStyle name="Normal 61 5 9 3" xfId="0"/>
    <cellStyle name="Normal 61 5 9 3 2" xfId="0"/>
    <cellStyle name="Normal 61 5 9 3 2 2" xfId="0"/>
    <cellStyle name="Normal 61 5 9 3 3" xfId="0"/>
    <cellStyle name="Normal 61 5 9 4" xfId="0"/>
    <cellStyle name="Normal 61 5 9 4 2" xfId="0"/>
    <cellStyle name="Normal 61 5 9 5" xfId="0"/>
    <cellStyle name="Normal 61 6" xfId="0"/>
    <cellStyle name="Normal 61 6 10" xfId="0"/>
    <cellStyle name="Normal 61 6 10 2" xfId="0"/>
    <cellStyle name="Normal 61 6 10 2 2" xfId="0"/>
    <cellStyle name="Normal 61 6 10 3" xfId="0"/>
    <cellStyle name="Normal 61 6 11" xfId="0"/>
    <cellStyle name="Normal 61 6 11 2" xfId="0"/>
    <cellStyle name="Normal 61 6 11 2 2" xfId="0"/>
    <cellStyle name="Normal 61 6 11 3" xfId="0"/>
    <cellStyle name="Normal 61 6 12" xfId="0"/>
    <cellStyle name="Normal 61 6 12 2" xfId="0"/>
    <cellStyle name="Normal 61 6 13" xfId="0"/>
    <cellStyle name="Normal 61 6 2" xfId="0"/>
    <cellStyle name="Normal 61 6 2 10" xfId="0"/>
    <cellStyle name="Normal 61 6 2 10 2" xfId="0"/>
    <cellStyle name="Normal 61 6 2 10 2 2" xfId="0"/>
    <cellStyle name="Normal 61 6 2 10 3" xfId="0"/>
    <cellStyle name="Normal 61 6 2 11" xfId="0"/>
    <cellStyle name="Normal 61 6 2 11 2" xfId="0"/>
    <cellStyle name="Normal 61 6 2 12" xfId="0"/>
    <cellStyle name="Normal 61 6 2 2" xfId="0"/>
    <cellStyle name="Normal 61 6 2 2 10" xfId="0"/>
    <cellStyle name="Normal 61 6 2 2 2" xfId="0"/>
    <cellStyle name="Normal 61 6 2 2 2 2" xfId="0"/>
    <cellStyle name="Normal 61 6 2 2 2 2 2" xfId="0"/>
    <cellStyle name="Normal 61 6 2 2 2 2 2 2" xfId="0"/>
    <cellStyle name="Normal 61 6 2 2 2 2 2 2 2" xfId="0"/>
    <cellStyle name="Normal 61 6 2 2 2 2 2 2 2 2" xfId="0"/>
    <cellStyle name="Normal 61 6 2 2 2 2 2 2 2 2 2" xfId="0"/>
    <cellStyle name="Normal 61 6 2 2 2 2 2 2 2 2 2 2" xfId="0"/>
    <cellStyle name="Normal 61 6 2 2 2 2 2 2 2 2 3" xfId="0"/>
    <cellStyle name="Normal 61 6 2 2 2 2 2 2 2 3" xfId="0"/>
    <cellStyle name="Normal 61 6 2 2 2 2 2 2 2 3 2" xfId="0"/>
    <cellStyle name="Normal 61 6 2 2 2 2 2 2 2 3 2 2" xfId="0"/>
    <cellStyle name="Normal 61 6 2 2 2 2 2 2 2 3 3" xfId="0"/>
    <cellStyle name="Normal 61 6 2 2 2 2 2 2 2 4" xfId="0"/>
    <cellStyle name="Normal 61 6 2 2 2 2 2 2 2 4 2" xfId="0"/>
    <cellStyle name="Normal 61 6 2 2 2 2 2 2 2 5" xfId="0"/>
    <cellStyle name="Normal 61 6 2 2 2 2 2 2 3" xfId="0"/>
    <cellStyle name="Normal 61 6 2 2 2 2 2 2 3 2" xfId="0"/>
    <cellStyle name="Normal 61 6 2 2 2 2 2 2 3 2 2" xfId="0"/>
    <cellStyle name="Normal 61 6 2 2 2 2 2 2 3 3" xfId="0"/>
    <cellStyle name="Normal 61 6 2 2 2 2 2 2 4" xfId="0"/>
    <cellStyle name="Normal 61 6 2 2 2 2 2 2 4 2" xfId="0"/>
    <cellStyle name="Normal 61 6 2 2 2 2 2 2 4 2 2" xfId="0"/>
    <cellStyle name="Normal 61 6 2 2 2 2 2 2 4 3" xfId="0"/>
    <cellStyle name="Normal 61 6 2 2 2 2 2 2 5" xfId="0"/>
    <cellStyle name="Normal 61 6 2 2 2 2 2 2 5 2" xfId="0"/>
    <cellStyle name="Normal 61 6 2 2 2 2 2 2 6" xfId="0"/>
    <cellStyle name="Normal 61 6 2 2 2 2 2 3" xfId="0"/>
    <cellStyle name="Normal 61 6 2 2 2 2 2 3 2" xfId="0"/>
    <cellStyle name="Normal 61 6 2 2 2 2 2 3 2 2" xfId="0"/>
    <cellStyle name="Normal 61 6 2 2 2 2 2 3 2 2 2" xfId="0"/>
    <cellStyle name="Normal 61 6 2 2 2 2 2 3 2 3" xfId="0"/>
    <cellStyle name="Normal 61 6 2 2 2 2 2 3 3" xfId="0"/>
    <cellStyle name="Normal 61 6 2 2 2 2 2 3 3 2" xfId="0"/>
    <cellStyle name="Normal 61 6 2 2 2 2 2 3 3 2 2" xfId="0"/>
    <cellStyle name="Normal 61 6 2 2 2 2 2 3 3 3" xfId="0"/>
    <cellStyle name="Normal 61 6 2 2 2 2 2 3 4" xfId="0"/>
    <cellStyle name="Normal 61 6 2 2 2 2 2 3 4 2" xfId="0"/>
    <cellStyle name="Normal 61 6 2 2 2 2 2 3 5" xfId="0"/>
    <cellStyle name="Normal 61 6 2 2 2 2 2 4" xfId="0"/>
    <cellStyle name="Normal 61 6 2 2 2 2 2 4 2" xfId="0"/>
    <cellStyle name="Normal 61 6 2 2 2 2 2 4 2 2" xfId="0"/>
    <cellStyle name="Normal 61 6 2 2 2 2 2 4 3" xfId="0"/>
    <cellStyle name="Normal 61 6 2 2 2 2 2 5" xfId="0"/>
    <cellStyle name="Normal 61 6 2 2 2 2 2 5 2" xfId="0"/>
    <cellStyle name="Normal 61 6 2 2 2 2 2 5 2 2" xfId="0"/>
    <cellStyle name="Normal 61 6 2 2 2 2 2 5 3" xfId="0"/>
    <cellStyle name="Normal 61 6 2 2 2 2 2 6" xfId="0"/>
    <cellStyle name="Normal 61 6 2 2 2 2 2 6 2" xfId="0"/>
    <cellStyle name="Normal 61 6 2 2 2 2 2 7" xfId="0"/>
    <cellStyle name="Normal 61 6 2 2 2 2 3" xfId="0"/>
    <cellStyle name="Normal 61 6 2 2 2 2 3 2" xfId="0"/>
    <cellStyle name="Normal 61 6 2 2 2 2 3 2 2" xfId="0"/>
    <cellStyle name="Normal 61 6 2 2 2 2 3 2 2 2" xfId="0"/>
    <cellStyle name="Normal 61 6 2 2 2 2 3 2 2 2 2" xfId="0"/>
    <cellStyle name="Normal 61 6 2 2 2 2 3 2 2 3" xfId="0"/>
    <cellStyle name="Normal 61 6 2 2 2 2 3 2 3" xfId="0"/>
    <cellStyle name="Normal 61 6 2 2 2 2 3 2 3 2" xfId="0"/>
    <cellStyle name="Normal 61 6 2 2 2 2 3 2 3 2 2" xfId="0"/>
    <cellStyle name="Normal 61 6 2 2 2 2 3 2 3 3" xfId="0"/>
    <cellStyle name="Normal 61 6 2 2 2 2 3 2 4" xfId="0"/>
    <cellStyle name="Normal 61 6 2 2 2 2 3 2 4 2" xfId="0"/>
    <cellStyle name="Normal 61 6 2 2 2 2 3 2 5" xfId="0"/>
    <cellStyle name="Normal 61 6 2 2 2 2 3 3" xfId="0"/>
    <cellStyle name="Normal 61 6 2 2 2 2 3 3 2" xfId="0"/>
    <cellStyle name="Normal 61 6 2 2 2 2 3 3 2 2" xfId="0"/>
    <cellStyle name="Normal 61 6 2 2 2 2 3 3 3" xfId="0"/>
    <cellStyle name="Normal 61 6 2 2 2 2 3 4" xfId="0"/>
    <cellStyle name="Normal 61 6 2 2 2 2 3 4 2" xfId="0"/>
    <cellStyle name="Normal 61 6 2 2 2 2 3 4 2 2" xfId="0"/>
    <cellStyle name="Normal 61 6 2 2 2 2 3 4 3" xfId="0"/>
    <cellStyle name="Normal 61 6 2 2 2 2 3 5" xfId="0"/>
    <cellStyle name="Normal 61 6 2 2 2 2 3 5 2" xfId="0"/>
    <cellStyle name="Normal 61 6 2 2 2 2 3 6" xfId="0"/>
    <cellStyle name="Normal 61 6 2 2 2 2 4" xfId="0"/>
    <cellStyle name="Normal 61 6 2 2 2 2 4 2" xfId="0"/>
    <cellStyle name="Normal 61 6 2 2 2 2 4 2 2" xfId="0"/>
    <cellStyle name="Normal 61 6 2 2 2 2 4 2 2 2" xfId="0"/>
    <cellStyle name="Normal 61 6 2 2 2 2 4 2 3" xfId="0"/>
    <cellStyle name="Normal 61 6 2 2 2 2 4 3" xfId="0"/>
    <cellStyle name="Normal 61 6 2 2 2 2 4 3 2" xfId="0"/>
    <cellStyle name="Normal 61 6 2 2 2 2 4 3 2 2" xfId="0"/>
    <cellStyle name="Normal 61 6 2 2 2 2 4 3 3" xfId="0"/>
    <cellStyle name="Normal 61 6 2 2 2 2 4 4" xfId="0"/>
    <cellStyle name="Normal 61 6 2 2 2 2 4 4 2" xfId="0"/>
    <cellStyle name="Normal 61 6 2 2 2 2 4 5" xfId="0"/>
    <cellStyle name="Normal 61 6 2 2 2 2 5" xfId="0"/>
    <cellStyle name="Normal 61 6 2 2 2 2 5 2" xfId="0"/>
    <cellStyle name="Normal 61 6 2 2 2 2 5 2 2" xfId="0"/>
    <cellStyle name="Normal 61 6 2 2 2 2 5 3" xfId="0"/>
    <cellStyle name="Normal 61 6 2 2 2 2 6" xfId="0"/>
    <cellStyle name="Normal 61 6 2 2 2 2 6 2" xfId="0"/>
    <cellStyle name="Normal 61 6 2 2 2 2 6 2 2" xfId="0"/>
    <cellStyle name="Normal 61 6 2 2 2 2 6 3" xfId="0"/>
    <cellStyle name="Normal 61 6 2 2 2 2 7" xfId="0"/>
    <cellStyle name="Normal 61 6 2 2 2 2 7 2" xfId="0"/>
    <cellStyle name="Normal 61 6 2 2 2 2 8" xfId="0"/>
    <cellStyle name="Normal 61 6 2 2 2 3" xfId="0"/>
    <cellStyle name="Normal 61 6 2 2 2 3 2" xfId="0"/>
    <cellStyle name="Normal 61 6 2 2 2 3 2 2" xfId="0"/>
    <cellStyle name="Normal 61 6 2 2 2 3 2 2 2" xfId="0"/>
    <cellStyle name="Normal 61 6 2 2 2 3 2 2 2 2" xfId="0"/>
    <cellStyle name="Normal 61 6 2 2 2 3 2 2 2 2 2" xfId="0"/>
    <cellStyle name="Normal 61 6 2 2 2 3 2 2 2 3" xfId="0"/>
    <cellStyle name="Normal 61 6 2 2 2 3 2 2 3" xfId="0"/>
    <cellStyle name="Normal 61 6 2 2 2 3 2 2 3 2" xfId="0"/>
    <cellStyle name="Normal 61 6 2 2 2 3 2 2 3 2 2" xfId="0"/>
    <cellStyle name="Normal 61 6 2 2 2 3 2 2 3 3" xfId="0"/>
    <cellStyle name="Normal 61 6 2 2 2 3 2 2 4" xfId="0"/>
    <cellStyle name="Normal 61 6 2 2 2 3 2 2 4 2" xfId="0"/>
    <cellStyle name="Normal 61 6 2 2 2 3 2 2 5" xfId="0"/>
    <cellStyle name="Normal 61 6 2 2 2 3 2 3" xfId="0"/>
    <cellStyle name="Normal 61 6 2 2 2 3 2 3 2" xfId="0"/>
    <cellStyle name="Normal 61 6 2 2 2 3 2 3 2 2" xfId="0"/>
    <cellStyle name="Normal 61 6 2 2 2 3 2 3 3" xfId="0"/>
    <cellStyle name="Normal 61 6 2 2 2 3 2 4" xfId="0"/>
    <cellStyle name="Normal 61 6 2 2 2 3 2 4 2" xfId="0"/>
    <cellStyle name="Normal 61 6 2 2 2 3 2 4 2 2" xfId="0"/>
    <cellStyle name="Normal 61 6 2 2 2 3 2 4 3" xfId="0"/>
    <cellStyle name="Normal 61 6 2 2 2 3 2 5" xfId="0"/>
    <cellStyle name="Normal 61 6 2 2 2 3 2 5 2" xfId="0"/>
    <cellStyle name="Normal 61 6 2 2 2 3 2 6" xfId="0"/>
    <cellStyle name="Normal 61 6 2 2 2 3 3" xfId="0"/>
    <cellStyle name="Normal 61 6 2 2 2 3 3 2" xfId="0"/>
    <cellStyle name="Normal 61 6 2 2 2 3 3 2 2" xfId="0"/>
    <cellStyle name="Normal 61 6 2 2 2 3 3 2 2 2" xfId="0"/>
    <cellStyle name="Normal 61 6 2 2 2 3 3 2 3" xfId="0"/>
    <cellStyle name="Normal 61 6 2 2 2 3 3 3" xfId="0"/>
    <cellStyle name="Normal 61 6 2 2 2 3 3 3 2" xfId="0"/>
    <cellStyle name="Normal 61 6 2 2 2 3 3 3 2 2" xfId="0"/>
    <cellStyle name="Normal 61 6 2 2 2 3 3 3 3" xfId="0"/>
    <cellStyle name="Normal 61 6 2 2 2 3 3 4" xfId="0"/>
    <cellStyle name="Normal 61 6 2 2 2 3 3 4 2" xfId="0"/>
    <cellStyle name="Normal 61 6 2 2 2 3 3 5" xfId="0"/>
    <cellStyle name="Normal 61 6 2 2 2 3 4" xfId="0"/>
    <cellStyle name="Normal 61 6 2 2 2 3 4 2" xfId="0"/>
    <cellStyle name="Normal 61 6 2 2 2 3 4 2 2" xfId="0"/>
    <cellStyle name="Normal 61 6 2 2 2 3 4 3" xfId="0"/>
    <cellStyle name="Normal 61 6 2 2 2 3 5" xfId="0"/>
    <cellStyle name="Normal 61 6 2 2 2 3 5 2" xfId="0"/>
    <cellStyle name="Normal 61 6 2 2 2 3 5 2 2" xfId="0"/>
    <cellStyle name="Normal 61 6 2 2 2 3 5 3" xfId="0"/>
    <cellStyle name="Normal 61 6 2 2 2 3 6" xfId="0"/>
    <cellStyle name="Normal 61 6 2 2 2 3 6 2" xfId="0"/>
    <cellStyle name="Normal 61 6 2 2 2 3 7" xfId="0"/>
    <cellStyle name="Normal 61 6 2 2 2 4" xfId="0"/>
    <cellStyle name="Normal 61 6 2 2 2 4 2" xfId="0"/>
    <cellStyle name="Normal 61 6 2 2 2 4 2 2" xfId="0"/>
    <cellStyle name="Normal 61 6 2 2 2 4 2 2 2" xfId="0"/>
    <cellStyle name="Normal 61 6 2 2 2 4 2 2 2 2" xfId="0"/>
    <cellStyle name="Normal 61 6 2 2 2 4 2 2 3" xfId="0"/>
    <cellStyle name="Normal 61 6 2 2 2 4 2 3" xfId="0"/>
    <cellStyle name="Normal 61 6 2 2 2 4 2 3 2" xfId="0"/>
    <cellStyle name="Normal 61 6 2 2 2 4 2 3 2 2" xfId="0"/>
    <cellStyle name="Normal 61 6 2 2 2 4 2 3 3" xfId="0"/>
    <cellStyle name="Normal 61 6 2 2 2 4 2 4" xfId="0"/>
    <cellStyle name="Normal 61 6 2 2 2 4 2 4 2" xfId="0"/>
    <cellStyle name="Normal 61 6 2 2 2 4 2 5" xfId="0"/>
    <cellStyle name="Normal 61 6 2 2 2 4 3" xfId="0"/>
    <cellStyle name="Normal 61 6 2 2 2 4 3 2" xfId="0"/>
    <cellStyle name="Normal 61 6 2 2 2 4 3 2 2" xfId="0"/>
    <cellStyle name="Normal 61 6 2 2 2 4 3 3" xfId="0"/>
    <cellStyle name="Normal 61 6 2 2 2 4 4" xfId="0"/>
    <cellStyle name="Normal 61 6 2 2 2 4 4 2" xfId="0"/>
    <cellStyle name="Normal 61 6 2 2 2 4 4 2 2" xfId="0"/>
    <cellStyle name="Normal 61 6 2 2 2 4 4 3" xfId="0"/>
    <cellStyle name="Normal 61 6 2 2 2 4 5" xfId="0"/>
    <cellStyle name="Normal 61 6 2 2 2 4 5 2" xfId="0"/>
    <cellStyle name="Normal 61 6 2 2 2 4 6" xfId="0"/>
    <cellStyle name="Normal 61 6 2 2 2 5" xfId="0"/>
    <cellStyle name="Normal 61 6 2 2 2 5 2" xfId="0"/>
    <cellStyle name="Normal 61 6 2 2 2 5 2 2" xfId="0"/>
    <cellStyle name="Normal 61 6 2 2 2 5 2 2 2" xfId="0"/>
    <cellStyle name="Normal 61 6 2 2 2 5 2 3" xfId="0"/>
    <cellStyle name="Normal 61 6 2 2 2 5 3" xfId="0"/>
    <cellStyle name="Normal 61 6 2 2 2 5 3 2" xfId="0"/>
    <cellStyle name="Normal 61 6 2 2 2 5 3 2 2" xfId="0"/>
    <cellStyle name="Normal 61 6 2 2 2 5 3 3" xfId="0"/>
    <cellStyle name="Normal 61 6 2 2 2 5 4" xfId="0"/>
    <cellStyle name="Normal 61 6 2 2 2 5 4 2" xfId="0"/>
    <cellStyle name="Normal 61 6 2 2 2 5 5" xfId="0"/>
    <cellStyle name="Normal 61 6 2 2 2 6" xfId="0"/>
    <cellStyle name="Normal 61 6 2 2 2 6 2" xfId="0"/>
    <cellStyle name="Normal 61 6 2 2 2 6 2 2" xfId="0"/>
    <cellStyle name="Normal 61 6 2 2 2 6 3" xfId="0"/>
    <cellStyle name="Normal 61 6 2 2 2 7" xfId="0"/>
    <cellStyle name="Normal 61 6 2 2 2 7 2" xfId="0"/>
    <cellStyle name="Normal 61 6 2 2 2 7 2 2" xfId="0"/>
    <cellStyle name="Normal 61 6 2 2 2 7 3" xfId="0"/>
    <cellStyle name="Normal 61 6 2 2 2 8" xfId="0"/>
    <cellStyle name="Normal 61 6 2 2 2 8 2" xfId="0"/>
    <cellStyle name="Normal 61 6 2 2 2 9" xfId="0"/>
    <cellStyle name="Normal 61 6 2 2 3" xfId="0"/>
    <cellStyle name="Normal 61 6 2 2 3 2" xfId="0"/>
    <cellStyle name="Normal 61 6 2 2 3 2 2" xfId="0"/>
    <cellStyle name="Normal 61 6 2 2 3 2 2 2" xfId="0"/>
    <cellStyle name="Normal 61 6 2 2 3 2 2 2 2" xfId="0"/>
    <cellStyle name="Normal 61 6 2 2 3 2 2 2 2 2" xfId="0"/>
    <cellStyle name="Normal 61 6 2 2 3 2 2 2 2 2 2" xfId="0"/>
    <cellStyle name="Normal 61 6 2 2 3 2 2 2 2 3" xfId="0"/>
    <cellStyle name="Normal 61 6 2 2 3 2 2 2 3" xfId="0"/>
    <cellStyle name="Normal 61 6 2 2 3 2 2 2 3 2" xfId="0"/>
    <cellStyle name="Normal 61 6 2 2 3 2 2 2 3 2 2" xfId="0"/>
    <cellStyle name="Normal 61 6 2 2 3 2 2 2 3 3" xfId="0"/>
    <cellStyle name="Normal 61 6 2 2 3 2 2 2 4" xfId="0"/>
    <cellStyle name="Normal 61 6 2 2 3 2 2 2 4 2" xfId="0"/>
    <cellStyle name="Normal 61 6 2 2 3 2 2 2 5" xfId="0"/>
    <cellStyle name="Normal 61 6 2 2 3 2 2 3" xfId="0"/>
    <cellStyle name="Normal 61 6 2 2 3 2 2 3 2" xfId="0"/>
    <cellStyle name="Normal 61 6 2 2 3 2 2 3 2 2" xfId="0"/>
    <cellStyle name="Normal 61 6 2 2 3 2 2 3 3" xfId="0"/>
    <cellStyle name="Normal 61 6 2 2 3 2 2 4" xfId="0"/>
    <cellStyle name="Normal 61 6 2 2 3 2 2 4 2" xfId="0"/>
    <cellStyle name="Normal 61 6 2 2 3 2 2 4 2 2" xfId="0"/>
    <cellStyle name="Normal 61 6 2 2 3 2 2 4 3" xfId="0"/>
    <cellStyle name="Normal 61 6 2 2 3 2 2 5" xfId="0"/>
    <cellStyle name="Normal 61 6 2 2 3 2 2 5 2" xfId="0"/>
    <cellStyle name="Normal 61 6 2 2 3 2 2 6" xfId="0"/>
    <cellStyle name="Normal 61 6 2 2 3 2 3" xfId="0"/>
    <cellStyle name="Normal 61 6 2 2 3 2 3 2" xfId="0"/>
    <cellStyle name="Normal 61 6 2 2 3 2 3 2 2" xfId="0"/>
    <cellStyle name="Normal 61 6 2 2 3 2 3 2 2 2" xfId="0"/>
    <cellStyle name="Normal 61 6 2 2 3 2 3 2 3" xfId="0"/>
    <cellStyle name="Normal 61 6 2 2 3 2 3 3" xfId="0"/>
    <cellStyle name="Normal 61 6 2 2 3 2 3 3 2" xfId="0"/>
    <cellStyle name="Normal 61 6 2 2 3 2 3 3 2 2" xfId="0"/>
    <cellStyle name="Normal 61 6 2 2 3 2 3 3 3" xfId="0"/>
    <cellStyle name="Normal 61 6 2 2 3 2 3 4" xfId="0"/>
    <cellStyle name="Normal 61 6 2 2 3 2 3 4 2" xfId="0"/>
    <cellStyle name="Normal 61 6 2 2 3 2 3 5" xfId="0"/>
    <cellStyle name="Normal 61 6 2 2 3 2 4" xfId="0"/>
    <cellStyle name="Normal 61 6 2 2 3 2 4 2" xfId="0"/>
    <cellStyle name="Normal 61 6 2 2 3 2 4 2 2" xfId="0"/>
    <cellStyle name="Normal 61 6 2 2 3 2 4 3" xfId="0"/>
    <cellStyle name="Normal 61 6 2 2 3 2 5" xfId="0"/>
    <cellStyle name="Normal 61 6 2 2 3 2 5 2" xfId="0"/>
    <cellStyle name="Normal 61 6 2 2 3 2 5 2 2" xfId="0"/>
    <cellStyle name="Normal 61 6 2 2 3 2 5 3" xfId="0"/>
    <cellStyle name="Normal 61 6 2 2 3 2 6" xfId="0"/>
    <cellStyle name="Normal 61 6 2 2 3 2 6 2" xfId="0"/>
    <cellStyle name="Normal 61 6 2 2 3 2 7" xfId="0"/>
    <cellStyle name="Normal 61 6 2 2 3 3" xfId="0"/>
    <cellStyle name="Normal 61 6 2 2 3 3 2" xfId="0"/>
    <cellStyle name="Normal 61 6 2 2 3 3 2 2" xfId="0"/>
    <cellStyle name="Normal 61 6 2 2 3 3 2 2 2" xfId="0"/>
    <cellStyle name="Normal 61 6 2 2 3 3 2 2 2 2" xfId="0"/>
    <cellStyle name="Normal 61 6 2 2 3 3 2 2 3" xfId="0"/>
    <cellStyle name="Normal 61 6 2 2 3 3 2 3" xfId="0"/>
    <cellStyle name="Normal 61 6 2 2 3 3 2 3 2" xfId="0"/>
    <cellStyle name="Normal 61 6 2 2 3 3 2 3 2 2" xfId="0"/>
    <cellStyle name="Normal 61 6 2 2 3 3 2 3 3" xfId="0"/>
    <cellStyle name="Normal 61 6 2 2 3 3 2 4" xfId="0"/>
    <cellStyle name="Normal 61 6 2 2 3 3 2 4 2" xfId="0"/>
    <cellStyle name="Normal 61 6 2 2 3 3 2 5" xfId="0"/>
    <cellStyle name="Normal 61 6 2 2 3 3 3" xfId="0"/>
    <cellStyle name="Normal 61 6 2 2 3 3 3 2" xfId="0"/>
    <cellStyle name="Normal 61 6 2 2 3 3 3 2 2" xfId="0"/>
    <cellStyle name="Normal 61 6 2 2 3 3 3 3" xfId="0"/>
    <cellStyle name="Normal 61 6 2 2 3 3 4" xfId="0"/>
    <cellStyle name="Normal 61 6 2 2 3 3 4 2" xfId="0"/>
    <cellStyle name="Normal 61 6 2 2 3 3 4 2 2" xfId="0"/>
    <cellStyle name="Normal 61 6 2 2 3 3 4 3" xfId="0"/>
    <cellStyle name="Normal 61 6 2 2 3 3 5" xfId="0"/>
    <cellStyle name="Normal 61 6 2 2 3 3 5 2" xfId="0"/>
    <cellStyle name="Normal 61 6 2 2 3 3 6" xfId="0"/>
    <cellStyle name="Normal 61 6 2 2 3 4" xfId="0"/>
    <cellStyle name="Normal 61 6 2 2 3 4 2" xfId="0"/>
    <cellStyle name="Normal 61 6 2 2 3 4 2 2" xfId="0"/>
    <cellStyle name="Normal 61 6 2 2 3 4 2 2 2" xfId="0"/>
    <cellStyle name="Normal 61 6 2 2 3 4 2 3" xfId="0"/>
    <cellStyle name="Normal 61 6 2 2 3 4 3" xfId="0"/>
    <cellStyle name="Normal 61 6 2 2 3 4 3 2" xfId="0"/>
    <cellStyle name="Normal 61 6 2 2 3 4 3 2 2" xfId="0"/>
    <cellStyle name="Normal 61 6 2 2 3 4 3 3" xfId="0"/>
    <cellStyle name="Normal 61 6 2 2 3 4 4" xfId="0"/>
    <cellStyle name="Normal 61 6 2 2 3 4 4 2" xfId="0"/>
    <cellStyle name="Normal 61 6 2 2 3 4 5" xfId="0"/>
    <cellStyle name="Normal 61 6 2 2 3 5" xfId="0"/>
    <cellStyle name="Normal 61 6 2 2 3 5 2" xfId="0"/>
    <cellStyle name="Normal 61 6 2 2 3 5 2 2" xfId="0"/>
    <cellStyle name="Normal 61 6 2 2 3 5 3" xfId="0"/>
    <cellStyle name="Normal 61 6 2 2 3 6" xfId="0"/>
    <cellStyle name="Normal 61 6 2 2 3 6 2" xfId="0"/>
    <cellStyle name="Normal 61 6 2 2 3 6 2 2" xfId="0"/>
    <cellStyle name="Normal 61 6 2 2 3 6 3" xfId="0"/>
    <cellStyle name="Normal 61 6 2 2 3 7" xfId="0"/>
    <cellStyle name="Normal 61 6 2 2 3 7 2" xfId="0"/>
    <cellStyle name="Normal 61 6 2 2 3 8" xfId="0"/>
    <cellStyle name="Normal 61 6 2 2 4" xfId="0"/>
    <cellStyle name="Normal 61 6 2 2 4 2" xfId="0"/>
    <cellStyle name="Normal 61 6 2 2 4 2 2" xfId="0"/>
    <cellStyle name="Normal 61 6 2 2 4 2 2 2" xfId="0"/>
    <cellStyle name="Normal 61 6 2 2 4 2 2 2 2" xfId="0"/>
    <cellStyle name="Normal 61 6 2 2 4 2 2 2 2 2" xfId="0"/>
    <cellStyle name="Normal 61 6 2 2 4 2 2 2 3" xfId="0"/>
    <cellStyle name="Normal 61 6 2 2 4 2 2 3" xfId="0"/>
    <cellStyle name="Normal 61 6 2 2 4 2 2 3 2" xfId="0"/>
    <cellStyle name="Normal 61 6 2 2 4 2 2 3 2 2" xfId="0"/>
    <cellStyle name="Normal 61 6 2 2 4 2 2 3 3" xfId="0"/>
    <cellStyle name="Normal 61 6 2 2 4 2 2 4" xfId="0"/>
    <cellStyle name="Normal 61 6 2 2 4 2 2 4 2" xfId="0"/>
    <cellStyle name="Normal 61 6 2 2 4 2 2 5" xfId="0"/>
    <cellStyle name="Normal 61 6 2 2 4 2 3" xfId="0"/>
    <cellStyle name="Normal 61 6 2 2 4 2 3 2" xfId="0"/>
    <cellStyle name="Normal 61 6 2 2 4 2 3 2 2" xfId="0"/>
    <cellStyle name="Normal 61 6 2 2 4 2 3 3" xfId="0"/>
    <cellStyle name="Normal 61 6 2 2 4 2 4" xfId="0"/>
    <cellStyle name="Normal 61 6 2 2 4 2 4 2" xfId="0"/>
    <cellStyle name="Normal 61 6 2 2 4 2 4 2 2" xfId="0"/>
    <cellStyle name="Normal 61 6 2 2 4 2 4 3" xfId="0"/>
    <cellStyle name="Normal 61 6 2 2 4 2 5" xfId="0"/>
    <cellStyle name="Normal 61 6 2 2 4 2 5 2" xfId="0"/>
    <cellStyle name="Normal 61 6 2 2 4 2 6" xfId="0"/>
    <cellStyle name="Normal 61 6 2 2 4 3" xfId="0"/>
    <cellStyle name="Normal 61 6 2 2 4 3 2" xfId="0"/>
    <cellStyle name="Normal 61 6 2 2 4 3 2 2" xfId="0"/>
    <cellStyle name="Normal 61 6 2 2 4 3 2 2 2" xfId="0"/>
    <cellStyle name="Normal 61 6 2 2 4 3 2 3" xfId="0"/>
    <cellStyle name="Normal 61 6 2 2 4 3 3" xfId="0"/>
    <cellStyle name="Normal 61 6 2 2 4 3 3 2" xfId="0"/>
    <cellStyle name="Normal 61 6 2 2 4 3 3 2 2" xfId="0"/>
    <cellStyle name="Normal 61 6 2 2 4 3 3 3" xfId="0"/>
    <cellStyle name="Normal 61 6 2 2 4 3 4" xfId="0"/>
    <cellStyle name="Normal 61 6 2 2 4 3 4 2" xfId="0"/>
    <cellStyle name="Normal 61 6 2 2 4 3 5" xfId="0"/>
    <cellStyle name="Normal 61 6 2 2 4 4" xfId="0"/>
    <cellStyle name="Normal 61 6 2 2 4 4 2" xfId="0"/>
    <cellStyle name="Normal 61 6 2 2 4 4 2 2" xfId="0"/>
    <cellStyle name="Normal 61 6 2 2 4 4 3" xfId="0"/>
    <cellStyle name="Normal 61 6 2 2 4 5" xfId="0"/>
    <cellStyle name="Normal 61 6 2 2 4 5 2" xfId="0"/>
    <cellStyle name="Normal 61 6 2 2 4 5 2 2" xfId="0"/>
    <cellStyle name="Normal 61 6 2 2 4 5 3" xfId="0"/>
    <cellStyle name="Normal 61 6 2 2 4 6" xfId="0"/>
    <cellStyle name="Normal 61 6 2 2 4 6 2" xfId="0"/>
    <cellStyle name="Normal 61 6 2 2 4 7" xfId="0"/>
    <cellStyle name="Normal 61 6 2 2 5" xfId="0"/>
    <cellStyle name="Normal 61 6 2 2 5 2" xfId="0"/>
    <cellStyle name="Normal 61 6 2 2 5 2 2" xfId="0"/>
    <cellStyle name="Normal 61 6 2 2 5 2 2 2" xfId="0"/>
    <cellStyle name="Normal 61 6 2 2 5 2 2 2 2" xfId="0"/>
    <cellStyle name="Normal 61 6 2 2 5 2 2 3" xfId="0"/>
    <cellStyle name="Normal 61 6 2 2 5 2 3" xfId="0"/>
    <cellStyle name="Normal 61 6 2 2 5 2 3 2" xfId="0"/>
    <cellStyle name="Normal 61 6 2 2 5 2 3 2 2" xfId="0"/>
    <cellStyle name="Normal 61 6 2 2 5 2 3 3" xfId="0"/>
    <cellStyle name="Normal 61 6 2 2 5 2 4" xfId="0"/>
    <cellStyle name="Normal 61 6 2 2 5 2 4 2" xfId="0"/>
    <cellStyle name="Normal 61 6 2 2 5 2 5" xfId="0"/>
    <cellStyle name="Normal 61 6 2 2 5 3" xfId="0"/>
    <cellStyle name="Normal 61 6 2 2 5 3 2" xfId="0"/>
    <cellStyle name="Normal 61 6 2 2 5 3 2 2" xfId="0"/>
    <cellStyle name="Normal 61 6 2 2 5 3 3" xfId="0"/>
    <cellStyle name="Normal 61 6 2 2 5 4" xfId="0"/>
    <cellStyle name="Normal 61 6 2 2 5 4 2" xfId="0"/>
    <cellStyle name="Normal 61 6 2 2 5 4 2 2" xfId="0"/>
    <cellStyle name="Normal 61 6 2 2 5 4 3" xfId="0"/>
    <cellStyle name="Normal 61 6 2 2 5 5" xfId="0"/>
    <cellStyle name="Normal 61 6 2 2 5 5 2" xfId="0"/>
    <cellStyle name="Normal 61 6 2 2 5 6" xfId="0"/>
    <cellStyle name="Normal 61 6 2 2 6" xfId="0"/>
    <cellStyle name="Normal 61 6 2 2 6 2" xfId="0"/>
    <cellStyle name="Normal 61 6 2 2 6 2 2" xfId="0"/>
    <cellStyle name="Normal 61 6 2 2 6 2 2 2" xfId="0"/>
    <cellStyle name="Normal 61 6 2 2 6 2 3" xfId="0"/>
    <cellStyle name="Normal 61 6 2 2 6 3" xfId="0"/>
    <cellStyle name="Normal 61 6 2 2 6 3 2" xfId="0"/>
    <cellStyle name="Normal 61 6 2 2 6 3 2 2" xfId="0"/>
    <cellStyle name="Normal 61 6 2 2 6 3 3" xfId="0"/>
    <cellStyle name="Normal 61 6 2 2 6 4" xfId="0"/>
    <cellStyle name="Normal 61 6 2 2 6 4 2" xfId="0"/>
    <cellStyle name="Normal 61 6 2 2 6 5" xfId="0"/>
    <cellStyle name="Normal 61 6 2 2 7" xfId="0"/>
    <cellStyle name="Normal 61 6 2 2 7 2" xfId="0"/>
    <cellStyle name="Normal 61 6 2 2 7 2 2" xfId="0"/>
    <cellStyle name="Normal 61 6 2 2 7 3" xfId="0"/>
    <cellStyle name="Normal 61 6 2 2 8" xfId="0"/>
    <cellStyle name="Normal 61 6 2 2 8 2" xfId="0"/>
    <cellStyle name="Normal 61 6 2 2 8 2 2" xfId="0"/>
    <cellStyle name="Normal 61 6 2 2 8 3" xfId="0"/>
    <cellStyle name="Normal 61 6 2 2 9" xfId="0"/>
    <cellStyle name="Normal 61 6 2 2 9 2" xfId="0"/>
    <cellStyle name="Normal 61 6 2 3" xfId="0"/>
    <cellStyle name="Normal 61 6 2 3 10" xfId="0"/>
    <cellStyle name="Normal 61 6 2 3 2" xfId="0"/>
    <cellStyle name="Normal 61 6 2 3 2 2" xfId="0"/>
    <cellStyle name="Normal 61 6 2 3 2 2 2" xfId="0"/>
    <cellStyle name="Normal 61 6 2 3 2 2 2 2" xfId="0"/>
    <cellStyle name="Normal 61 6 2 3 2 2 2 2 2" xfId="0"/>
    <cellStyle name="Normal 61 6 2 3 2 2 2 2 2 2" xfId="0"/>
    <cellStyle name="Normal 61 6 2 3 2 2 2 2 2 2 2" xfId="0"/>
    <cellStyle name="Normal 61 6 2 3 2 2 2 2 2 2 2 2" xfId="0"/>
    <cellStyle name="Normal 61 6 2 3 2 2 2 2 2 2 3" xfId="0"/>
    <cellStyle name="Normal 61 6 2 3 2 2 2 2 2 3" xfId="0"/>
    <cellStyle name="Normal 61 6 2 3 2 2 2 2 2 3 2" xfId="0"/>
    <cellStyle name="Normal 61 6 2 3 2 2 2 2 2 3 2 2" xfId="0"/>
    <cellStyle name="Normal 61 6 2 3 2 2 2 2 2 3 3" xfId="0"/>
    <cellStyle name="Normal 61 6 2 3 2 2 2 2 2 4" xfId="0"/>
    <cellStyle name="Normal 61 6 2 3 2 2 2 2 2 4 2" xfId="0"/>
    <cellStyle name="Normal 61 6 2 3 2 2 2 2 2 5" xfId="0"/>
    <cellStyle name="Normal 61 6 2 3 2 2 2 2 3" xfId="0"/>
    <cellStyle name="Normal 61 6 2 3 2 2 2 2 3 2" xfId="0"/>
    <cellStyle name="Normal 61 6 2 3 2 2 2 2 3 2 2" xfId="0"/>
    <cellStyle name="Normal 61 6 2 3 2 2 2 2 3 3" xfId="0"/>
    <cellStyle name="Normal 61 6 2 3 2 2 2 2 4" xfId="0"/>
    <cellStyle name="Normal 61 6 2 3 2 2 2 2 4 2" xfId="0"/>
    <cellStyle name="Normal 61 6 2 3 2 2 2 2 4 2 2" xfId="0"/>
    <cellStyle name="Normal 61 6 2 3 2 2 2 2 4 3" xfId="0"/>
    <cellStyle name="Normal 61 6 2 3 2 2 2 2 5" xfId="0"/>
    <cellStyle name="Normal 61 6 2 3 2 2 2 2 5 2" xfId="0"/>
    <cellStyle name="Normal 61 6 2 3 2 2 2 2 6" xfId="0"/>
    <cellStyle name="Normal 61 6 2 3 2 2 2 3" xfId="0"/>
    <cellStyle name="Normal 61 6 2 3 2 2 2 3 2" xfId="0"/>
    <cellStyle name="Normal 61 6 2 3 2 2 2 3 2 2" xfId="0"/>
    <cellStyle name="Normal 61 6 2 3 2 2 2 3 2 2 2" xfId="0"/>
    <cellStyle name="Normal 61 6 2 3 2 2 2 3 2 3" xfId="0"/>
    <cellStyle name="Normal 61 6 2 3 2 2 2 3 3" xfId="0"/>
    <cellStyle name="Normal 61 6 2 3 2 2 2 3 3 2" xfId="0"/>
    <cellStyle name="Normal 61 6 2 3 2 2 2 3 3 2 2" xfId="0"/>
    <cellStyle name="Normal 61 6 2 3 2 2 2 3 3 3" xfId="0"/>
    <cellStyle name="Normal 61 6 2 3 2 2 2 3 4" xfId="0"/>
    <cellStyle name="Normal 61 6 2 3 2 2 2 3 4 2" xfId="0"/>
    <cellStyle name="Normal 61 6 2 3 2 2 2 3 5" xfId="0"/>
    <cellStyle name="Normal 61 6 2 3 2 2 2 4" xfId="0"/>
    <cellStyle name="Normal 61 6 2 3 2 2 2 4 2" xfId="0"/>
    <cellStyle name="Normal 61 6 2 3 2 2 2 4 2 2" xfId="0"/>
    <cellStyle name="Normal 61 6 2 3 2 2 2 4 3" xfId="0"/>
    <cellStyle name="Normal 61 6 2 3 2 2 2 5" xfId="0"/>
    <cellStyle name="Normal 61 6 2 3 2 2 2 5 2" xfId="0"/>
    <cellStyle name="Normal 61 6 2 3 2 2 2 5 2 2" xfId="0"/>
    <cellStyle name="Normal 61 6 2 3 2 2 2 5 3" xfId="0"/>
    <cellStyle name="Normal 61 6 2 3 2 2 2 6" xfId="0"/>
    <cellStyle name="Normal 61 6 2 3 2 2 2 6 2" xfId="0"/>
    <cellStyle name="Normal 61 6 2 3 2 2 2 7" xfId="0"/>
    <cellStyle name="Normal 61 6 2 3 2 2 3" xfId="0"/>
    <cellStyle name="Normal 61 6 2 3 2 2 3 2" xfId="0"/>
    <cellStyle name="Normal 61 6 2 3 2 2 3 2 2" xfId="0"/>
    <cellStyle name="Normal 61 6 2 3 2 2 3 2 2 2" xfId="0"/>
    <cellStyle name="Normal 61 6 2 3 2 2 3 2 2 2 2" xfId="0"/>
    <cellStyle name="Normal 61 6 2 3 2 2 3 2 2 3" xfId="0"/>
    <cellStyle name="Normal 61 6 2 3 2 2 3 2 3" xfId="0"/>
    <cellStyle name="Normal 61 6 2 3 2 2 3 2 3 2" xfId="0"/>
    <cellStyle name="Normal 61 6 2 3 2 2 3 2 3 2 2" xfId="0"/>
    <cellStyle name="Normal 61 6 2 3 2 2 3 2 3 3" xfId="0"/>
    <cellStyle name="Normal 61 6 2 3 2 2 3 2 4" xfId="0"/>
    <cellStyle name="Normal 61 6 2 3 2 2 3 2 4 2" xfId="0"/>
    <cellStyle name="Normal 61 6 2 3 2 2 3 2 5" xfId="0"/>
    <cellStyle name="Normal 61 6 2 3 2 2 3 3" xfId="0"/>
    <cellStyle name="Normal 61 6 2 3 2 2 3 3 2" xfId="0"/>
    <cellStyle name="Normal 61 6 2 3 2 2 3 3 2 2" xfId="0"/>
    <cellStyle name="Normal 61 6 2 3 2 2 3 3 3" xfId="0"/>
    <cellStyle name="Normal 61 6 2 3 2 2 3 4" xfId="0"/>
    <cellStyle name="Normal 61 6 2 3 2 2 3 4 2" xfId="0"/>
    <cellStyle name="Normal 61 6 2 3 2 2 3 4 2 2" xfId="0"/>
    <cellStyle name="Normal 61 6 2 3 2 2 3 4 3" xfId="0"/>
    <cellStyle name="Normal 61 6 2 3 2 2 3 5" xfId="0"/>
    <cellStyle name="Normal 61 6 2 3 2 2 3 5 2" xfId="0"/>
    <cellStyle name="Normal 61 6 2 3 2 2 3 6" xfId="0"/>
    <cellStyle name="Normal 61 6 2 3 2 2 4" xfId="0"/>
    <cellStyle name="Normal 61 6 2 3 2 2 4 2" xfId="0"/>
    <cellStyle name="Normal 61 6 2 3 2 2 4 2 2" xfId="0"/>
    <cellStyle name="Normal 61 6 2 3 2 2 4 2 2 2" xfId="0"/>
    <cellStyle name="Normal 61 6 2 3 2 2 4 2 3" xfId="0"/>
    <cellStyle name="Normal 61 6 2 3 2 2 4 3" xfId="0"/>
    <cellStyle name="Normal 61 6 2 3 2 2 4 3 2" xfId="0"/>
    <cellStyle name="Normal 61 6 2 3 2 2 4 3 2 2" xfId="0"/>
    <cellStyle name="Normal 61 6 2 3 2 2 4 3 3" xfId="0"/>
    <cellStyle name="Normal 61 6 2 3 2 2 4 4" xfId="0"/>
    <cellStyle name="Normal 61 6 2 3 2 2 4 4 2" xfId="0"/>
    <cellStyle name="Normal 61 6 2 3 2 2 4 5" xfId="0"/>
    <cellStyle name="Normal 61 6 2 3 2 2 5" xfId="0"/>
    <cellStyle name="Normal 61 6 2 3 2 2 5 2" xfId="0"/>
    <cellStyle name="Normal 61 6 2 3 2 2 5 2 2" xfId="0"/>
    <cellStyle name="Normal 61 6 2 3 2 2 5 3" xfId="0"/>
    <cellStyle name="Normal 61 6 2 3 2 2 6" xfId="0"/>
    <cellStyle name="Normal 61 6 2 3 2 2 6 2" xfId="0"/>
    <cellStyle name="Normal 61 6 2 3 2 2 6 2 2" xfId="0"/>
    <cellStyle name="Normal 61 6 2 3 2 2 6 3" xfId="0"/>
    <cellStyle name="Normal 61 6 2 3 2 2 7" xfId="0"/>
    <cellStyle name="Normal 61 6 2 3 2 2 7 2" xfId="0"/>
    <cellStyle name="Normal 61 6 2 3 2 2 8" xfId="0"/>
    <cellStyle name="Normal 61 6 2 3 2 3" xfId="0"/>
    <cellStyle name="Normal 61 6 2 3 2 3 2" xfId="0"/>
    <cellStyle name="Normal 61 6 2 3 2 3 2 2" xfId="0"/>
    <cellStyle name="Normal 61 6 2 3 2 3 2 2 2" xfId="0"/>
    <cellStyle name="Normal 61 6 2 3 2 3 2 2 2 2" xfId="0"/>
    <cellStyle name="Normal 61 6 2 3 2 3 2 2 2 2 2" xfId="0"/>
    <cellStyle name="Normal 61 6 2 3 2 3 2 2 2 3" xfId="0"/>
    <cellStyle name="Normal 61 6 2 3 2 3 2 2 3" xfId="0"/>
    <cellStyle name="Normal 61 6 2 3 2 3 2 2 3 2" xfId="0"/>
    <cellStyle name="Normal 61 6 2 3 2 3 2 2 3 2 2" xfId="0"/>
    <cellStyle name="Normal 61 6 2 3 2 3 2 2 3 3" xfId="0"/>
    <cellStyle name="Normal 61 6 2 3 2 3 2 2 4" xfId="0"/>
    <cellStyle name="Normal 61 6 2 3 2 3 2 2 4 2" xfId="0"/>
    <cellStyle name="Normal 61 6 2 3 2 3 2 2 5" xfId="0"/>
    <cellStyle name="Normal 61 6 2 3 2 3 2 3" xfId="0"/>
    <cellStyle name="Normal 61 6 2 3 2 3 2 3 2" xfId="0"/>
    <cellStyle name="Normal 61 6 2 3 2 3 2 3 2 2" xfId="0"/>
    <cellStyle name="Normal 61 6 2 3 2 3 2 3 3" xfId="0"/>
    <cellStyle name="Normal 61 6 2 3 2 3 2 4" xfId="0"/>
    <cellStyle name="Normal 61 6 2 3 2 3 2 4 2" xfId="0"/>
    <cellStyle name="Normal 61 6 2 3 2 3 2 4 2 2" xfId="0"/>
    <cellStyle name="Normal 61 6 2 3 2 3 2 4 3" xfId="0"/>
    <cellStyle name="Normal 61 6 2 3 2 3 2 5" xfId="0"/>
    <cellStyle name="Normal 61 6 2 3 2 3 2 5 2" xfId="0"/>
    <cellStyle name="Normal 61 6 2 3 2 3 2 6" xfId="0"/>
    <cellStyle name="Normal 61 6 2 3 2 3 3" xfId="0"/>
    <cellStyle name="Normal 61 6 2 3 2 3 3 2" xfId="0"/>
    <cellStyle name="Normal 61 6 2 3 2 3 3 2 2" xfId="0"/>
    <cellStyle name="Normal 61 6 2 3 2 3 3 2 2 2" xfId="0"/>
    <cellStyle name="Normal 61 6 2 3 2 3 3 2 3" xfId="0"/>
    <cellStyle name="Normal 61 6 2 3 2 3 3 3" xfId="0"/>
    <cellStyle name="Normal 61 6 2 3 2 3 3 3 2" xfId="0"/>
    <cellStyle name="Normal 61 6 2 3 2 3 3 3 2 2" xfId="0"/>
    <cellStyle name="Normal 61 6 2 3 2 3 3 3 3" xfId="0"/>
    <cellStyle name="Normal 61 6 2 3 2 3 3 4" xfId="0"/>
    <cellStyle name="Normal 61 6 2 3 2 3 3 4 2" xfId="0"/>
    <cellStyle name="Normal 61 6 2 3 2 3 3 5" xfId="0"/>
    <cellStyle name="Normal 61 6 2 3 2 3 4" xfId="0"/>
    <cellStyle name="Normal 61 6 2 3 2 3 4 2" xfId="0"/>
    <cellStyle name="Normal 61 6 2 3 2 3 4 2 2" xfId="0"/>
    <cellStyle name="Normal 61 6 2 3 2 3 4 3" xfId="0"/>
    <cellStyle name="Normal 61 6 2 3 2 3 5" xfId="0"/>
    <cellStyle name="Normal 61 6 2 3 2 3 5 2" xfId="0"/>
    <cellStyle name="Normal 61 6 2 3 2 3 5 2 2" xfId="0"/>
    <cellStyle name="Normal 61 6 2 3 2 3 5 3" xfId="0"/>
    <cellStyle name="Normal 61 6 2 3 2 3 6" xfId="0"/>
    <cellStyle name="Normal 61 6 2 3 2 3 6 2" xfId="0"/>
    <cellStyle name="Normal 61 6 2 3 2 3 7" xfId="0"/>
    <cellStyle name="Normal 61 6 2 3 2 4" xfId="0"/>
    <cellStyle name="Normal 61 6 2 3 2 4 2" xfId="0"/>
    <cellStyle name="Normal 61 6 2 3 2 4 2 2" xfId="0"/>
    <cellStyle name="Normal 61 6 2 3 2 4 2 2 2" xfId="0"/>
    <cellStyle name="Normal 61 6 2 3 2 4 2 2 2 2" xfId="0"/>
    <cellStyle name="Normal 61 6 2 3 2 4 2 2 3" xfId="0"/>
    <cellStyle name="Normal 61 6 2 3 2 4 2 3" xfId="0"/>
    <cellStyle name="Normal 61 6 2 3 2 4 2 3 2" xfId="0"/>
    <cellStyle name="Normal 61 6 2 3 2 4 2 3 2 2" xfId="0"/>
    <cellStyle name="Normal 61 6 2 3 2 4 2 3 3" xfId="0"/>
    <cellStyle name="Normal 61 6 2 3 2 4 2 4" xfId="0"/>
    <cellStyle name="Normal 61 6 2 3 2 4 2 4 2" xfId="0"/>
    <cellStyle name="Normal 61 6 2 3 2 4 2 5" xfId="0"/>
    <cellStyle name="Normal 61 6 2 3 2 4 3" xfId="0"/>
    <cellStyle name="Normal 61 6 2 3 2 4 3 2" xfId="0"/>
    <cellStyle name="Normal 61 6 2 3 2 4 3 2 2" xfId="0"/>
    <cellStyle name="Normal 61 6 2 3 2 4 3 3" xfId="0"/>
    <cellStyle name="Normal 61 6 2 3 2 4 4" xfId="0"/>
    <cellStyle name="Normal 61 6 2 3 2 4 4 2" xfId="0"/>
    <cellStyle name="Normal 61 6 2 3 2 4 4 2 2" xfId="0"/>
    <cellStyle name="Normal 61 6 2 3 2 4 4 3" xfId="0"/>
    <cellStyle name="Normal 61 6 2 3 2 4 5" xfId="0"/>
    <cellStyle name="Normal 61 6 2 3 2 4 5 2" xfId="0"/>
    <cellStyle name="Normal 61 6 2 3 2 4 6" xfId="0"/>
    <cellStyle name="Normal 61 6 2 3 2 5" xfId="0"/>
    <cellStyle name="Normal 61 6 2 3 2 5 2" xfId="0"/>
    <cellStyle name="Normal 61 6 2 3 2 5 2 2" xfId="0"/>
    <cellStyle name="Normal 61 6 2 3 2 5 2 2 2" xfId="0"/>
    <cellStyle name="Normal 61 6 2 3 2 5 2 3" xfId="0"/>
    <cellStyle name="Normal 61 6 2 3 2 5 3" xfId="0"/>
    <cellStyle name="Normal 61 6 2 3 2 5 3 2" xfId="0"/>
    <cellStyle name="Normal 61 6 2 3 2 5 3 2 2" xfId="0"/>
    <cellStyle name="Normal 61 6 2 3 2 5 3 3" xfId="0"/>
    <cellStyle name="Normal 61 6 2 3 2 5 4" xfId="0"/>
    <cellStyle name="Normal 61 6 2 3 2 5 4 2" xfId="0"/>
    <cellStyle name="Normal 61 6 2 3 2 5 5" xfId="0"/>
    <cellStyle name="Normal 61 6 2 3 2 6" xfId="0"/>
    <cellStyle name="Normal 61 6 2 3 2 6 2" xfId="0"/>
    <cellStyle name="Normal 61 6 2 3 2 6 2 2" xfId="0"/>
    <cellStyle name="Normal 61 6 2 3 2 6 3" xfId="0"/>
    <cellStyle name="Normal 61 6 2 3 2 7" xfId="0"/>
    <cellStyle name="Normal 61 6 2 3 2 7 2" xfId="0"/>
    <cellStyle name="Normal 61 6 2 3 2 7 2 2" xfId="0"/>
    <cellStyle name="Normal 61 6 2 3 2 7 3" xfId="0"/>
    <cellStyle name="Normal 61 6 2 3 2 8" xfId="0"/>
    <cellStyle name="Normal 61 6 2 3 2 8 2" xfId="0"/>
    <cellStyle name="Normal 61 6 2 3 2 9" xfId="0"/>
    <cellStyle name="Normal 61 6 2 3 3" xfId="0"/>
    <cellStyle name="Normal 61 6 2 3 3 2" xfId="0"/>
    <cellStyle name="Normal 61 6 2 3 3 2 2" xfId="0"/>
    <cellStyle name="Normal 61 6 2 3 3 2 2 2" xfId="0"/>
    <cellStyle name="Normal 61 6 2 3 3 2 2 2 2" xfId="0"/>
    <cellStyle name="Normal 61 6 2 3 3 2 2 2 2 2" xfId="0"/>
    <cellStyle name="Normal 61 6 2 3 3 2 2 2 2 2 2" xfId="0"/>
    <cellStyle name="Normal 61 6 2 3 3 2 2 2 2 3" xfId="0"/>
    <cellStyle name="Normal 61 6 2 3 3 2 2 2 3" xfId="0"/>
    <cellStyle name="Normal 61 6 2 3 3 2 2 2 3 2" xfId="0"/>
    <cellStyle name="Normal 61 6 2 3 3 2 2 2 3 2 2" xfId="0"/>
    <cellStyle name="Normal 61 6 2 3 3 2 2 2 3 3" xfId="0"/>
    <cellStyle name="Normal 61 6 2 3 3 2 2 2 4" xfId="0"/>
    <cellStyle name="Normal 61 6 2 3 3 2 2 2 4 2" xfId="0"/>
    <cellStyle name="Normal 61 6 2 3 3 2 2 2 5" xfId="0"/>
    <cellStyle name="Normal 61 6 2 3 3 2 2 3" xfId="0"/>
    <cellStyle name="Normal 61 6 2 3 3 2 2 3 2" xfId="0"/>
    <cellStyle name="Normal 61 6 2 3 3 2 2 3 2 2" xfId="0"/>
    <cellStyle name="Normal 61 6 2 3 3 2 2 3 3" xfId="0"/>
    <cellStyle name="Normal 61 6 2 3 3 2 2 4" xfId="0"/>
    <cellStyle name="Normal 61 6 2 3 3 2 2 4 2" xfId="0"/>
    <cellStyle name="Normal 61 6 2 3 3 2 2 4 2 2" xfId="0"/>
    <cellStyle name="Normal 61 6 2 3 3 2 2 4 3" xfId="0"/>
    <cellStyle name="Normal 61 6 2 3 3 2 2 5" xfId="0"/>
    <cellStyle name="Normal 61 6 2 3 3 2 2 5 2" xfId="0"/>
    <cellStyle name="Normal 61 6 2 3 3 2 2 6" xfId="0"/>
    <cellStyle name="Normal 61 6 2 3 3 2 3" xfId="0"/>
    <cellStyle name="Normal 61 6 2 3 3 2 3 2" xfId="0"/>
    <cellStyle name="Normal 61 6 2 3 3 2 3 2 2" xfId="0"/>
    <cellStyle name="Normal 61 6 2 3 3 2 3 2 2 2" xfId="0"/>
    <cellStyle name="Normal 61 6 2 3 3 2 3 2 3" xfId="0"/>
    <cellStyle name="Normal 61 6 2 3 3 2 3 3" xfId="0"/>
    <cellStyle name="Normal 61 6 2 3 3 2 3 3 2" xfId="0"/>
    <cellStyle name="Normal 61 6 2 3 3 2 3 3 2 2" xfId="0"/>
    <cellStyle name="Normal 61 6 2 3 3 2 3 3 3" xfId="0"/>
    <cellStyle name="Normal 61 6 2 3 3 2 3 4" xfId="0"/>
    <cellStyle name="Normal 61 6 2 3 3 2 3 4 2" xfId="0"/>
    <cellStyle name="Normal 61 6 2 3 3 2 3 5" xfId="0"/>
    <cellStyle name="Normal 61 6 2 3 3 2 4" xfId="0"/>
    <cellStyle name="Normal 61 6 2 3 3 2 4 2" xfId="0"/>
    <cellStyle name="Normal 61 6 2 3 3 2 4 2 2" xfId="0"/>
    <cellStyle name="Normal 61 6 2 3 3 2 4 3" xfId="0"/>
    <cellStyle name="Normal 61 6 2 3 3 2 5" xfId="0"/>
    <cellStyle name="Normal 61 6 2 3 3 2 5 2" xfId="0"/>
    <cellStyle name="Normal 61 6 2 3 3 2 5 2 2" xfId="0"/>
    <cellStyle name="Normal 61 6 2 3 3 2 5 3" xfId="0"/>
    <cellStyle name="Normal 61 6 2 3 3 2 6" xfId="0"/>
    <cellStyle name="Normal 61 6 2 3 3 2 6 2" xfId="0"/>
    <cellStyle name="Normal 61 6 2 3 3 2 7" xfId="0"/>
    <cellStyle name="Normal 61 6 2 3 3 3" xfId="0"/>
    <cellStyle name="Normal 61 6 2 3 3 3 2" xfId="0"/>
    <cellStyle name="Normal 61 6 2 3 3 3 2 2" xfId="0"/>
    <cellStyle name="Normal 61 6 2 3 3 3 2 2 2" xfId="0"/>
    <cellStyle name="Normal 61 6 2 3 3 3 2 2 2 2" xfId="0"/>
    <cellStyle name="Normal 61 6 2 3 3 3 2 2 3" xfId="0"/>
    <cellStyle name="Normal 61 6 2 3 3 3 2 3" xfId="0"/>
    <cellStyle name="Normal 61 6 2 3 3 3 2 3 2" xfId="0"/>
    <cellStyle name="Normal 61 6 2 3 3 3 2 3 2 2" xfId="0"/>
    <cellStyle name="Normal 61 6 2 3 3 3 2 3 3" xfId="0"/>
    <cellStyle name="Normal 61 6 2 3 3 3 2 4" xfId="0"/>
    <cellStyle name="Normal 61 6 2 3 3 3 2 4 2" xfId="0"/>
    <cellStyle name="Normal 61 6 2 3 3 3 2 5" xfId="0"/>
    <cellStyle name="Normal 61 6 2 3 3 3 3" xfId="0"/>
    <cellStyle name="Normal 61 6 2 3 3 3 3 2" xfId="0"/>
    <cellStyle name="Normal 61 6 2 3 3 3 3 2 2" xfId="0"/>
    <cellStyle name="Normal 61 6 2 3 3 3 3 3" xfId="0"/>
    <cellStyle name="Normal 61 6 2 3 3 3 4" xfId="0"/>
    <cellStyle name="Normal 61 6 2 3 3 3 4 2" xfId="0"/>
    <cellStyle name="Normal 61 6 2 3 3 3 4 2 2" xfId="0"/>
    <cellStyle name="Normal 61 6 2 3 3 3 4 3" xfId="0"/>
    <cellStyle name="Normal 61 6 2 3 3 3 5" xfId="0"/>
    <cellStyle name="Normal 61 6 2 3 3 3 5 2" xfId="0"/>
    <cellStyle name="Normal 61 6 2 3 3 3 6" xfId="0"/>
    <cellStyle name="Normal 61 6 2 3 3 4" xfId="0"/>
    <cellStyle name="Normal 61 6 2 3 3 4 2" xfId="0"/>
    <cellStyle name="Normal 61 6 2 3 3 4 2 2" xfId="0"/>
    <cellStyle name="Normal 61 6 2 3 3 4 2 2 2" xfId="0"/>
    <cellStyle name="Normal 61 6 2 3 3 4 2 3" xfId="0"/>
    <cellStyle name="Normal 61 6 2 3 3 4 3" xfId="0"/>
    <cellStyle name="Normal 61 6 2 3 3 4 3 2" xfId="0"/>
    <cellStyle name="Normal 61 6 2 3 3 4 3 2 2" xfId="0"/>
    <cellStyle name="Normal 61 6 2 3 3 4 3 3" xfId="0"/>
    <cellStyle name="Normal 61 6 2 3 3 4 4" xfId="0"/>
    <cellStyle name="Normal 61 6 2 3 3 4 4 2" xfId="0"/>
    <cellStyle name="Normal 61 6 2 3 3 4 5" xfId="0"/>
    <cellStyle name="Normal 61 6 2 3 3 5" xfId="0"/>
    <cellStyle name="Normal 61 6 2 3 3 5 2" xfId="0"/>
    <cellStyle name="Normal 61 6 2 3 3 5 2 2" xfId="0"/>
    <cellStyle name="Normal 61 6 2 3 3 5 3" xfId="0"/>
    <cellStyle name="Normal 61 6 2 3 3 6" xfId="0"/>
    <cellStyle name="Normal 61 6 2 3 3 6 2" xfId="0"/>
    <cellStyle name="Normal 61 6 2 3 3 6 2 2" xfId="0"/>
    <cellStyle name="Normal 61 6 2 3 3 6 3" xfId="0"/>
    <cellStyle name="Normal 61 6 2 3 3 7" xfId="0"/>
    <cellStyle name="Normal 61 6 2 3 3 7 2" xfId="0"/>
    <cellStyle name="Normal 61 6 2 3 3 8" xfId="0"/>
    <cellStyle name="Normal 61 6 2 3 4" xfId="0"/>
    <cellStyle name="Normal 61 6 2 3 4 2" xfId="0"/>
    <cellStyle name="Normal 61 6 2 3 4 2 2" xfId="0"/>
    <cellStyle name="Normal 61 6 2 3 4 2 2 2" xfId="0"/>
    <cellStyle name="Normal 61 6 2 3 4 2 2 2 2" xfId="0"/>
    <cellStyle name="Normal 61 6 2 3 4 2 2 2 2 2" xfId="0"/>
    <cellStyle name="Normal 61 6 2 3 4 2 2 2 3" xfId="0"/>
    <cellStyle name="Normal 61 6 2 3 4 2 2 3" xfId="0"/>
    <cellStyle name="Normal 61 6 2 3 4 2 2 3 2" xfId="0"/>
    <cellStyle name="Normal 61 6 2 3 4 2 2 3 2 2" xfId="0"/>
    <cellStyle name="Normal 61 6 2 3 4 2 2 3 3" xfId="0"/>
    <cellStyle name="Normal 61 6 2 3 4 2 2 4" xfId="0"/>
    <cellStyle name="Normal 61 6 2 3 4 2 2 4 2" xfId="0"/>
    <cellStyle name="Normal 61 6 2 3 4 2 2 5" xfId="0"/>
    <cellStyle name="Normal 61 6 2 3 4 2 3" xfId="0"/>
    <cellStyle name="Normal 61 6 2 3 4 2 3 2" xfId="0"/>
    <cellStyle name="Normal 61 6 2 3 4 2 3 2 2" xfId="0"/>
    <cellStyle name="Normal 61 6 2 3 4 2 3 3" xfId="0"/>
    <cellStyle name="Normal 61 6 2 3 4 2 4" xfId="0"/>
    <cellStyle name="Normal 61 6 2 3 4 2 4 2" xfId="0"/>
    <cellStyle name="Normal 61 6 2 3 4 2 4 2 2" xfId="0"/>
    <cellStyle name="Normal 61 6 2 3 4 2 4 3" xfId="0"/>
    <cellStyle name="Normal 61 6 2 3 4 2 5" xfId="0"/>
    <cellStyle name="Normal 61 6 2 3 4 2 5 2" xfId="0"/>
    <cellStyle name="Normal 61 6 2 3 4 2 6" xfId="0"/>
    <cellStyle name="Normal 61 6 2 3 4 3" xfId="0"/>
    <cellStyle name="Normal 61 6 2 3 4 3 2" xfId="0"/>
    <cellStyle name="Normal 61 6 2 3 4 3 2 2" xfId="0"/>
    <cellStyle name="Normal 61 6 2 3 4 3 2 2 2" xfId="0"/>
    <cellStyle name="Normal 61 6 2 3 4 3 2 3" xfId="0"/>
    <cellStyle name="Normal 61 6 2 3 4 3 3" xfId="0"/>
    <cellStyle name="Normal 61 6 2 3 4 3 3 2" xfId="0"/>
    <cellStyle name="Normal 61 6 2 3 4 3 3 2 2" xfId="0"/>
    <cellStyle name="Normal 61 6 2 3 4 3 3 3" xfId="0"/>
    <cellStyle name="Normal 61 6 2 3 4 3 4" xfId="0"/>
    <cellStyle name="Normal 61 6 2 3 4 3 4 2" xfId="0"/>
    <cellStyle name="Normal 61 6 2 3 4 3 5" xfId="0"/>
    <cellStyle name="Normal 61 6 2 3 4 4" xfId="0"/>
    <cellStyle name="Normal 61 6 2 3 4 4 2" xfId="0"/>
    <cellStyle name="Normal 61 6 2 3 4 4 2 2" xfId="0"/>
    <cellStyle name="Normal 61 6 2 3 4 4 3" xfId="0"/>
    <cellStyle name="Normal 61 6 2 3 4 5" xfId="0"/>
    <cellStyle name="Normal 61 6 2 3 4 5 2" xfId="0"/>
    <cellStyle name="Normal 61 6 2 3 4 5 2 2" xfId="0"/>
    <cellStyle name="Normal 61 6 2 3 4 5 3" xfId="0"/>
    <cellStyle name="Normal 61 6 2 3 4 6" xfId="0"/>
    <cellStyle name="Normal 61 6 2 3 4 6 2" xfId="0"/>
    <cellStyle name="Normal 61 6 2 3 4 7" xfId="0"/>
    <cellStyle name="Normal 61 6 2 3 5" xfId="0"/>
    <cellStyle name="Normal 61 6 2 3 5 2" xfId="0"/>
    <cellStyle name="Normal 61 6 2 3 5 2 2" xfId="0"/>
    <cellStyle name="Normal 61 6 2 3 5 2 2 2" xfId="0"/>
    <cellStyle name="Normal 61 6 2 3 5 2 2 2 2" xfId="0"/>
    <cellStyle name="Normal 61 6 2 3 5 2 2 3" xfId="0"/>
    <cellStyle name="Normal 61 6 2 3 5 2 3" xfId="0"/>
    <cellStyle name="Normal 61 6 2 3 5 2 3 2" xfId="0"/>
    <cellStyle name="Normal 61 6 2 3 5 2 3 2 2" xfId="0"/>
    <cellStyle name="Normal 61 6 2 3 5 2 3 3" xfId="0"/>
    <cellStyle name="Normal 61 6 2 3 5 2 4" xfId="0"/>
    <cellStyle name="Normal 61 6 2 3 5 2 4 2" xfId="0"/>
    <cellStyle name="Normal 61 6 2 3 5 2 5" xfId="0"/>
    <cellStyle name="Normal 61 6 2 3 5 3" xfId="0"/>
    <cellStyle name="Normal 61 6 2 3 5 3 2" xfId="0"/>
    <cellStyle name="Normal 61 6 2 3 5 3 2 2" xfId="0"/>
    <cellStyle name="Normal 61 6 2 3 5 3 3" xfId="0"/>
    <cellStyle name="Normal 61 6 2 3 5 4" xfId="0"/>
    <cellStyle name="Normal 61 6 2 3 5 4 2" xfId="0"/>
    <cellStyle name="Normal 61 6 2 3 5 4 2 2" xfId="0"/>
    <cellStyle name="Normal 61 6 2 3 5 4 3" xfId="0"/>
    <cellStyle name="Normal 61 6 2 3 5 5" xfId="0"/>
    <cellStyle name="Normal 61 6 2 3 5 5 2" xfId="0"/>
    <cellStyle name="Normal 61 6 2 3 5 6" xfId="0"/>
    <cellStyle name="Normal 61 6 2 3 6" xfId="0"/>
    <cellStyle name="Normal 61 6 2 3 6 2" xfId="0"/>
    <cellStyle name="Normal 61 6 2 3 6 2 2" xfId="0"/>
    <cellStyle name="Normal 61 6 2 3 6 2 2 2" xfId="0"/>
    <cellStyle name="Normal 61 6 2 3 6 2 3" xfId="0"/>
    <cellStyle name="Normal 61 6 2 3 6 3" xfId="0"/>
    <cellStyle name="Normal 61 6 2 3 6 3 2" xfId="0"/>
    <cellStyle name="Normal 61 6 2 3 6 3 2 2" xfId="0"/>
    <cellStyle name="Normal 61 6 2 3 6 3 3" xfId="0"/>
    <cellStyle name="Normal 61 6 2 3 6 4" xfId="0"/>
    <cellStyle name="Normal 61 6 2 3 6 4 2" xfId="0"/>
    <cellStyle name="Normal 61 6 2 3 6 5" xfId="0"/>
    <cellStyle name="Normal 61 6 2 3 7" xfId="0"/>
    <cellStyle name="Normal 61 6 2 3 7 2" xfId="0"/>
    <cellStyle name="Normal 61 6 2 3 7 2 2" xfId="0"/>
    <cellStyle name="Normal 61 6 2 3 7 3" xfId="0"/>
    <cellStyle name="Normal 61 6 2 3 8" xfId="0"/>
    <cellStyle name="Normal 61 6 2 3 8 2" xfId="0"/>
    <cellStyle name="Normal 61 6 2 3 8 2 2" xfId="0"/>
    <cellStyle name="Normal 61 6 2 3 8 3" xfId="0"/>
    <cellStyle name="Normal 61 6 2 3 9" xfId="0"/>
    <cellStyle name="Normal 61 6 2 3 9 2" xfId="0"/>
    <cellStyle name="Normal 61 6 2 4" xfId="0"/>
    <cellStyle name="Normal 61 6 2 4 2" xfId="0"/>
    <cellStyle name="Normal 61 6 2 4 2 2" xfId="0"/>
    <cellStyle name="Normal 61 6 2 4 2 2 2" xfId="0"/>
    <cellStyle name="Normal 61 6 2 4 2 2 2 2" xfId="0"/>
    <cellStyle name="Normal 61 6 2 4 2 2 2 2 2" xfId="0"/>
    <cellStyle name="Normal 61 6 2 4 2 2 2 2 2 2" xfId="0"/>
    <cellStyle name="Normal 61 6 2 4 2 2 2 2 2 2 2" xfId="0"/>
    <cellStyle name="Normal 61 6 2 4 2 2 2 2 2 3" xfId="0"/>
    <cellStyle name="Normal 61 6 2 4 2 2 2 2 3" xfId="0"/>
    <cellStyle name="Normal 61 6 2 4 2 2 2 2 3 2" xfId="0"/>
    <cellStyle name="Normal 61 6 2 4 2 2 2 2 3 2 2" xfId="0"/>
    <cellStyle name="Normal 61 6 2 4 2 2 2 2 3 3" xfId="0"/>
    <cellStyle name="Normal 61 6 2 4 2 2 2 2 4" xfId="0"/>
    <cellStyle name="Normal 61 6 2 4 2 2 2 2 4 2" xfId="0"/>
    <cellStyle name="Normal 61 6 2 4 2 2 2 2 5" xfId="0"/>
    <cellStyle name="Normal 61 6 2 4 2 2 2 3" xfId="0"/>
    <cellStyle name="Normal 61 6 2 4 2 2 2 3 2" xfId="0"/>
    <cellStyle name="Normal 61 6 2 4 2 2 2 3 2 2" xfId="0"/>
    <cellStyle name="Normal 61 6 2 4 2 2 2 3 3" xfId="0"/>
    <cellStyle name="Normal 61 6 2 4 2 2 2 4" xfId="0"/>
    <cellStyle name="Normal 61 6 2 4 2 2 2 4 2" xfId="0"/>
    <cellStyle name="Normal 61 6 2 4 2 2 2 4 2 2" xfId="0"/>
    <cellStyle name="Normal 61 6 2 4 2 2 2 4 3" xfId="0"/>
    <cellStyle name="Normal 61 6 2 4 2 2 2 5" xfId="0"/>
    <cellStyle name="Normal 61 6 2 4 2 2 2 5 2" xfId="0"/>
    <cellStyle name="Normal 61 6 2 4 2 2 2 6" xfId="0"/>
    <cellStyle name="Normal 61 6 2 4 2 2 3" xfId="0"/>
    <cellStyle name="Normal 61 6 2 4 2 2 3 2" xfId="0"/>
    <cellStyle name="Normal 61 6 2 4 2 2 3 2 2" xfId="0"/>
    <cellStyle name="Normal 61 6 2 4 2 2 3 2 2 2" xfId="0"/>
    <cellStyle name="Normal 61 6 2 4 2 2 3 2 3" xfId="0"/>
    <cellStyle name="Normal 61 6 2 4 2 2 3 3" xfId="0"/>
    <cellStyle name="Normal 61 6 2 4 2 2 3 3 2" xfId="0"/>
    <cellStyle name="Normal 61 6 2 4 2 2 3 3 2 2" xfId="0"/>
    <cellStyle name="Normal 61 6 2 4 2 2 3 3 3" xfId="0"/>
    <cellStyle name="Normal 61 6 2 4 2 2 3 4" xfId="0"/>
    <cellStyle name="Normal 61 6 2 4 2 2 3 4 2" xfId="0"/>
    <cellStyle name="Normal 61 6 2 4 2 2 3 5" xfId="0"/>
    <cellStyle name="Normal 61 6 2 4 2 2 4" xfId="0"/>
    <cellStyle name="Normal 61 6 2 4 2 2 4 2" xfId="0"/>
    <cellStyle name="Normal 61 6 2 4 2 2 4 2 2" xfId="0"/>
    <cellStyle name="Normal 61 6 2 4 2 2 4 3" xfId="0"/>
    <cellStyle name="Normal 61 6 2 4 2 2 5" xfId="0"/>
    <cellStyle name="Normal 61 6 2 4 2 2 5 2" xfId="0"/>
    <cellStyle name="Normal 61 6 2 4 2 2 5 2 2" xfId="0"/>
    <cellStyle name="Normal 61 6 2 4 2 2 5 3" xfId="0"/>
    <cellStyle name="Normal 61 6 2 4 2 2 6" xfId="0"/>
    <cellStyle name="Normal 61 6 2 4 2 2 6 2" xfId="0"/>
    <cellStyle name="Normal 61 6 2 4 2 2 7" xfId="0"/>
    <cellStyle name="Normal 61 6 2 4 2 3" xfId="0"/>
    <cellStyle name="Normal 61 6 2 4 2 3 2" xfId="0"/>
    <cellStyle name="Normal 61 6 2 4 2 3 2 2" xfId="0"/>
    <cellStyle name="Normal 61 6 2 4 2 3 2 2 2" xfId="0"/>
    <cellStyle name="Normal 61 6 2 4 2 3 2 2 2 2" xfId="0"/>
    <cellStyle name="Normal 61 6 2 4 2 3 2 2 3" xfId="0"/>
    <cellStyle name="Normal 61 6 2 4 2 3 2 3" xfId="0"/>
    <cellStyle name="Normal 61 6 2 4 2 3 2 3 2" xfId="0"/>
    <cellStyle name="Normal 61 6 2 4 2 3 2 3 2 2" xfId="0"/>
    <cellStyle name="Normal 61 6 2 4 2 3 2 3 3" xfId="0"/>
    <cellStyle name="Normal 61 6 2 4 2 3 2 4" xfId="0"/>
    <cellStyle name="Normal 61 6 2 4 2 3 2 4 2" xfId="0"/>
    <cellStyle name="Normal 61 6 2 4 2 3 2 5" xfId="0"/>
    <cellStyle name="Normal 61 6 2 4 2 3 3" xfId="0"/>
    <cellStyle name="Normal 61 6 2 4 2 3 3 2" xfId="0"/>
    <cellStyle name="Normal 61 6 2 4 2 3 3 2 2" xfId="0"/>
    <cellStyle name="Normal 61 6 2 4 2 3 3 3" xfId="0"/>
    <cellStyle name="Normal 61 6 2 4 2 3 4" xfId="0"/>
    <cellStyle name="Normal 61 6 2 4 2 3 4 2" xfId="0"/>
    <cellStyle name="Normal 61 6 2 4 2 3 4 2 2" xfId="0"/>
    <cellStyle name="Normal 61 6 2 4 2 3 4 3" xfId="0"/>
    <cellStyle name="Normal 61 6 2 4 2 3 5" xfId="0"/>
    <cellStyle name="Normal 61 6 2 4 2 3 5 2" xfId="0"/>
    <cellStyle name="Normal 61 6 2 4 2 3 6" xfId="0"/>
    <cellStyle name="Normal 61 6 2 4 2 4" xfId="0"/>
    <cellStyle name="Normal 61 6 2 4 2 4 2" xfId="0"/>
    <cellStyle name="Normal 61 6 2 4 2 4 2 2" xfId="0"/>
    <cellStyle name="Normal 61 6 2 4 2 4 2 2 2" xfId="0"/>
    <cellStyle name="Normal 61 6 2 4 2 4 2 3" xfId="0"/>
    <cellStyle name="Normal 61 6 2 4 2 4 3" xfId="0"/>
    <cellStyle name="Normal 61 6 2 4 2 4 3 2" xfId="0"/>
    <cellStyle name="Normal 61 6 2 4 2 4 3 2 2" xfId="0"/>
    <cellStyle name="Normal 61 6 2 4 2 4 3 3" xfId="0"/>
    <cellStyle name="Normal 61 6 2 4 2 4 4" xfId="0"/>
    <cellStyle name="Normal 61 6 2 4 2 4 4 2" xfId="0"/>
    <cellStyle name="Normal 61 6 2 4 2 4 5" xfId="0"/>
    <cellStyle name="Normal 61 6 2 4 2 5" xfId="0"/>
    <cellStyle name="Normal 61 6 2 4 2 5 2" xfId="0"/>
    <cellStyle name="Normal 61 6 2 4 2 5 2 2" xfId="0"/>
    <cellStyle name="Normal 61 6 2 4 2 5 3" xfId="0"/>
    <cellStyle name="Normal 61 6 2 4 2 6" xfId="0"/>
    <cellStyle name="Normal 61 6 2 4 2 6 2" xfId="0"/>
    <cellStyle name="Normal 61 6 2 4 2 6 2 2" xfId="0"/>
    <cellStyle name="Normal 61 6 2 4 2 6 3" xfId="0"/>
    <cellStyle name="Normal 61 6 2 4 2 7" xfId="0"/>
    <cellStyle name="Normal 61 6 2 4 2 7 2" xfId="0"/>
    <cellStyle name="Normal 61 6 2 4 2 8" xfId="0"/>
    <cellStyle name="Normal 61 6 2 4 3" xfId="0"/>
    <cellStyle name="Normal 61 6 2 4 3 2" xfId="0"/>
    <cellStyle name="Normal 61 6 2 4 3 2 2" xfId="0"/>
    <cellStyle name="Normal 61 6 2 4 3 2 2 2" xfId="0"/>
    <cellStyle name="Normal 61 6 2 4 3 2 2 2 2" xfId="0"/>
    <cellStyle name="Normal 61 6 2 4 3 2 2 2 2 2" xfId="0"/>
    <cellStyle name="Normal 61 6 2 4 3 2 2 2 3" xfId="0"/>
    <cellStyle name="Normal 61 6 2 4 3 2 2 3" xfId="0"/>
    <cellStyle name="Normal 61 6 2 4 3 2 2 3 2" xfId="0"/>
    <cellStyle name="Normal 61 6 2 4 3 2 2 3 2 2" xfId="0"/>
    <cellStyle name="Normal 61 6 2 4 3 2 2 3 3" xfId="0"/>
    <cellStyle name="Normal 61 6 2 4 3 2 2 4" xfId="0"/>
    <cellStyle name="Normal 61 6 2 4 3 2 2 4 2" xfId="0"/>
    <cellStyle name="Normal 61 6 2 4 3 2 2 5" xfId="0"/>
    <cellStyle name="Normal 61 6 2 4 3 2 3" xfId="0"/>
    <cellStyle name="Normal 61 6 2 4 3 2 3 2" xfId="0"/>
    <cellStyle name="Normal 61 6 2 4 3 2 3 2 2" xfId="0"/>
    <cellStyle name="Normal 61 6 2 4 3 2 3 3" xfId="0"/>
    <cellStyle name="Normal 61 6 2 4 3 2 4" xfId="0"/>
    <cellStyle name="Normal 61 6 2 4 3 2 4 2" xfId="0"/>
    <cellStyle name="Normal 61 6 2 4 3 2 4 2 2" xfId="0"/>
    <cellStyle name="Normal 61 6 2 4 3 2 4 3" xfId="0"/>
    <cellStyle name="Normal 61 6 2 4 3 2 5" xfId="0"/>
    <cellStyle name="Normal 61 6 2 4 3 2 5 2" xfId="0"/>
    <cellStyle name="Normal 61 6 2 4 3 2 6" xfId="0"/>
    <cellStyle name="Normal 61 6 2 4 3 3" xfId="0"/>
    <cellStyle name="Normal 61 6 2 4 3 3 2" xfId="0"/>
    <cellStyle name="Normal 61 6 2 4 3 3 2 2" xfId="0"/>
    <cellStyle name="Normal 61 6 2 4 3 3 2 2 2" xfId="0"/>
    <cellStyle name="Normal 61 6 2 4 3 3 2 3" xfId="0"/>
    <cellStyle name="Normal 61 6 2 4 3 3 3" xfId="0"/>
    <cellStyle name="Normal 61 6 2 4 3 3 3 2" xfId="0"/>
    <cellStyle name="Normal 61 6 2 4 3 3 3 2 2" xfId="0"/>
    <cellStyle name="Normal 61 6 2 4 3 3 3 3" xfId="0"/>
    <cellStyle name="Normal 61 6 2 4 3 3 4" xfId="0"/>
    <cellStyle name="Normal 61 6 2 4 3 3 4 2" xfId="0"/>
    <cellStyle name="Normal 61 6 2 4 3 3 5" xfId="0"/>
    <cellStyle name="Normal 61 6 2 4 3 4" xfId="0"/>
    <cellStyle name="Normal 61 6 2 4 3 4 2" xfId="0"/>
    <cellStyle name="Normal 61 6 2 4 3 4 2 2" xfId="0"/>
    <cellStyle name="Normal 61 6 2 4 3 4 3" xfId="0"/>
    <cellStyle name="Normal 61 6 2 4 3 5" xfId="0"/>
    <cellStyle name="Normal 61 6 2 4 3 5 2" xfId="0"/>
    <cellStyle name="Normal 61 6 2 4 3 5 2 2" xfId="0"/>
    <cellStyle name="Normal 61 6 2 4 3 5 3" xfId="0"/>
    <cellStyle name="Normal 61 6 2 4 3 6" xfId="0"/>
    <cellStyle name="Normal 61 6 2 4 3 6 2" xfId="0"/>
    <cellStyle name="Normal 61 6 2 4 3 7" xfId="0"/>
    <cellStyle name="Normal 61 6 2 4 4" xfId="0"/>
    <cellStyle name="Normal 61 6 2 4 4 2" xfId="0"/>
    <cellStyle name="Normal 61 6 2 4 4 2 2" xfId="0"/>
    <cellStyle name="Normal 61 6 2 4 4 2 2 2" xfId="0"/>
    <cellStyle name="Normal 61 6 2 4 4 2 2 2 2" xfId="0"/>
    <cellStyle name="Normal 61 6 2 4 4 2 2 3" xfId="0"/>
    <cellStyle name="Normal 61 6 2 4 4 2 3" xfId="0"/>
    <cellStyle name="Normal 61 6 2 4 4 2 3 2" xfId="0"/>
    <cellStyle name="Normal 61 6 2 4 4 2 3 2 2" xfId="0"/>
    <cellStyle name="Normal 61 6 2 4 4 2 3 3" xfId="0"/>
    <cellStyle name="Normal 61 6 2 4 4 2 4" xfId="0"/>
    <cellStyle name="Normal 61 6 2 4 4 2 4 2" xfId="0"/>
    <cellStyle name="Normal 61 6 2 4 4 2 5" xfId="0"/>
    <cellStyle name="Normal 61 6 2 4 4 3" xfId="0"/>
    <cellStyle name="Normal 61 6 2 4 4 3 2" xfId="0"/>
    <cellStyle name="Normal 61 6 2 4 4 3 2 2" xfId="0"/>
    <cellStyle name="Normal 61 6 2 4 4 3 3" xfId="0"/>
    <cellStyle name="Normal 61 6 2 4 4 4" xfId="0"/>
    <cellStyle name="Normal 61 6 2 4 4 4 2" xfId="0"/>
    <cellStyle name="Normal 61 6 2 4 4 4 2 2" xfId="0"/>
    <cellStyle name="Normal 61 6 2 4 4 4 3" xfId="0"/>
    <cellStyle name="Normal 61 6 2 4 4 5" xfId="0"/>
    <cellStyle name="Normal 61 6 2 4 4 5 2" xfId="0"/>
    <cellStyle name="Normal 61 6 2 4 4 6" xfId="0"/>
    <cellStyle name="Normal 61 6 2 4 5" xfId="0"/>
    <cellStyle name="Normal 61 6 2 4 5 2" xfId="0"/>
    <cellStyle name="Normal 61 6 2 4 5 2 2" xfId="0"/>
    <cellStyle name="Normal 61 6 2 4 5 2 2 2" xfId="0"/>
    <cellStyle name="Normal 61 6 2 4 5 2 3" xfId="0"/>
    <cellStyle name="Normal 61 6 2 4 5 3" xfId="0"/>
    <cellStyle name="Normal 61 6 2 4 5 3 2" xfId="0"/>
    <cellStyle name="Normal 61 6 2 4 5 3 2 2" xfId="0"/>
    <cellStyle name="Normal 61 6 2 4 5 3 3" xfId="0"/>
    <cellStyle name="Normal 61 6 2 4 5 4" xfId="0"/>
    <cellStyle name="Normal 61 6 2 4 5 4 2" xfId="0"/>
    <cellStyle name="Normal 61 6 2 4 5 5" xfId="0"/>
    <cellStyle name="Normal 61 6 2 4 6" xfId="0"/>
    <cellStyle name="Normal 61 6 2 4 6 2" xfId="0"/>
    <cellStyle name="Normal 61 6 2 4 6 2 2" xfId="0"/>
    <cellStyle name="Normal 61 6 2 4 6 3" xfId="0"/>
    <cellStyle name="Normal 61 6 2 4 7" xfId="0"/>
    <cellStyle name="Normal 61 6 2 4 7 2" xfId="0"/>
    <cellStyle name="Normal 61 6 2 4 7 2 2" xfId="0"/>
    <cellStyle name="Normal 61 6 2 4 7 3" xfId="0"/>
    <cellStyle name="Normal 61 6 2 4 8" xfId="0"/>
    <cellStyle name="Normal 61 6 2 4 8 2" xfId="0"/>
    <cellStyle name="Normal 61 6 2 4 9" xfId="0"/>
    <cellStyle name="Normal 61 6 2 5" xfId="0"/>
    <cellStyle name="Normal 61 6 2 5 2" xfId="0"/>
    <cellStyle name="Normal 61 6 2 5 2 2" xfId="0"/>
    <cellStyle name="Normal 61 6 2 5 2 2 2" xfId="0"/>
    <cellStyle name="Normal 61 6 2 5 2 2 2 2" xfId="0"/>
    <cellStyle name="Normal 61 6 2 5 2 2 2 2 2" xfId="0"/>
    <cellStyle name="Normal 61 6 2 5 2 2 2 2 2 2" xfId="0"/>
    <cellStyle name="Normal 61 6 2 5 2 2 2 2 3" xfId="0"/>
    <cellStyle name="Normal 61 6 2 5 2 2 2 3" xfId="0"/>
    <cellStyle name="Normal 61 6 2 5 2 2 2 3 2" xfId="0"/>
    <cellStyle name="Normal 61 6 2 5 2 2 2 3 2 2" xfId="0"/>
    <cellStyle name="Normal 61 6 2 5 2 2 2 3 3" xfId="0"/>
    <cellStyle name="Normal 61 6 2 5 2 2 2 4" xfId="0"/>
    <cellStyle name="Normal 61 6 2 5 2 2 2 4 2" xfId="0"/>
    <cellStyle name="Normal 61 6 2 5 2 2 2 5" xfId="0"/>
    <cellStyle name="Normal 61 6 2 5 2 2 3" xfId="0"/>
    <cellStyle name="Normal 61 6 2 5 2 2 3 2" xfId="0"/>
    <cellStyle name="Normal 61 6 2 5 2 2 3 2 2" xfId="0"/>
    <cellStyle name="Normal 61 6 2 5 2 2 3 3" xfId="0"/>
    <cellStyle name="Normal 61 6 2 5 2 2 4" xfId="0"/>
    <cellStyle name="Normal 61 6 2 5 2 2 4 2" xfId="0"/>
    <cellStyle name="Normal 61 6 2 5 2 2 4 2 2" xfId="0"/>
    <cellStyle name="Normal 61 6 2 5 2 2 4 3" xfId="0"/>
    <cellStyle name="Normal 61 6 2 5 2 2 5" xfId="0"/>
    <cellStyle name="Normal 61 6 2 5 2 2 5 2" xfId="0"/>
    <cellStyle name="Normal 61 6 2 5 2 2 6" xfId="0"/>
    <cellStyle name="Normal 61 6 2 5 2 3" xfId="0"/>
    <cellStyle name="Normal 61 6 2 5 2 3 2" xfId="0"/>
    <cellStyle name="Normal 61 6 2 5 2 3 2 2" xfId="0"/>
    <cellStyle name="Normal 61 6 2 5 2 3 2 2 2" xfId="0"/>
    <cellStyle name="Normal 61 6 2 5 2 3 2 3" xfId="0"/>
    <cellStyle name="Normal 61 6 2 5 2 3 3" xfId="0"/>
    <cellStyle name="Normal 61 6 2 5 2 3 3 2" xfId="0"/>
    <cellStyle name="Normal 61 6 2 5 2 3 3 2 2" xfId="0"/>
    <cellStyle name="Normal 61 6 2 5 2 3 3 3" xfId="0"/>
    <cellStyle name="Normal 61 6 2 5 2 3 4" xfId="0"/>
    <cellStyle name="Normal 61 6 2 5 2 3 4 2" xfId="0"/>
    <cellStyle name="Normal 61 6 2 5 2 3 5" xfId="0"/>
    <cellStyle name="Normal 61 6 2 5 2 4" xfId="0"/>
    <cellStyle name="Normal 61 6 2 5 2 4 2" xfId="0"/>
    <cellStyle name="Normal 61 6 2 5 2 4 2 2" xfId="0"/>
    <cellStyle name="Normal 61 6 2 5 2 4 3" xfId="0"/>
    <cellStyle name="Normal 61 6 2 5 2 5" xfId="0"/>
    <cellStyle name="Normal 61 6 2 5 2 5 2" xfId="0"/>
    <cellStyle name="Normal 61 6 2 5 2 5 2 2" xfId="0"/>
    <cellStyle name="Normal 61 6 2 5 2 5 3" xfId="0"/>
    <cellStyle name="Normal 61 6 2 5 2 6" xfId="0"/>
    <cellStyle name="Normal 61 6 2 5 2 6 2" xfId="0"/>
    <cellStyle name="Normal 61 6 2 5 2 7" xfId="0"/>
    <cellStyle name="Normal 61 6 2 5 3" xfId="0"/>
    <cellStyle name="Normal 61 6 2 5 3 2" xfId="0"/>
    <cellStyle name="Normal 61 6 2 5 3 2 2" xfId="0"/>
    <cellStyle name="Normal 61 6 2 5 3 2 2 2" xfId="0"/>
    <cellStyle name="Normal 61 6 2 5 3 2 2 2 2" xfId="0"/>
    <cellStyle name="Normal 61 6 2 5 3 2 2 3" xfId="0"/>
    <cellStyle name="Normal 61 6 2 5 3 2 3" xfId="0"/>
    <cellStyle name="Normal 61 6 2 5 3 2 3 2" xfId="0"/>
    <cellStyle name="Normal 61 6 2 5 3 2 3 2 2" xfId="0"/>
    <cellStyle name="Normal 61 6 2 5 3 2 3 3" xfId="0"/>
    <cellStyle name="Normal 61 6 2 5 3 2 4" xfId="0"/>
    <cellStyle name="Normal 61 6 2 5 3 2 4 2" xfId="0"/>
    <cellStyle name="Normal 61 6 2 5 3 2 5" xfId="0"/>
    <cellStyle name="Normal 61 6 2 5 3 3" xfId="0"/>
    <cellStyle name="Normal 61 6 2 5 3 3 2" xfId="0"/>
    <cellStyle name="Normal 61 6 2 5 3 3 2 2" xfId="0"/>
    <cellStyle name="Normal 61 6 2 5 3 3 3" xfId="0"/>
    <cellStyle name="Normal 61 6 2 5 3 4" xfId="0"/>
    <cellStyle name="Normal 61 6 2 5 3 4 2" xfId="0"/>
    <cellStyle name="Normal 61 6 2 5 3 4 2 2" xfId="0"/>
    <cellStyle name="Normal 61 6 2 5 3 4 3" xfId="0"/>
    <cellStyle name="Normal 61 6 2 5 3 5" xfId="0"/>
    <cellStyle name="Normal 61 6 2 5 3 5 2" xfId="0"/>
    <cellStyle name="Normal 61 6 2 5 3 6" xfId="0"/>
    <cellStyle name="Normal 61 6 2 5 4" xfId="0"/>
    <cellStyle name="Normal 61 6 2 5 4 2" xfId="0"/>
    <cellStyle name="Normal 61 6 2 5 4 2 2" xfId="0"/>
    <cellStyle name="Normal 61 6 2 5 4 2 2 2" xfId="0"/>
    <cellStyle name="Normal 61 6 2 5 4 2 3" xfId="0"/>
    <cellStyle name="Normal 61 6 2 5 4 3" xfId="0"/>
    <cellStyle name="Normal 61 6 2 5 4 3 2" xfId="0"/>
    <cellStyle name="Normal 61 6 2 5 4 3 2 2" xfId="0"/>
    <cellStyle name="Normal 61 6 2 5 4 3 3" xfId="0"/>
    <cellStyle name="Normal 61 6 2 5 4 4" xfId="0"/>
    <cellStyle name="Normal 61 6 2 5 4 4 2" xfId="0"/>
    <cellStyle name="Normal 61 6 2 5 4 5" xfId="0"/>
    <cellStyle name="Normal 61 6 2 5 5" xfId="0"/>
    <cellStyle name="Normal 61 6 2 5 5 2" xfId="0"/>
    <cellStyle name="Normal 61 6 2 5 5 2 2" xfId="0"/>
    <cellStyle name="Normal 61 6 2 5 5 3" xfId="0"/>
    <cellStyle name="Normal 61 6 2 5 6" xfId="0"/>
    <cellStyle name="Normal 61 6 2 5 6 2" xfId="0"/>
    <cellStyle name="Normal 61 6 2 5 6 2 2" xfId="0"/>
    <cellStyle name="Normal 61 6 2 5 6 3" xfId="0"/>
    <cellStyle name="Normal 61 6 2 5 7" xfId="0"/>
    <cellStyle name="Normal 61 6 2 5 7 2" xfId="0"/>
    <cellStyle name="Normal 61 6 2 5 8" xfId="0"/>
    <cellStyle name="Normal 61 6 2 6" xfId="0"/>
    <cellStyle name="Normal 61 6 2 6 2" xfId="0"/>
    <cellStyle name="Normal 61 6 2 6 2 2" xfId="0"/>
    <cellStyle name="Normal 61 6 2 6 2 2 2" xfId="0"/>
    <cellStyle name="Normal 61 6 2 6 2 2 2 2" xfId="0"/>
    <cellStyle name="Normal 61 6 2 6 2 2 2 2 2" xfId="0"/>
    <cellStyle name="Normal 61 6 2 6 2 2 2 3" xfId="0"/>
    <cellStyle name="Normal 61 6 2 6 2 2 3" xfId="0"/>
    <cellStyle name="Normal 61 6 2 6 2 2 3 2" xfId="0"/>
    <cellStyle name="Normal 61 6 2 6 2 2 3 2 2" xfId="0"/>
    <cellStyle name="Normal 61 6 2 6 2 2 3 3" xfId="0"/>
    <cellStyle name="Normal 61 6 2 6 2 2 4" xfId="0"/>
    <cellStyle name="Normal 61 6 2 6 2 2 4 2" xfId="0"/>
    <cellStyle name="Normal 61 6 2 6 2 2 5" xfId="0"/>
    <cellStyle name="Normal 61 6 2 6 2 3" xfId="0"/>
    <cellStyle name="Normal 61 6 2 6 2 3 2" xfId="0"/>
    <cellStyle name="Normal 61 6 2 6 2 3 2 2" xfId="0"/>
    <cellStyle name="Normal 61 6 2 6 2 3 3" xfId="0"/>
    <cellStyle name="Normal 61 6 2 6 2 4" xfId="0"/>
    <cellStyle name="Normal 61 6 2 6 2 4 2" xfId="0"/>
    <cellStyle name="Normal 61 6 2 6 2 4 2 2" xfId="0"/>
    <cellStyle name="Normal 61 6 2 6 2 4 3" xfId="0"/>
    <cellStyle name="Normal 61 6 2 6 2 5" xfId="0"/>
    <cellStyle name="Normal 61 6 2 6 2 5 2" xfId="0"/>
    <cellStyle name="Normal 61 6 2 6 2 6" xfId="0"/>
    <cellStyle name="Normal 61 6 2 6 3" xfId="0"/>
    <cellStyle name="Normal 61 6 2 6 3 2" xfId="0"/>
    <cellStyle name="Normal 61 6 2 6 3 2 2" xfId="0"/>
    <cellStyle name="Normal 61 6 2 6 3 2 2 2" xfId="0"/>
    <cellStyle name="Normal 61 6 2 6 3 2 3" xfId="0"/>
    <cellStyle name="Normal 61 6 2 6 3 3" xfId="0"/>
    <cellStyle name="Normal 61 6 2 6 3 3 2" xfId="0"/>
    <cellStyle name="Normal 61 6 2 6 3 3 2 2" xfId="0"/>
    <cellStyle name="Normal 61 6 2 6 3 3 3" xfId="0"/>
    <cellStyle name="Normal 61 6 2 6 3 4" xfId="0"/>
    <cellStyle name="Normal 61 6 2 6 3 4 2" xfId="0"/>
    <cellStyle name="Normal 61 6 2 6 3 5" xfId="0"/>
    <cellStyle name="Normal 61 6 2 6 4" xfId="0"/>
    <cellStyle name="Normal 61 6 2 6 4 2" xfId="0"/>
    <cellStyle name="Normal 61 6 2 6 4 2 2" xfId="0"/>
    <cellStyle name="Normal 61 6 2 6 4 3" xfId="0"/>
    <cellStyle name="Normal 61 6 2 6 5" xfId="0"/>
    <cellStyle name="Normal 61 6 2 6 5 2" xfId="0"/>
    <cellStyle name="Normal 61 6 2 6 5 2 2" xfId="0"/>
    <cellStyle name="Normal 61 6 2 6 5 3" xfId="0"/>
    <cellStyle name="Normal 61 6 2 6 6" xfId="0"/>
    <cellStyle name="Normal 61 6 2 6 6 2" xfId="0"/>
    <cellStyle name="Normal 61 6 2 6 7" xfId="0"/>
    <cellStyle name="Normal 61 6 2 7" xfId="0"/>
    <cellStyle name="Normal 61 6 2 7 2" xfId="0"/>
    <cellStyle name="Normal 61 6 2 7 2 2" xfId="0"/>
    <cellStyle name="Normal 61 6 2 7 2 2 2" xfId="0"/>
    <cellStyle name="Normal 61 6 2 7 2 2 2 2" xfId="0"/>
    <cellStyle name="Normal 61 6 2 7 2 2 3" xfId="0"/>
    <cellStyle name="Normal 61 6 2 7 2 3" xfId="0"/>
    <cellStyle name="Normal 61 6 2 7 2 3 2" xfId="0"/>
    <cellStyle name="Normal 61 6 2 7 2 3 2 2" xfId="0"/>
    <cellStyle name="Normal 61 6 2 7 2 3 3" xfId="0"/>
    <cellStyle name="Normal 61 6 2 7 2 4" xfId="0"/>
    <cellStyle name="Normal 61 6 2 7 2 4 2" xfId="0"/>
    <cellStyle name="Normal 61 6 2 7 2 5" xfId="0"/>
    <cellStyle name="Normal 61 6 2 7 3" xfId="0"/>
    <cellStyle name="Normal 61 6 2 7 3 2" xfId="0"/>
    <cellStyle name="Normal 61 6 2 7 3 2 2" xfId="0"/>
    <cellStyle name="Normal 61 6 2 7 3 3" xfId="0"/>
    <cellStyle name="Normal 61 6 2 7 4" xfId="0"/>
    <cellStyle name="Normal 61 6 2 7 4 2" xfId="0"/>
    <cellStyle name="Normal 61 6 2 7 4 2 2" xfId="0"/>
    <cellStyle name="Normal 61 6 2 7 4 3" xfId="0"/>
    <cellStyle name="Normal 61 6 2 7 5" xfId="0"/>
    <cellStyle name="Normal 61 6 2 7 5 2" xfId="0"/>
    <cellStyle name="Normal 61 6 2 7 6" xfId="0"/>
    <cellStyle name="Normal 61 6 2 8" xfId="0"/>
    <cellStyle name="Normal 61 6 2 8 2" xfId="0"/>
    <cellStyle name="Normal 61 6 2 8 2 2" xfId="0"/>
    <cellStyle name="Normal 61 6 2 8 2 2 2" xfId="0"/>
    <cellStyle name="Normal 61 6 2 8 2 3" xfId="0"/>
    <cellStyle name="Normal 61 6 2 8 3" xfId="0"/>
    <cellStyle name="Normal 61 6 2 8 3 2" xfId="0"/>
    <cellStyle name="Normal 61 6 2 8 3 2 2" xfId="0"/>
    <cellStyle name="Normal 61 6 2 8 3 3" xfId="0"/>
    <cellStyle name="Normal 61 6 2 8 4" xfId="0"/>
    <cellStyle name="Normal 61 6 2 8 4 2" xfId="0"/>
    <cellStyle name="Normal 61 6 2 8 5" xfId="0"/>
    <cellStyle name="Normal 61 6 2 9" xfId="0"/>
    <cellStyle name="Normal 61 6 2 9 2" xfId="0"/>
    <cellStyle name="Normal 61 6 2 9 2 2" xfId="0"/>
    <cellStyle name="Normal 61 6 2 9 3" xfId="0"/>
    <cellStyle name="Normal 61 6 3" xfId="0"/>
    <cellStyle name="Normal 61 6 3 10" xfId="0"/>
    <cellStyle name="Normal 61 6 3 2" xfId="0"/>
    <cellStyle name="Normal 61 6 3 2 2" xfId="0"/>
    <cellStyle name="Normal 61 6 3 2 2 2" xfId="0"/>
    <cellStyle name="Normal 61 6 3 2 2 2 2" xfId="0"/>
    <cellStyle name="Normal 61 6 3 2 2 2 2 2" xfId="0"/>
    <cellStyle name="Normal 61 6 3 2 2 2 2 2 2" xfId="0"/>
    <cellStyle name="Normal 61 6 3 2 2 2 2 2 2 2" xfId="0"/>
    <cellStyle name="Normal 61 6 3 2 2 2 2 2 2 2 2" xfId="0"/>
    <cellStyle name="Normal 61 6 3 2 2 2 2 2 2 3" xfId="0"/>
    <cellStyle name="Normal 61 6 3 2 2 2 2 2 3" xfId="0"/>
    <cellStyle name="Normal 61 6 3 2 2 2 2 2 3 2" xfId="0"/>
    <cellStyle name="Normal 61 6 3 2 2 2 2 2 3 2 2" xfId="0"/>
    <cellStyle name="Normal 61 6 3 2 2 2 2 2 3 3" xfId="0"/>
    <cellStyle name="Normal 61 6 3 2 2 2 2 2 4" xfId="0"/>
    <cellStyle name="Normal 61 6 3 2 2 2 2 2 4 2" xfId="0"/>
    <cellStyle name="Normal 61 6 3 2 2 2 2 2 5" xfId="0"/>
    <cellStyle name="Normal 61 6 3 2 2 2 2 3" xfId="0"/>
    <cellStyle name="Normal 61 6 3 2 2 2 2 3 2" xfId="0"/>
    <cellStyle name="Normal 61 6 3 2 2 2 2 3 2 2" xfId="0"/>
    <cellStyle name="Normal 61 6 3 2 2 2 2 3 3" xfId="0"/>
    <cellStyle name="Normal 61 6 3 2 2 2 2 4" xfId="0"/>
    <cellStyle name="Normal 61 6 3 2 2 2 2 4 2" xfId="0"/>
    <cellStyle name="Normal 61 6 3 2 2 2 2 4 2 2" xfId="0"/>
    <cellStyle name="Normal 61 6 3 2 2 2 2 4 3" xfId="0"/>
    <cellStyle name="Normal 61 6 3 2 2 2 2 5" xfId="0"/>
    <cellStyle name="Normal 61 6 3 2 2 2 2 5 2" xfId="0"/>
    <cellStyle name="Normal 61 6 3 2 2 2 2 6" xfId="0"/>
    <cellStyle name="Normal 61 6 3 2 2 2 3" xfId="0"/>
    <cellStyle name="Normal 61 6 3 2 2 2 3 2" xfId="0"/>
    <cellStyle name="Normal 61 6 3 2 2 2 3 2 2" xfId="0"/>
    <cellStyle name="Normal 61 6 3 2 2 2 3 2 2 2" xfId="0"/>
    <cellStyle name="Normal 61 6 3 2 2 2 3 2 3" xfId="0"/>
    <cellStyle name="Normal 61 6 3 2 2 2 3 3" xfId="0"/>
    <cellStyle name="Normal 61 6 3 2 2 2 3 3 2" xfId="0"/>
    <cellStyle name="Normal 61 6 3 2 2 2 3 3 2 2" xfId="0"/>
    <cellStyle name="Normal 61 6 3 2 2 2 3 3 3" xfId="0"/>
    <cellStyle name="Normal 61 6 3 2 2 2 3 4" xfId="0"/>
    <cellStyle name="Normal 61 6 3 2 2 2 3 4 2" xfId="0"/>
    <cellStyle name="Normal 61 6 3 2 2 2 3 5" xfId="0"/>
    <cellStyle name="Normal 61 6 3 2 2 2 4" xfId="0"/>
    <cellStyle name="Normal 61 6 3 2 2 2 4 2" xfId="0"/>
    <cellStyle name="Normal 61 6 3 2 2 2 4 2 2" xfId="0"/>
    <cellStyle name="Normal 61 6 3 2 2 2 4 3" xfId="0"/>
    <cellStyle name="Normal 61 6 3 2 2 2 5" xfId="0"/>
    <cellStyle name="Normal 61 6 3 2 2 2 5 2" xfId="0"/>
    <cellStyle name="Normal 61 6 3 2 2 2 5 2 2" xfId="0"/>
    <cellStyle name="Normal 61 6 3 2 2 2 5 3" xfId="0"/>
    <cellStyle name="Normal 61 6 3 2 2 2 6" xfId="0"/>
    <cellStyle name="Normal 61 6 3 2 2 2 6 2" xfId="0"/>
    <cellStyle name="Normal 61 6 3 2 2 2 7" xfId="0"/>
    <cellStyle name="Normal 61 6 3 2 2 3" xfId="0"/>
    <cellStyle name="Normal 61 6 3 2 2 3 2" xfId="0"/>
    <cellStyle name="Normal 61 6 3 2 2 3 2 2" xfId="0"/>
    <cellStyle name="Normal 61 6 3 2 2 3 2 2 2" xfId="0"/>
    <cellStyle name="Normal 61 6 3 2 2 3 2 2 2 2" xfId="0"/>
    <cellStyle name="Normal 61 6 3 2 2 3 2 2 3" xfId="0"/>
    <cellStyle name="Normal 61 6 3 2 2 3 2 3" xfId="0"/>
    <cellStyle name="Normal 61 6 3 2 2 3 2 3 2" xfId="0"/>
    <cellStyle name="Normal 61 6 3 2 2 3 2 3 2 2" xfId="0"/>
    <cellStyle name="Normal 61 6 3 2 2 3 2 3 3" xfId="0"/>
    <cellStyle name="Normal 61 6 3 2 2 3 2 4" xfId="0"/>
    <cellStyle name="Normal 61 6 3 2 2 3 2 4 2" xfId="0"/>
    <cellStyle name="Normal 61 6 3 2 2 3 2 5" xfId="0"/>
    <cellStyle name="Normal 61 6 3 2 2 3 3" xfId="0"/>
    <cellStyle name="Normal 61 6 3 2 2 3 3 2" xfId="0"/>
    <cellStyle name="Normal 61 6 3 2 2 3 3 2 2" xfId="0"/>
    <cellStyle name="Normal 61 6 3 2 2 3 3 3" xfId="0"/>
    <cellStyle name="Normal 61 6 3 2 2 3 4" xfId="0"/>
    <cellStyle name="Normal 61 6 3 2 2 3 4 2" xfId="0"/>
    <cellStyle name="Normal 61 6 3 2 2 3 4 2 2" xfId="0"/>
    <cellStyle name="Normal 61 6 3 2 2 3 4 3" xfId="0"/>
    <cellStyle name="Normal 61 6 3 2 2 3 5" xfId="0"/>
    <cellStyle name="Normal 61 6 3 2 2 3 5 2" xfId="0"/>
    <cellStyle name="Normal 61 6 3 2 2 3 6" xfId="0"/>
    <cellStyle name="Normal 61 6 3 2 2 4" xfId="0"/>
    <cellStyle name="Normal 61 6 3 2 2 4 2" xfId="0"/>
    <cellStyle name="Normal 61 6 3 2 2 4 2 2" xfId="0"/>
    <cellStyle name="Normal 61 6 3 2 2 4 2 2 2" xfId="0"/>
    <cellStyle name="Normal 61 6 3 2 2 4 2 3" xfId="0"/>
    <cellStyle name="Normal 61 6 3 2 2 4 3" xfId="0"/>
    <cellStyle name="Normal 61 6 3 2 2 4 3 2" xfId="0"/>
    <cellStyle name="Normal 61 6 3 2 2 4 3 2 2" xfId="0"/>
    <cellStyle name="Normal 61 6 3 2 2 4 3 3" xfId="0"/>
    <cellStyle name="Normal 61 6 3 2 2 4 4" xfId="0"/>
    <cellStyle name="Normal 61 6 3 2 2 4 4 2" xfId="0"/>
    <cellStyle name="Normal 61 6 3 2 2 4 5" xfId="0"/>
    <cellStyle name="Normal 61 6 3 2 2 5" xfId="0"/>
    <cellStyle name="Normal 61 6 3 2 2 5 2" xfId="0"/>
    <cellStyle name="Normal 61 6 3 2 2 5 2 2" xfId="0"/>
    <cellStyle name="Normal 61 6 3 2 2 5 3" xfId="0"/>
    <cellStyle name="Normal 61 6 3 2 2 6" xfId="0"/>
    <cellStyle name="Normal 61 6 3 2 2 6 2" xfId="0"/>
    <cellStyle name="Normal 61 6 3 2 2 6 2 2" xfId="0"/>
    <cellStyle name="Normal 61 6 3 2 2 6 3" xfId="0"/>
    <cellStyle name="Normal 61 6 3 2 2 7" xfId="0"/>
    <cellStyle name="Normal 61 6 3 2 2 7 2" xfId="0"/>
    <cellStyle name="Normal 61 6 3 2 2 8" xfId="0"/>
    <cellStyle name="Normal 61 6 3 2 3" xfId="0"/>
    <cellStyle name="Normal 61 6 3 2 3 2" xfId="0"/>
    <cellStyle name="Normal 61 6 3 2 3 2 2" xfId="0"/>
    <cellStyle name="Normal 61 6 3 2 3 2 2 2" xfId="0"/>
    <cellStyle name="Normal 61 6 3 2 3 2 2 2 2" xfId="0"/>
    <cellStyle name="Normal 61 6 3 2 3 2 2 2 2 2" xfId="0"/>
    <cellStyle name="Normal 61 6 3 2 3 2 2 2 3" xfId="0"/>
    <cellStyle name="Normal 61 6 3 2 3 2 2 3" xfId="0"/>
    <cellStyle name="Normal 61 6 3 2 3 2 2 3 2" xfId="0"/>
    <cellStyle name="Normal 61 6 3 2 3 2 2 3 2 2" xfId="0"/>
    <cellStyle name="Normal 61 6 3 2 3 2 2 3 3" xfId="0"/>
    <cellStyle name="Normal 61 6 3 2 3 2 2 4" xfId="0"/>
    <cellStyle name="Normal 61 6 3 2 3 2 2 4 2" xfId="0"/>
    <cellStyle name="Normal 61 6 3 2 3 2 2 5" xfId="0"/>
    <cellStyle name="Normal 61 6 3 2 3 2 3" xfId="0"/>
    <cellStyle name="Normal 61 6 3 2 3 2 3 2" xfId="0"/>
    <cellStyle name="Normal 61 6 3 2 3 2 3 2 2" xfId="0"/>
    <cellStyle name="Normal 61 6 3 2 3 2 3 3" xfId="0"/>
    <cellStyle name="Normal 61 6 3 2 3 2 4" xfId="0"/>
    <cellStyle name="Normal 61 6 3 2 3 2 4 2" xfId="0"/>
    <cellStyle name="Normal 61 6 3 2 3 2 4 2 2" xfId="0"/>
    <cellStyle name="Normal 61 6 3 2 3 2 4 3" xfId="0"/>
    <cellStyle name="Normal 61 6 3 2 3 2 5" xfId="0"/>
    <cellStyle name="Normal 61 6 3 2 3 2 5 2" xfId="0"/>
    <cellStyle name="Normal 61 6 3 2 3 2 6" xfId="0"/>
    <cellStyle name="Normal 61 6 3 2 3 3" xfId="0"/>
    <cellStyle name="Normal 61 6 3 2 3 3 2" xfId="0"/>
    <cellStyle name="Normal 61 6 3 2 3 3 2 2" xfId="0"/>
    <cellStyle name="Normal 61 6 3 2 3 3 2 2 2" xfId="0"/>
    <cellStyle name="Normal 61 6 3 2 3 3 2 3" xfId="0"/>
    <cellStyle name="Normal 61 6 3 2 3 3 3" xfId="0"/>
    <cellStyle name="Normal 61 6 3 2 3 3 3 2" xfId="0"/>
    <cellStyle name="Normal 61 6 3 2 3 3 3 2 2" xfId="0"/>
    <cellStyle name="Normal 61 6 3 2 3 3 3 3" xfId="0"/>
    <cellStyle name="Normal 61 6 3 2 3 3 4" xfId="0"/>
    <cellStyle name="Normal 61 6 3 2 3 3 4 2" xfId="0"/>
    <cellStyle name="Normal 61 6 3 2 3 3 5" xfId="0"/>
    <cellStyle name="Normal 61 6 3 2 3 4" xfId="0"/>
    <cellStyle name="Normal 61 6 3 2 3 4 2" xfId="0"/>
    <cellStyle name="Normal 61 6 3 2 3 4 2 2" xfId="0"/>
    <cellStyle name="Normal 61 6 3 2 3 4 3" xfId="0"/>
    <cellStyle name="Normal 61 6 3 2 3 5" xfId="0"/>
    <cellStyle name="Normal 61 6 3 2 3 5 2" xfId="0"/>
    <cellStyle name="Normal 61 6 3 2 3 5 2 2" xfId="0"/>
    <cellStyle name="Normal 61 6 3 2 3 5 3" xfId="0"/>
    <cellStyle name="Normal 61 6 3 2 3 6" xfId="0"/>
    <cellStyle name="Normal 61 6 3 2 3 6 2" xfId="0"/>
    <cellStyle name="Normal 61 6 3 2 3 7" xfId="0"/>
    <cellStyle name="Normal 61 6 3 2 4" xfId="0"/>
    <cellStyle name="Normal 61 6 3 2 4 2" xfId="0"/>
    <cellStyle name="Normal 61 6 3 2 4 2 2" xfId="0"/>
    <cellStyle name="Normal 61 6 3 2 4 2 2 2" xfId="0"/>
    <cellStyle name="Normal 61 6 3 2 4 2 2 2 2" xfId="0"/>
    <cellStyle name="Normal 61 6 3 2 4 2 2 3" xfId="0"/>
    <cellStyle name="Normal 61 6 3 2 4 2 3" xfId="0"/>
    <cellStyle name="Normal 61 6 3 2 4 2 3 2" xfId="0"/>
    <cellStyle name="Normal 61 6 3 2 4 2 3 2 2" xfId="0"/>
    <cellStyle name="Normal 61 6 3 2 4 2 3 3" xfId="0"/>
    <cellStyle name="Normal 61 6 3 2 4 2 4" xfId="0"/>
    <cellStyle name="Normal 61 6 3 2 4 2 4 2" xfId="0"/>
    <cellStyle name="Normal 61 6 3 2 4 2 5" xfId="0"/>
    <cellStyle name="Normal 61 6 3 2 4 3" xfId="0"/>
    <cellStyle name="Normal 61 6 3 2 4 3 2" xfId="0"/>
    <cellStyle name="Normal 61 6 3 2 4 3 2 2" xfId="0"/>
    <cellStyle name="Normal 61 6 3 2 4 3 3" xfId="0"/>
    <cellStyle name="Normal 61 6 3 2 4 4" xfId="0"/>
    <cellStyle name="Normal 61 6 3 2 4 4 2" xfId="0"/>
    <cellStyle name="Normal 61 6 3 2 4 4 2 2" xfId="0"/>
    <cellStyle name="Normal 61 6 3 2 4 4 3" xfId="0"/>
    <cellStyle name="Normal 61 6 3 2 4 5" xfId="0"/>
    <cellStyle name="Normal 61 6 3 2 4 5 2" xfId="0"/>
    <cellStyle name="Normal 61 6 3 2 4 6" xfId="0"/>
    <cellStyle name="Normal 61 6 3 2 5" xfId="0"/>
    <cellStyle name="Normal 61 6 3 2 5 2" xfId="0"/>
    <cellStyle name="Normal 61 6 3 2 5 2 2" xfId="0"/>
    <cellStyle name="Normal 61 6 3 2 5 2 2 2" xfId="0"/>
    <cellStyle name="Normal 61 6 3 2 5 2 3" xfId="0"/>
    <cellStyle name="Normal 61 6 3 2 5 3" xfId="0"/>
    <cellStyle name="Normal 61 6 3 2 5 3 2" xfId="0"/>
    <cellStyle name="Normal 61 6 3 2 5 3 2 2" xfId="0"/>
    <cellStyle name="Normal 61 6 3 2 5 3 3" xfId="0"/>
    <cellStyle name="Normal 61 6 3 2 5 4" xfId="0"/>
    <cellStyle name="Normal 61 6 3 2 5 4 2" xfId="0"/>
    <cellStyle name="Normal 61 6 3 2 5 5" xfId="0"/>
    <cellStyle name="Normal 61 6 3 2 6" xfId="0"/>
    <cellStyle name="Normal 61 6 3 2 6 2" xfId="0"/>
    <cellStyle name="Normal 61 6 3 2 6 2 2" xfId="0"/>
    <cellStyle name="Normal 61 6 3 2 6 3" xfId="0"/>
    <cellStyle name="Normal 61 6 3 2 7" xfId="0"/>
    <cellStyle name="Normal 61 6 3 2 7 2" xfId="0"/>
    <cellStyle name="Normal 61 6 3 2 7 2 2" xfId="0"/>
    <cellStyle name="Normal 61 6 3 2 7 3" xfId="0"/>
    <cellStyle name="Normal 61 6 3 2 8" xfId="0"/>
    <cellStyle name="Normal 61 6 3 2 8 2" xfId="0"/>
    <cellStyle name="Normal 61 6 3 2 9" xfId="0"/>
    <cellStyle name="Normal 61 6 3 3" xfId="0"/>
    <cellStyle name="Normal 61 6 3 3 2" xfId="0"/>
    <cellStyle name="Normal 61 6 3 3 2 2" xfId="0"/>
    <cellStyle name="Normal 61 6 3 3 2 2 2" xfId="0"/>
    <cellStyle name="Normal 61 6 3 3 2 2 2 2" xfId="0"/>
    <cellStyle name="Normal 61 6 3 3 2 2 2 2 2" xfId="0"/>
    <cellStyle name="Normal 61 6 3 3 2 2 2 2 2 2" xfId="0"/>
    <cellStyle name="Normal 61 6 3 3 2 2 2 2 3" xfId="0"/>
    <cellStyle name="Normal 61 6 3 3 2 2 2 3" xfId="0"/>
    <cellStyle name="Normal 61 6 3 3 2 2 2 3 2" xfId="0"/>
    <cellStyle name="Normal 61 6 3 3 2 2 2 3 2 2" xfId="0"/>
    <cellStyle name="Normal 61 6 3 3 2 2 2 3 3" xfId="0"/>
    <cellStyle name="Normal 61 6 3 3 2 2 2 4" xfId="0"/>
    <cellStyle name="Normal 61 6 3 3 2 2 2 4 2" xfId="0"/>
    <cellStyle name="Normal 61 6 3 3 2 2 2 5" xfId="0"/>
    <cellStyle name="Normal 61 6 3 3 2 2 3" xfId="0"/>
    <cellStyle name="Normal 61 6 3 3 2 2 3 2" xfId="0"/>
    <cellStyle name="Normal 61 6 3 3 2 2 3 2 2" xfId="0"/>
    <cellStyle name="Normal 61 6 3 3 2 2 3 3" xfId="0"/>
    <cellStyle name="Normal 61 6 3 3 2 2 4" xfId="0"/>
    <cellStyle name="Normal 61 6 3 3 2 2 4 2" xfId="0"/>
    <cellStyle name="Normal 61 6 3 3 2 2 4 2 2" xfId="0"/>
    <cellStyle name="Normal 61 6 3 3 2 2 4 3" xfId="0"/>
    <cellStyle name="Normal 61 6 3 3 2 2 5" xfId="0"/>
    <cellStyle name="Normal 61 6 3 3 2 2 5 2" xfId="0"/>
    <cellStyle name="Normal 61 6 3 3 2 2 6" xfId="0"/>
    <cellStyle name="Normal 61 6 3 3 2 3" xfId="0"/>
    <cellStyle name="Normal 61 6 3 3 2 3 2" xfId="0"/>
    <cellStyle name="Normal 61 6 3 3 2 3 2 2" xfId="0"/>
    <cellStyle name="Normal 61 6 3 3 2 3 2 2 2" xfId="0"/>
    <cellStyle name="Normal 61 6 3 3 2 3 2 3" xfId="0"/>
    <cellStyle name="Normal 61 6 3 3 2 3 3" xfId="0"/>
    <cellStyle name="Normal 61 6 3 3 2 3 3 2" xfId="0"/>
    <cellStyle name="Normal 61 6 3 3 2 3 3 2 2" xfId="0"/>
    <cellStyle name="Normal 61 6 3 3 2 3 3 3" xfId="0"/>
    <cellStyle name="Normal 61 6 3 3 2 3 4" xfId="0"/>
    <cellStyle name="Normal 61 6 3 3 2 3 4 2" xfId="0"/>
    <cellStyle name="Normal 61 6 3 3 2 3 5" xfId="0"/>
    <cellStyle name="Normal 61 6 3 3 2 4" xfId="0"/>
    <cellStyle name="Normal 61 6 3 3 2 4 2" xfId="0"/>
    <cellStyle name="Normal 61 6 3 3 2 4 2 2" xfId="0"/>
    <cellStyle name="Normal 61 6 3 3 2 4 3" xfId="0"/>
    <cellStyle name="Normal 61 6 3 3 2 5" xfId="0"/>
    <cellStyle name="Normal 61 6 3 3 2 5 2" xfId="0"/>
    <cellStyle name="Normal 61 6 3 3 2 5 2 2" xfId="0"/>
    <cellStyle name="Normal 61 6 3 3 2 5 3" xfId="0"/>
    <cellStyle name="Normal 61 6 3 3 2 6" xfId="0"/>
    <cellStyle name="Normal 61 6 3 3 2 6 2" xfId="0"/>
    <cellStyle name="Normal 61 6 3 3 2 7" xfId="0"/>
    <cellStyle name="Normal 61 6 3 3 3" xfId="0"/>
    <cellStyle name="Normal 61 6 3 3 3 2" xfId="0"/>
    <cellStyle name="Normal 61 6 3 3 3 2 2" xfId="0"/>
    <cellStyle name="Normal 61 6 3 3 3 2 2 2" xfId="0"/>
    <cellStyle name="Normal 61 6 3 3 3 2 2 2 2" xfId="0"/>
    <cellStyle name="Normal 61 6 3 3 3 2 2 3" xfId="0"/>
    <cellStyle name="Normal 61 6 3 3 3 2 3" xfId="0"/>
    <cellStyle name="Normal 61 6 3 3 3 2 3 2" xfId="0"/>
    <cellStyle name="Normal 61 6 3 3 3 2 3 2 2" xfId="0"/>
    <cellStyle name="Normal 61 6 3 3 3 2 3 3" xfId="0"/>
    <cellStyle name="Normal 61 6 3 3 3 2 4" xfId="0"/>
    <cellStyle name="Normal 61 6 3 3 3 2 4 2" xfId="0"/>
    <cellStyle name="Normal 61 6 3 3 3 2 5" xfId="0"/>
    <cellStyle name="Normal 61 6 3 3 3 3" xfId="0"/>
    <cellStyle name="Normal 61 6 3 3 3 3 2" xfId="0"/>
    <cellStyle name="Normal 61 6 3 3 3 3 2 2" xfId="0"/>
    <cellStyle name="Normal 61 6 3 3 3 3 3" xfId="0"/>
    <cellStyle name="Normal 61 6 3 3 3 4" xfId="0"/>
    <cellStyle name="Normal 61 6 3 3 3 4 2" xfId="0"/>
    <cellStyle name="Normal 61 6 3 3 3 4 2 2" xfId="0"/>
    <cellStyle name="Normal 61 6 3 3 3 4 3" xfId="0"/>
    <cellStyle name="Normal 61 6 3 3 3 5" xfId="0"/>
    <cellStyle name="Normal 61 6 3 3 3 5 2" xfId="0"/>
    <cellStyle name="Normal 61 6 3 3 3 6" xfId="0"/>
    <cellStyle name="Normal 61 6 3 3 4" xfId="0"/>
    <cellStyle name="Normal 61 6 3 3 4 2" xfId="0"/>
    <cellStyle name="Normal 61 6 3 3 4 2 2" xfId="0"/>
    <cellStyle name="Normal 61 6 3 3 4 2 2 2" xfId="0"/>
    <cellStyle name="Normal 61 6 3 3 4 2 3" xfId="0"/>
    <cellStyle name="Normal 61 6 3 3 4 3" xfId="0"/>
    <cellStyle name="Normal 61 6 3 3 4 3 2" xfId="0"/>
    <cellStyle name="Normal 61 6 3 3 4 3 2 2" xfId="0"/>
    <cellStyle name="Normal 61 6 3 3 4 3 3" xfId="0"/>
    <cellStyle name="Normal 61 6 3 3 4 4" xfId="0"/>
    <cellStyle name="Normal 61 6 3 3 4 4 2" xfId="0"/>
    <cellStyle name="Normal 61 6 3 3 4 5" xfId="0"/>
    <cellStyle name="Normal 61 6 3 3 5" xfId="0"/>
    <cellStyle name="Normal 61 6 3 3 5 2" xfId="0"/>
    <cellStyle name="Normal 61 6 3 3 5 2 2" xfId="0"/>
    <cellStyle name="Normal 61 6 3 3 5 3" xfId="0"/>
    <cellStyle name="Normal 61 6 3 3 6" xfId="0"/>
    <cellStyle name="Normal 61 6 3 3 6 2" xfId="0"/>
    <cellStyle name="Normal 61 6 3 3 6 2 2" xfId="0"/>
    <cellStyle name="Normal 61 6 3 3 6 3" xfId="0"/>
    <cellStyle name="Normal 61 6 3 3 7" xfId="0"/>
    <cellStyle name="Normal 61 6 3 3 7 2" xfId="0"/>
    <cellStyle name="Normal 61 6 3 3 8" xfId="0"/>
    <cellStyle name="Normal 61 6 3 4" xfId="0"/>
    <cellStyle name="Normal 61 6 3 4 2" xfId="0"/>
    <cellStyle name="Normal 61 6 3 4 2 2" xfId="0"/>
    <cellStyle name="Normal 61 6 3 4 2 2 2" xfId="0"/>
    <cellStyle name="Normal 61 6 3 4 2 2 2 2" xfId="0"/>
    <cellStyle name="Normal 61 6 3 4 2 2 2 2 2" xfId="0"/>
    <cellStyle name="Normal 61 6 3 4 2 2 2 3" xfId="0"/>
    <cellStyle name="Normal 61 6 3 4 2 2 3" xfId="0"/>
    <cellStyle name="Normal 61 6 3 4 2 2 3 2" xfId="0"/>
    <cellStyle name="Normal 61 6 3 4 2 2 3 2 2" xfId="0"/>
    <cellStyle name="Normal 61 6 3 4 2 2 3 3" xfId="0"/>
    <cellStyle name="Normal 61 6 3 4 2 2 4" xfId="0"/>
    <cellStyle name="Normal 61 6 3 4 2 2 4 2" xfId="0"/>
    <cellStyle name="Normal 61 6 3 4 2 2 5" xfId="0"/>
    <cellStyle name="Normal 61 6 3 4 2 3" xfId="0"/>
    <cellStyle name="Normal 61 6 3 4 2 3 2" xfId="0"/>
    <cellStyle name="Normal 61 6 3 4 2 3 2 2" xfId="0"/>
    <cellStyle name="Normal 61 6 3 4 2 3 3" xfId="0"/>
    <cellStyle name="Normal 61 6 3 4 2 4" xfId="0"/>
    <cellStyle name="Normal 61 6 3 4 2 4 2" xfId="0"/>
    <cellStyle name="Normal 61 6 3 4 2 4 2 2" xfId="0"/>
    <cellStyle name="Normal 61 6 3 4 2 4 3" xfId="0"/>
    <cellStyle name="Normal 61 6 3 4 2 5" xfId="0"/>
    <cellStyle name="Normal 61 6 3 4 2 5 2" xfId="0"/>
    <cellStyle name="Normal 61 6 3 4 2 6" xfId="0"/>
    <cellStyle name="Normal 61 6 3 4 3" xfId="0"/>
    <cellStyle name="Normal 61 6 3 4 3 2" xfId="0"/>
    <cellStyle name="Normal 61 6 3 4 3 2 2" xfId="0"/>
    <cellStyle name="Normal 61 6 3 4 3 2 2 2" xfId="0"/>
    <cellStyle name="Normal 61 6 3 4 3 2 3" xfId="0"/>
    <cellStyle name="Normal 61 6 3 4 3 3" xfId="0"/>
    <cellStyle name="Normal 61 6 3 4 3 3 2" xfId="0"/>
    <cellStyle name="Normal 61 6 3 4 3 3 2 2" xfId="0"/>
    <cellStyle name="Normal 61 6 3 4 3 3 3" xfId="0"/>
    <cellStyle name="Normal 61 6 3 4 3 4" xfId="0"/>
    <cellStyle name="Normal 61 6 3 4 3 4 2" xfId="0"/>
    <cellStyle name="Normal 61 6 3 4 3 5" xfId="0"/>
    <cellStyle name="Normal 61 6 3 4 4" xfId="0"/>
    <cellStyle name="Normal 61 6 3 4 4 2" xfId="0"/>
    <cellStyle name="Normal 61 6 3 4 4 2 2" xfId="0"/>
    <cellStyle name="Normal 61 6 3 4 4 3" xfId="0"/>
    <cellStyle name="Normal 61 6 3 4 5" xfId="0"/>
    <cellStyle name="Normal 61 6 3 4 5 2" xfId="0"/>
    <cellStyle name="Normal 61 6 3 4 5 2 2" xfId="0"/>
    <cellStyle name="Normal 61 6 3 4 5 3" xfId="0"/>
    <cellStyle name="Normal 61 6 3 4 6" xfId="0"/>
    <cellStyle name="Normal 61 6 3 4 6 2" xfId="0"/>
    <cellStyle name="Normal 61 6 3 4 7" xfId="0"/>
    <cellStyle name="Normal 61 6 3 5" xfId="0"/>
    <cellStyle name="Normal 61 6 3 5 2" xfId="0"/>
    <cellStyle name="Normal 61 6 3 5 2 2" xfId="0"/>
    <cellStyle name="Normal 61 6 3 5 2 2 2" xfId="0"/>
    <cellStyle name="Normal 61 6 3 5 2 2 2 2" xfId="0"/>
    <cellStyle name="Normal 61 6 3 5 2 2 3" xfId="0"/>
    <cellStyle name="Normal 61 6 3 5 2 3" xfId="0"/>
    <cellStyle name="Normal 61 6 3 5 2 3 2" xfId="0"/>
    <cellStyle name="Normal 61 6 3 5 2 3 2 2" xfId="0"/>
    <cellStyle name="Normal 61 6 3 5 2 3 3" xfId="0"/>
    <cellStyle name="Normal 61 6 3 5 2 4" xfId="0"/>
    <cellStyle name="Normal 61 6 3 5 2 4 2" xfId="0"/>
    <cellStyle name="Normal 61 6 3 5 2 5" xfId="0"/>
    <cellStyle name="Normal 61 6 3 5 3" xfId="0"/>
    <cellStyle name="Normal 61 6 3 5 3 2" xfId="0"/>
    <cellStyle name="Normal 61 6 3 5 3 2 2" xfId="0"/>
    <cellStyle name="Normal 61 6 3 5 3 3" xfId="0"/>
    <cellStyle name="Normal 61 6 3 5 4" xfId="0"/>
    <cellStyle name="Normal 61 6 3 5 4 2" xfId="0"/>
    <cellStyle name="Normal 61 6 3 5 4 2 2" xfId="0"/>
    <cellStyle name="Normal 61 6 3 5 4 3" xfId="0"/>
    <cellStyle name="Normal 61 6 3 5 5" xfId="0"/>
    <cellStyle name="Normal 61 6 3 5 5 2" xfId="0"/>
    <cellStyle name="Normal 61 6 3 5 6" xfId="0"/>
    <cellStyle name="Normal 61 6 3 6" xfId="0"/>
    <cellStyle name="Normal 61 6 3 6 2" xfId="0"/>
    <cellStyle name="Normal 61 6 3 6 2 2" xfId="0"/>
    <cellStyle name="Normal 61 6 3 6 2 2 2" xfId="0"/>
    <cellStyle name="Normal 61 6 3 6 2 3" xfId="0"/>
    <cellStyle name="Normal 61 6 3 6 3" xfId="0"/>
    <cellStyle name="Normal 61 6 3 6 3 2" xfId="0"/>
    <cellStyle name="Normal 61 6 3 6 3 2 2" xfId="0"/>
    <cellStyle name="Normal 61 6 3 6 3 3" xfId="0"/>
    <cellStyle name="Normal 61 6 3 6 4" xfId="0"/>
    <cellStyle name="Normal 61 6 3 6 4 2" xfId="0"/>
    <cellStyle name="Normal 61 6 3 6 5" xfId="0"/>
    <cellStyle name="Normal 61 6 3 7" xfId="0"/>
    <cellStyle name="Normal 61 6 3 7 2" xfId="0"/>
    <cellStyle name="Normal 61 6 3 7 2 2" xfId="0"/>
    <cellStyle name="Normal 61 6 3 7 3" xfId="0"/>
    <cellStyle name="Normal 61 6 3 8" xfId="0"/>
    <cellStyle name="Normal 61 6 3 8 2" xfId="0"/>
    <cellStyle name="Normal 61 6 3 8 2 2" xfId="0"/>
    <cellStyle name="Normal 61 6 3 8 3" xfId="0"/>
    <cellStyle name="Normal 61 6 3 9" xfId="0"/>
    <cellStyle name="Normal 61 6 3 9 2" xfId="0"/>
    <cellStyle name="Normal 61 6 4" xfId="0"/>
    <cellStyle name="Normal 61 6 4 10" xfId="0"/>
    <cellStyle name="Normal 61 6 4 2" xfId="0"/>
    <cellStyle name="Normal 61 6 4 2 2" xfId="0"/>
    <cellStyle name="Normal 61 6 4 2 2 2" xfId="0"/>
    <cellStyle name="Normal 61 6 4 2 2 2 2" xfId="0"/>
    <cellStyle name="Normal 61 6 4 2 2 2 2 2" xfId="0"/>
    <cellStyle name="Normal 61 6 4 2 2 2 2 2 2" xfId="0"/>
    <cellStyle name="Normal 61 6 4 2 2 2 2 2 2 2" xfId="0"/>
    <cellStyle name="Normal 61 6 4 2 2 2 2 2 2 2 2" xfId="0"/>
    <cellStyle name="Normal 61 6 4 2 2 2 2 2 2 3" xfId="0"/>
    <cellStyle name="Normal 61 6 4 2 2 2 2 2 3" xfId="0"/>
    <cellStyle name="Normal 61 6 4 2 2 2 2 2 3 2" xfId="0"/>
    <cellStyle name="Normal 61 6 4 2 2 2 2 2 3 2 2" xfId="0"/>
    <cellStyle name="Normal 61 6 4 2 2 2 2 2 3 3" xfId="0"/>
    <cellStyle name="Normal 61 6 4 2 2 2 2 2 4" xfId="0"/>
    <cellStyle name="Normal 61 6 4 2 2 2 2 2 4 2" xfId="0"/>
    <cellStyle name="Normal 61 6 4 2 2 2 2 2 5" xfId="0"/>
    <cellStyle name="Normal 61 6 4 2 2 2 2 3" xfId="0"/>
    <cellStyle name="Normal 61 6 4 2 2 2 2 3 2" xfId="0"/>
    <cellStyle name="Normal 61 6 4 2 2 2 2 3 2 2" xfId="0"/>
    <cellStyle name="Normal 61 6 4 2 2 2 2 3 3" xfId="0"/>
    <cellStyle name="Normal 61 6 4 2 2 2 2 4" xfId="0"/>
    <cellStyle name="Normal 61 6 4 2 2 2 2 4 2" xfId="0"/>
    <cellStyle name="Normal 61 6 4 2 2 2 2 4 2 2" xfId="0"/>
    <cellStyle name="Normal 61 6 4 2 2 2 2 4 3" xfId="0"/>
    <cellStyle name="Normal 61 6 4 2 2 2 2 5" xfId="0"/>
    <cellStyle name="Normal 61 6 4 2 2 2 2 5 2" xfId="0"/>
    <cellStyle name="Normal 61 6 4 2 2 2 2 6" xfId="0"/>
    <cellStyle name="Normal 61 6 4 2 2 2 3" xfId="0"/>
    <cellStyle name="Normal 61 6 4 2 2 2 3 2" xfId="0"/>
    <cellStyle name="Normal 61 6 4 2 2 2 3 2 2" xfId="0"/>
    <cellStyle name="Normal 61 6 4 2 2 2 3 2 2 2" xfId="0"/>
    <cellStyle name="Normal 61 6 4 2 2 2 3 2 3" xfId="0"/>
    <cellStyle name="Normal 61 6 4 2 2 2 3 3" xfId="0"/>
    <cellStyle name="Normal 61 6 4 2 2 2 3 3 2" xfId="0"/>
    <cellStyle name="Normal 61 6 4 2 2 2 3 3 2 2" xfId="0"/>
    <cellStyle name="Normal 61 6 4 2 2 2 3 3 3" xfId="0"/>
    <cellStyle name="Normal 61 6 4 2 2 2 3 4" xfId="0"/>
    <cellStyle name="Normal 61 6 4 2 2 2 3 4 2" xfId="0"/>
    <cellStyle name="Normal 61 6 4 2 2 2 3 5" xfId="0"/>
    <cellStyle name="Normal 61 6 4 2 2 2 4" xfId="0"/>
    <cellStyle name="Normal 61 6 4 2 2 2 4 2" xfId="0"/>
    <cellStyle name="Normal 61 6 4 2 2 2 4 2 2" xfId="0"/>
    <cellStyle name="Normal 61 6 4 2 2 2 4 3" xfId="0"/>
    <cellStyle name="Normal 61 6 4 2 2 2 5" xfId="0"/>
    <cellStyle name="Normal 61 6 4 2 2 2 5 2" xfId="0"/>
    <cellStyle name="Normal 61 6 4 2 2 2 5 2 2" xfId="0"/>
    <cellStyle name="Normal 61 6 4 2 2 2 5 3" xfId="0"/>
    <cellStyle name="Normal 61 6 4 2 2 2 6" xfId="0"/>
    <cellStyle name="Normal 61 6 4 2 2 2 6 2" xfId="0"/>
    <cellStyle name="Normal 61 6 4 2 2 2 7" xfId="0"/>
    <cellStyle name="Normal 61 6 4 2 2 3" xfId="0"/>
    <cellStyle name="Normal 61 6 4 2 2 3 2" xfId="0"/>
    <cellStyle name="Normal 61 6 4 2 2 3 2 2" xfId="0"/>
    <cellStyle name="Normal 61 6 4 2 2 3 2 2 2" xfId="0"/>
    <cellStyle name="Normal 61 6 4 2 2 3 2 2 2 2" xfId="0"/>
    <cellStyle name="Normal 61 6 4 2 2 3 2 2 3" xfId="0"/>
    <cellStyle name="Normal 61 6 4 2 2 3 2 3" xfId="0"/>
    <cellStyle name="Normal 61 6 4 2 2 3 2 3 2" xfId="0"/>
    <cellStyle name="Normal 61 6 4 2 2 3 2 3 2 2" xfId="0"/>
    <cellStyle name="Normal 61 6 4 2 2 3 2 3 3" xfId="0"/>
    <cellStyle name="Normal 61 6 4 2 2 3 2 4" xfId="0"/>
    <cellStyle name="Normal 61 6 4 2 2 3 2 4 2" xfId="0"/>
    <cellStyle name="Normal 61 6 4 2 2 3 2 5" xfId="0"/>
    <cellStyle name="Normal 61 6 4 2 2 3 3" xfId="0"/>
    <cellStyle name="Normal 61 6 4 2 2 3 3 2" xfId="0"/>
    <cellStyle name="Normal 61 6 4 2 2 3 3 2 2" xfId="0"/>
    <cellStyle name="Normal 61 6 4 2 2 3 3 3" xfId="0"/>
    <cellStyle name="Normal 61 6 4 2 2 3 4" xfId="0"/>
    <cellStyle name="Normal 61 6 4 2 2 3 4 2" xfId="0"/>
    <cellStyle name="Normal 61 6 4 2 2 3 4 2 2" xfId="0"/>
    <cellStyle name="Normal 61 6 4 2 2 3 4 3" xfId="0"/>
    <cellStyle name="Normal 61 6 4 2 2 3 5" xfId="0"/>
    <cellStyle name="Normal 61 6 4 2 2 3 5 2" xfId="0"/>
    <cellStyle name="Normal 61 6 4 2 2 3 6" xfId="0"/>
    <cellStyle name="Normal 61 6 4 2 2 4" xfId="0"/>
    <cellStyle name="Normal 61 6 4 2 2 4 2" xfId="0"/>
    <cellStyle name="Normal 61 6 4 2 2 4 2 2" xfId="0"/>
    <cellStyle name="Normal 61 6 4 2 2 4 2 2 2" xfId="0"/>
    <cellStyle name="Normal 61 6 4 2 2 4 2 3" xfId="0"/>
    <cellStyle name="Normal 61 6 4 2 2 4 3" xfId="0"/>
    <cellStyle name="Normal 61 6 4 2 2 4 3 2" xfId="0"/>
    <cellStyle name="Normal 61 6 4 2 2 4 3 2 2" xfId="0"/>
    <cellStyle name="Normal 61 6 4 2 2 4 3 3" xfId="0"/>
    <cellStyle name="Normal 61 6 4 2 2 4 4" xfId="0"/>
    <cellStyle name="Normal 61 6 4 2 2 4 4 2" xfId="0"/>
    <cellStyle name="Normal 61 6 4 2 2 4 5" xfId="0"/>
    <cellStyle name="Normal 61 6 4 2 2 5" xfId="0"/>
    <cellStyle name="Normal 61 6 4 2 2 5 2" xfId="0"/>
    <cellStyle name="Normal 61 6 4 2 2 5 2 2" xfId="0"/>
    <cellStyle name="Normal 61 6 4 2 2 5 3" xfId="0"/>
    <cellStyle name="Normal 61 6 4 2 2 6" xfId="0"/>
    <cellStyle name="Normal 61 6 4 2 2 6 2" xfId="0"/>
    <cellStyle name="Normal 61 6 4 2 2 6 2 2" xfId="0"/>
    <cellStyle name="Normal 61 6 4 2 2 6 3" xfId="0"/>
    <cellStyle name="Normal 61 6 4 2 2 7" xfId="0"/>
    <cellStyle name="Normal 61 6 4 2 2 7 2" xfId="0"/>
    <cellStyle name="Normal 61 6 4 2 2 8" xfId="0"/>
    <cellStyle name="Normal 61 6 4 2 3" xfId="0"/>
    <cellStyle name="Normal 61 6 4 2 3 2" xfId="0"/>
    <cellStyle name="Normal 61 6 4 2 3 2 2" xfId="0"/>
    <cellStyle name="Normal 61 6 4 2 3 2 2 2" xfId="0"/>
    <cellStyle name="Normal 61 6 4 2 3 2 2 2 2" xfId="0"/>
    <cellStyle name="Normal 61 6 4 2 3 2 2 2 2 2" xfId="0"/>
    <cellStyle name="Normal 61 6 4 2 3 2 2 2 3" xfId="0"/>
    <cellStyle name="Normal 61 6 4 2 3 2 2 3" xfId="0"/>
    <cellStyle name="Normal 61 6 4 2 3 2 2 3 2" xfId="0"/>
    <cellStyle name="Normal 61 6 4 2 3 2 2 3 2 2" xfId="0"/>
    <cellStyle name="Normal 61 6 4 2 3 2 2 3 3" xfId="0"/>
    <cellStyle name="Normal 61 6 4 2 3 2 2 4" xfId="0"/>
    <cellStyle name="Normal 61 6 4 2 3 2 2 4 2" xfId="0"/>
    <cellStyle name="Normal 61 6 4 2 3 2 2 5" xfId="0"/>
    <cellStyle name="Normal 61 6 4 2 3 2 3" xfId="0"/>
    <cellStyle name="Normal 61 6 4 2 3 2 3 2" xfId="0"/>
    <cellStyle name="Normal 61 6 4 2 3 2 3 2 2" xfId="0"/>
    <cellStyle name="Normal 61 6 4 2 3 2 3 3" xfId="0"/>
    <cellStyle name="Normal 61 6 4 2 3 2 4" xfId="0"/>
    <cellStyle name="Normal 61 6 4 2 3 2 4 2" xfId="0"/>
    <cellStyle name="Normal 61 6 4 2 3 2 4 2 2" xfId="0"/>
    <cellStyle name="Normal 61 6 4 2 3 2 4 3" xfId="0"/>
    <cellStyle name="Normal 61 6 4 2 3 2 5" xfId="0"/>
    <cellStyle name="Normal 61 6 4 2 3 2 5 2" xfId="0"/>
    <cellStyle name="Normal 61 6 4 2 3 2 6" xfId="0"/>
    <cellStyle name="Normal 61 6 4 2 3 3" xfId="0"/>
    <cellStyle name="Normal 61 6 4 2 3 3 2" xfId="0"/>
    <cellStyle name="Normal 61 6 4 2 3 3 2 2" xfId="0"/>
    <cellStyle name="Normal 61 6 4 2 3 3 2 2 2" xfId="0"/>
    <cellStyle name="Normal 61 6 4 2 3 3 2 3" xfId="0"/>
    <cellStyle name="Normal 61 6 4 2 3 3 3" xfId="0"/>
    <cellStyle name="Normal 61 6 4 2 3 3 3 2" xfId="0"/>
    <cellStyle name="Normal 61 6 4 2 3 3 3 2 2" xfId="0"/>
    <cellStyle name="Normal 61 6 4 2 3 3 3 3" xfId="0"/>
    <cellStyle name="Normal 61 6 4 2 3 3 4" xfId="0"/>
    <cellStyle name="Normal 61 6 4 2 3 3 4 2" xfId="0"/>
    <cellStyle name="Normal 61 6 4 2 3 3 5" xfId="0"/>
    <cellStyle name="Normal 61 6 4 2 3 4" xfId="0"/>
    <cellStyle name="Normal 61 6 4 2 3 4 2" xfId="0"/>
    <cellStyle name="Normal 61 6 4 2 3 4 2 2" xfId="0"/>
    <cellStyle name="Normal 61 6 4 2 3 4 3" xfId="0"/>
    <cellStyle name="Normal 61 6 4 2 3 5" xfId="0"/>
    <cellStyle name="Normal 61 6 4 2 3 5 2" xfId="0"/>
    <cellStyle name="Normal 61 6 4 2 3 5 2 2" xfId="0"/>
    <cellStyle name="Normal 61 6 4 2 3 5 3" xfId="0"/>
    <cellStyle name="Normal 61 6 4 2 3 6" xfId="0"/>
    <cellStyle name="Normal 61 6 4 2 3 6 2" xfId="0"/>
    <cellStyle name="Normal 61 6 4 2 3 7" xfId="0"/>
    <cellStyle name="Normal 61 6 4 2 4" xfId="0"/>
    <cellStyle name="Normal 61 6 4 2 4 2" xfId="0"/>
    <cellStyle name="Normal 61 6 4 2 4 2 2" xfId="0"/>
    <cellStyle name="Normal 61 6 4 2 4 2 2 2" xfId="0"/>
    <cellStyle name="Normal 61 6 4 2 4 2 2 2 2" xfId="0"/>
    <cellStyle name="Normal 61 6 4 2 4 2 2 3" xfId="0"/>
    <cellStyle name="Normal 61 6 4 2 4 2 3" xfId="0"/>
    <cellStyle name="Normal 61 6 4 2 4 2 3 2" xfId="0"/>
    <cellStyle name="Normal 61 6 4 2 4 2 3 2 2" xfId="0"/>
    <cellStyle name="Normal 61 6 4 2 4 2 3 3" xfId="0"/>
    <cellStyle name="Normal 61 6 4 2 4 2 4" xfId="0"/>
    <cellStyle name="Normal 61 6 4 2 4 2 4 2" xfId="0"/>
    <cellStyle name="Normal 61 6 4 2 4 2 5" xfId="0"/>
    <cellStyle name="Normal 61 6 4 2 4 3" xfId="0"/>
    <cellStyle name="Normal 61 6 4 2 4 3 2" xfId="0"/>
    <cellStyle name="Normal 61 6 4 2 4 3 2 2" xfId="0"/>
    <cellStyle name="Normal 61 6 4 2 4 3 3" xfId="0"/>
    <cellStyle name="Normal 61 6 4 2 4 4" xfId="0"/>
    <cellStyle name="Normal 61 6 4 2 4 4 2" xfId="0"/>
    <cellStyle name="Normal 61 6 4 2 4 4 2 2" xfId="0"/>
    <cellStyle name="Normal 61 6 4 2 4 4 3" xfId="0"/>
    <cellStyle name="Normal 61 6 4 2 4 5" xfId="0"/>
    <cellStyle name="Normal 61 6 4 2 4 5 2" xfId="0"/>
    <cellStyle name="Normal 61 6 4 2 4 6" xfId="0"/>
    <cellStyle name="Normal 61 6 4 2 5" xfId="0"/>
    <cellStyle name="Normal 61 6 4 2 5 2" xfId="0"/>
    <cellStyle name="Normal 61 6 4 2 5 2 2" xfId="0"/>
    <cellStyle name="Normal 61 6 4 2 5 2 2 2" xfId="0"/>
    <cellStyle name="Normal 61 6 4 2 5 2 3" xfId="0"/>
    <cellStyle name="Normal 61 6 4 2 5 3" xfId="0"/>
    <cellStyle name="Normal 61 6 4 2 5 3 2" xfId="0"/>
    <cellStyle name="Normal 61 6 4 2 5 3 2 2" xfId="0"/>
    <cellStyle name="Normal 61 6 4 2 5 3 3" xfId="0"/>
    <cellStyle name="Normal 61 6 4 2 5 4" xfId="0"/>
    <cellStyle name="Normal 61 6 4 2 5 4 2" xfId="0"/>
    <cellStyle name="Normal 61 6 4 2 5 5" xfId="0"/>
    <cellStyle name="Normal 61 6 4 2 6" xfId="0"/>
    <cellStyle name="Normal 61 6 4 2 6 2" xfId="0"/>
    <cellStyle name="Normal 61 6 4 2 6 2 2" xfId="0"/>
    <cellStyle name="Normal 61 6 4 2 6 3" xfId="0"/>
    <cellStyle name="Normal 61 6 4 2 7" xfId="0"/>
    <cellStyle name="Normal 61 6 4 2 7 2" xfId="0"/>
    <cellStyle name="Normal 61 6 4 2 7 2 2" xfId="0"/>
    <cellStyle name="Normal 61 6 4 2 7 3" xfId="0"/>
    <cellStyle name="Normal 61 6 4 2 8" xfId="0"/>
    <cellStyle name="Normal 61 6 4 2 8 2" xfId="0"/>
    <cellStyle name="Normal 61 6 4 2 9" xfId="0"/>
    <cellStyle name="Normal 61 6 4 3" xfId="0"/>
    <cellStyle name="Normal 61 6 4 3 2" xfId="0"/>
    <cellStyle name="Normal 61 6 4 3 2 2" xfId="0"/>
    <cellStyle name="Normal 61 6 4 3 2 2 2" xfId="0"/>
    <cellStyle name="Normal 61 6 4 3 2 2 2 2" xfId="0"/>
    <cellStyle name="Normal 61 6 4 3 2 2 2 2 2" xfId="0"/>
    <cellStyle name="Normal 61 6 4 3 2 2 2 2 2 2" xfId="0"/>
    <cellStyle name="Normal 61 6 4 3 2 2 2 2 3" xfId="0"/>
    <cellStyle name="Normal 61 6 4 3 2 2 2 3" xfId="0"/>
    <cellStyle name="Normal 61 6 4 3 2 2 2 3 2" xfId="0"/>
    <cellStyle name="Normal 61 6 4 3 2 2 2 3 2 2" xfId="0"/>
    <cellStyle name="Normal 61 6 4 3 2 2 2 3 3" xfId="0"/>
    <cellStyle name="Normal 61 6 4 3 2 2 2 4" xfId="0"/>
    <cellStyle name="Normal 61 6 4 3 2 2 2 4 2" xfId="0"/>
    <cellStyle name="Normal 61 6 4 3 2 2 2 5" xfId="0"/>
    <cellStyle name="Normal 61 6 4 3 2 2 3" xfId="0"/>
    <cellStyle name="Normal 61 6 4 3 2 2 3 2" xfId="0"/>
    <cellStyle name="Normal 61 6 4 3 2 2 3 2 2" xfId="0"/>
    <cellStyle name="Normal 61 6 4 3 2 2 3 3" xfId="0"/>
    <cellStyle name="Normal 61 6 4 3 2 2 4" xfId="0"/>
    <cellStyle name="Normal 61 6 4 3 2 2 4 2" xfId="0"/>
    <cellStyle name="Normal 61 6 4 3 2 2 4 2 2" xfId="0"/>
    <cellStyle name="Normal 61 6 4 3 2 2 4 3" xfId="0"/>
    <cellStyle name="Normal 61 6 4 3 2 2 5" xfId="0"/>
    <cellStyle name="Normal 61 6 4 3 2 2 5 2" xfId="0"/>
    <cellStyle name="Normal 61 6 4 3 2 2 6" xfId="0"/>
    <cellStyle name="Normal 61 6 4 3 2 3" xfId="0"/>
    <cellStyle name="Normal 61 6 4 3 2 3 2" xfId="0"/>
    <cellStyle name="Normal 61 6 4 3 2 3 2 2" xfId="0"/>
    <cellStyle name="Normal 61 6 4 3 2 3 2 2 2" xfId="0"/>
    <cellStyle name="Normal 61 6 4 3 2 3 2 3" xfId="0"/>
    <cellStyle name="Normal 61 6 4 3 2 3 3" xfId="0"/>
    <cellStyle name="Normal 61 6 4 3 2 3 3 2" xfId="0"/>
    <cellStyle name="Normal 61 6 4 3 2 3 3 2 2" xfId="0"/>
    <cellStyle name="Normal 61 6 4 3 2 3 3 3" xfId="0"/>
    <cellStyle name="Normal 61 6 4 3 2 3 4" xfId="0"/>
    <cellStyle name="Normal 61 6 4 3 2 3 4 2" xfId="0"/>
    <cellStyle name="Normal 61 6 4 3 2 3 5" xfId="0"/>
    <cellStyle name="Normal 61 6 4 3 2 4" xfId="0"/>
    <cellStyle name="Normal 61 6 4 3 2 4 2" xfId="0"/>
    <cellStyle name="Normal 61 6 4 3 2 4 2 2" xfId="0"/>
    <cellStyle name="Normal 61 6 4 3 2 4 3" xfId="0"/>
    <cellStyle name="Normal 61 6 4 3 2 5" xfId="0"/>
    <cellStyle name="Normal 61 6 4 3 2 5 2" xfId="0"/>
    <cellStyle name="Normal 61 6 4 3 2 5 2 2" xfId="0"/>
    <cellStyle name="Normal 61 6 4 3 2 5 3" xfId="0"/>
    <cellStyle name="Normal 61 6 4 3 2 6" xfId="0"/>
    <cellStyle name="Normal 61 6 4 3 2 6 2" xfId="0"/>
    <cellStyle name="Normal 61 6 4 3 2 7" xfId="0"/>
    <cellStyle name="Normal 61 6 4 3 3" xfId="0"/>
    <cellStyle name="Normal 61 6 4 3 3 2" xfId="0"/>
    <cellStyle name="Normal 61 6 4 3 3 2 2" xfId="0"/>
    <cellStyle name="Normal 61 6 4 3 3 2 2 2" xfId="0"/>
    <cellStyle name="Normal 61 6 4 3 3 2 2 2 2" xfId="0"/>
    <cellStyle name="Normal 61 6 4 3 3 2 2 3" xfId="0"/>
    <cellStyle name="Normal 61 6 4 3 3 2 3" xfId="0"/>
    <cellStyle name="Normal 61 6 4 3 3 2 3 2" xfId="0"/>
    <cellStyle name="Normal 61 6 4 3 3 2 3 2 2" xfId="0"/>
    <cellStyle name="Normal 61 6 4 3 3 2 3 3" xfId="0"/>
    <cellStyle name="Normal 61 6 4 3 3 2 4" xfId="0"/>
    <cellStyle name="Normal 61 6 4 3 3 2 4 2" xfId="0"/>
    <cellStyle name="Normal 61 6 4 3 3 2 5" xfId="0"/>
    <cellStyle name="Normal 61 6 4 3 3 3" xfId="0"/>
    <cellStyle name="Normal 61 6 4 3 3 3 2" xfId="0"/>
    <cellStyle name="Normal 61 6 4 3 3 3 2 2" xfId="0"/>
    <cellStyle name="Normal 61 6 4 3 3 3 3" xfId="0"/>
    <cellStyle name="Normal 61 6 4 3 3 4" xfId="0"/>
    <cellStyle name="Normal 61 6 4 3 3 4 2" xfId="0"/>
    <cellStyle name="Normal 61 6 4 3 3 4 2 2" xfId="0"/>
    <cellStyle name="Normal 61 6 4 3 3 4 3" xfId="0"/>
    <cellStyle name="Normal 61 6 4 3 3 5" xfId="0"/>
    <cellStyle name="Normal 61 6 4 3 3 5 2" xfId="0"/>
    <cellStyle name="Normal 61 6 4 3 3 6" xfId="0"/>
    <cellStyle name="Normal 61 6 4 3 4" xfId="0"/>
    <cellStyle name="Normal 61 6 4 3 4 2" xfId="0"/>
    <cellStyle name="Normal 61 6 4 3 4 2 2" xfId="0"/>
    <cellStyle name="Normal 61 6 4 3 4 2 2 2" xfId="0"/>
    <cellStyle name="Normal 61 6 4 3 4 2 3" xfId="0"/>
    <cellStyle name="Normal 61 6 4 3 4 3" xfId="0"/>
    <cellStyle name="Normal 61 6 4 3 4 3 2" xfId="0"/>
    <cellStyle name="Normal 61 6 4 3 4 3 2 2" xfId="0"/>
    <cellStyle name="Normal 61 6 4 3 4 3 3" xfId="0"/>
    <cellStyle name="Normal 61 6 4 3 4 4" xfId="0"/>
    <cellStyle name="Normal 61 6 4 3 4 4 2" xfId="0"/>
    <cellStyle name="Normal 61 6 4 3 4 5" xfId="0"/>
    <cellStyle name="Normal 61 6 4 3 5" xfId="0"/>
    <cellStyle name="Normal 61 6 4 3 5 2" xfId="0"/>
    <cellStyle name="Normal 61 6 4 3 5 2 2" xfId="0"/>
    <cellStyle name="Normal 61 6 4 3 5 3" xfId="0"/>
    <cellStyle name="Normal 61 6 4 3 6" xfId="0"/>
    <cellStyle name="Normal 61 6 4 3 6 2" xfId="0"/>
    <cellStyle name="Normal 61 6 4 3 6 2 2" xfId="0"/>
    <cellStyle name="Normal 61 6 4 3 6 3" xfId="0"/>
    <cellStyle name="Normal 61 6 4 3 7" xfId="0"/>
    <cellStyle name="Normal 61 6 4 3 7 2" xfId="0"/>
    <cellStyle name="Normal 61 6 4 3 8" xfId="0"/>
    <cellStyle name="Normal 61 6 4 4" xfId="0"/>
    <cellStyle name="Normal 61 6 4 4 2" xfId="0"/>
    <cellStyle name="Normal 61 6 4 4 2 2" xfId="0"/>
    <cellStyle name="Normal 61 6 4 4 2 2 2" xfId="0"/>
    <cellStyle name="Normal 61 6 4 4 2 2 2 2" xfId="0"/>
    <cellStyle name="Normal 61 6 4 4 2 2 2 2 2" xfId="0"/>
    <cellStyle name="Normal 61 6 4 4 2 2 2 3" xfId="0"/>
    <cellStyle name="Normal 61 6 4 4 2 2 3" xfId="0"/>
    <cellStyle name="Normal 61 6 4 4 2 2 3 2" xfId="0"/>
    <cellStyle name="Normal 61 6 4 4 2 2 3 2 2" xfId="0"/>
    <cellStyle name="Normal 61 6 4 4 2 2 3 3" xfId="0"/>
    <cellStyle name="Normal 61 6 4 4 2 2 4" xfId="0"/>
    <cellStyle name="Normal 61 6 4 4 2 2 4 2" xfId="0"/>
    <cellStyle name="Normal 61 6 4 4 2 2 5" xfId="0"/>
    <cellStyle name="Normal 61 6 4 4 2 3" xfId="0"/>
    <cellStyle name="Normal 61 6 4 4 2 3 2" xfId="0"/>
    <cellStyle name="Normal 61 6 4 4 2 3 2 2" xfId="0"/>
    <cellStyle name="Normal 61 6 4 4 2 3 3" xfId="0"/>
    <cellStyle name="Normal 61 6 4 4 2 4" xfId="0"/>
    <cellStyle name="Normal 61 6 4 4 2 4 2" xfId="0"/>
    <cellStyle name="Normal 61 6 4 4 2 4 2 2" xfId="0"/>
    <cellStyle name="Normal 61 6 4 4 2 4 3" xfId="0"/>
    <cellStyle name="Normal 61 6 4 4 2 5" xfId="0"/>
    <cellStyle name="Normal 61 6 4 4 2 5 2" xfId="0"/>
    <cellStyle name="Normal 61 6 4 4 2 6" xfId="0"/>
    <cellStyle name="Normal 61 6 4 4 3" xfId="0"/>
    <cellStyle name="Normal 61 6 4 4 3 2" xfId="0"/>
    <cellStyle name="Normal 61 6 4 4 3 2 2" xfId="0"/>
    <cellStyle name="Normal 61 6 4 4 3 2 2 2" xfId="0"/>
    <cellStyle name="Normal 61 6 4 4 3 2 3" xfId="0"/>
    <cellStyle name="Normal 61 6 4 4 3 3" xfId="0"/>
    <cellStyle name="Normal 61 6 4 4 3 3 2" xfId="0"/>
    <cellStyle name="Normal 61 6 4 4 3 3 2 2" xfId="0"/>
    <cellStyle name="Normal 61 6 4 4 3 3 3" xfId="0"/>
    <cellStyle name="Normal 61 6 4 4 3 4" xfId="0"/>
    <cellStyle name="Normal 61 6 4 4 3 4 2" xfId="0"/>
    <cellStyle name="Normal 61 6 4 4 3 5" xfId="0"/>
    <cellStyle name="Normal 61 6 4 4 4" xfId="0"/>
    <cellStyle name="Normal 61 6 4 4 4 2" xfId="0"/>
    <cellStyle name="Normal 61 6 4 4 4 2 2" xfId="0"/>
    <cellStyle name="Normal 61 6 4 4 4 3" xfId="0"/>
    <cellStyle name="Normal 61 6 4 4 5" xfId="0"/>
    <cellStyle name="Normal 61 6 4 4 5 2" xfId="0"/>
    <cellStyle name="Normal 61 6 4 4 5 2 2" xfId="0"/>
    <cellStyle name="Normal 61 6 4 4 5 3" xfId="0"/>
    <cellStyle name="Normal 61 6 4 4 6" xfId="0"/>
    <cellStyle name="Normal 61 6 4 4 6 2" xfId="0"/>
    <cellStyle name="Normal 61 6 4 4 7" xfId="0"/>
    <cellStyle name="Normal 61 6 4 5" xfId="0"/>
    <cellStyle name="Normal 61 6 4 5 2" xfId="0"/>
    <cellStyle name="Normal 61 6 4 5 2 2" xfId="0"/>
    <cellStyle name="Normal 61 6 4 5 2 2 2" xfId="0"/>
    <cellStyle name="Normal 61 6 4 5 2 2 2 2" xfId="0"/>
    <cellStyle name="Normal 61 6 4 5 2 2 3" xfId="0"/>
    <cellStyle name="Normal 61 6 4 5 2 3" xfId="0"/>
    <cellStyle name="Normal 61 6 4 5 2 3 2" xfId="0"/>
    <cellStyle name="Normal 61 6 4 5 2 3 2 2" xfId="0"/>
    <cellStyle name="Normal 61 6 4 5 2 3 3" xfId="0"/>
    <cellStyle name="Normal 61 6 4 5 2 4" xfId="0"/>
    <cellStyle name="Normal 61 6 4 5 2 4 2" xfId="0"/>
    <cellStyle name="Normal 61 6 4 5 2 5" xfId="0"/>
    <cellStyle name="Normal 61 6 4 5 3" xfId="0"/>
    <cellStyle name="Normal 61 6 4 5 3 2" xfId="0"/>
    <cellStyle name="Normal 61 6 4 5 3 2 2" xfId="0"/>
    <cellStyle name="Normal 61 6 4 5 3 3" xfId="0"/>
    <cellStyle name="Normal 61 6 4 5 4" xfId="0"/>
    <cellStyle name="Normal 61 6 4 5 4 2" xfId="0"/>
    <cellStyle name="Normal 61 6 4 5 4 2 2" xfId="0"/>
    <cellStyle name="Normal 61 6 4 5 4 3" xfId="0"/>
    <cellStyle name="Normal 61 6 4 5 5" xfId="0"/>
    <cellStyle name="Normal 61 6 4 5 5 2" xfId="0"/>
    <cellStyle name="Normal 61 6 4 5 6" xfId="0"/>
    <cellStyle name="Normal 61 6 4 6" xfId="0"/>
    <cellStyle name="Normal 61 6 4 6 2" xfId="0"/>
    <cellStyle name="Normal 61 6 4 6 2 2" xfId="0"/>
    <cellStyle name="Normal 61 6 4 6 2 2 2" xfId="0"/>
    <cellStyle name="Normal 61 6 4 6 2 3" xfId="0"/>
    <cellStyle name="Normal 61 6 4 6 3" xfId="0"/>
    <cellStyle name="Normal 61 6 4 6 3 2" xfId="0"/>
    <cellStyle name="Normal 61 6 4 6 3 2 2" xfId="0"/>
    <cellStyle name="Normal 61 6 4 6 3 3" xfId="0"/>
    <cellStyle name="Normal 61 6 4 6 4" xfId="0"/>
    <cellStyle name="Normal 61 6 4 6 4 2" xfId="0"/>
    <cellStyle name="Normal 61 6 4 6 5" xfId="0"/>
    <cellStyle name="Normal 61 6 4 7" xfId="0"/>
    <cellStyle name="Normal 61 6 4 7 2" xfId="0"/>
    <cellStyle name="Normal 61 6 4 7 2 2" xfId="0"/>
    <cellStyle name="Normal 61 6 4 7 3" xfId="0"/>
    <cellStyle name="Normal 61 6 4 8" xfId="0"/>
    <cellStyle name="Normal 61 6 4 8 2" xfId="0"/>
    <cellStyle name="Normal 61 6 4 8 2 2" xfId="0"/>
    <cellStyle name="Normal 61 6 4 8 3" xfId="0"/>
    <cellStyle name="Normal 61 6 4 9" xfId="0"/>
    <cellStyle name="Normal 61 6 4 9 2" xfId="0"/>
    <cellStyle name="Normal 61 6 5" xfId="0"/>
    <cellStyle name="Normal 61 6 5 2" xfId="0"/>
    <cellStyle name="Normal 61 6 5 2 2" xfId="0"/>
    <cellStyle name="Normal 61 6 5 2 2 2" xfId="0"/>
    <cellStyle name="Normal 61 6 5 2 2 2 2" xfId="0"/>
    <cellStyle name="Normal 61 6 5 2 2 2 2 2" xfId="0"/>
    <cellStyle name="Normal 61 6 5 2 2 2 2 2 2" xfId="0"/>
    <cellStyle name="Normal 61 6 5 2 2 2 2 2 2 2" xfId="0"/>
    <cellStyle name="Normal 61 6 5 2 2 2 2 2 3" xfId="0"/>
    <cellStyle name="Normal 61 6 5 2 2 2 2 3" xfId="0"/>
    <cellStyle name="Normal 61 6 5 2 2 2 2 3 2" xfId="0"/>
    <cellStyle name="Normal 61 6 5 2 2 2 2 3 2 2" xfId="0"/>
    <cellStyle name="Normal 61 6 5 2 2 2 2 3 3" xfId="0"/>
    <cellStyle name="Normal 61 6 5 2 2 2 2 4" xfId="0"/>
    <cellStyle name="Normal 61 6 5 2 2 2 2 4 2" xfId="0"/>
    <cellStyle name="Normal 61 6 5 2 2 2 2 5" xfId="0"/>
    <cellStyle name="Normal 61 6 5 2 2 2 3" xfId="0"/>
    <cellStyle name="Normal 61 6 5 2 2 2 3 2" xfId="0"/>
    <cellStyle name="Normal 61 6 5 2 2 2 3 2 2" xfId="0"/>
    <cellStyle name="Normal 61 6 5 2 2 2 3 3" xfId="0"/>
    <cellStyle name="Normal 61 6 5 2 2 2 4" xfId="0"/>
    <cellStyle name="Normal 61 6 5 2 2 2 4 2" xfId="0"/>
    <cellStyle name="Normal 61 6 5 2 2 2 4 2 2" xfId="0"/>
    <cellStyle name="Normal 61 6 5 2 2 2 4 3" xfId="0"/>
    <cellStyle name="Normal 61 6 5 2 2 2 5" xfId="0"/>
    <cellStyle name="Normal 61 6 5 2 2 2 5 2" xfId="0"/>
    <cellStyle name="Normal 61 6 5 2 2 2 6" xfId="0"/>
    <cellStyle name="Normal 61 6 5 2 2 3" xfId="0"/>
    <cellStyle name="Normal 61 6 5 2 2 3 2" xfId="0"/>
    <cellStyle name="Normal 61 6 5 2 2 3 2 2" xfId="0"/>
    <cellStyle name="Normal 61 6 5 2 2 3 2 2 2" xfId="0"/>
    <cellStyle name="Normal 61 6 5 2 2 3 2 3" xfId="0"/>
    <cellStyle name="Normal 61 6 5 2 2 3 3" xfId="0"/>
    <cellStyle name="Normal 61 6 5 2 2 3 3 2" xfId="0"/>
    <cellStyle name="Normal 61 6 5 2 2 3 3 2 2" xfId="0"/>
    <cellStyle name="Normal 61 6 5 2 2 3 3 3" xfId="0"/>
    <cellStyle name="Normal 61 6 5 2 2 3 4" xfId="0"/>
    <cellStyle name="Normal 61 6 5 2 2 3 4 2" xfId="0"/>
    <cellStyle name="Normal 61 6 5 2 2 3 5" xfId="0"/>
    <cellStyle name="Normal 61 6 5 2 2 4" xfId="0"/>
    <cellStyle name="Normal 61 6 5 2 2 4 2" xfId="0"/>
    <cellStyle name="Normal 61 6 5 2 2 4 2 2" xfId="0"/>
    <cellStyle name="Normal 61 6 5 2 2 4 3" xfId="0"/>
    <cellStyle name="Normal 61 6 5 2 2 5" xfId="0"/>
    <cellStyle name="Normal 61 6 5 2 2 5 2" xfId="0"/>
    <cellStyle name="Normal 61 6 5 2 2 5 2 2" xfId="0"/>
    <cellStyle name="Normal 61 6 5 2 2 5 3" xfId="0"/>
    <cellStyle name="Normal 61 6 5 2 2 6" xfId="0"/>
    <cellStyle name="Normal 61 6 5 2 2 6 2" xfId="0"/>
    <cellStyle name="Normal 61 6 5 2 2 7" xfId="0"/>
    <cellStyle name="Normal 61 6 5 2 3" xfId="0"/>
    <cellStyle name="Normal 61 6 5 2 3 2" xfId="0"/>
    <cellStyle name="Normal 61 6 5 2 3 2 2" xfId="0"/>
    <cellStyle name="Normal 61 6 5 2 3 2 2 2" xfId="0"/>
    <cellStyle name="Normal 61 6 5 2 3 2 2 2 2" xfId="0"/>
    <cellStyle name="Normal 61 6 5 2 3 2 2 3" xfId="0"/>
    <cellStyle name="Normal 61 6 5 2 3 2 3" xfId="0"/>
    <cellStyle name="Normal 61 6 5 2 3 2 3 2" xfId="0"/>
    <cellStyle name="Normal 61 6 5 2 3 2 3 2 2" xfId="0"/>
    <cellStyle name="Normal 61 6 5 2 3 2 3 3" xfId="0"/>
    <cellStyle name="Normal 61 6 5 2 3 2 4" xfId="0"/>
    <cellStyle name="Normal 61 6 5 2 3 2 4 2" xfId="0"/>
    <cellStyle name="Normal 61 6 5 2 3 2 5" xfId="0"/>
    <cellStyle name="Normal 61 6 5 2 3 3" xfId="0"/>
    <cellStyle name="Normal 61 6 5 2 3 3 2" xfId="0"/>
    <cellStyle name="Normal 61 6 5 2 3 3 2 2" xfId="0"/>
    <cellStyle name="Normal 61 6 5 2 3 3 3" xfId="0"/>
    <cellStyle name="Normal 61 6 5 2 3 4" xfId="0"/>
    <cellStyle name="Normal 61 6 5 2 3 4 2" xfId="0"/>
    <cellStyle name="Normal 61 6 5 2 3 4 2 2" xfId="0"/>
    <cellStyle name="Normal 61 6 5 2 3 4 3" xfId="0"/>
    <cellStyle name="Normal 61 6 5 2 3 5" xfId="0"/>
    <cellStyle name="Normal 61 6 5 2 3 5 2" xfId="0"/>
    <cellStyle name="Normal 61 6 5 2 3 6" xfId="0"/>
    <cellStyle name="Normal 61 6 5 2 4" xfId="0"/>
    <cellStyle name="Normal 61 6 5 2 4 2" xfId="0"/>
    <cellStyle name="Normal 61 6 5 2 4 2 2" xfId="0"/>
    <cellStyle name="Normal 61 6 5 2 4 2 2 2" xfId="0"/>
    <cellStyle name="Normal 61 6 5 2 4 2 3" xfId="0"/>
    <cellStyle name="Normal 61 6 5 2 4 3" xfId="0"/>
    <cellStyle name="Normal 61 6 5 2 4 3 2" xfId="0"/>
    <cellStyle name="Normal 61 6 5 2 4 3 2 2" xfId="0"/>
    <cellStyle name="Normal 61 6 5 2 4 3 3" xfId="0"/>
    <cellStyle name="Normal 61 6 5 2 4 4" xfId="0"/>
    <cellStyle name="Normal 61 6 5 2 4 4 2" xfId="0"/>
    <cellStyle name="Normal 61 6 5 2 4 5" xfId="0"/>
    <cellStyle name="Normal 61 6 5 2 5" xfId="0"/>
    <cellStyle name="Normal 61 6 5 2 5 2" xfId="0"/>
    <cellStyle name="Normal 61 6 5 2 5 2 2" xfId="0"/>
    <cellStyle name="Normal 61 6 5 2 5 3" xfId="0"/>
    <cellStyle name="Normal 61 6 5 2 6" xfId="0"/>
    <cellStyle name="Normal 61 6 5 2 6 2" xfId="0"/>
    <cellStyle name="Normal 61 6 5 2 6 2 2" xfId="0"/>
    <cellStyle name="Normal 61 6 5 2 6 3" xfId="0"/>
    <cellStyle name="Normal 61 6 5 2 7" xfId="0"/>
    <cellStyle name="Normal 61 6 5 2 7 2" xfId="0"/>
    <cellStyle name="Normal 61 6 5 2 8" xfId="0"/>
    <cellStyle name="Normal 61 6 5 3" xfId="0"/>
    <cellStyle name="Normal 61 6 5 3 2" xfId="0"/>
    <cellStyle name="Normal 61 6 5 3 2 2" xfId="0"/>
    <cellStyle name="Normal 61 6 5 3 2 2 2" xfId="0"/>
    <cellStyle name="Normal 61 6 5 3 2 2 2 2" xfId="0"/>
    <cellStyle name="Normal 61 6 5 3 2 2 2 2 2" xfId="0"/>
    <cellStyle name="Normal 61 6 5 3 2 2 2 3" xfId="0"/>
    <cellStyle name="Normal 61 6 5 3 2 2 3" xfId="0"/>
    <cellStyle name="Normal 61 6 5 3 2 2 3 2" xfId="0"/>
    <cellStyle name="Normal 61 6 5 3 2 2 3 2 2" xfId="0"/>
    <cellStyle name="Normal 61 6 5 3 2 2 3 3" xfId="0"/>
    <cellStyle name="Normal 61 6 5 3 2 2 4" xfId="0"/>
    <cellStyle name="Normal 61 6 5 3 2 2 4 2" xfId="0"/>
    <cellStyle name="Normal 61 6 5 3 2 2 5" xfId="0"/>
    <cellStyle name="Normal 61 6 5 3 2 3" xfId="0"/>
    <cellStyle name="Normal 61 6 5 3 2 3 2" xfId="0"/>
    <cellStyle name="Normal 61 6 5 3 2 3 2 2" xfId="0"/>
    <cellStyle name="Normal 61 6 5 3 2 3 3" xfId="0"/>
    <cellStyle name="Normal 61 6 5 3 2 4" xfId="0"/>
    <cellStyle name="Normal 61 6 5 3 2 4 2" xfId="0"/>
    <cellStyle name="Normal 61 6 5 3 2 4 2 2" xfId="0"/>
    <cellStyle name="Normal 61 6 5 3 2 4 3" xfId="0"/>
    <cellStyle name="Normal 61 6 5 3 2 5" xfId="0"/>
    <cellStyle name="Normal 61 6 5 3 2 5 2" xfId="0"/>
    <cellStyle name="Normal 61 6 5 3 2 6" xfId="0"/>
    <cellStyle name="Normal 61 6 5 3 3" xfId="0"/>
    <cellStyle name="Normal 61 6 5 3 3 2" xfId="0"/>
    <cellStyle name="Normal 61 6 5 3 3 2 2" xfId="0"/>
    <cellStyle name="Normal 61 6 5 3 3 2 2 2" xfId="0"/>
    <cellStyle name="Normal 61 6 5 3 3 2 3" xfId="0"/>
    <cellStyle name="Normal 61 6 5 3 3 3" xfId="0"/>
    <cellStyle name="Normal 61 6 5 3 3 3 2" xfId="0"/>
    <cellStyle name="Normal 61 6 5 3 3 3 2 2" xfId="0"/>
    <cellStyle name="Normal 61 6 5 3 3 3 3" xfId="0"/>
    <cellStyle name="Normal 61 6 5 3 3 4" xfId="0"/>
    <cellStyle name="Normal 61 6 5 3 3 4 2" xfId="0"/>
    <cellStyle name="Normal 61 6 5 3 3 5" xfId="0"/>
    <cellStyle name="Normal 61 6 5 3 4" xfId="0"/>
    <cellStyle name="Normal 61 6 5 3 4 2" xfId="0"/>
    <cellStyle name="Normal 61 6 5 3 4 2 2" xfId="0"/>
    <cellStyle name="Normal 61 6 5 3 4 3" xfId="0"/>
    <cellStyle name="Normal 61 6 5 3 5" xfId="0"/>
    <cellStyle name="Normal 61 6 5 3 5 2" xfId="0"/>
    <cellStyle name="Normal 61 6 5 3 5 2 2" xfId="0"/>
    <cellStyle name="Normal 61 6 5 3 5 3" xfId="0"/>
    <cellStyle name="Normal 61 6 5 3 6" xfId="0"/>
    <cellStyle name="Normal 61 6 5 3 6 2" xfId="0"/>
    <cellStyle name="Normal 61 6 5 3 7" xfId="0"/>
    <cellStyle name="Normal 61 6 5 4" xfId="0"/>
    <cellStyle name="Normal 61 6 5 4 2" xfId="0"/>
    <cellStyle name="Normal 61 6 5 4 2 2" xfId="0"/>
    <cellStyle name="Normal 61 6 5 4 2 2 2" xfId="0"/>
    <cellStyle name="Normal 61 6 5 4 2 2 2 2" xfId="0"/>
    <cellStyle name="Normal 61 6 5 4 2 2 3" xfId="0"/>
    <cellStyle name="Normal 61 6 5 4 2 3" xfId="0"/>
    <cellStyle name="Normal 61 6 5 4 2 3 2" xfId="0"/>
    <cellStyle name="Normal 61 6 5 4 2 3 2 2" xfId="0"/>
    <cellStyle name="Normal 61 6 5 4 2 3 3" xfId="0"/>
    <cellStyle name="Normal 61 6 5 4 2 4" xfId="0"/>
    <cellStyle name="Normal 61 6 5 4 2 4 2" xfId="0"/>
    <cellStyle name="Normal 61 6 5 4 2 5" xfId="0"/>
    <cellStyle name="Normal 61 6 5 4 3" xfId="0"/>
    <cellStyle name="Normal 61 6 5 4 3 2" xfId="0"/>
    <cellStyle name="Normal 61 6 5 4 3 2 2" xfId="0"/>
    <cellStyle name="Normal 61 6 5 4 3 3" xfId="0"/>
    <cellStyle name="Normal 61 6 5 4 4" xfId="0"/>
    <cellStyle name="Normal 61 6 5 4 4 2" xfId="0"/>
    <cellStyle name="Normal 61 6 5 4 4 2 2" xfId="0"/>
    <cellStyle name="Normal 61 6 5 4 4 3" xfId="0"/>
    <cellStyle name="Normal 61 6 5 4 5" xfId="0"/>
    <cellStyle name="Normal 61 6 5 4 5 2" xfId="0"/>
    <cellStyle name="Normal 61 6 5 4 6" xfId="0"/>
    <cellStyle name="Normal 61 6 5 5" xfId="0"/>
    <cellStyle name="Normal 61 6 5 5 2" xfId="0"/>
    <cellStyle name="Normal 61 6 5 5 2 2" xfId="0"/>
    <cellStyle name="Normal 61 6 5 5 2 2 2" xfId="0"/>
    <cellStyle name="Normal 61 6 5 5 2 3" xfId="0"/>
    <cellStyle name="Normal 61 6 5 5 3" xfId="0"/>
    <cellStyle name="Normal 61 6 5 5 3 2" xfId="0"/>
    <cellStyle name="Normal 61 6 5 5 3 2 2" xfId="0"/>
    <cellStyle name="Normal 61 6 5 5 3 3" xfId="0"/>
    <cellStyle name="Normal 61 6 5 5 4" xfId="0"/>
    <cellStyle name="Normal 61 6 5 5 4 2" xfId="0"/>
    <cellStyle name="Normal 61 6 5 5 5" xfId="0"/>
    <cellStyle name="Normal 61 6 5 6" xfId="0"/>
    <cellStyle name="Normal 61 6 5 6 2" xfId="0"/>
    <cellStyle name="Normal 61 6 5 6 2 2" xfId="0"/>
    <cellStyle name="Normal 61 6 5 6 3" xfId="0"/>
    <cellStyle name="Normal 61 6 5 7" xfId="0"/>
    <cellStyle name="Normal 61 6 5 7 2" xfId="0"/>
    <cellStyle name="Normal 61 6 5 7 2 2" xfId="0"/>
    <cellStyle name="Normal 61 6 5 7 3" xfId="0"/>
    <cellStyle name="Normal 61 6 5 8" xfId="0"/>
    <cellStyle name="Normal 61 6 5 8 2" xfId="0"/>
    <cellStyle name="Normal 61 6 5 9" xfId="0"/>
    <cellStyle name="Normal 61 6 6" xfId="0"/>
    <cellStyle name="Normal 61 6 6 2" xfId="0"/>
    <cellStyle name="Normal 61 6 6 2 2" xfId="0"/>
    <cellStyle name="Normal 61 6 6 2 2 2" xfId="0"/>
    <cellStyle name="Normal 61 6 6 2 2 2 2" xfId="0"/>
    <cellStyle name="Normal 61 6 6 2 2 2 2 2" xfId="0"/>
    <cellStyle name="Normal 61 6 6 2 2 2 2 2 2" xfId="0"/>
    <cellStyle name="Normal 61 6 6 2 2 2 2 3" xfId="0"/>
    <cellStyle name="Normal 61 6 6 2 2 2 3" xfId="0"/>
    <cellStyle name="Normal 61 6 6 2 2 2 3 2" xfId="0"/>
    <cellStyle name="Normal 61 6 6 2 2 2 3 2 2" xfId="0"/>
    <cellStyle name="Normal 61 6 6 2 2 2 3 3" xfId="0"/>
    <cellStyle name="Normal 61 6 6 2 2 2 4" xfId="0"/>
    <cellStyle name="Normal 61 6 6 2 2 2 4 2" xfId="0"/>
    <cellStyle name="Normal 61 6 6 2 2 2 5" xfId="0"/>
    <cellStyle name="Normal 61 6 6 2 2 3" xfId="0"/>
    <cellStyle name="Normal 61 6 6 2 2 3 2" xfId="0"/>
    <cellStyle name="Normal 61 6 6 2 2 3 2 2" xfId="0"/>
    <cellStyle name="Normal 61 6 6 2 2 3 3" xfId="0"/>
    <cellStyle name="Normal 61 6 6 2 2 4" xfId="0"/>
    <cellStyle name="Normal 61 6 6 2 2 4 2" xfId="0"/>
    <cellStyle name="Normal 61 6 6 2 2 4 2 2" xfId="0"/>
    <cellStyle name="Normal 61 6 6 2 2 4 3" xfId="0"/>
    <cellStyle name="Normal 61 6 6 2 2 5" xfId="0"/>
    <cellStyle name="Normal 61 6 6 2 2 5 2" xfId="0"/>
    <cellStyle name="Normal 61 6 6 2 2 6" xfId="0"/>
    <cellStyle name="Normal 61 6 6 2 3" xfId="0"/>
    <cellStyle name="Normal 61 6 6 2 3 2" xfId="0"/>
    <cellStyle name="Normal 61 6 6 2 3 2 2" xfId="0"/>
    <cellStyle name="Normal 61 6 6 2 3 2 2 2" xfId="0"/>
    <cellStyle name="Normal 61 6 6 2 3 2 3" xfId="0"/>
    <cellStyle name="Normal 61 6 6 2 3 3" xfId="0"/>
    <cellStyle name="Normal 61 6 6 2 3 3 2" xfId="0"/>
    <cellStyle name="Normal 61 6 6 2 3 3 2 2" xfId="0"/>
    <cellStyle name="Normal 61 6 6 2 3 3 3" xfId="0"/>
    <cellStyle name="Normal 61 6 6 2 3 4" xfId="0"/>
    <cellStyle name="Normal 61 6 6 2 3 4 2" xfId="0"/>
    <cellStyle name="Normal 61 6 6 2 3 5" xfId="0"/>
    <cellStyle name="Normal 61 6 6 2 4" xfId="0"/>
    <cellStyle name="Normal 61 6 6 2 4 2" xfId="0"/>
    <cellStyle name="Normal 61 6 6 2 4 2 2" xfId="0"/>
    <cellStyle name="Normal 61 6 6 2 4 3" xfId="0"/>
    <cellStyle name="Normal 61 6 6 2 5" xfId="0"/>
    <cellStyle name="Normal 61 6 6 2 5 2" xfId="0"/>
    <cellStyle name="Normal 61 6 6 2 5 2 2" xfId="0"/>
    <cellStyle name="Normal 61 6 6 2 5 3" xfId="0"/>
    <cellStyle name="Normal 61 6 6 2 6" xfId="0"/>
    <cellStyle name="Normal 61 6 6 2 6 2" xfId="0"/>
    <cellStyle name="Normal 61 6 6 2 7" xfId="0"/>
    <cellStyle name="Normal 61 6 6 3" xfId="0"/>
    <cellStyle name="Normal 61 6 6 3 2" xfId="0"/>
    <cellStyle name="Normal 61 6 6 3 2 2" xfId="0"/>
    <cellStyle name="Normal 61 6 6 3 2 2 2" xfId="0"/>
    <cellStyle name="Normal 61 6 6 3 2 2 2 2" xfId="0"/>
    <cellStyle name="Normal 61 6 6 3 2 2 3" xfId="0"/>
    <cellStyle name="Normal 61 6 6 3 2 3" xfId="0"/>
    <cellStyle name="Normal 61 6 6 3 2 3 2" xfId="0"/>
    <cellStyle name="Normal 61 6 6 3 2 3 2 2" xfId="0"/>
    <cellStyle name="Normal 61 6 6 3 2 3 3" xfId="0"/>
    <cellStyle name="Normal 61 6 6 3 2 4" xfId="0"/>
    <cellStyle name="Normal 61 6 6 3 2 4 2" xfId="0"/>
    <cellStyle name="Normal 61 6 6 3 2 5" xfId="0"/>
    <cellStyle name="Normal 61 6 6 3 3" xfId="0"/>
    <cellStyle name="Normal 61 6 6 3 3 2" xfId="0"/>
    <cellStyle name="Normal 61 6 6 3 3 2 2" xfId="0"/>
    <cellStyle name="Normal 61 6 6 3 3 3" xfId="0"/>
    <cellStyle name="Normal 61 6 6 3 4" xfId="0"/>
    <cellStyle name="Normal 61 6 6 3 4 2" xfId="0"/>
    <cellStyle name="Normal 61 6 6 3 4 2 2" xfId="0"/>
    <cellStyle name="Normal 61 6 6 3 4 3" xfId="0"/>
    <cellStyle name="Normal 61 6 6 3 5" xfId="0"/>
    <cellStyle name="Normal 61 6 6 3 5 2" xfId="0"/>
    <cellStyle name="Normal 61 6 6 3 6" xfId="0"/>
    <cellStyle name="Normal 61 6 6 4" xfId="0"/>
    <cellStyle name="Normal 61 6 6 4 2" xfId="0"/>
    <cellStyle name="Normal 61 6 6 4 2 2" xfId="0"/>
    <cellStyle name="Normal 61 6 6 4 2 2 2" xfId="0"/>
    <cellStyle name="Normal 61 6 6 4 2 3" xfId="0"/>
    <cellStyle name="Normal 61 6 6 4 3" xfId="0"/>
    <cellStyle name="Normal 61 6 6 4 3 2" xfId="0"/>
    <cellStyle name="Normal 61 6 6 4 3 2 2" xfId="0"/>
    <cellStyle name="Normal 61 6 6 4 3 3" xfId="0"/>
    <cellStyle name="Normal 61 6 6 4 4" xfId="0"/>
    <cellStyle name="Normal 61 6 6 4 4 2" xfId="0"/>
    <cellStyle name="Normal 61 6 6 4 5" xfId="0"/>
    <cellStyle name="Normal 61 6 6 5" xfId="0"/>
    <cellStyle name="Normal 61 6 6 5 2" xfId="0"/>
    <cellStyle name="Normal 61 6 6 5 2 2" xfId="0"/>
    <cellStyle name="Normal 61 6 6 5 3" xfId="0"/>
    <cellStyle name="Normal 61 6 6 6" xfId="0"/>
    <cellStyle name="Normal 61 6 6 6 2" xfId="0"/>
    <cellStyle name="Normal 61 6 6 6 2 2" xfId="0"/>
    <cellStyle name="Normal 61 6 6 6 3" xfId="0"/>
    <cellStyle name="Normal 61 6 6 7" xfId="0"/>
    <cellStyle name="Normal 61 6 6 7 2" xfId="0"/>
    <cellStyle name="Normal 61 6 6 8" xfId="0"/>
    <cellStyle name="Normal 61 6 7" xfId="0"/>
    <cellStyle name="Normal 61 6 7 2" xfId="0"/>
    <cellStyle name="Normal 61 6 7 2 2" xfId="0"/>
    <cellStyle name="Normal 61 6 7 2 2 2" xfId="0"/>
    <cellStyle name="Normal 61 6 7 2 2 2 2" xfId="0"/>
    <cellStyle name="Normal 61 6 7 2 2 2 2 2" xfId="0"/>
    <cellStyle name="Normal 61 6 7 2 2 2 3" xfId="0"/>
    <cellStyle name="Normal 61 6 7 2 2 3" xfId="0"/>
    <cellStyle name="Normal 61 6 7 2 2 3 2" xfId="0"/>
    <cellStyle name="Normal 61 6 7 2 2 3 2 2" xfId="0"/>
    <cellStyle name="Normal 61 6 7 2 2 3 3" xfId="0"/>
    <cellStyle name="Normal 61 6 7 2 2 4" xfId="0"/>
    <cellStyle name="Normal 61 6 7 2 2 4 2" xfId="0"/>
    <cellStyle name="Normal 61 6 7 2 2 5" xfId="0"/>
    <cellStyle name="Normal 61 6 7 2 3" xfId="0"/>
    <cellStyle name="Normal 61 6 7 2 3 2" xfId="0"/>
    <cellStyle name="Normal 61 6 7 2 3 2 2" xfId="0"/>
    <cellStyle name="Normal 61 6 7 2 3 3" xfId="0"/>
    <cellStyle name="Normal 61 6 7 2 4" xfId="0"/>
    <cellStyle name="Normal 61 6 7 2 4 2" xfId="0"/>
    <cellStyle name="Normal 61 6 7 2 4 2 2" xfId="0"/>
    <cellStyle name="Normal 61 6 7 2 4 3" xfId="0"/>
    <cellStyle name="Normal 61 6 7 2 5" xfId="0"/>
    <cellStyle name="Normal 61 6 7 2 5 2" xfId="0"/>
    <cellStyle name="Normal 61 6 7 2 6" xfId="0"/>
    <cellStyle name="Normal 61 6 7 3" xfId="0"/>
    <cellStyle name="Normal 61 6 7 3 2" xfId="0"/>
    <cellStyle name="Normal 61 6 7 3 2 2" xfId="0"/>
    <cellStyle name="Normal 61 6 7 3 2 2 2" xfId="0"/>
    <cellStyle name="Normal 61 6 7 3 2 3" xfId="0"/>
    <cellStyle name="Normal 61 6 7 3 3" xfId="0"/>
    <cellStyle name="Normal 61 6 7 3 3 2" xfId="0"/>
    <cellStyle name="Normal 61 6 7 3 3 2 2" xfId="0"/>
    <cellStyle name="Normal 61 6 7 3 3 3" xfId="0"/>
    <cellStyle name="Normal 61 6 7 3 4" xfId="0"/>
    <cellStyle name="Normal 61 6 7 3 4 2" xfId="0"/>
    <cellStyle name="Normal 61 6 7 3 5" xfId="0"/>
    <cellStyle name="Normal 61 6 7 4" xfId="0"/>
    <cellStyle name="Normal 61 6 7 4 2" xfId="0"/>
    <cellStyle name="Normal 61 6 7 4 2 2" xfId="0"/>
    <cellStyle name="Normal 61 6 7 4 3" xfId="0"/>
    <cellStyle name="Normal 61 6 7 5" xfId="0"/>
    <cellStyle name="Normal 61 6 7 5 2" xfId="0"/>
    <cellStyle name="Normal 61 6 7 5 2 2" xfId="0"/>
    <cellStyle name="Normal 61 6 7 5 3" xfId="0"/>
    <cellStyle name="Normal 61 6 7 6" xfId="0"/>
    <cellStyle name="Normal 61 6 7 6 2" xfId="0"/>
    <cellStyle name="Normal 61 6 7 7" xfId="0"/>
    <cellStyle name="Normal 61 6 8" xfId="0"/>
    <cellStyle name="Normal 61 6 8 2" xfId="0"/>
    <cellStyle name="Normal 61 6 8 2 2" xfId="0"/>
    <cellStyle name="Normal 61 6 8 2 2 2" xfId="0"/>
    <cellStyle name="Normal 61 6 8 2 2 2 2" xfId="0"/>
    <cellStyle name="Normal 61 6 8 2 2 3" xfId="0"/>
    <cellStyle name="Normal 61 6 8 2 3" xfId="0"/>
    <cellStyle name="Normal 61 6 8 2 3 2" xfId="0"/>
    <cellStyle name="Normal 61 6 8 2 3 2 2" xfId="0"/>
    <cellStyle name="Normal 61 6 8 2 3 3" xfId="0"/>
    <cellStyle name="Normal 61 6 8 2 4" xfId="0"/>
    <cellStyle name="Normal 61 6 8 2 4 2" xfId="0"/>
    <cellStyle name="Normal 61 6 8 2 5" xfId="0"/>
    <cellStyle name="Normal 61 6 8 3" xfId="0"/>
    <cellStyle name="Normal 61 6 8 3 2" xfId="0"/>
    <cellStyle name="Normal 61 6 8 3 2 2" xfId="0"/>
    <cellStyle name="Normal 61 6 8 3 3" xfId="0"/>
    <cellStyle name="Normal 61 6 8 4" xfId="0"/>
    <cellStyle name="Normal 61 6 8 4 2" xfId="0"/>
    <cellStyle name="Normal 61 6 8 4 2 2" xfId="0"/>
    <cellStyle name="Normal 61 6 8 4 3" xfId="0"/>
    <cellStyle name="Normal 61 6 8 5" xfId="0"/>
    <cellStyle name="Normal 61 6 8 5 2" xfId="0"/>
    <cellStyle name="Normal 61 6 8 6" xfId="0"/>
    <cellStyle name="Normal 61 6 9" xfId="0"/>
    <cellStyle name="Normal 61 6 9 2" xfId="0"/>
    <cellStyle name="Normal 61 6 9 2 2" xfId="0"/>
    <cellStyle name="Normal 61 6 9 2 2 2" xfId="0"/>
    <cellStyle name="Normal 61 6 9 2 3" xfId="0"/>
    <cellStyle name="Normal 61 6 9 3" xfId="0"/>
    <cellStyle name="Normal 61 6 9 3 2" xfId="0"/>
    <cellStyle name="Normal 61 6 9 3 2 2" xfId="0"/>
    <cellStyle name="Normal 61 6 9 3 3" xfId="0"/>
    <cellStyle name="Normal 61 6 9 4" xfId="0"/>
    <cellStyle name="Normal 61 6 9 4 2" xfId="0"/>
    <cellStyle name="Normal 61 6 9 5" xfId="0"/>
    <cellStyle name="Normal 61 7" xfId="0"/>
    <cellStyle name="Normal 61 7 10" xfId="0"/>
    <cellStyle name="Normal 61 7 10 2" xfId="0"/>
    <cellStyle name="Normal 61 7 10 2 2" xfId="0"/>
    <cellStyle name="Normal 61 7 10 3" xfId="0"/>
    <cellStyle name="Normal 61 7 11" xfId="0"/>
    <cellStyle name="Normal 61 7 11 2" xfId="0"/>
    <cellStyle name="Normal 61 7 12" xfId="0"/>
    <cellStyle name="Normal 61 7 2" xfId="0"/>
    <cellStyle name="Normal 61 7 2 10" xfId="0"/>
    <cellStyle name="Normal 61 7 2 2" xfId="0"/>
    <cellStyle name="Normal 61 7 2 2 2" xfId="0"/>
    <cellStyle name="Normal 61 7 2 2 2 2" xfId="0"/>
    <cellStyle name="Normal 61 7 2 2 2 2 2" xfId="0"/>
    <cellStyle name="Normal 61 7 2 2 2 2 2 2" xfId="0"/>
    <cellStyle name="Normal 61 7 2 2 2 2 2 2 2" xfId="0"/>
    <cellStyle name="Normal 61 7 2 2 2 2 2 2 2 2" xfId="0"/>
    <cellStyle name="Normal 61 7 2 2 2 2 2 2 2 2 2" xfId="0"/>
    <cellStyle name="Normal 61 7 2 2 2 2 2 2 2 3" xfId="0"/>
    <cellStyle name="Normal 61 7 2 2 2 2 2 2 3" xfId="0"/>
    <cellStyle name="Normal 61 7 2 2 2 2 2 2 3 2" xfId="0"/>
    <cellStyle name="Normal 61 7 2 2 2 2 2 2 3 2 2" xfId="0"/>
    <cellStyle name="Normal 61 7 2 2 2 2 2 2 3 3" xfId="0"/>
    <cellStyle name="Normal 61 7 2 2 2 2 2 2 4" xfId="0"/>
    <cellStyle name="Normal 61 7 2 2 2 2 2 2 4 2" xfId="0"/>
    <cellStyle name="Normal 61 7 2 2 2 2 2 2 5" xfId="0"/>
    <cellStyle name="Normal 61 7 2 2 2 2 2 3" xfId="0"/>
    <cellStyle name="Normal 61 7 2 2 2 2 2 3 2" xfId="0"/>
    <cellStyle name="Normal 61 7 2 2 2 2 2 3 2 2" xfId="0"/>
    <cellStyle name="Normal 61 7 2 2 2 2 2 3 3" xfId="0"/>
    <cellStyle name="Normal 61 7 2 2 2 2 2 4" xfId="0"/>
    <cellStyle name="Normal 61 7 2 2 2 2 2 4 2" xfId="0"/>
    <cellStyle name="Normal 61 7 2 2 2 2 2 4 2 2" xfId="0"/>
    <cellStyle name="Normal 61 7 2 2 2 2 2 4 3" xfId="0"/>
    <cellStyle name="Normal 61 7 2 2 2 2 2 5" xfId="0"/>
    <cellStyle name="Normal 61 7 2 2 2 2 2 5 2" xfId="0"/>
    <cellStyle name="Normal 61 7 2 2 2 2 2 6" xfId="0"/>
    <cellStyle name="Normal 61 7 2 2 2 2 3" xfId="0"/>
    <cellStyle name="Normal 61 7 2 2 2 2 3 2" xfId="0"/>
    <cellStyle name="Normal 61 7 2 2 2 2 3 2 2" xfId="0"/>
    <cellStyle name="Normal 61 7 2 2 2 2 3 2 2 2" xfId="0"/>
    <cellStyle name="Normal 61 7 2 2 2 2 3 2 3" xfId="0"/>
    <cellStyle name="Normal 61 7 2 2 2 2 3 3" xfId="0"/>
    <cellStyle name="Normal 61 7 2 2 2 2 3 3 2" xfId="0"/>
    <cellStyle name="Normal 61 7 2 2 2 2 3 3 2 2" xfId="0"/>
    <cellStyle name="Normal 61 7 2 2 2 2 3 3 3" xfId="0"/>
    <cellStyle name="Normal 61 7 2 2 2 2 3 4" xfId="0"/>
    <cellStyle name="Normal 61 7 2 2 2 2 3 4 2" xfId="0"/>
    <cellStyle name="Normal 61 7 2 2 2 2 3 5" xfId="0"/>
    <cellStyle name="Normal 61 7 2 2 2 2 4" xfId="0"/>
    <cellStyle name="Normal 61 7 2 2 2 2 4 2" xfId="0"/>
    <cellStyle name="Normal 61 7 2 2 2 2 4 2 2" xfId="0"/>
    <cellStyle name="Normal 61 7 2 2 2 2 4 3" xfId="0"/>
    <cellStyle name="Normal 61 7 2 2 2 2 5" xfId="0"/>
    <cellStyle name="Normal 61 7 2 2 2 2 5 2" xfId="0"/>
    <cellStyle name="Normal 61 7 2 2 2 2 5 2 2" xfId="0"/>
    <cellStyle name="Normal 61 7 2 2 2 2 5 3" xfId="0"/>
    <cellStyle name="Normal 61 7 2 2 2 2 6" xfId="0"/>
    <cellStyle name="Normal 61 7 2 2 2 2 6 2" xfId="0"/>
    <cellStyle name="Normal 61 7 2 2 2 2 7" xfId="0"/>
    <cellStyle name="Normal 61 7 2 2 2 3" xfId="0"/>
    <cellStyle name="Normal 61 7 2 2 2 3 2" xfId="0"/>
    <cellStyle name="Normal 61 7 2 2 2 3 2 2" xfId="0"/>
    <cellStyle name="Normal 61 7 2 2 2 3 2 2 2" xfId="0"/>
    <cellStyle name="Normal 61 7 2 2 2 3 2 2 2 2" xfId="0"/>
    <cellStyle name="Normal 61 7 2 2 2 3 2 2 3" xfId="0"/>
    <cellStyle name="Normal 61 7 2 2 2 3 2 3" xfId="0"/>
    <cellStyle name="Normal 61 7 2 2 2 3 2 3 2" xfId="0"/>
    <cellStyle name="Normal 61 7 2 2 2 3 2 3 2 2" xfId="0"/>
    <cellStyle name="Normal 61 7 2 2 2 3 2 3 3" xfId="0"/>
    <cellStyle name="Normal 61 7 2 2 2 3 2 4" xfId="0"/>
    <cellStyle name="Normal 61 7 2 2 2 3 2 4 2" xfId="0"/>
    <cellStyle name="Normal 61 7 2 2 2 3 2 5" xfId="0"/>
    <cellStyle name="Normal 61 7 2 2 2 3 3" xfId="0"/>
    <cellStyle name="Normal 61 7 2 2 2 3 3 2" xfId="0"/>
    <cellStyle name="Normal 61 7 2 2 2 3 3 2 2" xfId="0"/>
    <cellStyle name="Normal 61 7 2 2 2 3 3 3" xfId="0"/>
    <cellStyle name="Normal 61 7 2 2 2 3 4" xfId="0"/>
    <cellStyle name="Normal 61 7 2 2 2 3 4 2" xfId="0"/>
    <cellStyle name="Normal 61 7 2 2 2 3 4 2 2" xfId="0"/>
    <cellStyle name="Normal 61 7 2 2 2 3 4 3" xfId="0"/>
    <cellStyle name="Normal 61 7 2 2 2 3 5" xfId="0"/>
    <cellStyle name="Normal 61 7 2 2 2 3 5 2" xfId="0"/>
    <cellStyle name="Normal 61 7 2 2 2 3 6" xfId="0"/>
    <cellStyle name="Normal 61 7 2 2 2 4" xfId="0"/>
    <cellStyle name="Normal 61 7 2 2 2 4 2" xfId="0"/>
    <cellStyle name="Normal 61 7 2 2 2 4 2 2" xfId="0"/>
    <cellStyle name="Normal 61 7 2 2 2 4 2 2 2" xfId="0"/>
    <cellStyle name="Normal 61 7 2 2 2 4 2 3" xfId="0"/>
    <cellStyle name="Normal 61 7 2 2 2 4 3" xfId="0"/>
    <cellStyle name="Normal 61 7 2 2 2 4 3 2" xfId="0"/>
    <cellStyle name="Normal 61 7 2 2 2 4 3 2 2" xfId="0"/>
    <cellStyle name="Normal 61 7 2 2 2 4 3 3" xfId="0"/>
    <cellStyle name="Normal 61 7 2 2 2 4 4" xfId="0"/>
    <cellStyle name="Normal 61 7 2 2 2 4 4 2" xfId="0"/>
    <cellStyle name="Normal 61 7 2 2 2 4 5" xfId="0"/>
    <cellStyle name="Normal 61 7 2 2 2 5" xfId="0"/>
    <cellStyle name="Normal 61 7 2 2 2 5 2" xfId="0"/>
    <cellStyle name="Normal 61 7 2 2 2 5 2 2" xfId="0"/>
    <cellStyle name="Normal 61 7 2 2 2 5 3" xfId="0"/>
    <cellStyle name="Normal 61 7 2 2 2 6" xfId="0"/>
    <cellStyle name="Normal 61 7 2 2 2 6 2" xfId="0"/>
    <cellStyle name="Normal 61 7 2 2 2 6 2 2" xfId="0"/>
    <cellStyle name="Normal 61 7 2 2 2 6 3" xfId="0"/>
    <cellStyle name="Normal 61 7 2 2 2 7" xfId="0"/>
    <cellStyle name="Normal 61 7 2 2 2 7 2" xfId="0"/>
    <cellStyle name="Normal 61 7 2 2 2 8" xfId="0"/>
    <cellStyle name="Normal 61 7 2 2 3" xfId="0"/>
    <cellStyle name="Normal 61 7 2 2 3 2" xfId="0"/>
    <cellStyle name="Normal 61 7 2 2 3 2 2" xfId="0"/>
    <cellStyle name="Normal 61 7 2 2 3 2 2 2" xfId="0"/>
    <cellStyle name="Normal 61 7 2 2 3 2 2 2 2" xfId="0"/>
    <cellStyle name="Normal 61 7 2 2 3 2 2 2 2 2" xfId="0"/>
    <cellStyle name="Normal 61 7 2 2 3 2 2 2 3" xfId="0"/>
    <cellStyle name="Normal 61 7 2 2 3 2 2 3" xfId="0"/>
    <cellStyle name="Normal 61 7 2 2 3 2 2 3 2" xfId="0"/>
    <cellStyle name="Normal 61 7 2 2 3 2 2 3 2 2" xfId="0"/>
    <cellStyle name="Normal 61 7 2 2 3 2 2 3 3" xfId="0"/>
    <cellStyle name="Normal 61 7 2 2 3 2 2 4" xfId="0"/>
    <cellStyle name="Normal 61 7 2 2 3 2 2 4 2" xfId="0"/>
    <cellStyle name="Normal 61 7 2 2 3 2 2 5" xfId="0"/>
    <cellStyle name="Normal 61 7 2 2 3 2 3" xfId="0"/>
    <cellStyle name="Normal 61 7 2 2 3 2 3 2" xfId="0"/>
    <cellStyle name="Normal 61 7 2 2 3 2 3 2 2" xfId="0"/>
    <cellStyle name="Normal 61 7 2 2 3 2 3 3" xfId="0"/>
    <cellStyle name="Normal 61 7 2 2 3 2 4" xfId="0"/>
    <cellStyle name="Normal 61 7 2 2 3 2 4 2" xfId="0"/>
    <cellStyle name="Normal 61 7 2 2 3 2 4 2 2" xfId="0"/>
    <cellStyle name="Normal 61 7 2 2 3 2 4 3" xfId="0"/>
    <cellStyle name="Normal 61 7 2 2 3 2 5" xfId="0"/>
    <cellStyle name="Normal 61 7 2 2 3 2 5 2" xfId="0"/>
    <cellStyle name="Normal 61 7 2 2 3 2 6" xfId="0"/>
    <cellStyle name="Normal 61 7 2 2 3 3" xfId="0"/>
    <cellStyle name="Normal 61 7 2 2 3 3 2" xfId="0"/>
    <cellStyle name="Normal 61 7 2 2 3 3 2 2" xfId="0"/>
    <cellStyle name="Normal 61 7 2 2 3 3 2 2 2" xfId="0"/>
    <cellStyle name="Normal 61 7 2 2 3 3 2 3" xfId="0"/>
    <cellStyle name="Normal 61 7 2 2 3 3 3" xfId="0"/>
    <cellStyle name="Normal 61 7 2 2 3 3 3 2" xfId="0"/>
    <cellStyle name="Normal 61 7 2 2 3 3 3 2 2" xfId="0"/>
    <cellStyle name="Normal 61 7 2 2 3 3 3 3" xfId="0"/>
    <cellStyle name="Normal 61 7 2 2 3 3 4" xfId="0"/>
    <cellStyle name="Normal 61 7 2 2 3 3 4 2" xfId="0"/>
    <cellStyle name="Normal 61 7 2 2 3 3 5" xfId="0"/>
    <cellStyle name="Normal 61 7 2 2 3 4" xfId="0"/>
    <cellStyle name="Normal 61 7 2 2 3 4 2" xfId="0"/>
    <cellStyle name="Normal 61 7 2 2 3 4 2 2" xfId="0"/>
    <cellStyle name="Normal 61 7 2 2 3 4 3" xfId="0"/>
    <cellStyle name="Normal 61 7 2 2 3 5" xfId="0"/>
    <cellStyle name="Normal 61 7 2 2 3 5 2" xfId="0"/>
    <cellStyle name="Normal 61 7 2 2 3 5 2 2" xfId="0"/>
    <cellStyle name="Normal 61 7 2 2 3 5 3" xfId="0"/>
    <cellStyle name="Normal 61 7 2 2 3 6" xfId="0"/>
    <cellStyle name="Normal 61 7 2 2 3 6 2" xfId="0"/>
    <cellStyle name="Normal 61 7 2 2 3 7" xfId="0"/>
    <cellStyle name="Normal 61 7 2 2 4" xfId="0"/>
    <cellStyle name="Normal 61 7 2 2 4 2" xfId="0"/>
    <cellStyle name="Normal 61 7 2 2 4 2 2" xfId="0"/>
    <cellStyle name="Normal 61 7 2 2 4 2 2 2" xfId="0"/>
    <cellStyle name="Normal 61 7 2 2 4 2 2 2 2" xfId="0"/>
    <cellStyle name="Normal 61 7 2 2 4 2 2 3" xfId="0"/>
    <cellStyle name="Normal 61 7 2 2 4 2 3" xfId="0"/>
    <cellStyle name="Normal 61 7 2 2 4 2 3 2" xfId="0"/>
    <cellStyle name="Normal 61 7 2 2 4 2 3 2 2" xfId="0"/>
    <cellStyle name="Normal 61 7 2 2 4 2 3 3" xfId="0"/>
    <cellStyle name="Normal 61 7 2 2 4 2 4" xfId="0"/>
    <cellStyle name="Normal 61 7 2 2 4 2 4 2" xfId="0"/>
    <cellStyle name="Normal 61 7 2 2 4 2 5" xfId="0"/>
    <cellStyle name="Normal 61 7 2 2 4 3" xfId="0"/>
    <cellStyle name="Normal 61 7 2 2 4 3 2" xfId="0"/>
    <cellStyle name="Normal 61 7 2 2 4 3 2 2" xfId="0"/>
    <cellStyle name="Normal 61 7 2 2 4 3 3" xfId="0"/>
    <cellStyle name="Normal 61 7 2 2 4 4" xfId="0"/>
    <cellStyle name="Normal 61 7 2 2 4 4 2" xfId="0"/>
    <cellStyle name="Normal 61 7 2 2 4 4 2 2" xfId="0"/>
    <cellStyle name="Normal 61 7 2 2 4 4 3" xfId="0"/>
    <cellStyle name="Normal 61 7 2 2 4 5" xfId="0"/>
    <cellStyle name="Normal 61 7 2 2 4 5 2" xfId="0"/>
    <cellStyle name="Normal 61 7 2 2 4 6" xfId="0"/>
    <cellStyle name="Normal 61 7 2 2 5" xfId="0"/>
    <cellStyle name="Normal 61 7 2 2 5 2" xfId="0"/>
    <cellStyle name="Normal 61 7 2 2 5 2 2" xfId="0"/>
    <cellStyle name="Normal 61 7 2 2 5 2 2 2" xfId="0"/>
    <cellStyle name="Normal 61 7 2 2 5 2 3" xfId="0"/>
    <cellStyle name="Normal 61 7 2 2 5 3" xfId="0"/>
    <cellStyle name="Normal 61 7 2 2 5 3 2" xfId="0"/>
    <cellStyle name="Normal 61 7 2 2 5 3 2 2" xfId="0"/>
    <cellStyle name="Normal 61 7 2 2 5 3 3" xfId="0"/>
    <cellStyle name="Normal 61 7 2 2 5 4" xfId="0"/>
    <cellStyle name="Normal 61 7 2 2 5 4 2" xfId="0"/>
    <cellStyle name="Normal 61 7 2 2 5 5" xfId="0"/>
    <cellStyle name="Normal 61 7 2 2 6" xfId="0"/>
    <cellStyle name="Normal 61 7 2 2 6 2" xfId="0"/>
    <cellStyle name="Normal 61 7 2 2 6 2 2" xfId="0"/>
    <cellStyle name="Normal 61 7 2 2 6 3" xfId="0"/>
    <cellStyle name="Normal 61 7 2 2 7" xfId="0"/>
    <cellStyle name="Normal 61 7 2 2 7 2" xfId="0"/>
    <cellStyle name="Normal 61 7 2 2 7 2 2" xfId="0"/>
    <cellStyle name="Normal 61 7 2 2 7 3" xfId="0"/>
    <cellStyle name="Normal 61 7 2 2 8" xfId="0"/>
    <cellStyle name="Normal 61 7 2 2 8 2" xfId="0"/>
    <cellStyle name="Normal 61 7 2 2 9" xfId="0"/>
    <cellStyle name="Normal 61 7 2 3" xfId="0"/>
    <cellStyle name="Normal 61 7 2 3 2" xfId="0"/>
    <cellStyle name="Normal 61 7 2 3 2 2" xfId="0"/>
    <cellStyle name="Normal 61 7 2 3 2 2 2" xfId="0"/>
    <cellStyle name="Normal 61 7 2 3 2 2 2 2" xfId="0"/>
    <cellStyle name="Normal 61 7 2 3 2 2 2 2 2" xfId="0"/>
    <cellStyle name="Normal 61 7 2 3 2 2 2 2 2 2" xfId="0"/>
    <cellStyle name="Normal 61 7 2 3 2 2 2 2 3" xfId="0"/>
    <cellStyle name="Normal 61 7 2 3 2 2 2 3" xfId="0"/>
    <cellStyle name="Normal 61 7 2 3 2 2 2 3 2" xfId="0"/>
    <cellStyle name="Normal 61 7 2 3 2 2 2 3 2 2" xfId="0"/>
    <cellStyle name="Normal 61 7 2 3 2 2 2 3 3" xfId="0"/>
    <cellStyle name="Normal 61 7 2 3 2 2 2 4" xfId="0"/>
    <cellStyle name="Normal 61 7 2 3 2 2 2 4 2" xfId="0"/>
    <cellStyle name="Normal 61 7 2 3 2 2 2 5" xfId="0"/>
    <cellStyle name="Normal 61 7 2 3 2 2 3" xfId="0"/>
    <cellStyle name="Normal 61 7 2 3 2 2 3 2" xfId="0"/>
    <cellStyle name="Normal 61 7 2 3 2 2 3 2 2" xfId="0"/>
    <cellStyle name="Normal 61 7 2 3 2 2 3 3" xfId="0"/>
    <cellStyle name="Normal 61 7 2 3 2 2 4" xfId="0"/>
    <cellStyle name="Normal 61 7 2 3 2 2 4 2" xfId="0"/>
    <cellStyle name="Normal 61 7 2 3 2 2 4 2 2" xfId="0"/>
    <cellStyle name="Normal 61 7 2 3 2 2 4 3" xfId="0"/>
    <cellStyle name="Normal 61 7 2 3 2 2 5" xfId="0"/>
    <cellStyle name="Normal 61 7 2 3 2 2 5 2" xfId="0"/>
    <cellStyle name="Normal 61 7 2 3 2 2 6" xfId="0"/>
    <cellStyle name="Normal 61 7 2 3 2 3" xfId="0"/>
    <cellStyle name="Normal 61 7 2 3 2 3 2" xfId="0"/>
    <cellStyle name="Normal 61 7 2 3 2 3 2 2" xfId="0"/>
    <cellStyle name="Normal 61 7 2 3 2 3 2 2 2" xfId="0"/>
    <cellStyle name="Normal 61 7 2 3 2 3 2 3" xfId="0"/>
    <cellStyle name="Normal 61 7 2 3 2 3 3" xfId="0"/>
    <cellStyle name="Normal 61 7 2 3 2 3 3 2" xfId="0"/>
    <cellStyle name="Normal 61 7 2 3 2 3 3 2 2" xfId="0"/>
    <cellStyle name="Normal 61 7 2 3 2 3 3 3" xfId="0"/>
    <cellStyle name="Normal 61 7 2 3 2 3 4" xfId="0"/>
    <cellStyle name="Normal 61 7 2 3 2 3 4 2" xfId="0"/>
    <cellStyle name="Normal 61 7 2 3 2 3 5" xfId="0"/>
    <cellStyle name="Normal 61 7 2 3 2 4" xfId="0"/>
    <cellStyle name="Normal 61 7 2 3 2 4 2" xfId="0"/>
    <cellStyle name="Normal 61 7 2 3 2 4 2 2" xfId="0"/>
    <cellStyle name="Normal 61 7 2 3 2 4 3" xfId="0"/>
    <cellStyle name="Normal 61 7 2 3 2 5" xfId="0"/>
    <cellStyle name="Normal 61 7 2 3 2 5 2" xfId="0"/>
    <cellStyle name="Normal 61 7 2 3 2 5 2 2" xfId="0"/>
    <cellStyle name="Normal 61 7 2 3 2 5 3" xfId="0"/>
    <cellStyle name="Normal 61 7 2 3 2 6" xfId="0"/>
    <cellStyle name="Normal 61 7 2 3 2 6 2" xfId="0"/>
    <cellStyle name="Normal 61 7 2 3 2 7" xfId="0"/>
    <cellStyle name="Normal 61 7 2 3 3" xfId="0"/>
    <cellStyle name="Normal 61 7 2 3 3 2" xfId="0"/>
    <cellStyle name="Normal 61 7 2 3 3 2 2" xfId="0"/>
    <cellStyle name="Normal 61 7 2 3 3 2 2 2" xfId="0"/>
    <cellStyle name="Normal 61 7 2 3 3 2 2 2 2" xfId="0"/>
    <cellStyle name="Normal 61 7 2 3 3 2 2 3" xfId="0"/>
    <cellStyle name="Normal 61 7 2 3 3 2 3" xfId="0"/>
    <cellStyle name="Normal 61 7 2 3 3 2 3 2" xfId="0"/>
    <cellStyle name="Normal 61 7 2 3 3 2 3 2 2" xfId="0"/>
    <cellStyle name="Normal 61 7 2 3 3 2 3 3" xfId="0"/>
    <cellStyle name="Normal 61 7 2 3 3 2 4" xfId="0"/>
    <cellStyle name="Normal 61 7 2 3 3 2 4 2" xfId="0"/>
    <cellStyle name="Normal 61 7 2 3 3 2 5" xfId="0"/>
    <cellStyle name="Normal 61 7 2 3 3 3" xfId="0"/>
    <cellStyle name="Normal 61 7 2 3 3 3 2" xfId="0"/>
    <cellStyle name="Normal 61 7 2 3 3 3 2 2" xfId="0"/>
    <cellStyle name="Normal 61 7 2 3 3 3 3" xfId="0"/>
    <cellStyle name="Normal 61 7 2 3 3 4" xfId="0"/>
    <cellStyle name="Normal 61 7 2 3 3 4 2" xfId="0"/>
    <cellStyle name="Normal 61 7 2 3 3 4 2 2" xfId="0"/>
    <cellStyle name="Normal 61 7 2 3 3 4 3" xfId="0"/>
    <cellStyle name="Normal 61 7 2 3 3 5" xfId="0"/>
    <cellStyle name="Normal 61 7 2 3 3 5 2" xfId="0"/>
    <cellStyle name="Normal 61 7 2 3 3 6" xfId="0"/>
    <cellStyle name="Normal 61 7 2 3 4" xfId="0"/>
    <cellStyle name="Normal 61 7 2 3 4 2" xfId="0"/>
    <cellStyle name="Normal 61 7 2 3 4 2 2" xfId="0"/>
    <cellStyle name="Normal 61 7 2 3 4 2 2 2" xfId="0"/>
    <cellStyle name="Normal 61 7 2 3 4 2 3" xfId="0"/>
    <cellStyle name="Normal 61 7 2 3 4 3" xfId="0"/>
    <cellStyle name="Normal 61 7 2 3 4 3 2" xfId="0"/>
    <cellStyle name="Normal 61 7 2 3 4 3 2 2" xfId="0"/>
    <cellStyle name="Normal 61 7 2 3 4 3 3" xfId="0"/>
    <cellStyle name="Normal 61 7 2 3 4 4" xfId="0"/>
    <cellStyle name="Normal 61 7 2 3 4 4 2" xfId="0"/>
    <cellStyle name="Normal 61 7 2 3 4 5" xfId="0"/>
    <cellStyle name="Normal 61 7 2 3 5" xfId="0"/>
    <cellStyle name="Normal 61 7 2 3 5 2" xfId="0"/>
    <cellStyle name="Normal 61 7 2 3 5 2 2" xfId="0"/>
    <cellStyle name="Normal 61 7 2 3 5 3" xfId="0"/>
    <cellStyle name="Normal 61 7 2 3 6" xfId="0"/>
    <cellStyle name="Normal 61 7 2 3 6 2" xfId="0"/>
    <cellStyle name="Normal 61 7 2 3 6 2 2" xfId="0"/>
    <cellStyle name="Normal 61 7 2 3 6 3" xfId="0"/>
    <cellStyle name="Normal 61 7 2 3 7" xfId="0"/>
    <cellStyle name="Normal 61 7 2 3 7 2" xfId="0"/>
    <cellStyle name="Normal 61 7 2 3 8" xfId="0"/>
    <cellStyle name="Normal 61 7 2 4" xfId="0"/>
    <cellStyle name="Normal 61 7 2 4 2" xfId="0"/>
    <cellStyle name="Normal 61 7 2 4 2 2" xfId="0"/>
    <cellStyle name="Normal 61 7 2 4 2 2 2" xfId="0"/>
    <cellStyle name="Normal 61 7 2 4 2 2 2 2" xfId="0"/>
    <cellStyle name="Normal 61 7 2 4 2 2 2 2 2" xfId="0"/>
    <cellStyle name="Normal 61 7 2 4 2 2 2 3" xfId="0"/>
    <cellStyle name="Normal 61 7 2 4 2 2 3" xfId="0"/>
    <cellStyle name="Normal 61 7 2 4 2 2 3 2" xfId="0"/>
    <cellStyle name="Normal 61 7 2 4 2 2 3 2 2" xfId="0"/>
    <cellStyle name="Normal 61 7 2 4 2 2 3 3" xfId="0"/>
    <cellStyle name="Normal 61 7 2 4 2 2 4" xfId="0"/>
    <cellStyle name="Normal 61 7 2 4 2 2 4 2" xfId="0"/>
    <cellStyle name="Normal 61 7 2 4 2 2 5" xfId="0"/>
    <cellStyle name="Normal 61 7 2 4 2 3" xfId="0"/>
    <cellStyle name="Normal 61 7 2 4 2 3 2" xfId="0"/>
    <cellStyle name="Normal 61 7 2 4 2 3 2 2" xfId="0"/>
    <cellStyle name="Normal 61 7 2 4 2 3 3" xfId="0"/>
    <cellStyle name="Normal 61 7 2 4 2 4" xfId="0"/>
    <cellStyle name="Normal 61 7 2 4 2 4 2" xfId="0"/>
    <cellStyle name="Normal 61 7 2 4 2 4 2 2" xfId="0"/>
    <cellStyle name="Normal 61 7 2 4 2 4 3" xfId="0"/>
    <cellStyle name="Normal 61 7 2 4 2 5" xfId="0"/>
    <cellStyle name="Normal 61 7 2 4 2 5 2" xfId="0"/>
    <cellStyle name="Normal 61 7 2 4 2 6" xfId="0"/>
    <cellStyle name="Normal 61 7 2 4 3" xfId="0"/>
    <cellStyle name="Normal 61 7 2 4 3 2" xfId="0"/>
    <cellStyle name="Normal 61 7 2 4 3 2 2" xfId="0"/>
    <cellStyle name="Normal 61 7 2 4 3 2 2 2" xfId="0"/>
    <cellStyle name="Normal 61 7 2 4 3 2 3" xfId="0"/>
    <cellStyle name="Normal 61 7 2 4 3 3" xfId="0"/>
    <cellStyle name="Normal 61 7 2 4 3 3 2" xfId="0"/>
    <cellStyle name="Normal 61 7 2 4 3 3 2 2" xfId="0"/>
    <cellStyle name="Normal 61 7 2 4 3 3 3" xfId="0"/>
    <cellStyle name="Normal 61 7 2 4 3 4" xfId="0"/>
    <cellStyle name="Normal 61 7 2 4 3 4 2" xfId="0"/>
    <cellStyle name="Normal 61 7 2 4 3 5" xfId="0"/>
    <cellStyle name="Normal 61 7 2 4 4" xfId="0"/>
    <cellStyle name="Normal 61 7 2 4 4 2" xfId="0"/>
    <cellStyle name="Normal 61 7 2 4 4 2 2" xfId="0"/>
    <cellStyle name="Normal 61 7 2 4 4 3" xfId="0"/>
    <cellStyle name="Normal 61 7 2 4 5" xfId="0"/>
    <cellStyle name="Normal 61 7 2 4 5 2" xfId="0"/>
    <cellStyle name="Normal 61 7 2 4 5 2 2" xfId="0"/>
    <cellStyle name="Normal 61 7 2 4 5 3" xfId="0"/>
    <cellStyle name="Normal 61 7 2 4 6" xfId="0"/>
    <cellStyle name="Normal 61 7 2 4 6 2" xfId="0"/>
    <cellStyle name="Normal 61 7 2 4 7" xfId="0"/>
    <cellStyle name="Normal 61 7 2 5" xfId="0"/>
    <cellStyle name="Normal 61 7 2 5 2" xfId="0"/>
    <cellStyle name="Normal 61 7 2 5 2 2" xfId="0"/>
    <cellStyle name="Normal 61 7 2 5 2 2 2" xfId="0"/>
    <cellStyle name="Normal 61 7 2 5 2 2 2 2" xfId="0"/>
    <cellStyle name="Normal 61 7 2 5 2 2 3" xfId="0"/>
    <cellStyle name="Normal 61 7 2 5 2 3" xfId="0"/>
    <cellStyle name="Normal 61 7 2 5 2 3 2" xfId="0"/>
    <cellStyle name="Normal 61 7 2 5 2 3 2 2" xfId="0"/>
    <cellStyle name="Normal 61 7 2 5 2 3 3" xfId="0"/>
    <cellStyle name="Normal 61 7 2 5 2 4" xfId="0"/>
    <cellStyle name="Normal 61 7 2 5 2 4 2" xfId="0"/>
    <cellStyle name="Normal 61 7 2 5 2 5" xfId="0"/>
    <cellStyle name="Normal 61 7 2 5 3" xfId="0"/>
    <cellStyle name="Normal 61 7 2 5 3 2" xfId="0"/>
    <cellStyle name="Normal 61 7 2 5 3 2 2" xfId="0"/>
    <cellStyle name="Normal 61 7 2 5 3 3" xfId="0"/>
    <cellStyle name="Normal 61 7 2 5 4" xfId="0"/>
    <cellStyle name="Normal 61 7 2 5 4 2" xfId="0"/>
    <cellStyle name="Normal 61 7 2 5 4 2 2" xfId="0"/>
    <cellStyle name="Normal 61 7 2 5 4 3" xfId="0"/>
    <cellStyle name="Normal 61 7 2 5 5" xfId="0"/>
    <cellStyle name="Normal 61 7 2 5 5 2" xfId="0"/>
    <cellStyle name="Normal 61 7 2 5 6" xfId="0"/>
    <cellStyle name="Normal 61 7 2 6" xfId="0"/>
    <cellStyle name="Normal 61 7 2 6 2" xfId="0"/>
    <cellStyle name="Normal 61 7 2 6 2 2" xfId="0"/>
    <cellStyle name="Normal 61 7 2 6 2 2 2" xfId="0"/>
    <cellStyle name="Normal 61 7 2 6 2 3" xfId="0"/>
    <cellStyle name="Normal 61 7 2 6 3" xfId="0"/>
    <cellStyle name="Normal 61 7 2 6 3 2" xfId="0"/>
    <cellStyle name="Normal 61 7 2 6 3 2 2" xfId="0"/>
    <cellStyle name="Normal 61 7 2 6 3 3" xfId="0"/>
    <cellStyle name="Normal 61 7 2 6 4" xfId="0"/>
    <cellStyle name="Normal 61 7 2 6 4 2" xfId="0"/>
    <cellStyle name="Normal 61 7 2 6 5" xfId="0"/>
    <cellStyle name="Normal 61 7 2 7" xfId="0"/>
    <cellStyle name="Normal 61 7 2 7 2" xfId="0"/>
    <cellStyle name="Normal 61 7 2 7 2 2" xfId="0"/>
    <cellStyle name="Normal 61 7 2 7 3" xfId="0"/>
    <cellStyle name="Normal 61 7 2 8" xfId="0"/>
    <cellStyle name="Normal 61 7 2 8 2" xfId="0"/>
    <cellStyle name="Normal 61 7 2 8 2 2" xfId="0"/>
    <cellStyle name="Normal 61 7 2 8 3" xfId="0"/>
    <cellStyle name="Normal 61 7 2 9" xfId="0"/>
    <cellStyle name="Normal 61 7 2 9 2" xfId="0"/>
    <cellStyle name="Normal 61 7 3" xfId="0"/>
    <cellStyle name="Normal 61 7 3 10" xfId="0"/>
    <cellStyle name="Normal 61 7 3 2" xfId="0"/>
    <cellStyle name="Normal 61 7 3 2 2" xfId="0"/>
    <cellStyle name="Normal 61 7 3 2 2 2" xfId="0"/>
    <cellStyle name="Normal 61 7 3 2 2 2 2" xfId="0"/>
    <cellStyle name="Normal 61 7 3 2 2 2 2 2" xfId="0"/>
    <cellStyle name="Normal 61 7 3 2 2 2 2 2 2" xfId="0"/>
    <cellStyle name="Normal 61 7 3 2 2 2 2 2 2 2" xfId="0"/>
    <cellStyle name="Normal 61 7 3 2 2 2 2 2 2 2 2" xfId="0"/>
    <cellStyle name="Normal 61 7 3 2 2 2 2 2 2 3" xfId="0"/>
    <cellStyle name="Normal 61 7 3 2 2 2 2 2 3" xfId="0"/>
    <cellStyle name="Normal 61 7 3 2 2 2 2 2 3 2" xfId="0"/>
    <cellStyle name="Normal 61 7 3 2 2 2 2 2 3 2 2" xfId="0"/>
    <cellStyle name="Normal 61 7 3 2 2 2 2 2 3 3" xfId="0"/>
    <cellStyle name="Normal 61 7 3 2 2 2 2 2 4" xfId="0"/>
    <cellStyle name="Normal 61 7 3 2 2 2 2 2 4 2" xfId="0"/>
    <cellStyle name="Normal 61 7 3 2 2 2 2 2 5" xfId="0"/>
    <cellStyle name="Normal 61 7 3 2 2 2 2 3" xfId="0"/>
    <cellStyle name="Normal 61 7 3 2 2 2 2 3 2" xfId="0"/>
    <cellStyle name="Normal 61 7 3 2 2 2 2 3 2 2" xfId="0"/>
    <cellStyle name="Normal 61 7 3 2 2 2 2 3 3" xfId="0"/>
    <cellStyle name="Normal 61 7 3 2 2 2 2 4" xfId="0"/>
    <cellStyle name="Normal 61 7 3 2 2 2 2 4 2" xfId="0"/>
    <cellStyle name="Normal 61 7 3 2 2 2 2 4 2 2" xfId="0"/>
    <cellStyle name="Normal 61 7 3 2 2 2 2 4 3" xfId="0"/>
    <cellStyle name="Normal 61 7 3 2 2 2 2 5" xfId="0"/>
    <cellStyle name="Normal 61 7 3 2 2 2 2 5 2" xfId="0"/>
    <cellStyle name="Normal 61 7 3 2 2 2 2 6" xfId="0"/>
    <cellStyle name="Normal 61 7 3 2 2 2 3" xfId="0"/>
    <cellStyle name="Normal 61 7 3 2 2 2 3 2" xfId="0"/>
    <cellStyle name="Normal 61 7 3 2 2 2 3 2 2" xfId="0"/>
    <cellStyle name="Normal 61 7 3 2 2 2 3 2 2 2" xfId="0"/>
    <cellStyle name="Normal 61 7 3 2 2 2 3 2 3" xfId="0"/>
    <cellStyle name="Normal 61 7 3 2 2 2 3 3" xfId="0"/>
    <cellStyle name="Normal 61 7 3 2 2 2 3 3 2" xfId="0"/>
    <cellStyle name="Normal 61 7 3 2 2 2 3 3 2 2" xfId="0"/>
    <cellStyle name="Normal 61 7 3 2 2 2 3 3 3" xfId="0"/>
    <cellStyle name="Normal 61 7 3 2 2 2 3 4" xfId="0"/>
    <cellStyle name="Normal 61 7 3 2 2 2 3 4 2" xfId="0"/>
    <cellStyle name="Normal 61 7 3 2 2 2 3 5" xfId="0"/>
    <cellStyle name="Normal 61 7 3 2 2 2 4" xfId="0"/>
    <cellStyle name="Normal 61 7 3 2 2 2 4 2" xfId="0"/>
    <cellStyle name="Normal 61 7 3 2 2 2 4 2 2" xfId="0"/>
    <cellStyle name="Normal 61 7 3 2 2 2 4 3" xfId="0"/>
    <cellStyle name="Normal 61 7 3 2 2 2 5" xfId="0"/>
    <cellStyle name="Normal 61 7 3 2 2 2 5 2" xfId="0"/>
    <cellStyle name="Normal 61 7 3 2 2 2 5 2 2" xfId="0"/>
    <cellStyle name="Normal 61 7 3 2 2 2 5 3" xfId="0"/>
    <cellStyle name="Normal 61 7 3 2 2 2 6" xfId="0"/>
    <cellStyle name="Normal 61 7 3 2 2 2 6 2" xfId="0"/>
    <cellStyle name="Normal 61 7 3 2 2 2 7" xfId="0"/>
    <cellStyle name="Normal 61 7 3 2 2 3" xfId="0"/>
    <cellStyle name="Normal 61 7 3 2 2 3 2" xfId="0"/>
    <cellStyle name="Normal 61 7 3 2 2 3 2 2" xfId="0"/>
    <cellStyle name="Normal 61 7 3 2 2 3 2 2 2" xfId="0"/>
    <cellStyle name="Normal 61 7 3 2 2 3 2 2 2 2" xfId="0"/>
    <cellStyle name="Normal 61 7 3 2 2 3 2 2 3" xfId="0"/>
    <cellStyle name="Normal 61 7 3 2 2 3 2 3" xfId="0"/>
    <cellStyle name="Normal 61 7 3 2 2 3 2 3 2" xfId="0"/>
    <cellStyle name="Normal 61 7 3 2 2 3 2 3 2 2" xfId="0"/>
    <cellStyle name="Normal 61 7 3 2 2 3 2 3 3" xfId="0"/>
    <cellStyle name="Normal 61 7 3 2 2 3 2 4" xfId="0"/>
    <cellStyle name="Normal 61 7 3 2 2 3 2 4 2" xfId="0"/>
    <cellStyle name="Normal 61 7 3 2 2 3 2 5" xfId="0"/>
    <cellStyle name="Normal 61 7 3 2 2 3 3" xfId="0"/>
    <cellStyle name="Normal 61 7 3 2 2 3 3 2" xfId="0"/>
    <cellStyle name="Normal 61 7 3 2 2 3 3 2 2" xfId="0"/>
    <cellStyle name="Normal 61 7 3 2 2 3 3 3" xfId="0"/>
    <cellStyle name="Normal 61 7 3 2 2 3 4" xfId="0"/>
    <cellStyle name="Normal 61 7 3 2 2 3 4 2" xfId="0"/>
    <cellStyle name="Normal 61 7 3 2 2 3 4 2 2" xfId="0"/>
    <cellStyle name="Normal 61 7 3 2 2 3 4 3" xfId="0"/>
    <cellStyle name="Normal 61 7 3 2 2 3 5" xfId="0"/>
    <cellStyle name="Normal 61 7 3 2 2 3 5 2" xfId="0"/>
    <cellStyle name="Normal 61 7 3 2 2 3 6" xfId="0"/>
    <cellStyle name="Normal 61 7 3 2 2 4" xfId="0"/>
    <cellStyle name="Normal 61 7 3 2 2 4 2" xfId="0"/>
    <cellStyle name="Normal 61 7 3 2 2 4 2 2" xfId="0"/>
    <cellStyle name="Normal 61 7 3 2 2 4 2 2 2" xfId="0"/>
    <cellStyle name="Normal 61 7 3 2 2 4 2 3" xfId="0"/>
    <cellStyle name="Normal 61 7 3 2 2 4 3" xfId="0"/>
    <cellStyle name="Normal 61 7 3 2 2 4 3 2" xfId="0"/>
    <cellStyle name="Normal 61 7 3 2 2 4 3 2 2" xfId="0"/>
    <cellStyle name="Normal 61 7 3 2 2 4 3 3" xfId="0"/>
    <cellStyle name="Normal 61 7 3 2 2 4 4" xfId="0"/>
    <cellStyle name="Normal 61 7 3 2 2 4 4 2" xfId="0"/>
    <cellStyle name="Normal 61 7 3 2 2 4 5" xfId="0"/>
    <cellStyle name="Normal 61 7 3 2 2 5" xfId="0"/>
    <cellStyle name="Normal 61 7 3 2 2 5 2" xfId="0"/>
    <cellStyle name="Normal 61 7 3 2 2 5 2 2" xfId="0"/>
    <cellStyle name="Normal 61 7 3 2 2 5 3" xfId="0"/>
    <cellStyle name="Normal 61 7 3 2 2 6" xfId="0"/>
    <cellStyle name="Normal 61 7 3 2 2 6 2" xfId="0"/>
    <cellStyle name="Normal 61 7 3 2 2 6 2 2" xfId="0"/>
    <cellStyle name="Normal 61 7 3 2 2 6 3" xfId="0"/>
    <cellStyle name="Normal 61 7 3 2 2 7" xfId="0"/>
    <cellStyle name="Normal 61 7 3 2 2 7 2" xfId="0"/>
    <cellStyle name="Normal 61 7 3 2 2 8" xfId="0"/>
    <cellStyle name="Normal 61 7 3 2 3" xfId="0"/>
    <cellStyle name="Normal 61 7 3 2 3 2" xfId="0"/>
    <cellStyle name="Normal 61 7 3 2 3 2 2" xfId="0"/>
    <cellStyle name="Normal 61 7 3 2 3 2 2 2" xfId="0"/>
    <cellStyle name="Normal 61 7 3 2 3 2 2 2 2" xfId="0"/>
    <cellStyle name="Normal 61 7 3 2 3 2 2 2 2 2" xfId="0"/>
    <cellStyle name="Normal 61 7 3 2 3 2 2 2 3" xfId="0"/>
    <cellStyle name="Normal 61 7 3 2 3 2 2 3" xfId="0"/>
    <cellStyle name="Normal 61 7 3 2 3 2 2 3 2" xfId="0"/>
    <cellStyle name="Normal 61 7 3 2 3 2 2 3 2 2" xfId="0"/>
    <cellStyle name="Normal 61 7 3 2 3 2 2 3 3" xfId="0"/>
    <cellStyle name="Normal 61 7 3 2 3 2 2 4" xfId="0"/>
    <cellStyle name="Normal 61 7 3 2 3 2 2 4 2" xfId="0"/>
    <cellStyle name="Normal 61 7 3 2 3 2 2 5" xfId="0"/>
    <cellStyle name="Normal 61 7 3 2 3 2 3" xfId="0"/>
    <cellStyle name="Normal 61 7 3 2 3 2 3 2" xfId="0"/>
    <cellStyle name="Normal 61 7 3 2 3 2 3 2 2" xfId="0"/>
    <cellStyle name="Normal 61 7 3 2 3 2 3 3" xfId="0"/>
    <cellStyle name="Normal 61 7 3 2 3 2 4" xfId="0"/>
    <cellStyle name="Normal 61 7 3 2 3 2 4 2" xfId="0"/>
    <cellStyle name="Normal 61 7 3 2 3 2 4 2 2" xfId="0"/>
    <cellStyle name="Normal 61 7 3 2 3 2 4 3" xfId="0"/>
    <cellStyle name="Normal 61 7 3 2 3 2 5" xfId="0"/>
    <cellStyle name="Normal 61 7 3 2 3 2 5 2" xfId="0"/>
    <cellStyle name="Normal 61 7 3 2 3 2 6" xfId="0"/>
    <cellStyle name="Normal 61 7 3 2 3 3" xfId="0"/>
    <cellStyle name="Normal 61 7 3 2 3 3 2" xfId="0"/>
    <cellStyle name="Normal 61 7 3 2 3 3 2 2" xfId="0"/>
    <cellStyle name="Normal 61 7 3 2 3 3 2 2 2" xfId="0"/>
    <cellStyle name="Normal 61 7 3 2 3 3 2 3" xfId="0"/>
    <cellStyle name="Normal 61 7 3 2 3 3 3" xfId="0"/>
    <cellStyle name="Normal 61 7 3 2 3 3 3 2" xfId="0"/>
    <cellStyle name="Normal 61 7 3 2 3 3 3 2 2" xfId="0"/>
    <cellStyle name="Normal 61 7 3 2 3 3 3 3" xfId="0"/>
    <cellStyle name="Normal 61 7 3 2 3 3 4" xfId="0"/>
    <cellStyle name="Normal 61 7 3 2 3 3 4 2" xfId="0"/>
    <cellStyle name="Normal 61 7 3 2 3 3 5" xfId="0"/>
    <cellStyle name="Normal 61 7 3 2 3 4" xfId="0"/>
    <cellStyle name="Normal 61 7 3 2 3 4 2" xfId="0"/>
    <cellStyle name="Normal 61 7 3 2 3 4 2 2" xfId="0"/>
    <cellStyle name="Normal 61 7 3 2 3 4 3" xfId="0"/>
    <cellStyle name="Normal 61 7 3 2 3 5" xfId="0"/>
    <cellStyle name="Normal 61 7 3 2 3 5 2" xfId="0"/>
    <cellStyle name="Normal 61 7 3 2 3 5 2 2" xfId="0"/>
    <cellStyle name="Normal 61 7 3 2 3 5 3" xfId="0"/>
    <cellStyle name="Normal 61 7 3 2 3 6" xfId="0"/>
    <cellStyle name="Normal 61 7 3 2 3 6 2" xfId="0"/>
    <cellStyle name="Normal 61 7 3 2 3 7" xfId="0"/>
    <cellStyle name="Normal 61 7 3 2 4" xfId="0"/>
    <cellStyle name="Normal 61 7 3 2 4 2" xfId="0"/>
    <cellStyle name="Normal 61 7 3 2 4 2 2" xfId="0"/>
    <cellStyle name="Normal 61 7 3 2 4 2 2 2" xfId="0"/>
    <cellStyle name="Normal 61 7 3 2 4 2 2 2 2" xfId="0"/>
    <cellStyle name="Normal 61 7 3 2 4 2 2 3" xfId="0"/>
    <cellStyle name="Normal 61 7 3 2 4 2 3" xfId="0"/>
    <cellStyle name="Normal 61 7 3 2 4 2 3 2" xfId="0"/>
    <cellStyle name="Normal 61 7 3 2 4 2 3 2 2" xfId="0"/>
    <cellStyle name="Normal 61 7 3 2 4 2 3 3" xfId="0"/>
    <cellStyle name="Normal 61 7 3 2 4 2 4" xfId="0"/>
    <cellStyle name="Normal 61 7 3 2 4 2 4 2" xfId="0"/>
    <cellStyle name="Normal 61 7 3 2 4 2 5" xfId="0"/>
    <cellStyle name="Normal 61 7 3 2 4 3" xfId="0"/>
    <cellStyle name="Normal 61 7 3 2 4 3 2" xfId="0"/>
    <cellStyle name="Normal 61 7 3 2 4 3 2 2" xfId="0"/>
    <cellStyle name="Normal 61 7 3 2 4 3 3" xfId="0"/>
    <cellStyle name="Normal 61 7 3 2 4 4" xfId="0"/>
    <cellStyle name="Normal 61 7 3 2 4 4 2" xfId="0"/>
    <cellStyle name="Normal 61 7 3 2 4 4 2 2" xfId="0"/>
    <cellStyle name="Normal 61 7 3 2 4 4 3" xfId="0"/>
    <cellStyle name="Normal 61 7 3 2 4 5" xfId="0"/>
    <cellStyle name="Normal 61 7 3 2 4 5 2" xfId="0"/>
    <cellStyle name="Normal 61 7 3 2 4 6" xfId="0"/>
    <cellStyle name="Normal 61 7 3 2 5" xfId="0"/>
    <cellStyle name="Normal 61 7 3 2 5 2" xfId="0"/>
    <cellStyle name="Normal 61 7 3 2 5 2 2" xfId="0"/>
    <cellStyle name="Normal 61 7 3 2 5 2 2 2" xfId="0"/>
    <cellStyle name="Normal 61 7 3 2 5 2 3" xfId="0"/>
    <cellStyle name="Normal 61 7 3 2 5 3" xfId="0"/>
    <cellStyle name="Normal 61 7 3 2 5 3 2" xfId="0"/>
    <cellStyle name="Normal 61 7 3 2 5 3 2 2" xfId="0"/>
    <cellStyle name="Normal 61 7 3 2 5 3 3" xfId="0"/>
    <cellStyle name="Normal 61 7 3 2 5 4" xfId="0"/>
    <cellStyle name="Normal 61 7 3 2 5 4 2" xfId="0"/>
    <cellStyle name="Normal 61 7 3 2 5 5" xfId="0"/>
    <cellStyle name="Normal 61 7 3 2 6" xfId="0"/>
    <cellStyle name="Normal 61 7 3 2 6 2" xfId="0"/>
    <cellStyle name="Normal 61 7 3 2 6 2 2" xfId="0"/>
    <cellStyle name="Normal 61 7 3 2 6 3" xfId="0"/>
    <cellStyle name="Normal 61 7 3 2 7" xfId="0"/>
    <cellStyle name="Normal 61 7 3 2 7 2" xfId="0"/>
    <cellStyle name="Normal 61 7 3 2 7 2 2" xfId="0"/>
    <cellStyle name="Normal 61 7 3 2 7 3" xfId="0"/>
    <cellStyle name="Normal 61 7 3 2 8" xfId="0"/>
    <cellStyle name="Normal 61 7 3 2 8 2" xfId="0"/>
    <cellStyle name="Normal 61 7 3 2 9" xfId="0"/>
    <cellStyle name="Normal 61 7 3 3" xfId="0"/>
    <cellStyle name="Normal 61 7 3 3 2" xfId="0"/>
    <cellStyle name="Normal 61 7 3 3 2 2" xfId="0"/>
    <cellStyle name="Normal 61 7 3 3 2 2 2" xfId="0"/>
    <cellStyle name="Normal 61 7 3 3 2 2 2 2" xfId="0"/>
    <cellStyle name="Normal 61 7 3 3 2 2 2 2 2" xfId="0"/>
    <cellStyle name="Normal 61 7 3 3 2 2 2 2 2 2" xfId="0"/>
    <cellStyle name="Normal 61 7 3 3 2 2 2 2 3" xfId="0"/>
    <cellStyle name="Normal 61 7 3 3 2 2 2 3" xfId="0"/>
    <cellStyle name="Normal 61 7 3 3 2 2 2 3 2" xfId="0"/>
    <cellStyle name="Normal 61 7 3 3 2 2 2 3 2 2" xfId="0"/>
    <cellStyle name="Normal 61 7 3 3 2 2 2 3 3" xfId="0"/>
    <cellStyle name="Normal 61 7 3 3 2 2 2 4" xfId="0"/>
    <cellStyle name="Normal 61 7 3 3 2 2 2 4 2" xfId="0"/>
    <cellStyle name="Normal 61 7 3 3 2 2 2 5" xfId="0"/>
    <cellStyle name="Normal 61 7 3 3 2 2 3" xfId="0"/>
    <cellStyle name="Normal 61 7 3 3 2 2 3 2" xfId="0"/>
    <cellStyle name="Normal 61 7 3 3 2 2 3 2 2" xfId="0"/>
    <cellStyle name="Normal 61 7 3 3 2 2 3 3" xfId="0"/>
    <cellStyle name="Normal 61 7 3 3 2 2 4" xfId="0"/>
    <cellStyle name="Normal 61 7 3 3 2 2 4 2" xfId="0"/>
    <cellStyle name="Normal 61 7 3 3 2 2 4 2 2" xfId="0"/>
    <cellStyle name="Normal 61 7 3 3 2 2 4 3" xfId="0"/>
    <cellStyle name="Normal 61 7 3 3 2 2 5" xfId="0"/>
    <cellStyle name="Normal 61 7 3 3 2 2 5 2" xfId="0"/>
    <cellStyle name="Normal 61 7 3 3 2 2 6" xfId="0"/>
    <cellStyle name="Normal 61 7 3 3 2 3" xfId="0"/>
    <cellStyle name="Normal 61 7 3 3 2 3 2" xfId="0"/>
    <cellStyle name="Normal 61 7 3 3 2 3 2 2" xfId="0"/>
    <cellStyle name="Normal 61 7 3 3 2 3 2 2 2" xfId="0"/>
    <cellStyle name="Normal 61 7 3 3 2 3 2 3" xfId="0"/>
    <cellStyle name="Normal 61 7 3 3 2 3 3" xfId="0"/>
    <cellStyle name="Normal 61 7 3 3 2 3 3 2" xfId="0"/>
    <cellStyle name="Normal 61 7 3 3 2 3 3 2 2" xfId="0"/>
    <cellStyle name="Normal 61 7 3 3 2 3 3 3" xfId="0"/>
    <cellStyle name="Normal 61 7 3 3 2 3 4" xfId="0"/>
    <cellStyle name="Normal 61 7 3 3 2 3 4 2" xfId="0"/>
    <cellStyle name="Normal 61 7 3 3 2 3 5" xfId="0"/>
    <cellStyle name="Normal 61 7 3 3 2 4" xfId="0"/>
    <cellStyle name="Normal 61 7 3 3 2 4 2" xfId="0"/>
    <cellStyle name="Normal 61 7 3 3 2 4 2 2" xfId="0"/>
    <cellStyle name="Normal 61 7 3 3 2 4 3" xfId="0"/>
    <cellStyle name="Normal 61 7 3 3 2 5" xfId="0"/>
    <cellStyle name="Normal 61 7 3 3 2 5 2" xfId="0"/>
    <cellStyle name="Normal 61 7 3 3 2 5 2 2" xfId="0"/>
    <cellStyle name="Normal 61 7 3 3 2 5 3" xfId="0"/>
    <cellStyle name="Normal 61 7 3 3 2 6" xfId="0"/>
    <cellStyle name="Normal 61 7 3 3 2 6 2" xfId="0"/>
    <cellStyle name="Normal 61 7 3 3 2 7" xfId="0"/>
    <cellStyle name="Normal 61 7 3 3 3" xfId="0"/>
    <cellStyle name="Normal 61 7 3 3 3 2" xfId="0"/>
    <cellStyle name="Normal 61 7 3 3 3 2 2" xfId="0"/>
    <cellStyle name="Normal 61 7 3 3 3 2 2 2" xfId="0"/>
    <cellStyle name="Normal 61 7 3 3 3 2 2 2 2" xfId="0"/>
    <cellStyle name="Normal 61 7 3 3 3 2 2 3" xfId="0"/>
    <cellStyle name="Normal 61 7 3 3 3 2 3" xfId="0"/>
    <cellStyle name="Normal 61 7 3 3 3 2 3 2" xfId="0"/>
    <cellStyle name="Normal 61 7 3 3 3 2 3 2 2" xfId="0"/>
    <cellStyle name="Normal 61 7 3 3 3 2 3 3" xfId="0"/>
    <cellStyle name="Normal 61 7 3 3 3 2 4" xfId="0"/>
    <cellStyle name="Normal 61 7 3 3 3 2 4 2" xfId="0"/>
    <cellStyle name="Normal 61 7 3 3 3 2 5" xfId="0"/>
    <cellStyle name="Normal 61 7 3 3 3 3" xfId="0"/>
    <cellStyle name="Normal 61 7 3 3 3 3 2" xfId="0"/>
    <cellStyle name="Normal 61 7 3 3 3 3 2 2" xfId="0"/>
    <cellStyle name="Normal 61 7 3 3 3 3 3" xfId="0"/>
    <cellStyle name="Normal 61 7 3 3 3 4" xfId="0"/>
    <cellStyle name="Normal 61 7 3 3 3 4 2" xfId="0"/>
    <cellStyle name="Normal 61 7 3 3 3 4 2 2" xfId="0"/>
    <cellStyle name="Normal 61 7 3 3 3 4 3" xfId="0"/>
    <cellStyle name="Normal 61 7 3 3 3 5" xfId="0"/>
    <cellStyle name="Normal 61 7 3 3 3 5 2" xfId="0"/>
    <cellStyle name="Normal 61 7 3 3 3 6" xfId="0"/>
    <cellStyle name="Normal 61 7 3 3 4" xfId="0"/>
    <cellStyle name="Normal 61 7 3 3 4 2" xfId="0"/>
    <cellStyle name="Normal 61 7 3 3 4 2 2" xfId="0"/>
    <cellStyle name="Normal 61 7 3 3 4 2 2 2" xfId="0"/>
    <cellStyle name="Normal 61 7 3 3 4 2 3" xfId="0"/>
    <cellStyle name="Normal 61 7 3 3 4 3" xfId="0"/>
    <cellStyle name="Normal 61 7 3 3 4 3 2" xfId="0"/>
    <cellStyle name="Normal 61 7 3 3 4 3 2 2" xfId="0"/>
    <cellStyle name="Normal 61 7 3 3 4 3 3" xfId="0"/>
    <cellStyle name="Normal 61 7 3 3 4 4" xfId="0"/>
    <cellStyle name="Normal 61 7 3 3 4 4 2" xfId="0"/>
    <cellStyle name="Normal 61 7 3 3 4 5" xfId="0"/>
    <cellStyle name="Normal 61 7 3 3 5" xfId="0"/>
    <cellStyle name="Normal 61 7 3 3 5 2" xfId="0"/>
    <cellStyle name="Normal 61 7 3 3 5 2 2" xfId="0"/>
    <cellStyle name="Normal 61 7 3 3 5 3" xfId="0"/>
    <cellStyle name="Normal 61 7 3 3 6" xfId="0"/>
    <cellStyle name="Normal 61 7 3 3 6 2" xfId="0"/>
    <cellStyle name="Normal 61 7 3 3 6 2 2" xfId="0"/>
    <cellStyle name="Normal 61 7 3 3 6 3" xfId="0"/>
    <cellStyle name="Normal 61 7 3 3 7" xfId="0"/>
    <cellStyle name="Normal 61 7 3 3 7 2" xfId="0"/>
    <cellStyle name="Normal 61 7 3 3 8" xfId="0"/>
    <cellStyle name="Normal 61 7 3 4" xfId="0"/>
    <cellStyle name="Normal 61 7 3 4 2" xfId="0"/>
    <cellStyle name="Normal 61 7 3 4 2 2" xfId="0"/>
    <cellStyle name="Normal 61 7 3 4 2 2 2" xfId="0"/>
    <cellStyle name="Normal 61 7 3 4 2 2 2 2" xfId="0"/>
    <cellStyle name="Normal 61 7 3 4 2 2 2 2 2" xfId="0"/>
    <cellStyle name="Normal 61 7 3 4 2 2 2 3" xfId="0"/>
    <cellStyle name="Normal 61 7 3 4 2 2 3" xfId="0"/>
    <cellStyle name="Normal 61 7 3 4 2 2 3 2" xfId="0"/>
    <cellStyle name="Normal 61 7 3 4 2 2 3 2 2" xfId="0"/>
    <cellStyle name="Normal 61 7 3 4 2 2 3 3" xfId="0"/>
    <cellStyle name="Normal 61 7 3 4 2 2 4" xfId="0"/>
    <cellStyle name="Normal 61 7 3 4 2 2 4 2" xfId="0"/>
    <cellStyle name="Normal 61 7 3 4 2 2 5" xfId="0"/>
    <cellStyle name="Normal 61 7 3 4 2 3" xfId="0"/>
    <cellStyle name="Normal 61 7 3 4 2 3 2" xfId="0"/>
    <cellStyle name="Normal 61 7 3 4 2 3 2 2" xfId="0"/>
    <cellStyle name="Normal 61 7 3 4 2 3 3" xfId="0"/>
    <cellStyle name="Normal 61 7 3 4 2 4" xfId="0"/>
    <cellStyle name="Normal 61 7 3 4 2 4 2" xfId="0"/>
    <cellStyle name="Normal 61 7 3 4 2 4 2 2" xfId="0"/>
    <cellStyle name="Normal 61 7 3 4 2 4 3" xfId="0"/>
    <cellStyle name="Normal 61 7 3 4 2 5" xfId="0"/>
    <cellStyle name="Normal 61 7 3 4 2 5 2" xfId="0"/>
    <cellStyle name="Normal 61 7 3 4 2 6" xfId="0"/>
    <cellStyle name="Normal 61 7 3 4 3" xfId="0"/>
    <cellStyle name="Normal 61 7 3 4 3 2" xfId="0"/>
    <cellStyle name="Normal 61 7 3 4 3 2 2" xfId="0"/>
    <cellStyle name="Normal 61 7 3 4 3 2 2 2" xfId="0"/>
    <cellStyle name="Normal 61 7 3 4 3 2 3" xfId="0"/>
    <cellStyle name="Normal 61 7 3 4 3 3" xfId="0"/>
    <cellStyle name="Normal 61 7 3 4 3 3 2" xfId="0"/>
    <cellStyle name="Normal 61 7 3 4 3 3 2 2" xfId="0"/>
    <cellStyle name="Normal 61 7 3 4 3 3 3" xfId="0"/>
    <cellStyle name="Normal 61 7 3 4 3 4" xfId="0"/>
    <cellStyle name="Normal 61 7 3 4 3 4 2" xfId="0"/>
    <cellStyle name="Normal 61 7 3 4 3 5" xfId="0"/>
    <cellStyle name="Normal 61 7 3 4 4" xfId="0"/>
    <cellStyle name="Normal 61 7 3 4 4 2" xfId="0"/>
    <cellStyle name="Normal 61 7 3 4 4 2 2" xfId="0"/>
    <cellStyle name="Normal 61 7 3 4 4 3" xfId="0"/>
    <cellStyle name="Normal 61 7 3 4 5" xfId="0"/>
    <cellStyle name="Normal 61 7 3 4 5 2" xfId="0"/>
    <cellStyle name="Normal 61 7 3 4 5 2 2" xfId="0"/>
    <cellStyle name="Normal 61 7 3 4 5 3" xfId="0"/>
    <cellStyle name="Normal 61 7 3 4 6" xfId="0"/>
    <cellStyle name="Normal 61 7 3 4 6 2" xfId="0"/>
    <cellStyle name="Normal 61 7 3 4 7" xfId="0"/>
    <cellStyle name="Normal 61 7 3 5" xfId="0"/>
    <cellStyle name="Normal 61 7 3 5 2" xfId="0"/>
    <cellStyle name="Normal 61 7 3 5 2 2" xfId="0"/>
    <cellStyle name="Normal 61 7 3 5 2 2 2" xfId="0"/>
    <cellStyle name="Normal 61 7 3 5 2 2 2 2" xfId="0"/>
    <cellStyle name="Normal 61 7 3 5 2 2 3" xfId="0"/>
    <cellStyle name="Normal 61 7 3 5 2 3" xfId="0"/>
    <cellStyle name="Normal 61 7 3 5 2 3 2" xfId="0"/>
    <cellStyle name="Normal 61 7 3 5 2 3 2 2" xfId="0"/>
    <cellStyle name="Normal 61 7 3 5 2 3 3" xfId="0"/>
    <cellStyle name="Normal 61 7 3 5 2 4" xfId="0"/>
    <cellStyle name="Normal 61 7 3 5 2 4 2" xfId="0"/>
    <cellStyle name="Normal 61 7 3 5 2 5" xfId="0"/>
    <cellStyle name="Normal 61 7 3 5 3" xfId="0"/>
    <cellStyle name="Normal 61 7 3 5 3 2" xfId="0"/>
    <cellStyle name="Normal 61 7 3 5 3 2 2" xfId="0"/>
    <cellStyle name="Normal 61 7 3 5 3 3" xfId="0"/>
    <cellStyle name="Normal 61 7 3 5 4" xfId="0"/>
    <cellStyle name="Normal 61 7 3 5 4 2" xfId="0"/>
    <cellStyle name="Normal 61 7 3 5 4 2 2" xfId="0"/>
    <cellStyle name="Normal 61 7 3 5 4 3" xfId="0"/>
    <cellStyle name="Normal 61 7 3 5 5" xfId="0"/>
    <cellStyle name="Normal 61 7 3 5 5 2" xfId="0"/>
    <cellStyle name="Normal 61 7 3 5 6" xfId="0"/>
    <cellStyle name="Normal 61 7 3 6" xfId="0"/>
    <cellStyle name="Normal 61 7 3 6 2" xfId="0"/>
    <cellStyle name="Normal 61 7 3 6 2 2" xfId="0"/>
    <cellStyle name="Normal 61 7 3 6 2 2 2" xfId="0"/>
    <cellStyle name="Normal 61 7 3 6 2 3" xfId="0"/>
    <cellStyle name="Normal 61 7 3 6 3" xfId="0"/>
    <cellStyle name="Normal 61 7 3 6 3 2" xfId="0"/>
    <cellStyle name="Normal 61 7 3 6 3 2 2" xfId="0"/>
    <cellStyle name="Normal 61 7 3 6 3 3" xfId="0"/>
    <cellStyle name="Normal 61 7 3 6 4" xfId="0"/>
    <cellStyle name="Normal 61 7 3 6 4 2" xfId="0"/>
    <cellStyle name="Normal 61 7 3 6 5" xfId="0"/>
    <cellStyle name="Normal 61 7 3 7" xfId="0"/>
    <cellStyle name="Normal 61 7 3 7 2" xfId="0"/>
    <cellStyle name="Normal 61 7 3 7 2 2" xfId="0"/>
    <cellStyle name="Normal 61 7 3 7 3" xfId="0"/>
    <cellStyle name="Normal 61 7 3 8" xfId="0"/>
    <cellStyle name="Normal 61 7 3 8 2" xfId="0"/>
    <cellStyle name="Normal 61 7 3 8 2 2" xfId="0"/>
    <cellStyle name="Normal 61 7 3 8 3" xfId="0"/>
    <cellStyle name="Normal 61 7 3 9" xfId="0"/>
    <cellStyle name="Normal 61 7 3 9 2" xfId="0"/>
    <cellStyle name="Normal 61 7 4" xfId="0"/>
    <cellStyle name="Normal 61 7 4 2" xfId="0"/>
    <cellStyle name="Normal 61 7 4 2 2" xfId="0"/>
    <cellStyle name="Normal 61 7 4 2 2 2" xfId="0"/>
    <cellStyle name="Normal 61 7 4 2 2 2 2" xfId="0"/>
    <cellStyle name="Normal 61 7 4 2 2 2 2 2" xfId="0"/>
    <cellStyle name="Normal 61 7 4 2 2 2 2 2 2" xfId="0"/>
    <cellStyle name="Normal 61 7 4 2 2 2 2 2 2 2" xfId="0"/>
    <cellStyle name="Normal 61 7 4 2 2 2 2 2 3" xfId="0"/>
    <cellStyle name="Normal 61 7 4 2 2 2 2 3" xfId="0"/>
    <cellStyle name="Normal 61 7 4 2 2 2 2 3 2" xfId="0"/>
    <cellStyle name="Normal 61 7 4 2 2 2 2 3 2 2" xfId="0"/>
    <cellStyle name="Normal 61 7 4 2 2 2 2 3 3" xfId="0"/>
    <cellStyle name="Normal 61 7 4 2 2 2 2 4" xfId="0"/>
    <cellStyle name="Normal 61 7 4 2 2 2 2 4 2" xfId="0"/>
    <cellStyle name="Normal 61 7 4 2 2 2 2 5" xfId="0"/>
    <cellStyle name="Normal 61 7 4 2 2 2 3" xfId="0"/>
    <cellStyle name="Normal 61 7 4 2 2 2 3 2" xfId="0"/>
    <cellStyle name="Normal 61 7 4 2 2 2 3 2 2" xfId="0"/>
    <cellStyle name="Normal 61 7 4 2 2 2 3 3" xfId="0"/>
    <cellStyle name="Normal 61 7 4 2 2 2 4" xfId="0"/>
    <cellStyle name="Normal 61 7 4 2 2 2 4 2" xfId="0"/>
    <cellStyle name="Normal 61 7 4 2 2 2 4 2 2" xfId="0"/>
    <cellStyle name="Normal 61 7 4 2 2 2 4 3" xfId="0"/>
    <cellStyle name="Normal 61 7 4 2 2 2 5" xfId="0"/>
    <cellStyle name="Normal 61 7 4 2 2 2 5 2" xfId="0"/>
    <cellStyle name="Normal 61 7 4 2 2 2 6" xfId="0"/>
    <cellStyle name="Normal 61 7 4 2 2 3" xfId="0"/>
    <cellStyle name="Normal 61 7 4 2 2 3 2" xfId="0"/>
    <cellStyle name="Normal 61 7 4 2 2 3 2 2" xfId="0"/>
    <cellStyle name="Normal 61 7 4 2 2 3 2 2 2" xfId="0"/>
    <cellStyle name="Normal 61 7 4 2 2 3 2 3" xfId="0"/>
    <cellStyle name="Normal 61 7 4 2 2 3 3" xfId="0"/>
    <cellStyle name="Normal 61 7 4 2 2 3 3 2" xfId="0"/>
    <cellStyle name="Normal 61 7 4 2 2 3 3 2 2" xfId="0"/>
    <cellStyle name="Normal 61 7 4 2 2 3 3 3" xfId="0"/>
    <cellStyle name="Normal 61 7 4 2 2 3 4" xfId="0"/>
    <cellStyle name="Normal 61 7 4 2 2 3 4 2" xfId="0"/>
    <cellStyle name="Normal 61 7 4 2 2 3 5" xfId="0"/>
    <cellStyle name="Normal 61 7 4 2 2 4" xfId="0"/>
    <cellStyle name="Normal 61 7 4 2 2 4 2" xfId="0"/>
    <cellStyle name="Normal 61 7 4 2 2 4 2 2" xfId="0"/>
    <cellStyle name="Normal 61 7 4 2 2 4 3" xfId="0"/>
    <cellStyle name="Normal 61 7 4 2 2 5" xfId="0"/>
    <cellStyle name="Normal 61 7 4 2 2 5 2" xfId="0"/>
    <cellStyle name="Normal 61 7 4 2 2 5 2 2" xfId="0"/>
    <cellStyle name="Normal 61 7 4 2 2 5 3" xfId="0"/>
    <cellStyle name="Normal 61 7 4 2 2 6" xfId="0"/>
    <cellStyle name="Normal 61 7 4 2 2 6 2" xfId="0"/>
    <cellStyle name="Normal 61 7 4 2 2 7" xfId="0"/>
    <cellStyle name="Normal 61 7 4 2 3" xfId="0"/>
    <cellStyle name="Normal 61 7 4 2 3 2" xfId="0"/>
    <cellStyle name="Normal 61 7 4 2 3 2 2" xfId="0"/>
    <cellStyle name="Normal 61 7 4 2 3 2 2 2" xfId="0"/>
    <cellStyle name="Normal 61 7 4 2 3 2 2 2 2" xfId="0"/>
    <cellStyle name="Normal 61 7 4 2 3 2 2 3" xfId="0"/>
    <cellStyle name="Normal 61 7 4 2 3 2 3" xfId="0"/>
    <cellStyle name="Normal 61 7 4 2 3 2 3 2" xfId="0"/>
    <cellStyle name="Normal 61 7 4 2 3 2 3 2 2" xfId="0"/>
    <cellStyle name="Normal 61 7 4 2 3 2 3 3" xfId="0"/>
    <cellStyle name="Normal 61 7 4 2 3 2 4" xfId="0"/>
    <cellStyle name="Normal 61 7 4 2 3 2 4 2" xfId="0"/>
    <cellStyle name="Normal 61 7 4 2 3 2 5" xfId="0"/>
    <cellStyle name="Normal 61 7 4 2 3 3" xfId="0"/>
    <cellStyle name="Normal 61 7 4 2 3 3 2" xfId="0"/>
    <cellStyle name="Normal 61 7 4 2 3 3 2 2" xfId="0"/>
    <cellStyle name="Normal 61 7 4 2 3 3 3" xfId="0"/>
    <cellStyle name="Normal 61 7 4 2 3 4" xfId="0"/>
    <cellStyle name="Normal 61 7 4 2 3 4 2" xfId="0"/>
    <cellStyle name="Normal 61 7 4 2 3 4 2 2" xfId="0"/>
    <cellStyle name="Normal 61 7 4 2 3 4 3" xfId="0"/>
    <cellStyle name="Normal 61 7 4 2 3 5" xfId="0"/>
    <cellStyle name="Normal 61 7 4 2 3 5 2" xfId="0"/>
    <cellStyle name="Normal 61 7 4 2 3 6" xfId="0"/>
    <cellStyle name="Normal 61 7 4 2 4" xfId="0"/>
    <cellStyle name="Normal 61 7 4 2 4 2" xfId="0"/>
    <cellStyle name="Normal 61 7 4 2 4 2 2" xfId="0"/>
    <cellStyle name="Normal 61 7 4 2 4 2 2 2" xfId="0"/>
    <cellStyle name="Normal 61 7 4 2 4 2 3" xfId="0"/>
    <cellStyle name="Normal 61 7 4 2 4 3" xfId="0"/>
    <cellStyle name="Normal 61 7 4 2 4 3 2" xfId="0"/>
    <cellStyle name="Normal 61 7 4 2 4 3 2 2" xfId="0"/>
    <cellStyle name="Normal 61 7 4 2 4 3 3" xfId="0"/>
    <cellStyle name="Normal 61 7 4 2 4 4" xfId="0"/>
    <cellStyle name="Normal 61 7 4 2 4 4 2" xfId="0"/>
    <cellStyle name="Normal 61 7 4 2 4 5" xfId="0"/>
    <cellStyle name="Normal 61 7 4 2 5" xfId="0"/>
    <cellStyle name="Normal 61 7 4 2 5 2" xfId="0"/>
    <cellStyle name="Normal 61 7 4 2 5 2 2" xfId="0"/>
    <cellStyle name="Normal 61 7 4 2 5 3" xfId="0"/>
    <cellStyle name="Normal 61 7 4 2 6" xfId="0"/>
    <cellStyle name="Normal 61 7 4 2 6 2" xfId="0"/>
    <cellStyle name="Normal 61 7 4 2 6 2 2" xfId="0"/>
    <cellStyle name="Normal 61 7 4 2 6 3" xfId="0"/>
    <cellStyle name="Normal 61 7 4 2 7" xfId="0"/>
    <cellStyle name="Normal 61 7 4 2 7 2" xfId="0"/>
    <cellStyle name="Normal 61 7 4 2 8" xfId="0"/>
    <cellStyle name="Normal 61 7 4 3" xfId="0"/>
    <cellStyle name="Normal 61 7 4 3 2" xfId="0"/>
    <cellStyle name="Normal 61 7 4 3 2 2" xfId="0"/>
    <cellStyle name="Normal 61 7 4 3 2 2 2" xfId="0"/>
    <cellStyle name="Normal 61 7 4 3 2 2 2 2" xfId="0"/>
    <cellStyle name="Normal 61 7 4 3 2 2 2 2 2" xfId="0"/>
    <cellStyle name="Normal 61 7 4 3 2 2 2 3" xfId="0"/>
    <cellStyle name="Normal 61 7 4 3 2 2 3" xfId="0"/>
    <cellStyle name="Normal 61 7 4 3 2 2 3 2" xfId="0"/>
    <cellStyle name="Normal 61 7 4 3 2 2 3 2 2" xfId="0"/>
    <cellStyle name="Normal 61 7 4 3 2 2 3 3" xfId="0"/>
    <cellStyle name="Normal 61 7 4 3 2 2 4" xfId="0"/>
    <cellStyle name="Normal 61 7 4 3 2 2 4 2" xfId="0"/>
    <cellStyle name="Normal 61 7 4 3 2 2 5" xfId="0"/>
    <cellStyle name="Normal 61 7 4 3 2 3" xfId="0"/>
    <cellStyle name="Normal 61 7 4 3 2 3 2" xfId="0"/>
    <cellStyle name="Normal 61 7 4 3 2 3 2 2" xfId="0"/>
    <cellStyle name="Normal 61 7 4 3 2 3 3" xfId="0"/>
    <cellStyle name="Normal 61 7 4 3 2 4" xfId="0"/>
    <cellStyle name="Normal 61 7 4 3 2 4 2" xfId="0"/>
    <cellStyle name="Normal 61 7 4 3 2 4 2 2" xfId="0"/>
    <cellStyle name="Normal 61 7 4 3 2 4 3" xfId="0"/>
    <cellStyle name="Normal 61 7 4 3 2 5" xfId="0"/>
    <cellStyle name="Normal 61 7 4 3 2 5 2" xfId="0"/>
    <cellStyle name="Normal 61 7 4 3 2 6" xfId="0"/>
    <cellStyle name="Normal 61 7 4 3 3" xfId="0"/>
    <cellStyle name="Normal 61 7 4 3 3 2" xfId="0"/>
    <cellStyle name="Normal 61 7 4 3 3 2 2" xfId="0"/>
    <cellStyle name="Normal 61 7 4 3 3 2 2 2" xfId="0"/>
    <cellStyle name="Normal 61 7 4 3 3 2 3" xfId="0"/>
    <cellStyle name="Normal 61 7 4 3 3 3" xfId="0"/>
    <cellStyle name="Normal 61 7 4 3 3 3 2" xfId="0"/>
    <cellStyle name="Normal 61 7 4 3 3 3 2 2" xfId="0"/>
    <cellStyle name="Normal 61 7 4 3 3 3 3" xfId="0"/>
    <cellStyle name="Normal 61 7 4 3 3 4" xfId="0"/>
    <cellStyle name="Normal 61 7 4 3 3 4 2" xfId="0"/>
    <cellStyle name="Normal 61 7 4 3 3 5" xfId="0"/>
    <cellStyle name="Normal 61 7 4 3 4" xfId="0"/>
    <cellStyle name="Normal 61 7 4 3 4 2" xfId="0"/>
    <cellStyle name="Normal 61 7 4 3 4 2 2" xfId="0"/>
    <cellStyle name="Normal 61 7 4 3 4 3" xfId="0"/>
    <cellStyle name="Normal 61 7 4 3 5" xfId="0"/>
    <cellStyle name="Normal 61 7 4 3 5 2" xfId="0"/>
    <cellStyle name="Normal 61 7 4 3 5 2 2" xfId="0"/>
    <cellStyle name="Normal 61 7 4 3 5 3" xfId="0"/>
    <cellStyle name="Normal 61 7 4 3 6" xfId="0"/>
    <cellStyle name="Normal 61 7 4 3 6 2" xfId="0"/>
    <cellStyle name="Normal 61 7 4 3 7" xfId="0"/>
    <cellStyle name="Normal 61 7 4 4" xfId="0"/>
    <cellStyle name="Normal 61 7 4 4 2" xfId="0"/>
    <cellStyle name="Normal 61 7 4 4 2 2" xfId="0"/>
    <cellStyle name="Normal 61 7 4 4 2 2 2" xfId="0"/>
    <cellStyle name="Normal 61 7 4 4 2 2 2 2" xfId="0"/>
    <cellStyle name="Normal 61 7 4 4 2 2 3" xfId="0"/>
    <cellStyle name="Normal 61 7 4 4 2 3" xfId="0"/>
    <cellStyle name="Normal 61 7 4 4 2 3 2" xfId="0"/>
    <cellStyle name="Normal 61 7 4 4 2 3 2 2" xfId="0"/>
    <cellStyle name="Normal 61 7 4 4 2 3 3" xfId="0"/>
    <cellStyle name="Normal 61 7 4 4 2 4" xfId="0"/>
    <cellStyle name="Normal 61 7 4 4 2 4 2" xfId="0"/>
    <cellStyle name="Normal 61 7 4 4 2 5" xfId="0"/>
    <cellStyle name="Normal 61 7 4 4 3" xfId="0"/>
    <cellStyle name="Normal 61 7 4 4 3 2" xfId="0"/>
    <cellStyle name="Normal 61 7 4 4 3 2 2" xfId="0"/>
    <cellStyle name="Normal 61 7 4 4 3 3" xfId="0"/>
    <cellStyle name="Normal 61 7 4 4 4" xfId="0"/>
    <cellStyle name="Normal 61 7 4 4 4 2" xfId="0"/>
    <cellStyle name="Normal 61 7 4 4 4 2 2" xfId="0"/>
    <cellStyle name="Normal 61 7 4 4 4 3" xfId="0"/>
    <cellStyle name="Normal 61 7 4 4 5" xfId="0"/>
    <cellStyle name="Normal 61 7 4 4 5 2" xfId="0"/>
    <cellStyle name="Normal 61 7 4 4 6" xfId="0"/>
    <cellStyle name="Normal 61 7 4 5" xfId="0"/>
    <cellStyle name="Normal 61 7 4 5 2" xfId="0"/>
    <cellStyle name="Normal 61 7 4 5 2 2" xfId="0"/>
    <cellStyle name="Normal 61 7 4 5 2 2 2" xfId="0"/>
    <cellStyle name="Normal 61 7 4 5 2 3" xfId="0"/>
    <cellStyle name="Normal 61 7 4 5 3" xfId="0"/>
    <cellStyle name="Normal 61 7 4 5 3 2" xfId="0"/>
    <cellStyle name="Normal 61 7 4 5 3 2 2" xfId="0"/>
    <cellStyle name="Normal 61 7 4 5 3 3" xfId="0"/>
    <cellStyle name="Normal 61 7 4 5 4" xfId="0"/>
    <cellStyle name="Normal 61 7 4 5 4 2" xfId="0"/>
    <cellStyle name="Normal 61 7 4 5 5" xfId="0"/>
    <cellStyle name="Normal 61 7 4 6" xfId="0"/>
    <cellStyle name="Normal 61 7 4 6 2" xfId="0"/>
    <cellStyle name="Normal 61 7 4 6 2 2" xfId="0"/>
    <cellStyle name="Normal 61 7 4 6 3" xfId="0"/>
    <cellStyle name="Normal 61 7 4 7" xfId="0"/>
    <cellStyle name="Normal 61 7 4 7 2" xfId="0"/>
    <cellStyle name="Normal 61 7 4 7 2 2" xfId="0"/>
    <cellStyle name="Normal 61 7 4 7 3" xfId="0"/>
    <cellStyle name="Normal 61 7 4 8" xfId="0"/>
    <cellStyle name="Normal 61 7 4 8 2" xfId="0"/>
    <cellStyle name="Normal 61 7 4 9" xfId="0"/>
    <cellStyle name="Normal 61 7 5" xfId="0"/>
    <cellStyle name="Normal 61 7 5 2" xfId="0"/>
    <cellStyle name="Normal 61 7 5 2 2" xfId="0"/>
    <cellStyle name="Normal 61 7 5 2 2 2" xfId="0"/>
    <cellStyle name="Normal 61 7 5 2 2 2 2" xfId="0"/>
    <cellStyle name="Normal 61 7 5 2 2 2 2 2" xfId="0"/>
    <cellStyle name="Normal 61 7 5 2 2 2 2 2 2" xfId="0"/>
    <cellStyle name="Normal 61 7 5 2 2 2 2 3" xfId="0"/>
    <cellStyle name="Normal 61 7 5 2 2 2 3" xfId="0"/>
    <cellStyle name="Normal 61 7 5 2 2 2 3 2" xfId="0"/>
    <cellStyle name="Normal 61 7 5 2 2 2 3 2 2" xfId="0"/>
    <cellStyle name="Normal 61 7 5 2 2 2 3 3" xfId="0"/>
    <cellStyle name="Normal 61 7 5 2 2 2 4" xfId="0"/>
    <cellStyle name="Normal 61 7 5 2 2 2 4 2" xfId="0"/>
    <cellStyle name="Normal 61 7 5 2 2 2 5" xfId="0"/>
    <cellStyle name="Normal 61 7 5 2 2 3" xfId="0"/>
    <cellStyle name="Normal 61 7 5 2 2 3 2" xfId="0"/>
    <cellStyle name="Normal 61 7 5 2 2 3 2 2" xfId="0"/>
    <cellStyle name="Normal 61 7 5 2 2 3 3" xfId="0"/>
    <cellStyle name="Normal 61 7 5 2 2 4" xfId="0"/>
    <cellStyle name="Normal 61 7 5 2 2 4 2" xfId="0"/>
    <cellStyle name="Normal 61 7 5 2 2 4 2 2" xfId="0"/>
    <cellStyle name="Normal 61 7 5 2 2 4 3" xfId="0"/>
    <cellStyle name="Normal 61 7 5 2 2 5" xfId="0"/>
    <cellStyle name="Normal 61 7 5 2 2 5 2" xfId="0"/>
    <cellStyle name="Normal 61 7 5 2 2 6" xfId="0"/>
    <cellStyle name="Normal 61 7 5 2 3" xfId="0"/>
    <cellStyle name="Normal 61 7 5 2 3 2" xfId="0"/>
    <cellStyle name="Normal 61 7 5 2 3 2 2" xfId="0"/>
    <cellStyle name="Normal 61 7 5 2 3 2 2 2" xfId="0"/>
    <cellStyle name="Normal 61 7 5 2 3 2 3" xfId="0"/>
    <cellStyle name="Normal 61 7 5 2 3 3" xfId="0"/>
    <cellStyle name="Normal 61 7 5 2 3 3 2" xfId="0"/>
    <cellStyle name="Normal 61 7 5 2 3 3 2 2" xfId="0"/>
    <cellStyle name="Normal 61 7 5 2 3 3 3" xfId="0"/>
    <cellStyle name="Normal 61 7 5 2 3 4" xfId="0"/>
    <cellStyle name="Normal 61 7 5 2 3 4 2" xfId="0"/>
    <cellStyle name="Normal 61 7 5 2 3 5" xfId="0"/>
    <cellStyle name="Normal 61 7 5 2 4" xfId="0"/>
    <cellStyle name="Normal 61 7 5 2 4 2" xfId="0"/>
    <cellStyle name="Normal 61 7 5 2 4 2 2" xfId="0"/>
    <cellStyle name="Normal 61 7 5 2 4 3" xfId="0"/>
    <cellStyle name="Normal 61 7 5 2 5" xfId="0"/>
    <cellStyle name="Normal 61 7 5 2 5 2" xfId="0"/>
    <cellStyle name="Normal 61 7 5 2 5 2 2" xfId="0"/>
    <cellStyle name="Normal 61 7 5 2 5 3" xfId="0"/>
    <cellStyle name="Normal 61 7 5 2 6" xfId="0"/>
    <cellStyle name="Normal 61 7 5 2 6 2" xfId="0"/>
    <cellStyle name="Normal 61 7 5 2 7" xfId="0"/>
    <cellStyle name="Normal 61 7 5 3" xfId="0"/>
    <cellStyle name="Normal 61 7 5 3 2" xfId="0"/>
    <cellStyle name="Normal 61 7 5 3 2 2" xfId="0"/>
    <cellStyle name="Normal 61 7 5 3 2 2 2" xfId="0"/>
    <cellStyle name="Normal 61 7 5 3 2 2 2 2" xfId="0"/>
    <cellStyle name="Normal 61 7 5 3 2 2 3" xfId="0"/>
    <cellStyle name="Normal 61 7 5 3 2 3" xfId="0"/>
    <cellStyle name="Normal 61 7 5 3 2 3 2" xfId="0"/>
    <cellStyle name="Normal 61 7 5 3 2 3 2 2" xfId="0"/>
    <cellStyle name="Normal 61 7 5 3 2 3 3" xfId="0"/>
    <cellStyle name="Normal 61 7 5 3 2 4" xfId="0"/>
    <cellStyle name="Normal 61 7 5 3 2 4 2" xfId="0"/>
    <cellStyle name="Normal 61 7 5 3 2 5" xfId="0"/>
    <cellStyle name="Normal 61 7 5 3 3" xfId="0"/>
    <cellStyle name="Normal 61 7 5 3 3 2" xfId="0"/>
    <cellStyle name="Normal 61 7 5 3 3 2 2" xfId="0"/>
    <cellStyle name="Normal 61 7 5 3 3 3" xfId="0"/>
    <cellStyle name="Normal 61 7 5 3 4" xfId="0"/>
    <cellStyle name="Normal 61 7 5 3 4 2" xfId="0"/>
    <cellStyle name="Normal 61 7 5 3 4 2 2" xfId="0"/>
    <cellStyle name="Normal 61 7 5 3 4 3" xfId="0"/>
    <cellStyle name="Normal 61 7 5 3 5" xfId="0"/>
    <cellStyle name="Normal 61 7 5 3 5 2" xfId="0"/>
    <cellStyle name="Normal 61 7 5 3 6" xfId="0"/>
    <cellStyle name="Normal 61 7 5 4" xfId="0"/>
    <cellStyle name="Normal 61 7 5 4 2" xfId="0"/>
    <cellStyle name="Normal 61 7 5 4 2 2" xfId="0"/>
    <cellStyle name="Normal 61 7 5 4 2 2 2" xfId="0"/>
    <cellStyle name="Normal 61 7 5 4 2 3" xfId="0"/>
    <cellStyle name="Normal 61 7 5 4 3" xfId="0"/>
    <cellStyle name="Normal 61 7 5 4 3 2" xfId="0"/>
    <cellStyle name="Normal 61 7 5 4 3 2 2" xfId="0"/>
    <cellStyle name="Normal 61 7 5 4 3 3" xfId="0"/>
    <cellStyle name="Normal 61 7 5 4 4" xfId="0"/>
    <cellStyle name="Normal 61 7 5 4 4 2" xfId="0"/>
    <cellStyle name="Normal 61 7 5 4 5" xfId="0"/>
    <cellStyle name="Normal 61 7 5 5" xfId="0"/>
    <cellStyle name="Normal 61 7 5 5 2" xfId="0"/>
    <cellStyle name="Normal 61 7 5 5 2 2" xfId="0"/>
    <cellStyle name="Normal 61 7 5 5 3" xfId="0"/>
    <cellStyle name="Normal 61 7 5 6" xfId="0"/>
    <cellStyle name="Normal 61 7 5 6 2" xfId="0"/>
    <cellStyle name="Normal 61 7 5 6 2 2" xfId="0"/>
    <cellStyle name="Normal 61 7 5 6 3" xfId="0"/>
    <cellStyle name="Normal 61 7 5 7" xfId="0"/>
    <cellStyle name="Normal 61 7 5 7 2" xfId="0"/>
    <cellStyle name="Normal 61 7 5 8" xfId="0"/>
    <cellStyle name="Normal 61 7 6" xfId="0"/>
    <cellStyle name="Normal 61 7 6 2" xfId="0"/>
    <cellStyle name="Normal 61 7 6 2 2" xfId="0"/>
    <cellStyle name="Normal 61 7 6 2 2 2" xfId="0"/>
    <cellStyle name="Normal 61 7 6 2 2 2 2" xfId="0"/>
    <cellStyle name="Normal 61 7 6 2 2 2 2 2" xfId="0"/>
    <cellStyle name="Normal 61 7 6 2 2 2 3" xfId="0"/>
    <cellStyle name="Normal 61 7 6 2 2 3" xfId="0"/>
    <cellStyle name="Normal 61 7 6 2 2 3 2" xfId="0"/>
    <cellStyle name="Normal 61 7 6 2 2 3 2 2" xfId="0"/>
    <cellStyle name="Normal 61 7 6 2 2 3 3" xfId="0"/>
    <cellStyle name="Normal 61 7 6 2 2 4" xfId="0"/>
    <cellStyle name="Normal 61 7 6 2 2 4 2" xfId="0"/>
    <cellStyle name="Normal 61 7 6 2 2 5" xfId="0"/>
    <cellStyle name="Normal 61 7 6 2 3" xfId="0"/>
    <cellStyle name="Normal 61 7 6 2 3 2" xfId="0"/>
    <cellStyle name="Normal 61 7 6 2 3 2 2" xfId="0"/>
    <cellStyle name="Normal 61 7 6 2 3 3" xfId="0"/>
    <cellStyle name="Normal 61 7 6 2 4" xfId="0"/>
    <cellStyle name="Normal 61 7 6 2 4 2" xfId="0"/>
    <cellStyle name="Normal 61 7 6 2 4 2 2" xfId="0"/>
    <cellStyle name="Normal 61 7 6 2 4 3" xfId="0"/>
    <cellStyle name="Normal 61 7 6 2 5" xfId="0"/>
    <cellStyle name="Normal 61 7 6 2 5 2" xfId="0"/>
    <cellStyle name="Normal 61 7 6 2 6" xfId="0"/>
    <cellStyle name="Normal 61 7 6 3" xfId="0"/>
    <cellStyle name="Normal 61 7 6 3 2" xfId="0"/>
    <cellStyle name="Normal 61 7 6 3 2 2" xfId="0"/>
    <cellStyle name="Normal 61 7 6 3 2 2 2" xfId="0"/>
    <cellStyle name="Normal 61 7 6 3 2 3" xfId="0"/>
    <cellStyle name="Normal 61 7 6 3 3" xfId="0"/>
    <cellStyle name="Normal 61 7 6 3 3 2" xfId="0"/>
    <cellStyle name="Normal 61 7 6 3 3 2 2" xfId="0"/>
    <cellStyle name="Normal 61 7 6 3 3 3" xfId="0"/>
    <cellStyle name="Normal 61 7 6 3 4" xfId="0"/>
    <cellStyle name="Normal 61 7 6 3 4 2" xfId="0"/>
    <cellStyle name="Normal 61 7 6 3 5" xfId="0"/>
    <cellStyle name="Normal 61 7 6 4" xfId="0"/>
    <cellStyle name="Normal 61 7 6 4 2" xfId="0"/>
    <cellStyle name="Normal 61 7 6 4 2 2" xfId="0"/>
    <cellStyle name="Normal 61 7 6 4 3" xfId="0"/>
    <cellStyle name="Normal 61 7 6 5" xfId="0"/>
    <cellStyle name="Normal 61 7 6 5 2" xfId="0"/>
    <cellStyle name="Normal 61 7 6 5 2 2" xfId="0"/>
    <cellStyle name="Normal 61 7 6 5 3" xfId="0"/>
    <cellStyle name="Normal 61 7 6 6" xfId="0"/>
    <cellStyle name="Normal 61 7 6 6 2" xfId="0"/>
    <cellStyle name="Normal 61 7 6 7" xfId="0"/>
    <cellStyle name="Normal 61 7 7" xfId="0"/>
    <cellStyle name="Normal 61 7 7 2" xfId="0"/>
    <cellStyle name="Normal 61 7 7 2 2" xfId="0"/>
    <cellStyle name="Normal 61 7 7 2 2 2" xfId="0"/>
    <cellStyle name="Normal 61 7 7 2 2 2 2" xfId="0"/>
    <cellStyle name="Normal 61 7 7 2 2 3" xfId="0"/>
    <cellStyle name="Normal 61 7 7 2 3" xfId="0"/>
    <cellStyle name="Normal 61 7 7 2 3 2" xfId="0"/>
    <cellStyle name="Normal 61 7 7 2 3 2 2" xfId="0"/>
    <cellStyle name="Normal 61 7 7 2 3 3" xfId="0"/>
    <cellStyle name="Normal 61 7 7 2 4" xfId="0"/>
    <cellStyle name="Normal 61 7 7 2 4 2" xfId="0"/>
    <cellStyle name="Normal 61 7 7 2 5" xfId="0"/>
    <cellStyle name="Normal 61 7 7 3" xfId="0"/>
    <cellStyle name="Normal 61 7 7 3 2" xfId="0"/>
    <cellStyle name="Normal 61 7 7 3 2 2" xfId="0"/>
    <cellStyle name="Normal 61 7 7 3 3" xfId="0"/>
    <cellStyle name="Normal 61 7 7 4" xfId="0"/>
    <cellStyle name="Normal 61 7 7 4 2" xfId="0"/>
    <cellStyle name="Normal 61 7 7 4 2 2" xfId="0"/>
    <cellStyle name="Normal 61 7 7 4 3" xfId="0"/>
    <cellStyle name="Normal 61 7 7 5" xfId="0"/>
    <cellStyle name="Normal 61 7 7 5 2" xfId="0"/>
    <cellStyle name="Normal 61 7 7 6" xfId="0"/>
    <cellStyle name="Normal 61 7 8" xfId="0"/>
    <cellStyle name="Normal 61 7 8 2" xfId="0"/>
    <cellStyle name="Normal 61 7 8 2 2" xfId="0"/>
    <cellStyle name="Normal 61 7 8 2 2 2" xfId="0"/>
    <cellStyle name="Normal 61 7 8 2 3" xfId="0"/>
    <cellStyle name="Normal 61 7 8 3" xfId="0"/>
    <cellStyle name="Normal 61 7 8 3 2" xfId="0"/>
    <cellStyle name="Normal 61 7 8 3 2 2" xfId="0"/>
    <cellStyle name="Normal 61 7 8 3 3" xfId="0"/>
    <cellStyle name="Normal 61 7 8 4" xfId="0"/>
    <cellStyle name="Normal 61 7 8 4 2" xfId="0"/>
    <cellStyle name="Normal 61 7 8 5" xfId="0"/>
    <cellStyle name="Normal 61 7 9" xfId="0"/>
    <cellStyle name="Normal 61 7 9 2" xfId="0"/>
    <cellStyle name="Normal 61 7 9 2 2" xfId="0"/>
    <cellStyle name="Normal 61 7 9 3" xfId="0"/>
    <cellStyle name="Normal 61 8" xfId="0"/>
    <cellStyle name="Normal 61 8 10" xfId="0"/>
    <cellStyle name="Normal 61 8 2" xfId="0"/>
    <cellStyle name="Normal 61 8 2 2" xfId="0"/>
    <cellStyle name="Normal 61 8 2 2 2" xfId="0"/>
    <cellStyle name="Normal 61 8 2 2 2 2" xfId="0"/>
    <cellStyle name="Normal 61 8 2 2 2 2 2" xfId="0"/>
    <cellStyle name="Normal 61 8 2 2 2 2 2 2" xfId="0"/>
    <cellStyle name="Normal 61 8 2 2 2 2 2 2 2" xfId="0"/>
    <cellStyle name="Normal 61 8 2 2 2 2 2 2 2 2" xfId="0"/>
    <cellStyle name="Normal 61 8 2 2 2 2 2 2 3" xfId="0"/>
    <cellStyle name="Normal 61 8 2 2 2 2 2 3" xfId="0"/>
    <cellStyle name="Normal 61 8 2 2 2 2 2 3 2" xfId="0"/>
    <cellStyle name="Normal 61 8 2 2 2 2 2 3 2 2" xfId="0"/>
    <cellStyle name="Normal 61 8 2 2 2 2 2 3 3" xfId="0"/>
    <cellStyle name="Normal 61 8 2 2 2 2 2 4" xfId="0"/>
    <cellStyle name="Normal 61 8 2 2 2 2 2 4 2" xfId="0"/>
    <cellStyle name="Normal 61 8 2 2 2 2 2 5" xfId="0"/>
    <cellStyle name="Normal 61 8 2 2 2 2 3" xfId="0"/>
    <cellStyle name="Normal 61 8 2 2 2 2 3 2" xfId="0"/>
    <cellStyle name="Normal 61 8 2 2 2 2 3 2 2" xfId="0"/>
    <cellStyle name="Normal 61 8 2 2 2 2 3 3" xfId="0"/>
    <cellStyle name="Normal 61 8 2 2 2 2 4" xfId="0"/>
    <cellStyle name="Normal 61 8 2 2 2 2 4 2" xfId="0"/>
    <cellStyle name="Normal 61 8 2 2 2 2 4 2 2" xfId="0"/>
    <cellStyle name="Normal 61 8 2 2 2 2 4 3" xfId="0"/>
    <cellStyle name="Normal 61 8 2 2 2 2 5" xfId="0"/>
    <cellStyle name="Normal 61 8 2 2 2 2 5 2" xfId="0"/>
    <cellStyle name="Normal 61 8 2 2 2 2 6" xfId="0"/>
    <cellStyle name="Normal 61 8 2 2 2 3" xfId="0"/>
    <cellStyle name="Normal 61 8 2 2 2 3 2" xfId="0"/>
    <cellStyle name="Normal 61 8 2 2 2 3 2 2" xfId="0"/>
    <cellStyle name="Normal 61 8 2 2 2 3 2 2 2" xfId="0"/>
    <cellStyle name="Normal 61 8 2 2 2 3 2 3" xfId="0"/>
    <cellStyle name="Normal 61 8 2 2 2 3 3" xfId="0"/>
    <cellStyle name="Normal 61 8 2 2 2 3 3 2" xfId="0"/>
    <cellStyle name="Normal 61 8 2 2 2 3 3 2 2" xfId="0"/>
    <cellStyle name="Normal 61 8 2 2 2 3 3 3" xfId="0"/>
    <cellStyle name="Normal 61 8 2 2 2 3 4" xfId="0"/>
    <cellStyle name="Normal 61 8 2 2 2 3 4 2" xfId="0"/>
    <cellStyle name="Normal 61 8 2 2 2 3 5" xfId="0"/>
    <cellStyle name="Normal 61 8 2 2 2 4" xfId="0"/>
    <cellStyle name="Normal 61 8 2 2 2 4 2" xfId="0"/>
    <cellStyle name="Normal 61 8 2 2 2 4 2 2" xfId="0"/>
    <cellStyle name="Normal 61 8 2 2 2 4 3" xfId="0"/>
    <cellStyle name="Normal 61 8 2 2 2 5" xfId="0"/>
    <cellStyle name="Normal 61 8 2 2 2 5 2" xfId="0"/>
    <cellStyle name="Normal 61 8 2 2 2 5 2 2" xfId="0"/>
    <cellStyle name="Normal 61 8 2 2 2 5 3" xfId="0"/>
    <cellStyle name="Normal 61 8 2 2 2 6" xfId="0"/>
    <cellStyle name="Normal 61 8 2 2 2 6 2" xfId="0"/>
    <cellStyle name="Normal 61 8 2 2 2 7" xfId="0"/>
    <cellStyle name="Normal 61 8 2 2 3" xfId="0"/>
    <cellStyle name="Normal 61 8 2 2 3 2" xfId="0"/>
    <cellStyle name="Normal 61 8 2 2 3 2 2" xfId="0"/>
    <cellStyle name="Normal 61 8 2 2 3 2 2 2" xfId="0"/>
    <cellStyle name="Normal 61 8 2 2 3 2 2 2 2" xfId="0"/>
    <cellStyle name="Normal 61 8 2 2 3 2 2 3" xfId="0"/>
    <cellStyle name="Normal 61 8 2 2 3 2 3" xfId="0"/>
    <cellStyle name="Normal 61 8 2 2 3 2 3 2" xfId="0"/>
    <cellStyle name="Normal 61 8 2 2 3 2 3 2 2" xfId="0"/>
    <cellStyle name="Normal 61 8 2 2 3 2 3 3" xfId="0"/>
    <cellStyle name="Normal 61 8 2 2 3 2 4" xfId="0"/>
    <cellStyle name="Normal 61 8 2 2 3 2 4 2" xfId="0"/>
    <cellStyle name="Normal 61 8 2 2 3 2 5" xfId="0"/>
    <cellStyle name="Normal 61 8 2 2 3 3" xfId="0"/>
    <cellStyle name="Normal 61 8 2 2 3 3 2" xfId="0"/>
    <cellStyle name="Normal 61 8 2 2 3 3 2 2" xfId="0"/>
    <cellStyle name="Normal 61 8 2 2 3 3 3" xfId="0"/>
    <cellStyle name="Normal 61 8 2 2 3 4" xfId="0"/>
    <cellStyle name="Normal 61 8 2 2 3 4 2" xfId="0"/>
    <cellStyle name="Normal 61 8 2 2 3 4 2 2" xfId="0"/>
    <cellStyle name="Normal 61 8 2 2 3 4 3" xfId="0"/>
    <cellStyle name="Normal 61 8 2 2 3 5" xfId="0"/>
    <cellStyle name="Normal 61 8 2 2 3 5 2" xfId="0"/>
    <cellStyle name="Normal 61 8 2 2 3 6" xfId="0"/>
    <cellStyle name="Normal 61 8 2 2 4" xfId="0"/>
    <cellStyle name="Normal 61 8 2 2 4 2" xfId="0"/>
    <cellStyle name="Normal 61 8 2 2 4 2 2" xfId="0"/>
    <cellStyle name="Normal 61 8 2 2 4 2 2 2" xfId="0"/>
    <cellStyle name="Normal 61 8 2 2 4 2 3" xfId="0"/>
    <cellStyle name="Normal 61 8 2 2 4 3" xfId="0"/>
    <cellStyle name="Normal 61 8 2 2 4 3 2" xfId="0"/>
    <cellStyle name="Normal 61 8 2 2 4 3 2 2" xfId="0"/>
    <cellStyle name="Normal 61 8 2 2 4 3 3" xfId="0"/>
    <cellStyle name="Normal 61 8 2 2 4 4" xfId="0"/>
    <cellStyle name="Normal 61 8 2 2 4 4 2" xfId="0"/>
    <cellStyle name="Normal 61 8 2 2 4 5" xfId="0"/>
    <cellStyle name="Normal 61 8 2 2 5" xfId="0"/>
    <cellStyle name="Normal 61 8 2 2 5 2" xfId="0"/>
    <cellStyle name="Normal 61 8 2 2 5 2 2" xfId="0"/>
    <cellStyle name="Normal 61 8 2 2 5 3" xfId="0"/>
    <cellStyle name="Normal 61 8 2 2 6" xfId="0"/>
    <cellStyle name="Normal 61 8 2 2 6 2" xfId="0"/>
    <cellStyle name="Normal 61 8 2 2 6 2 2" xfId="0"/>
    <cellStyle name="Normal 61 8 2 2 6 3" xfId="0"/>
    <cellStyle name="Normal 61 8 2 2 7" xfId="0"/>
    <cellStyle name="Normal 61 8 2 2 7 2" xfId="0"/>
    <cellStyle name="Normal 61 8 2 2 8" xfId="0"/>
    <cellStyle name="Normal 61 8 2 3" xfId="0"/>
    <cellStyle name="Normal 61 8 2 3 2" xfId="0"/>
    <cellStyle name="Normal 61 8 2 3 2 2" xfId="0"/>
    <cellStyle name="Normal 61 8 2 3 2 2 2" xfId="0"/>
    <cellStyle name="Normal 61 8 2 3 2 2 2 2" xfId="0"/>
    <cellStyle name="Normal 61 8 2 3 2 2 2 2 2" xfId="0"/>
    <cellStyle name="Normal 61 8 2 3 2 2 2 3" xfId="0"/>
    <cellStyle name="Normal 61 8 2 3 2 2 3" xfId="0"/>
    <cellStyle name="Normal 61 8 2 3 2 2 3 2" xfId="0"/>
    <cellStyle name="Normal 61 8 2 3 2 2 3 2 2" xfId="0"/>
    <cellStyle name="Normal 61 8 2 3 2 2 3 3" xfId="0"/>
    <cellStyle name="Normal 61 8 2 3 2 2 4" xfId="0"/>
    <cellStyle name="Normal 61 8 2 3 2 2 4 2" xfId="0"/>
    <cellStyle name="Normal 61 8 2 3 2 2 5" xfId="0"/>
    <cellStyle name="Normal 61 8 2 3 2 3" xfId="0"/>
    <cellStyle name="Normal 61 8 2 3 2 3 2" xfId="0"/>
    <cellStyle name="Normal 61 8 2 3 2 3 2 2" xfId="0"/>
    <cellStyle name="Normal 61 8 2 3 2 3 3" xfId="0"/>
    <cellStyle name="Normal 61 8 2 3 2 4" xfId="0"/>
    <cellStyle name="Normal 61 8 2 3 2 4 2" xfId="0"/>
    <cellStyle name="Normal 61 8 2 3 2 4 2 2" xfId="0"/>
    <cellStyle name="Normal 61 8 2 3 2 4 3" xfId="0"/>
    <cellStyle name="Normal 61 8 2 3 2 5" xfId="0"/>
    <cellStyle name="Normal 61 8 2 3 2 5 2" xfId="0"/>
    <cellStyle name="Normal 61 8 2 3 2 6" xfId="0"/>
    <cellStyle name="Normal 61 8 2 3 3" xfId="0"/>
    <cellStyle name="Normal 61 8 2 3 3 2" xfId="0"/>
    <cellStyle name="Normal 61 8 2 3 3 2 2" xfId="0"/>
    <cellStyle name="Normal 61 8 2 3 3 2 2 2" xfId="0"/>
    <cellStyle name="Normal 61 8 2 3 3 2 3" xfId="0"/>
    <cellStyle name="Normal 61 8 2 3 3 3" xfId="0"/>
    <cellStyle name="Normal 61 8 2 3 3 3 2" xfId="0"/>
    <cellStyle name="Normal 61 8 2 3 3 3 2 2" xfId="0"/>
    <cellStyle name="Normal 61 8 2 3 3 3 3" xfId="0"/>
    <cellStyle name="Normal 61 8 2 3 3 4" xfId="0"/>
    <cellStyle name="Normal 61 8 2 3 3 4 2" xfId="0"/>
    <cellStyle name="Normal 61 8 2 3 3 5" xfId="0"/>
    <cellStyle name="Normal 61 8 2 3 4" xfId="0"/>
    <cellStyle name="Normal 61 8 2 3 4 2" xfId="0"/>
    <cellStyle name="Normal 61 8 2 3 4 2 2" xfId="0"/>
    <cellStyle name="Normal 61 8 2 3 4 3" xfId="0"/>
    <cellStyle name="Normal 61 8 2 3 5" xfId="0"/>
    <cellStyle name="Normal 61 8 2 3 5 2" xfId="0"/>
    <cellStyle name="Normal 61 8 2 3 5 2 2" xfId="0"/>
    <cellStyle name="Normal 61 8 2 3 5 3" xfId="0"/>
    <cellStyle name="Normal 61 8 2 3 6" xfId="0"/>
    <cellStyle name="Normal 61 8 2 3 6 2" xfId="0"/>
    <cellStyle name="Normal 61 8 2 3 7" xfId="0"/>
    <cellStyle name="Normal 61 8 2 4" xfId="0"/>
    <cellStyle name="Normal 61 8 2 4 2" xfId="0"/>
    <cellStyle name="Normal 61 8 2 4 2 2" xfId="0"/>
    <cellStyle name="Normal 61 8 2 4 2 2 2" xfId="0"/>
    <cellStyle name="Normal 61 8 2 4 2 2 2 2" xfId="0"/>
    <cellStyle name="Normal 61 8 2 4 2 2 3" xfId="0"/>
    <cellStyle name="Normal 61 8 2 4 2 3" xfId="0"/>
    <cellStyle name="Normal 61 8 2 4 2 3 2" xfId="0"/>
    <cellStyle name="Normal 61 8 2 4 2 3 2 2" xfId="0"/>
    <cellStyle name="Normal 61 8 2 4 2 3 3" xfId="0"/>
    <cellStyle name="Normal 61 8 2 4 2 4" xfId="0"/>
    <cellStyle name="Normal 61 8 2 4 2 4 2" xfId="0"/>
    <cellStyle name="Normal 61 8 2 4 2 5" xfId="0"/>
    <cellStyle name="Normal 61 8 2 4 3" xfId="0"/>
    <cellStyle name="Normal 61 8 2 4 3 2" xfId="0"/>
    <cellStyle name="Normal 61 8 2 4 3 2 2" xfId="0"/>
    <cellStyle name="Normal 61 8 2 4 3 3" xfId="0"/>
    <cellStyle name="Normal 61 8 2 4 4" xfId="0"/>
    <cellStyle name="Normal 61 8 2 4 4 2" xfId="0"/>
    <cellStyle name="Normal 61 8 2 4 4 2 2" xfId="0"/>
    <cellStyle name="Normal 61 8 2 4 4 3" xfId="0"/>
    <cellStyle name="Normal 61 8 2 4 5" xfId="0"/>
    <cellStyle name="Normal 61 8 2 4 5 2" xfId="0"/>
    <cellStyle name="Normal 61 8 2 4 6" xfId="0"/>
    <cellStyle name="Normal 61 8 2 5" xfId="0"/>
    <cellStyle name="Normal 61 8 2 5 2" xfId="0"/>
    <cellStyle name="Normal 61 8 2 5 2 2" xfId="0"/>
    <cellStyle name="Normal 61 8 2 5 2 2 2" xfId="0"/>
    <cellStyle name="Normal 61 8 2 5 2 3" xfId="0"/>
    <cellStyle name="Normal 61 8 2 5 3" xfId="0"/>
    <cellStyle name="Normal 61 8 2 5 3 2" xfId="0"/>
    <cellStyle name="Normal 61 8 2 5 3 2 2" xfId="0"/>
    <cellStyle name="Normal 61 8 2 5 3 3" xfId="0"/>
    <cellStyle name="Normal 61 8 2 5 4" xfId="0"/>
    <cellStyle name="Normal 61 8 2 5 4 2" xfId="0"/>
    <cellStyle name="Normal 61 8 2 5 5" xfId="0"/>
    <cellStyle name="Normal 61 8 2 6" xfId="0"/>
    <cellStyle name="Normal 61 8 2 6 2" xfId="0"/>
    <cellStyle name="Normal 61 8 2 6 2 2" xfId="0"/>
    <cellStyle name="Normal 61 8 2 6 3" xfId="0"/>
    <cellStyle name="Normal 61 8 2 7" xfId="0"/>
    <cellStyle name="Normal 61 8 2 7 2" xfId="0"/>
    <cellStyle name="Normal 61 8 2 7 2 2" xfId="0"/>
    <cellStyle name="Normal 61 8 2 7 3" xfId="0"/>
    <cellStyle name="Normal 61 8 2 8" xfId="0"/>
    <cellStyle name="Normal 61 8 2 8 2" xfId="0"/>
    <cellStyle name="Normal 61 8 2 9" xfId="0"/>
    <cellStyle name="Normal 61 8 3" xfId="0"/>
    <cellStyle name="Normal 61 8 3 2" xfId="0"/>
    <cellStyle name="Normal 61 8 3 2 2" xfId="0"/>
    <cellStyle name="Normal 61 8 3 2 2 2" xfId="0"/>
    <cellStyle name="Normal 61 8 3 2 2 2 2" xfId="0"/>
    <cellStyle name="Normal 61 8 3 2 2 2 2 2" xfId="0"/>
    <cellStyle name="Normal 61 8 3 2 2 2 2 2 2" xfId="0"/>
    <cellStyle name="Normal 61 8 3 2 2 2 2 3" xfId="0"/>
    <cellStyle name="Normal 61 8 3 2 2 2 3" xfId="0"/>
    <cellStyle name="Normal 61 8 3 2 2 2 3 2" xfId="0"/>
    <cellStyle name="Normal 61 8 3 2 2 2 3 2 2" xfId="0"/>
    <cellStyle name="Normal 61 8 3 2 2 2 3 3" xfId="0"/>
    <cellStyle name="Normal 61 8 3 2 2 2 4" xfId="0"/>
    <cellStyle name="Normal 61 8 3 2 2 2 4 2" xfId="0"/>
    <cellStyle name="Normal 61 8 3 2 2 2 5" xfId="0"/>
    <cellStyle name="Normal 61 8 3 2 2 3" xfId="0"/>
    <cellStyle name="Normal 61 8 3 2 2 3 2" xfId="0"/>
    <cellStyle name="Normal 61 8 3 2 2 3 2 2" xfId="0"/>
    <cellStyle name="Normal 61 8 3 2 2 3 3" xfId="0"/>
    <cellStyle name="Normal 61 8 3 2 2 4" xfId="0"/>
    <cellStyle name="Normal 61 8 3 2 2 4 2" xfId="0"/>
    <cellStyle name="Normal 61 8 3 2 2 4 2 2" xfId="0"/>
    <cellStyle name="Normal 61 8 3 2 2 4 3" xfId="0"/>
    <cellStyle name="Normal 61 8 3 2 2 5" xfId="0"/>
    <cellStyle name="Normal 61 8 3 2 2 5 2" xfId="0"/>
    <cellStyle name="Normal 61 8 3 2 2 6" xfId="0"/>
    <cellStyle name="Normal 61 8 3 2 3" xfId="0"/>
    <cellStyle name="Normal 61 8 3 2 3 2" xfId="0"/>
    <cellStyle name="Normal 61 8 3 2 3 2 2" xfId="0"/>
    <cellStyle name="Normal 61 8 3 2 3 2 2 2" xfId="0"/>
    <cellStyle name="Normal 61 8 3 2 3 2 3" xfId="0"/>
    <cellStyle name="Normal 61 8 3 2 3 3" xfId="0"/>
    <cellStyle name="Normal 61 8 3 2 3 3 2" xfId="0"/>
    <cellStyle name="Normal 61 8 3 2 3 3 2 2" xfId="0"/>
    <cellStyle name="Normal 61 8 3 2 3 3 3" xfId="0"/>
    <cellStyle name="Normal 61 8 3 2 3 4" xfId="0"/>
    <cellStyle name="Normal 61 8 3 2 3 4 2" xfId="0"/>
    <cellStyle name="Normal 61 8 3 2 3 5" xfId="0"/>
    <cellStyle name="Normal 61 8 3 2 4" xfId="0"/>
    <cellStyle name="Normal 61 8 3 2 4 2" xfId="0"/>
    <cellStyle name="Normal 61 8 3 2 4 2 2" xfId="0"/>
    <cellStyle name="Normal 61 8 3 2 4 3" xfId="0"/>
    <cellStyle name="Normal 61 8 3 2 5" xfId="0"/>
    <cellStyle name="Normal 61 8 3 2 5 2" xfId="0"/>
    <cellStyle name="Normal 61 8 3 2 5 2 2" xfId="0"/>
    <cellStyle name="Normal 61 8 3 2 5 3" xfId="0"/>
    <cellStyle name="Normal 61 8 3 2 6" xfId="0"/>
    <cellStyle name="Normal 61 8 3 2 6 2" xfId="0"/>
    <cellStyle name="Normal 61 8 3 2 7" xfId="0"/>
    <cellStyle name="Normal 61 8 3 3" xfId="0"/>
    <cellStyle name="Normal 61 8 3 3 2" xfId="0"/>
    <cellStyle name="Normal 61 8 3 3 2 2" xfId="0"/>
    <cellStyle name="Normal 61 8 3 3 2 2 2" xfId="0"/>
    <cellStyle name="Normal 61 8 3 3 2 2 2 2" xfId="0"/>
    <cellStyle name="Normal 61 8 3 3 2 2 3" xfId="0"/>
    <cellStyle name="Normal 61 8 3 3 2 3" xfId="0"/>
    <cellStyle name="Normal 61 8 3 3 2 3 2" xfId="0"/>
    <cellStyle name="Normal 61 8 3 3 2 3 2 2" xfId="0"/>
    <cellStyle name="Normal 61 8 3 3 2 3 3" xfId="0"/>
    <cellStyle name="Normal 61 8 3 3 2 4" xfId="0"/>
    <cellStyle name="Normal 61 8 3 3 2 4 2" xfId="0"/>
    <cellStyle name="Normal 61 8 3 3 2 5" xfId="0"/>
    <cellStyle name="Normal 61 8 3 3 3" xfId="0"/>
    <cellStyle name="Normal 61 8 3 3 3 2" xfId="0"/>
    <cellStyle name="Normal 61 8 3 3 3 2 2" xfId="0"/>
    <cellStyle name="Normal 61 8 3 3 3 3" xfId="0"/>
    <cellStyle name="Normal 61 8 3 3 4" xfId="0"/>
    <cellStyle name="Normal 61 8 3 3 4 2" xfId="0"/>
    <cellStyle name="Normal 61 8 3 3 4 2 2" xfId="0"/>
    <cellStyle name="Normal 61 8 3 3 4 3" xfId="0"/>
    <cellStyle name="Normal 61 8 3 3 5" xfId="0"/>
    <cellStyle name="Normal 61 8 3 3 5 2" xfId="0"/>
    <cellStyle name="Normal 61 8 3 3 6" xfId="0"/>
    <cellStyle name="Normal 61 8 3 4" xfId="0"/>
    <cellStyle name="Normal 61 8 3 4 2" xfId="0"/>
    <cellStyle name="Normal 61 8 3 4 2 2" xfId="0"/>
    <cellStyle name="Normal 61 8 3 4 2 2 2" xfId="0"/>
    <cellStyle name="Normal 61 8 3 4 2 3" xfId="0"/>
    <cellStyle name="Normal 61 8 3 4 3" xfId="0"/>
    <cellStyle name="Normal 61 8 3 4 3 2" xfId="0"/>
    <cellStyle name="Normal 61 8 3 4 3 2 2" xfId="0"/>
    <cellStyle name="Normal 61 8 3 4 3 3" xfId="0"/>
    <cellStyle name="Normal 61 8 3 4 4" xfId="0"/>
    <cellStyle name="Normal 61 8 3 4 4 2" xfId="0"/>
    <cellStyle name="Normal 61 8 3 4 5" xfId="0"/>
    <cellStyle name="Normal 61 8 3 5" xfId="0"/>
    <cellStyle name="Normal 61 8 3 5 2" xfId="0"/>
    <cellStyle name="Normal 61 8 3 5 2 2" xfId="0"/>
    <cellStyle name="Normal 61 8 3 5 3" xfId="0"/>
    <cellStyle name="Normal 61 8 3 6" xfId="0"/>
    <cellStyle name="Normal 61 8 3 6 2" xfId="0"/>
    <cellStyle name="Normal 61 8 3 6 2 2" xfId="0"/>
    <cellStyle name="Normal 61 8 3 6 3" xfId="0"/>
    <cellStyle name="Normal 61 8 3 7" xfId="0"/>
    <cellStyle name="Normal 61 8 3 7 2" xfId="0"/>
    <cellStyle name="Normal 61 8 3 8" xfId="0"/>
    <cellStyle name="Normal 61 8 4" xfId="0"/>
    <cellStyle name="Normal 61 8 4 2" xfId="0"/>
    <cellStyle name="Normal 61 8 4 2 2" xfId="0"/>
    <cellStyle name="Normal 61 8 4 2 2 2" xfId="0"/>
    <cellStyle name="Normal 61 8 4 2 2 2 2" xfId="0"/>
    <cellStyle name="Normal 61 8 4 2 2 2 2 2" xfId="0"/>
    <cellStyle name="Normal 61 8 4 2 2 2 3" xfId="0"/>
    <cellStyle name="Normal 61 8 4 2 2 3" xfId="0"/>
    <cellStyle name="Normal 61 8 4 2 2 3 2" xfId="0"/>
    <cellStyle name="Normal 61 8 4 2 2 3 2 2" xfId="0"/>
    <cellStyle name="Normal 61 8 4 2 2 3 3" xfId="0"/>
    <cellStyle name="Normal 61 8 4 2 2 4" xfId="0"/>
    <cellStyle name="Normal 61 8 4 2 2 4 2" xfId="0"/>
    <cellStyle name="Normal 61 8 4 2 2 5" xfId="0"/>
    <cellStyle name="Normal 61 8 4 2 3" xfId="0"/>
    <cellStyle name="Normal 61 8 4 2 3 2" xfId="0"/>
    <cellStyle name="Normal 61 8 4 2 3 2 2" xfId="0"/>
    <cellStyle name="Normal 61 8 4 2 3 3" xfId="0"/>
    <cellStyle name="Normal 61 8 4 2 4" xfId="0"/>
    <cellStyle name="Normal 61 8 4 2 4 2" xfId="0"/>
    <cellStyle name="Normal 61 8 4 2 4 2 2" xfId="0"/>
    <cellStyle name="Normal 61 8 4 2 4 3" xfId="0"/>
    <cellStyle name="Normal 61 8 4 2 5" xfId="0"/>
    <cellStyle name="Normal 61 8 4 2 5 2" xfId="0"/>
    <cellStyle name="Normal 61 8 4 2 6" xfId="0"/>
    <cellStyle name="Normal 61 8 4 3" xfId="0"/>
    <cellStyle name="Normal 61 8 4 3 2" xfId="0"/>
    <cellStyle name="Normal 61 8 4 3 2 2" xfId="0"/>
    <cellStyle name="Normal 61 8 4 3 2 2 2" xfId="0"/>
    <cellStyle name="Normal 61 8 4 3 2 3" xfId="0"/>
    <cellStyle name="Normal 61 8 4 3 3" xfId="0"/>
    <cellStyle name="Normal 61 8 4 3 3 2" xfId="0"/>
    <cellStyle name="Normal 61 8 4 3 3 2 2" xfId="0"/>
    <cellStyle name="Normal 61 8 4 3 3 3" xfId="0"/>
    <cellStyle name="Normal 61 8 4 3 4" xfId="0"/>
    <cellStyle name="Normal 61 8 4 3 4 2" xfId="0"/>
    <cellStyle name="Normal 61 8 4 3 5" xfId="0"/>
    <cellStyle name="Normal 61 8 4 4" xfId="0"/>
    <cellStyle name="Normal 61 8 4 4 2" xfId="0"/>
    <cellStyle name="Normal 61 8 4 4 2 2" xfId="0"/>
    <cellStyle name="Normal 61 8 4 4 3" xfId="0"/>
    <cellStyle name="Normal 61 8 4 5" xfId="0"/>
    <cellStyle name="Normal 61 8 4 5 2" xfId="0"/>
    <cellStyle name="Normal 61 8 4 5 2 2" xfId="0"/>
    <cellStyle name="Normal 61 8 4 5 3" xfId="0"/>
    <cellStyle name="Normal 61 8 4 6" xfId="0"/>
    <cellStyle name="Normal 61 8 4 6 2" xfId="0"/>
    <cellStyle name="Normal 61 8 4 7" xfId="0"/>
    <cellStyle name="Normal 61 8 5" xfId="0"/>
    <cellStyle name="Normal 61 8 5 2" xfId="0"/>
    <cellStyle name="Normal 61 8 5 2 2" xfId="0"/>
    <cellStyle name="Normal 61 8 5 2 2 2" xfId="0"/>
    <cellStyle name="Normal 61 8 5 2 2 2 2" xfId="0"/>
    <cellStyle name="Normal 61 8 5 2 2 3" xfId="0"/>
    <cellStyle name="Normal 61 8 5 2 3" xfId="0"/>
    <cellStyle name="Normal 61 8 5 2 3 2" xfId="0"/>
    <cellStyle name="Normal 61 8 5 2 3 2 2" xfId="0"/>
    <cellStyle name="Normal 61 8 5 2 3 3" xfId="0"/>
    <cellStyle name="Normal 61 8 5 2 4" xfId="0"/>
    <cellStyle name="Normal 61 8 5 2 4 2" xfId="0"/>
    <cellStyle name="Normal 61 8 5 2 5" xfId="0"/>
    <cellStyle name="Normal 61 8 5 3" xfId="0"/>
    <cellStyle name="Normal 61 8 5 3 2" xfId="0"/>
    <cellStyle name="Normal 61 8 5 3 2 2" xfId="0"/>
    <cellStyle name="Normal 61 8 5 3 3" xfId="0"/>
    <cellStyle name="Normal 61 8 5 4" xfId="0"/>
    <cellStyle name="Normal 61 8 5 4 2" xfId="0"/>
    <cellStyle name="Normal 61 8 5 4 2 2" xfId="0"/>
    <cellStyle name="Normal 61 8 5 4 3" xfId="0"/>
    <cellStyle name="Normal 61 8 5 5" xfId="0"/>
    <cellStyle name="Normal 61 8 5 5 2" xfId="0"/>
    <cellStyle name="Normal 61 8 5 6" xfId="0"/>
    <cellStyle name="Normal 61 8 6" xfId="0"/>
    <cellStyle name="Normal 61 8 6 2" xfId="0"/>
    <cellStyle name="Normal 61 8 6 2 2" xfId="0"/>
    <cellStyle name="Normal 61 8 6 2 2 2" xfId="0"/>
    <cellStyle name="Normal 61 8 6 2 3" xfId="0"/>
    <cellStyle name="Normal 61 8 6 3" xfId="0"/>
    <cellStyle name="Normal 61 8 6 3 2" xfId="0"/>
    <cellStyle name="Normal 61 8 6 3 2 2" xfId="0"/>
    <cellStyle name="Normal 61 8 6 3 3" xfId="0"/>
    <cellStyle name="Normal 61 8 6 4" xfId="0"/>
    <cellStyle name="Normal 61 8 6 4 2" xfId="0"/>
    <cellStyle name="Normal 61 8 6 5" xfId="0"/>
    <cellStyle name="Normal 61 8 7" xfId="0"/>
    <cellStyle name="Normal 61 8 7 2" xfId="0"/>
    <cellStyle name="Normal 61 8 7 2 2" xfId="0"/>
    <cellStyle name="Normal 61 8 7 3" xfId="0"/>
    <cellStyle name="Normal 61 8 8" xfId="0"/>
    <cellStyle name="Normal 61 8 8 2" xfId="0"/>
    <cellStyle name="Normal 61 8 8 2 2" xfId="0"/>
    <cellStyle name="Normal 61 8 8 3" xfId="0"/>
    <cellStyle name="Normal 61 8 9" xfId="0"/>
    <cellStyle name="Normal 61 8 9 2" xfId="0"/>
    <cellStyle name="Normal 61 9" xfId="0"/>
    <cellStyle name="Normal 61 9 10" xfId="0"/>
    <cellStyle name="Normal 61 9 2" xfId="0"/>
    <cellStyle name="Normal 61 9 2 2" xfId="0"/>
    <cellStyle name="Normal 61 9 2 2 2" xfId="0"/>
    <cellStyle name="Normal 61 9 2 2 2 2" xfId="0"/>
    <cellStyle name="Normal 61 9 2 2 2 2 2" xfId="0"/>
    <cellStyle name="Normal 61 9 2 2 2 2 2 2" xfId="0"/>
    <cellStyle name="Normal 61 9 2 2 2 2 2 2 2" xfId="0"/>
    <cellStyle name="Normal 61 9 2 2 2 2 2 2 2 2" xfId="0"/>
    <cellStyle name="Normal 61 9 2 2 2 2 2 2 3" xfId="0"/>
    <cellStyle name="Normal 61 9 2 2 2 2 2 3" xfId="0"/>
    <cellStyle name="Normal 61 9 2 2 2 2 2 3 2" xfId="0"/>
    <cellStyle name="Normal 61 9 2 2 2 2 2 3 2 2" xfId="0"/>
    <cellStyle name="Normal 61 9 2 2 2 2 2 3 3" xfId="0"/>
    <cellStyle name="Normal 61 9 2 2 2 2 2 4" xfId="0"/>
    <cellStyle name="Normal 61 9 2 2 2 2 2 4 2" xfId="0"/>
    <cellStyle name="Normal 61 9 2 2 2 2 2 5" xfId="0"/>
    <cellStyle name="Normal 61 9 2 2 2 2 3" xfId="0"/>
    <cellStyle name="Normal 61 9 2 2 2 2 3 2" xfId="0"/>
    <cellStyle name="Normal 61 9 2 2 2 2 3 2 2" xfId="0"/>
    <cellStyle name="Normal 61 9 2 2 2 2 3 3" xfId="0"/>
    <cellStyle name="Normal 61 9 2 2 2 2 4" xfId="0"/>
    <cellStyle name="Normal 61 9 2 2 2 2 4 2" xfId="0"/>
    <cellStyle name="Normal 61 9 2 2 2 2 4 2 2" xfId="0"/>
    <cellStyle name="Normal 61 9 2 2 2 2 4 3" xfId="0"/>
    <cellStyle name="Normal 61 9 2 2 2 2 5" xfId="0"/>
    <cellStyle name="Normal 61 9 2 2 2 2 5 2" xfId="0"/>
    <cellStyle name="Normal 61 9 2 2 2 2 6" xfId="0"/>
    <cellStyle name="Normal 61 9 2 2 2 3" xfId="0"/>
    <cellStyle name="Normal 61 9 2 2 2 3 2" xfId="0"/>
    <cellStyle name="Normal 61 9 2 2 2 3 2 2" xfId="0"/>
    <cellStyle name="Normal 61 9 2 2 2 3 2 2 2" xfId="0"/>
    <cellStyle name="Normal 61 9 2 2 2 3 2 3" xfId="0"/>
    <cellStyle name="Normal 61 9 2 2 2 3 3" xfId="0"/>
    <cellStyle name="Normal 61 9 2 2 2 3 3 2" xfId="0"/>
    <cellStyle name="Normal 61 9 2 2 2 3 3 2 2" xfId="0"/>
    <cellStyle name="Normal 61 9 2 2 2 3 3 3" xfId="0"/>
    <cellStyle name="Normal 61 9 2 2 2 3 4" xfId="0"/>
    <cellStyle name="Normal 61 9 2 2 2 3 4 2" xfId="0"/>
    <cellStyle name="Normal 61 9 2 2 2 3 5" xfId="0"/>
    <cellStyle name="Normal 61 9 2 2 2 4" xfId="0"/>
    <cellStyle name="Normal 61 9 2 2 2 4 2" xfId="0"/>
    <cellStyle name="Normal 61 9 2 2 2 4 2 2" xfId="0"/>
    <cellStyle name="Normal 61 9 2 2 2 4 3" xfId="0"/>
    <cellStyle name="Normal 61 9 2 2 2 5" xfId="0"/>
    <cellStyle name="Normal 61 9 2 2 2 5 2" xfId="0"/>
    <cellStyle name="Normal 61 9 2 2 2 5 2 2" xfId="0"/>
    <cellStyle name="Normal 61 9 2 2 2 5 3" xfId="0"/>
    <cellStyle name="Normal 61 9 2 2 2 6" xfId="0"/>
    <cellStyle name="Normal 61 9 2 2 2 6 2" xfId="0"/>
    <cellStyle name="Normal 61 9 2 2 2 7" xfId="0"/>
    <cellStyle name="Normal 61 9 2 2 3" xfId="0"/>
    <cellStyle name="Normal 61 9 2 2 3 2" xfId="0"/>
    <cellStyle name="Normal 61 9 2 2 3 2 2" xfId="0"/>
    <cellStyle name="Normal 61 9 2 2 3 2 2 2" xfId="0"/>
    <cellStyle name="Normal 61 9 2 2 3 2 2 2 2" xfId="0"/>
    <cellStyle name="Normal 61 9 2 2 3 2 2 3" xfId="0"/>
    <cellStyle name="Normal 61 9 2 2 3 2 3" xfId="0"/>
    <cellStyle name="Normal 61 9 2 2 3 2 3 2" xfId="0"/>
    <cellStyle name="Normal 61 9 2 2 3 2 3 2 2" xfId="0"/>
    <cellStyle name="Normal 61 9 2 2 3 2 3 3" xfId="0"/>
    <cellStyle name="Normal 61 9 2 2 3 2 4" xfId="0"/>
    <cellStyle name="Normal 61 9 2 2 3 2 4 2" xfId="0"/>
    <cellStyle name="Normal 61 9 2 2 3 2 5" xfId="0"/>
    <cellStyle name="Normal 61 9 2 2 3 3" xfId="0"/>
    <cellStyle name="Normal 61 9 2 2 3 3 2" xfId="0"/>
    <cellStyle name="Normal 61 9 2 2 3 3 2 2" xfId="0"/>
    <cellStyle name="Normal 61 9 2 2 3 3 3" xfId="0"/>
    <cellStyle name="Normal 61 9 2 2 3 4" xfId="0"/>
    <cellStyle name="Normal 61 9 2 2 3 4 2" xfId="0"/>
    <cellStyle name="Normal 61 9 2 2 3 4 2 2" xfId="0"/>
    <cellStyle name="Normal 61 9 2 2 3 4 3" xfId="0"/>
    <cellStyle name="Normal 61 9 2 2 3 5" xfId="0"/>
    <cellStyle name="Normal 61 9 2 2 3 5 2" xfId="0"/>
    <cellStyle name="Normal 61 9 2 2 3 6" xfId="0"/>
    <cellStyle name="Normal 61 9 2 2 4" xfId="0"/>
    <cellStyle name="Normal 61 9 2 2 4 2" xfId="0"/>
    <cellStyle name="Normal 61 9 2 2 4 2 2" xfId="0"/>
    <cellStyle name="Normal 61 9 2 2 4 2 2 2" xfId="0"/>
    <cellStyle name="Normal 61 9 2 2 4 2 3" xfId="0"/>
    <cellStyle name="Normal 61 9 2 2 4 3" xfId="0"/>
    <cellStyle name="Normal 61 9 2 2 4 3 2" xfId="0"/>
    <cellStyle name="Normal 61 9 2 2 4 3 2 2" xfId="0"/>
    <cellStyle name="Normal 61 9 2 2 4 3 3" xfId="0"/>
    <cellStyle name="Normal 61 9 2 2 4 4" xfId="0"/>
    <cellStyle name="Normal 61 9 2 2 4 4 2" xfId="0"/>
    <cellStyle name="Normal 61 9 2 2 4 5" xfId="0"/>
    <cellStyle name="Normal 61 9 2 2 5" xfId="0"/>
    <cellStyle name="Normal 61 9 2 2 5 2" xfId="0"/>
    <cellStyle name="Normal 61 9 2 2 5 2 2" xfId="0"/>
    <cellStyle name="Normal 61 9 2 2 5 3" xfId="0"/>
    <cellStyle name="Normal 61 9 2 2 6" xfId="0"/>
    <cellStyle name="Normal 61 9 2 2 6 2" xfId="0"/>
    <cellStyle name="Normal 61 9 2 2 6 2 2" xfId="0"/>
    <cellStyle name="Normal 61 9 2 2 6 3" xfId="0"/>
    <cellStyle name="Normal 61 9 2 2 7" xfId="0"/>
    <cellStyle name="Normal 61 9 2 2 7 2" xfId="0"/>
    <cellStyle name="Normal 61 9 2 2 8" xfId="0"/>
    <cellStyle name="Normal 61 9 2 3" xfId="0"/>
    <cellStyle name="Normal 61 9 2 3 2" xfId="0"/>
    <cellStyle name="Normal 61 9 2 3 2 2" xfId="0"/>
    <cellStyle name="Normal 61 9 2 3 2 2 2" xfId="0"/>
    <cellStyle name="Normal 61 9 2 3 2 2 2 2" xfId="0"/>
    <cellStyle name="Normal 61 9 2 3 2 2 2 2 2" xfId="0"/>
    <cellStyle name="Normal 61 9 2 3 2 2 2 3" xfId="0"/>
    <cellStyle name="Normal 61 9 2 3 2 2 3" xfId="0"/>
    <cellStyle name="Normal 61 9 2 3 2 2 3 2" xfId="0"/>
    <cellStyle name="Normal 61 9 2 3 2 2 3 2 2" xfId="0"/>
    <cellStyle name="Normal 61 9 2 3 2 2 3 3" xfId="0"/>
    <cellStyle name="Normal 61 9 2 3 2 2 4" xfId="0"/>
    <cellStyle name="Normal 61 9 2 3 2 2 4 2" xfId="0"/>
    <cellStyle name="Normal 61 9 2 3 2 2 5" xfId="0"/>
    <cellStyle name="Normal 61 9 2 3 2 3" xfId="0"/>
    <cellStyle name="Normal 61 9 2 3 2 3 2" xfId="0"/>
    <cellStyle name="Normal 61 9 2 3 2 3 2 2" xfId="0"/>
    <cellStyle name="Normal 61 9 2 3 2 3 3" xfId="0"/>
    <cellStyle name="Normal 61 9 2 3 2 4" xfId="0"/>
    <cellStyle name="Normal 61 9 2 3 2 4 2" xfId="0"/>
    <cellStyle name="Normal 61 9 2 3 2 4 2 2" xfId="0"/>
    <cellStyle name="Normal 61 9 2 3 2 4 3" xfId="0"/>
    <cellStyle name="Normal 61 9 2 3 2 5" xfId="0"/>
    <cellStyle name="Normal 61 9 2 3 2 5 2" xfId="0"/>
    <cellStyle name="Normal 61 9 2 3 2 6" xfId="0"/>
    <cellStyle name="Normal 61 9 2 3 3" xfId="0"/>
    <cellStyle name="Normal 61 9 2 3 3 2" xfId="0"/>
    <cellStyle name="Normal 61 9 2 3 3 2 2" xfId="0"/>
    <cellStyle name="Normal 61 9 2 3 3 2 2 2" xfId="0"/>
    <cellStyle name="Normal 61 9 2 3 3 2 3" xfId="0"/>
    <cellStyle name="Normal 61 9 2 3 3 3" xfId="0"/>
    <cellStyle name="Normal 61 9 2 3 3 3 2" xfId="0"/>
    <cellStyle name="Normal 61 9 2 3 3 3 2 2" xfId="0"/>
    <cellStyle name="Normal 61 9 2 3 3 3 3" xfId="0"/>
    <cellStyle name="Normal 61 9 2 3 3 4" xfId="0"/>
    <cellStyle name="Normal 61 9 2 3 3 4 2" xfId="0"/>
    <cellStyle name="Normal 61 9 2 3 3 5" xfId="0"/>
    <cellStyle name="Normal 61 9 2 3 4" xfId="0"/>
    <cellStyle name="Normal 61 9 2 3 4 2" xfId="0"/>
    <cellStyle name="Normal 61 9 2 3 4 2 2" xfId="0"/>
    <cellStyle name="Normal 61 9 2 3 4 3" xfId="0"/>
    <cellStyle name="Normal 61 9 2 3 5" xfId="0"/>
    <cellStyle name="Normal 61 9 2 3 5 2" xfId="0"/>
    <cellStyle name="Normal 61 9 2 3 5 2 2" xfId="0"/>
    <cellStyle name="Normal 61 9 2 3 5 3" xfId="0"/>
    <cellStyle name="Normal 61 9 2 3 6" xfId="0"/>
    <cellStyle name="Normal 61 9 2 3 6 2" xfId="0"/>
    <cellStyle name="Normal 61 9 2 3 7" xfId="0"/>
    <cellStyle name="Normal 61 9 2 4" xfId="0"/>
    <cellStyle name="Normal 61 9 2 4 2" xfId="0"/>
    <cellStyle name="Normal 61 9 2 4 2 2" xfId="0"/>
    <cellStyle name="Normal 61 9 2 4 2 2 2" xfId="0"/>
    <cellStyle name="Normal 61 9 2 4 2 2 2 2" xfId="0"/>
    <cellStyle name="Normal 61 9 2 4 2 2 3" xfId="0"/>
    <cellStyle name="Normal 61 9 2 4 2 3" xfId="0"/>
    <cellStyle name="Normal 61 9 2 4 2 3 2" xfId="0"/>
    <cellStyle name="Normal 61 9 2 4 2 3 2 2" xfId="0"/>
    <cellStyle name="Normal 61 9 2 4 2 3 3" xfId="0"/>
    <cellStyle name="Normal 61 9 2 4 2 4" xfId="0"/>
    <cellStyle name="Normal 61 9 2 4 2 4 2" xfId="0"/>
    <cellStyle name="Normal 61 9 2 4 2 5" xfId="0"/>
    <cellStyle name="Normal 61 9 2 4 3" xfId="0"/>
    <cellStyle name="Normal 61 9 2 4 3 2" xfId="0"/>
    <cellStyle name="Normal 61 9 2 4 3 2 2" xfId="0"/>
    <cellStyle name="Normal 61 9 2 4 3 3" xfId="0"/>
    <cellStyle name="Normal 61 9 2 4 4" xfId="0"/>
    <cellStyle name="Normal 61 9 2 4 4 2" xfId="0"/>
    <cellStyle name="Normal 61 9 2 4 4 2 2" xfId="0"/>
    <cellStyle name="Normal 61 9 2 4 4 3" xfId="0"/>
    <cellStyle name="Normal 61 9 2 4 5" xfId="0"/>
    <cellStyle name="Normal 61 9 2 4 5 2" xfId="0"/>
    <cellStyle name="Normal 61 9 2 4 6" xfId="0"/>
    <cellStyle name="Normal 61 9 2 5" xfId="0"/>
    <cellStyle name="Normal 61 9 2 5 2" xfId="0"/>
    <cellStyle name="Normal 61 9 2 5 2 2" xfId="0"/>
    <cellStyle name="Normal 61 9 2 5 2 2 2" xfId="0"/>
    <cellStyle name="Normal 61 9 2 5 2 3" xfId="0"/>
    <cellStyle name="Normal 61 9 2 5 3" xfId="0"/>
    <cellStyle name="Normal 61 9 2 5 3 2" xfId="0"/>
    <cellStyle name="Normal 61 9 2 5 3 2 2" xfId="0"/>
    <cellStyle name="Normal 61 9 2 5 3 3" xfId="0"/>
    <cellStyle name="Normal 61 9 2 5 4" xfId="0"/>
    <cellStyle name="Normal 61 9 2 5 4 2" xfId="0"/>
    <cellStyle name="Normal 61 9 2 5 5" xfId="0"/>
    <cellStyle name="Normal 61 9 2 6" xfId="0"/>
    <cellStyle name="Normal 61 9 2 6 2" xfId="0"/>
    <cellStyle name="Normal 61 9 2 6 2 2" xfId="0"/>
    <cellStyle name="Normal 61 9 2 6 3" xfId="0"/>
    <cellStyle name="Normal 61 9 2 7" xfId="0"/>
    <cellStyle name="Normal 61 9 2 7 2" xfId="0"/>
    <cellStyle name="Normal 61 9 2 7 2 2" xfId="0"/>
    <cellStyle name="Normal 61 9 2 7 3" xfId="0"/>
    <cellStyle name="Normal 61 9 2 8" xfId="0"/>
    <cellStyle name="Normal 61 9 2 8 2" xfId="0"/>
    <cellStyle name="Normal 61 9 2 9" xfId="0"/>
    <cellStyle name="Normal 61 9 3" xfId="0"/>
    <cellStyle name="Normal 61 9 3 2" xfId="0"/>
    <cellStyle name="Normal 61 9 3 2 2" xfId="0"/>
    <cellStyle name="Normal 61 9 3 2 2 2" xfId="0"/>
    <cellStyle name="Normal 61 9 3 2 2 2 2" xfId="0"/>
    <cellStyle name="Normal 61 9 3 2 2 2 2 2" xfId="0"/>
    <cellStyle name="Normal 61 9 3 2 2 2 2 2 2" xfId="0"/>
    <cellStyle name="Normal 61 9 3 2 2 2 2 3" xfId="0"/>
    <cellStyle name="Normal 61 9 3 2 2 2 3" xfId="0"/>
    <cellStyle name="Normal 61 9 3 2 2 2 3 2" xfId="0"/>
    <cellStyle name="Normal 61 9 3 2 2 2 3 2 2" xfId="0"/>
    <cellStyle name="Normal 61 9 3 2 2 2 3 3" xfId="0"/>
    <cellStyle name="Normal 61 9 3 2 2 2 4" xfId="0"/>
    <cellStyle name="Normal 61 9 3 2 2 2 4 2" xfId="0"/>
    <cellStyle name="Normal 61 9 3 2 2 2 5" xfId="0"/>
    <cellStyle name="Normal 61 9 3 2 2 3" xfId="0"/>
    <cellStyle name="Normal 61 9 3 2 2 3 2" xfId="0"/>
    <cellStyle name="Normal 61 9 3 2 2 3 2 2" xfId="0"/>
    <cellStyle name="Normal 61 9 3 2 2 3 3" xfId="0"/>
    <cellStyle name="Normal 61 9 3 2 2 4" xfId="0"/>
    <cellStyle name="Normal 61 9 3 2 2 4 2" xfId="0"/>
    <cellStyle name="Normal 61 9 3 2 2 4 2 2" xfId="0"/>
    <cellStyle name="Normal 61 9 3 2 2 4 3" xfId="0"/>
    <cellStyle name="Normal 61 9 3 2 2 5" xfId="0"/>
    <cellStyle name="Normal 61 9 3 2 2 5 2" xfId="0"/>
    <cellStyle name="Normal 61 9 3 2 2 6" xfId="0"/>
    <cellStyle name="Normal 61 9 3 2 3" xfId="0"/>
    <cellStyle name="Normal 61 9 3 2 3 2" xfId="0"/>
    <cellStyle name="Normal 61 9 3 2 3 2 2" xfId="0"/>
    <cellStyle name="Normal 61 9 3 2 3 2 2 2" xfId="0"/>
    <cellStyle name="Normal 61 9 3 2 3 2 3" xfId="0"/>
    <cellStyle name="Normal 61 9 3 2 3 3" xfId="0"/>
    <cellStyle name="Normal 61 9 3 2 3 3 2" xfId="0"/>
    <cellStyle name="Normal 61 9 3 2 3 3 2 2" xfId="0"/>
    <cellStyle name="Normal 61 9 3 2 3 3 3" xfId="0"/>
    <cellStyle name="Normal 61 9 3 2 3 4" xfId="0"/>
    <cellStyle name="Normal 61 9 3 2 3 4 2" xfId="0"/>
    <cellStyle name="Normal 61 9 3 2 3 5" xfId="0"/>
    <cellStyle name="Normal 61 9 3 2 4" xfId="0"/>
    <cellStyle name="Normal 61 9 3 2 4 2" xfId="0"/>
    <cellStyle name="Normal 61 9 3 2 4 2 2" xfId="0"/>
    <cellStyle name="Normal 61 9 3 2 4 3" xfId="0"/>
    <cellStyle name="Normal 61 9 3 2 5" xfId="0"/>
    <cellStyle name="Normal 61 9 3 2 5 2" xfId="0"/>
    <cellStyle name="Normal 61 9 3 2 5 2 2" xfId="0"/>
    <cellStyle name="Normal 61 9 3 2 5 3" xfId="0"/>
    <cellStyle name="Normal 61 9 3 2 6" xfId="0"/>
    <cellStyle name="Normal 61 9 3 2 6 2" xfId="0"/>
    <cellStyle name="Normal 61 9 3 2 7" xfId="0"/>
    <cellStyle name="Normal 61 9 3 3" xfId="0"/>
    <cellStyle name="Normal 61 9 3 3 2" xfId="0"/>
    <cellStyle name="Normal 61 9 3 3 2 2" xfId="0"/>
    <cellStyle name="Normal 61 9 3 3 2 2 2" xfId="0"/>
    <cellStyle name="Normal 61 9 3 3 2 2 2 2" xfId="0"/>
    <cellStyle name="Normal 61 9 3 3 2 2 3" xfId="0"/>
    <cellStyle name="Normal 61 9 3 3 2 3" xfId="0"/>
    <cellStyle name="Normal 61 9 3 3 2 3 2" xfId="0"/>
    <cellStyle name="Normal 61 9 3 3 2 3 2 2" xfId="0"/>
    <cellStyle name="Normal 61 9 3 3 2 3 3" xfId="0"/>
    <cellStyle name="Normal 61 9 3 3 2 4" xfId="0"/>
    <cellStyle name="Normal 61 9 3 3 2 4 2" xfId="0"/>
    <cellStyle name="Normal 61 9 3 3 2 5" xfId="0"/>
    <cellStyle name="Normal 61 9 3 3 3" xfId="0"/>
    <cellStyle name="Normal 61 9 3 3 3 2" xfId="0"/>
    <cellStyle name="Normal 61 9 3 3 3 2 2" xfId="0"/>
    <cellStyle name="Normal 61 9 3 3 3 3" xfId="0"/>
    <cellStyle name="Normal 61 9 3 3 4" xfId="0"/>
    <cellStyle name="Normal 61 9 3 3 4 2" xfId="0"/>
    <cellStyle name="Normal 61 9 3 3 4 2 2" xfId="0"/>
    <cellStyle name="Normal 61 9 3 3 4 3" xfId="0"/>
    <cellStyle name="Normal 61 9 3 3 5" xfId="0"/>
    <cellStyle name="Normal 61 9 3 3 5 2" xfId="0"/>
    <cellStyle name="Normal 61 9 3 3 6" xfId="0"/>
    <cellStyle name="Normal 61 9 3 4" xfId="0"/>
    <cellStyle name="Normal 61 9 3 4 2" xfId="0"/>
    <cellStyle name="Normal 61 9 3 4 2 2" xfId="0"/>
    <cellStyle name="Normal 61 9 3 4 2 2 2" xfId="0"/>
    <cellStyle name="Normal 61 9 3 4 2 3" xfId="0"/>
    <cellStyle name="Normal 61 9 3 4 3" xfId="0"/>
    <cellStyle name="Normal 61 9 3 4 3 2" xfId="0"/>
    <cellStyle name="Normal 61 9 3 4 3 2 2" xfId="0"/>
    <cellStyle name="Normal 61 9 3 4 3 3" xfId="0"/>
    <cellStyle name="Normal 61 9 3 4 4" xfId="0"/>
    <cellStyle name="Normal 61 9 3 4 4 2" xfId="0"/>
    <cellStyle name="Normal 61 9 3 4 5" xfId="0"/>
    <cellStyle name="Normal 61 9 3 5" xfId="0"/>
    <cellStyle name="Normal 61 9 3 5 2" xfId="0"/>
    <cellStyle name="Normal 61 9 3 5 2 2" xfId="0"/>
    <cellStyle name="Normal 61 9 3 5 3" xfId="0"/>
    <cellStyle name="Normal 61 9 3 6" xfId="0"/>
    <cellStyle name="Normal 61 9 3 6 2" xfId="0"/>
    <cellStyle name="Normal 61 9 3 6 2 2" xfId="0"/>
    <cellStyle name="Normal 61 9 3 6 3" xfId="0"/>
    <cellStyle name="Normal 61 9 3 7" xfId="0"/>
    <cellStyle name="Normal 61 9 3 7 2" xfId="0"/>
    <cellStyle name="Normal 61 9 3 8" xfId="0"/>
    <cellStyle name="Normal 61 9 4" xfId="0"/>
    <cellStyle name="Normal 61 9 4 2" xfId="0"/>
    <cellStyle name="Normal 61 9 4 2 2" xfId="0"/>
    <cellStyle name="Normal 61 9 4 2 2 2" xfId="0"/>
    <cellStyle name="Normal 61 9 4 2 2 2 2" xfId="0"/>
    <cellStyle name="Normal 61 9 4 2 2 2 2 2" xfId="0"/>
    <cellStyle name="Normal 61 9 4 2 2 2 3" xfId="0"/>
    <cellStyle name="Normal 61 9 4 2 2 3" xfId="0"/>
    <cellStyle name="Normal 61 9 4 2 2 3 2" xfId="0"/>
    <cellStyle name="Normal 61 9 4 2 2 3 2 2" xfId="0"/>
    <cellStyle name="Normal 61 9 4 2 2 3 3" xfId="0"/>
    <cellStyle name="Normal 61 9 4 2 2 4" xfId="0"/>
    <cellStyle name="Normal 61 9 4 2 2 4 2" xfId="0"/>
    <cellStyle name="Normal 61 9 4 2 2 5" xfId="0"/>
    <cellStyle name="Normal 61 9 4 2 3" xfId="0"/>
    <cellStyle name="Normal 61 9 4 2 3 2" xfId="0"/>
    <cellStyle name="Normal 61 9 4 2 3 2 2" xfId="0"/>
    <cellStyle name="Normal 61 9 4 2 3 3" xfId="0"/>
    <cellStyle name="Normal 61 9 4 2 4" xfId="0"/>
    <cellStyle name="Normal 61 9 4 2 4 2" xfId="0"/>
    <cellStyle name="Normal 61 9 4 2 4 2 2" xfId="0"/>
    <cellStyle name="Normal 61 9 4 2 4 3" xfId="0"/>
    <cellStyle name="Normal 61 9 4 2 5" xfId="0"/>
    <cellStyle name="Normal 61 9 4 2 5 2" xfId="0"/>
    <cellStyle name="Normal 61 9 4 2 6" xfId="0"/>
    <cellStyle name="Normal 61 9 4 3" xfId="0"/>
    <cellStyle name="Normal 61 9 4 3 2" xfId="0"/>
    <cellStyle name="Normal 61 9 4 3 2 2" xfId="0"/>
    <cellStyle name="Normal 61 9 4 3 2 2 2" xfId="0"/>
    <cellStyle name="Normal 61 9 4 3 2 3" xfId="0"/>
    <cellStyle name="Normal 61 9 4 3 3" xfId="0"/>
    <cellStyle name="Normal 61 9 4 3 3 2" xfId="0"/>
    <cellStyle name="Normal 61 9 4 3 3 2 2" xfId="0"/>
    <cellStyle name="Normal 61 9 4 3 3 3" xfId="0"/>
    <cellStyle name="Normal 61 9 4 3 4" xfId="0"/>
    <cellStyle name="Normal 61 9 4 3 4 2" xfId="0"/>
    <cellStyle name="Normal 61 9 4 3 5" xfId="0"/>
    <cellStyle name="Normal 61 9 4 4" xfId="0"/>
    <cellStyle name="Normal 61 9 4 4 2" xfId="0"/>
    <cellStyle name="Normal 61 9 4 4 2 2" xfId="0"/>
    <cellStyle name="Normal 61 9 4 4 3" xfId="0"/>
    <cellStyle name="Normal 61 9 4 5" xfId="0"/>
    <cellStyle name="Normal 61 9 4 5 2" xfId="0"/>
    <cellStyle name="Normal 61 9 4 5 2 2" xfId="0"/>
    <cellStyle name="Normal 61 9 4 5 3" xfId="0"/>
    <cellStyle name="Normal 61 9 4 6" xfId="0"/>
    <cellStyle name="Normal 61 9 4 6 2" xfId="0"/>
    <cellStyle name="Normal 61 9 4 7" xfId="0"/>
    <cellStyle name="Normal 61 9 5" xfId="0"/>
    <cellStyle name="Normal 61 9 5 2" xfId="0"/>
    <cellStyle name="Normal 61 9 5 2 2" xfId="0"/>
    <cellStyle name="Normal 61 9 5 2 2 2" xfId="0"/>
    <cellStyle name="Normal 61 9 5 2 2 2 2" xfId="0"/>
    <cellStyle name="Normal 61 9 5 2 2 3" xfId="0"/>
    <cellStyle name="Normal 61 9 5 2 3" xfId="0"/>
    <cellStyle name="Normal 61 9 5 2 3 2" xfId="0"/>
    <cellStyle name="Normal 61 9 5 2 3 2 2" xfId="0"/>
    <cellStyle name="Normal 61 9 5 2 3 3" xfId="0"/>
    <cellStyle name="Normal 61 9 5 2 4" xfId="0"/>
    <cellStyle name="Normal 61 9 5 2 4 2" xfId="0"/>
    <cellStyle name="Normal 61 9 5 2 5" xfId="0"/>
    <cellStyle name="Normal 61 9 5 3" xfId="0"/>
    <cellStyle name="Normal 61 9 5 3 2" xfId="0"/>
    <cellStyle name="Normal 61 9 5 3 2 2" xfId="0"/>
    <cellStyle name="Normal 61 9 5 3 3" xfId="0"/>
    <cellStyle name="Normal 61 9 5 4" xfId="0"/>
    <cellStyle name="Normal 61 9 5 4 2" xfId="0"/>
    <cellStyle name="Normal 61 9 5 4 2 2" xfId="0"/>
    <cellStyle name="Normal 61 9 5 4 3" xfId="0"/>
    <cellStyle name="Normal 61 9 5 5" xfId="0"/>
    <cellStyle name="Normal 61 9 5 5 2" xfId="0"/>
    <cellStyle name="Normal 61 9 5 6" xfId="0"/>
    <cellStyle name="Normal 61 9 6" xfId="0"/>
    <cellStyle name="Normal 61 9 6 2" xfId="0"/>
    <cellStyle name="Normal 61 9 6 2 2" xfId="0"/>
    <cellStyle name="Normal 61 9 6 2 2 2" xfId="0"/>
    <cellStyle name="Normal 61 9 6 2 3" xfId="0"/>
    <cellStyle name="Normal 61 9 6 3" xfId="0"/>
    <cellStyle name="Normal 61 9 6 3 2" xfId="0"/>
    <cellStyle name="Normal 61 9 6 3 2 2" xfId="0"/>
    <cellStyle name="Normal 61 9 6 3 3" xfId="0"/>
    <cellStyle name="Normal 61 9 6 4" xfId="0"/>
    <cellStyle name="Normal 61 9 6 4 2" xfId="0"/>
    <cellStyle name="Normal 61 9 6 5" xfId="0"/>
    <cellStyle name="Normal 61 9 7" xfId="0"/>
    <cellStyle name="Normal 61 9 7 2" xfId="0"/>
    <cellStyle name="Normal 61 9 7 2 2" xfId="0"/>
    <cellStyle name="Normal 61 9 7 3" xfId="0"/>
    <cellStyle name="Normal 61 9 8" xfId="0"/>
    <cellStyle name="Normal 61 9 8 2" xfId="0"/>
    <cellStyle name="Normal 61 9 8 2 2" xfId="0"/>
    <cellStyle name="Normal 61 9 8 3" xfId="0"/>
    <cellStyle name="Normal 61 9 9" xfId="0"/>
    <cellStyle name="Normal 61 9 9 2" xfId="0"/>
    <cellStyle name="Normal 62" xfId="172"/>
    <cellStyle name="Normal 63" xfId="172"/>
    <cellStyle name="Normal 64" xfId="172"/>
    <cellStyle name="Normal 65" xfId="172"/>
    <cellStyle name="Normal 66" xfId="172"/>
    <cellStyle name="Normal 67" xfId="172"/>
    <cellStyle name="Normal 68" xfId="172"/>
    <cellStyle name="Normal 69" xfId="172"/>
    <cellStyle name="Normal 7" xfId="0"/>
    <cellStyle name="Normal 7 2" xfId="0"/>
    <cellStyle name="Normal 7 2 2" xfId="172"/>
    <cellStyle name="Normal 7 3" xfId="0"/>
    <cellStyle name="Normal 7 4" xfId="171"/>
    <cellStyle name="Normal 7_Sheet3" xfId="172"/>
    <cellStyle name="Normal 70" xfId="172"/>
    <cellStyle name="Normal 71" xfId="172"/>
    <cellStyle name="Normal 72" xfId="172"/>
    <cellStyle name="Normal 73" xfId="172"/>
    <cellStyle name="Normal 74" xfId="172"/>
    <cellStyle name="Normal 75" xfId="172"/>
    <cellStyle name="Normal 75 2" xfId="182"/>
    <cellStyle name="Normal 76" xfId="172"/>
    <cellStyle name="Normal 77" xfId="172"/>
    <cellStyle name="Normal 78" xfId="172"/>
    <cellStyle name="Normal 79" xfId="172"/>
    <cellStyle name="Normal 8" xfId="176"/>
    <cellStyle name="Normal 8 2" xfId="172"/>
    <cellStyle name="Normal 8 3" xfId="0"/>
    <cellStyle name="Normal 8 4" xfId="171"/>
    <cellStyle name="Normal 8_Sheet3" xfId="172"/>
    <cellStyle name="Normal 80" xfId="172"/>
    <cellStyle name="Normal 81" xfId="172"/>
    <cellStyle name="Normal 82" xfId="172"/>
    <cellStyle name="Normal 83" xfId="172"/>
    <cellStyle name="Normal 84" xfId="172"/>
    <cellStyle name="Normal 85" xfId="172"/>
    <cellStyle name="Normal 86" xfId="172"/>
    <cellStyle name="Normal 87" xfId="172"/>
    <cellStyle name="Normal 88" xfId="172"/>
    <cellStyle name="Normal 89" xfId="172"/>
    <cellStyle name="Normal 9" xfId="171"/>
    <cellStyle name="Normal 9 2" xfId="172"/>
    <cellStyle name="Normal 9 3" xfId="0"/>
    <cellStyle name="Normal 9_Sheet3" xfId="172"/>
    <cellStyle name="Normal 90" xfId="172"/>
    <cellStyle name="Normal 91" xfId="172"/>
    <cellStyle name="Normal 92" xfId="172"/>
    <cellStyle name="Normal 93" xfId="172"/>
    <cellStyle name="Normal 94" xfId="172"/>
    <cellStyle name="Normal 95" xfId="172"/>
    <cellStyle name="Normal 96" xfId="172"/>
    <cellStyle name="Normal 97" xfId="172"/>
    <cellStyle name="Normal 98" xfId="172"/>
    <cellStyle name="Normal 99" xfId="172"/>
    <cellStyle name="Normal_Topeka Loan CalcTF" xfId="183"/>
    <cellStyle name="Normal-NP" xfId="184"/>
    <cellStyle name="Note" xfId="185" builtinId="10"/>
    <cellStyle name="Note 2" xfId="186"/>
    <cellStyle name="Note 2 2" xfId="186"/>
    <cellStyle name="Note 2 2 2" xfId="186"/>
    <cellStyle name="Note 2 3" xfId="186"/>
    <cellStyle name="Note 2 3 2" xfId="186"/>
    <cellStyle name="Note 2 4" xfId="186"/>
    <cellStyle name="Note 2 4 2" xfId="186"/>
    <cellStyle name="Note 2 5" xfId="186"/>
    <cellStyle name="Note 2 6" xfId="185"/>
    <cellStyle name="Note 3" xfId="186"/>
    <cellStyle name="Note 4" xfId="186"/>
    <cellStyle name="NumberTB" xfId="187"/>
    <cellStyle name="NumberTB-C,WB" xfId="188"/>
    <cellStyle name="NumberTB-C,WB-1" xfId="189"/>
    <cellStyle name="NumberTB-DuelMode" xfId="187"/>
    <cellStyle name="NumberTB-H" xfId="190"/>
    <cellStyle name="NumberTB-HVerdana9" xfId="191"/>
    <cellStyle name="NumberTB-R" xfId="192"/>
    <cellStyle name="NumberTB-R,B" xfId="193"/>
    <cellStyle name="NumberTB-R,C" xfId="194"/>
    <cellStyle name="NumberTB-R,C-NoBorder" xfId="195"/>
    <cellStyle name="NumberTB-R,C-NoComma" xfId="196"/>
    <cellStyle name="NumberTB-R,C,B" xfId="197"/>
    <cellStyle name="NumberTB-R,CYears" xfId="198"/>
    <cellStyle name="NumberTB-R,NoComma" xfId="199"/>
    <cellStyle name="NumberTB-R,NoCommaCAlign" xfId="200"/>
    <cellStyle name="NumberTB-R,R-NoBorder" xfId="201"/>
    <cellStyle name="NumberTB-R,S" xfId="202"/>
    <cellStyle name="NumberTB-RBoldRed" xfId="203"/>
    <cellStyle name="NumberTB-Rleft" xfId="204"/>
    <cellStyle name="NumberTB-RRedBoldCenterAlign" xfId="205"/>
    <cellStyle name="NumberTB-S" xfId="206"/>
    <cellStyle name="NumberTB,C" xfId="188"/>
    <cellStyle name="NumberTB,CBB" xfId="207"/>
    <cellStyle name="NumberTB10" xfId="208"/>
    <cellStyle name="NumberTB1d-R" xfId="209"/>
    <cellStyle name="NumberTB1d-RRebBold" xfId="210"/>
    <cellStyle name="NumberTB1d-RYears" xfId="211"/>
    <cellStyle name="NumberTB1dCenter" xfId="212"/>
    <cellStyle name="NumberTB1dCenterYears" xfId="213"/>
    <cellStyle name="NumberTB1dCenterYearsBB" xfId="214"/>
    <cellStyle name="NumberTB1dLeftAlign" xfId="215"/>
    <cellStyle name="NumberTB1dRight" xfId="216"/>
    <cellStyle name="NumberTB2d" xfId="217"/>
    <cellStyle name="NumberTB2d-C,R" xfId="218"/>
    <cellStyle name="NumberTB2d-DuelMode" xfId="217"/>
    <cellStyle name="NumberTB2d-R" xfId="219"/>
    <cellStyle name="NumberTB2d-RRightAlign" xfId="220"/>
    <cellStyle name="NumberTB2d,C" xfId="221"/>
    <cellStyle name="NumberTB2dLeftAlign" xfId="222"/>
    <cellStyle name="NumberTB3d" xfId="223"/>
    <cellStyle name="NumberTB3d-DuelMode" xfId="224"/>
    <cellStyle name="NumberTB3d-H" xfId="225"/>
    <cellStyle name="NumberTB3d-R" xfId="226"/>
    <cellStyle name="NumberTB3d-R,B" xfId="227"/>
    <cellStyle name="NumberTB3d-R,C" xfId="228"/>
    <cellStyle name="NumberTB3d-R,H" xfId="229"/>
    <cellStyle name="NumberTB3d,C" xfId="230"/>
    <cellStyle name="NumberTB3dRightAlign" xfId="231"/>
    <cellStyle name="NumberTB5d-R" xfId="232"/>
    <cellStyle name="NumberTBCenter" xfId="233"/>
    <cellStyle name="NumberTBCenterAlignNoComma" xfId="234"/>
    <cellStyle name="NumberTBLeftAlignNoComma" xfId="208"/>
    <cellStyle name="NumberTBRightAlign" xfId="235"/>
    <cellStyle name="NumberTBZipCode" xfId="236"/>
    <cellStyle name="OddBodyShade" xfId="118"/>
    <cellStyle name="Output 2" xfId="237"/>
    <cellStyle name="Output 2 2" xfId="237"/>
    <cellStyle name="Output 2 2 2" xfId="237"/>
    <cellStyle name="Output 2 3" xfId="237"/>
    <cellStyle name="Output 2 3 2" xfId="237"/>
    <cellStyle name="Output 2 4" xfId="237"/>
    <cellStyle name="Output 2 4 2" xfId="237"/>
    <cellStyle name="Output 2 5" xfId="237"/>
    <cellStyle name="Output 3" xfId="237"/>
    <cellStyle name="Output 4" xfId="237"/>
    <cellStyle name="Overscore" xfId="238"/>
    <cellStyle name="Page Heading" xfId="239"/>
    <cellStyle name="Percent" xfId="240" builtinId="5"/>
    <cellStyle name="Percent [2]" xfId="241"/>
    <cellStyle name="Percent [2] 10" xfId="241"/>
    <cellStyle name="Percent [2] 11" xfId="241"/>
    <cellStyle name="Percent [2] 12" xfId="241"/>
    <cellStyle name="Percent [2] 13" xfId="241"/>
    <cellStyle name="Percent [2] 14" xfId="241"/>
    <cellStyle name="Percent [2] 15" xfId="241"/>
    <cellStyle name="Percent [2] 16" xfId="241"/>
    <cellStyle name="Percent [2] 17" xfId="241"/>
    <cellStyle name="Percent [2] 18" xfId="241"/>
    <cellStyle name="Percent [2] 19" xfId="241"/>
    <cellStyle name="Percent [2] 2" xfId="241"/>
    <cellStyle name="Percent [2] 20" xfId="241"/>
    <cellStyle name="Percent [2] 21" xfId="241"/>
    <cellStyle name="Percent [2] 3" xfId="241"/>
    <cellStyle name="Percent [2] 4" xfId="241"/>
    <cellStyle name="Percent [2] 5" xfId="241"/>
    <cellStyle name="Percent [2] 6" xfId="241"/>
    <cellStyle name="Percent [2] 7" xfId="241"/>
    <cellStyle name="Percent [2] 8" xfId="241"/>
    <cellStyle name="Percent [2] 9" xfId="241"/>
    <cellStyle name="Percent 10" xfId="242"/>
    <cellStyle name="Percent 10 2" xfId="242"/>
    <cellStyle name="Percent 11" xfId="242"/>
    <cellStyle name="Percent 12" xfId="242"/>
    <cellStyle name="Percent 13" xfId="242"/>
    <cellStyle name="Percent 14" xfId="242"/>
    <cellStyle name="Percent 15" xfId="242"/>
    <cellStyle name="Percent 16" xfId="242"/>
    <cellStyle name="Percent 17" xfId="242"/>
    <cellStyle name="Percent 18" xfId="242"/>
    <cellStyle name="Percent 19" xfId="242"/>
    <cellStyle name="Percent 2" xfId="242"/>
    <cellStyle name="Percent 2 10" xfId="240"/>
    <cellStyle name="Percent 2 17 3" xfId="242"/>
    <cellStyle name="Percent 2 2" xfId="242"/>
    <cellStyle name="Percent 2 3" xfId="242"/>
    <cellStyle name="Percent 2 4" xfId="242"/>
    <cellStyle name="Percent 2 4 2" xfId="240"/>
    <cellStyle name="Percent 2 4 3" xfId="240"/>
    <cellStyle name="Percent 2 4 4" xfId="240"/>
    <cellStyle name="Percent 2 4 5" xfId="240"/>
    <cellStyle name="Percent 2 5" xfId="242"/>
    <cellStyle name="Percent 2 6" xfId="242"/>
    <cellStyle name="Percent 2 7" xfId="240"/>
    <cellStyle name="Percent 2 7 2" xfId="242"/>
    <cellStyle name="Percent 20" xfId="242"/>
    <cellStyle name="Percent 21" xfId="242"/>
    <cellStyle name="Percent 22" xfId="243"/>
    <cellStyle name="Percent 23" xfId="243"/>
    <cellStyle name="Percent 24" xfId="243"/>
    <cellStyle name="Percent 25" xfId="243"/>
    <cellStyle name="Percent 26" xfId="243"/>
    <cellStyle name="Percent 27" xfId="243"/>
    <cellStyle name="Percent 28" xfId="243"/>
    <cellStyle name="Percent 29" xfId="243"/>
    <cellStyle name="Percent 3" xfId="242"/>
    <cellStyle name="Percent 3 2" xfId="242"/>
    <cellStyle name="Percent 3 2 2" xfId="240"/>
    <cellStyle name="Percent 3 3" xfId="240"/>
    <cellStyle name="Percent 3 4" xfId="240"/>
    <cellStyle name="Percent 3 5" xfId="240"/>
    <cellStyle name="Percent 3 6" xfId="240"/>
    <cellStyle name="Percent 3 7" xfId="240"/>
    <cellStyle name="Percent 3 8" xfId="240"/>
    <cellStyle name="Percent 3 9" xfId="243"/>
    <cellStyle name="Percent 30" xfId="243"/>
    <cellStyle name="Percent 31" xfId="243"/>
    <cellStyle name="Percent 32" xfId="243"/>
    <cellStyle name="Percent 33" xfId="243"/>
    <cellStyle name="Percent 34" xfId="242"/>
    <cellStyle name="Percent 35" xfId="243"/>
    <cellStyle name="Percent 36" xfId="243"/>
    <cellStyle name="Percent 37" xfId="243"/>
    <cellStyle name="Percent 38" xfId="242"/>
    <cellStyle name="Percent 39" xfId="242"/>
    <cellStyle name="Percent 4" xfId="242"/>
    <cellStyle name="Percent 4 2" xfId="242"/>
    <cellStyle name="Percent 4 3" xfId="240"/>
    <cellStyle name="Percent 4 4" xfId="243"/>
    <cellStyle name="Percent 40" xfId="242"/>
    <cellStyle name="Percent 41" xfId="242"/>
    <cellStyle name="Percent 42" xfId="242"/>
    <cellStyle name="Percent 43" xfId="242"/>
    <cellStyle name="Percent 44" xfId="242"/>
    <cellStyle name="Percent 45" xfId="242"/>
    <cellStyle name="Percent 46" xfId="242"/>
    <cellStyle name="Percent 47" xfId="242"/>
    <cellStyle name="Percent 48" xfId="242"/>
    <cellStyle name="Percent 49" xfId="242"/>
    <cellStyle name="Percent 5" xfId="242"/>
    <cellStyle name="Percent 5 2" xfId="240"/>
    <cellStyle name="Percent 50" xfId="244"/>
    <cellStyle name="Percent 6" xfId="242"/>
    <cellStyle name="Percent 6 2" xfId="240"/>
    <cellStyle name="Percent 7" xfId="242"/>
    <cellStyle name="Percent 8" xfId="242"/>
    <cellStyle name="Percent 9" xfId="242"/>
    <cellStyle name="Percent 9 2" xfId="245"/>
    <cellStyle name="Percent 9 2 2" xfId="245"/>
    <cellStyle name="Percent 9 2 3" xfId="245"/>
    <cellStyle name="Percent 9 2 4" xfId="245"/>
    <cellStyle name="Percent 9 2 5" xfId="245"/>
    <cellStyle name="Percent 9 3" xfId="245"/>
    <cellStyle name="Percent 9 3 2" xfId="245"/>
    <cellStyle name="Percent 9 4" xfId="245"/>
    <cellStyle name="Percent 9 5" xfId="245"/>
    <cellStyle name="Percent 9 6" xfId="245"/>
    <cellStyle name="Percent 9 7" xfId="245"/>
    <cellStyle name="Percent 9 8" xfId="245"/>
    <cellStyle name="Percent 9 9" xfId="245"/>
    <cellStyle name="Percent1d" xfId="246"/>
    <cellStyle name="Percent1d,C" xfId="247"/>
    <cellStyle name="Percent1dRightAlign" xfId="248"/>
    <cellStyle name="PercentageTB-R" xfId="249"/>
    <cellStyle name="PercentageTB-R,C" xfId="250"/>
    <cellStyle name="PercentageTB-R,CB" xfId="251"/>
    <cellStyle name="PercentageTB-R,H" xfId="252"/>
    <cellStyle name="PercentageTB-R,S" xfId="253"/>
    <cellStyle name="PercentageTB-R,S DuelMode" xfId="254"/>
    <cellStyle name="PercentageTB-S" xfId="254"/>
    <cellStyle name="PercentageTB0-R,S" xfId="255"/>
    <cellStyle name="PercentageTB0,S" xfId="256"/>
    <cellStyle name="PercentageTB2d" xfId="257"/>
    <cellStyle name="PercentageTB2d-DuelMode" xfId="258"/>
    <cellStyle name="PercentageTB2d-R" xfId="259"/>
    <cellStyle name="PercentageTB2d-R,C" xfId="260"/>
    <cellStyle name="PercentageTB2d-R,S" xfId="261"/>
    <cellStyle name="PercentageTB2d,C" xfId="262"/>
    <cellStyle name="PercentageTB2d,HCAlignVCAlign" xfId="263"/>
    <cellStyle name="PercentageTB2d,S" xfId="264"/>
    <cellStyle name="PercentageTB2dLeftAlign" xfId="265"/>
    <cellStyle name="PercentageTB2dR,HCAlignVCAlign" xfId="266"/>
    <cellStyle name="PercentageTB2dRightAlign" xfId="267"/>
    <cellStyle name="PercentageTB3d" xfId="268"/>
    <cellStyle name="PercentageTB3d-DuelMode" xfId="269"/>
    <cellStyle name="PercentageTB3d-R" xfId="270"/>
    <cellStyle name="PercentageTB3d-R,B" xfId="271"/>
    <cellStyle name="PercentageTB3d-R,B,9" xfId="272"/>
    <cellStyle name="PercentageTB3d-R,B,H" xfId="273"/>
    <cellStyle name="PercentageTB3d-RC" xfId="274"/>
    <cellStyle name="PercentageTB3d,C" xfId="275"/>
    <cellStyle name="PercentageTB3d,L" xfId="276"/>
    <cellStyle name="PercentageTB3dRightAlign" xfId="277"/>
    <cellStyle name="PercentageTB4d,C" xfId="278"/>
    <cellStyle name="PercentageTB4dR,HCAlignVCAlign" xfId="279"/>
    <cellStyle name="PercentageTB5d" xfId="280"/>
    <cellStyle name="PercentageTB5d-DuelMode" xfId="281"/>
    <cellStyle name="PercentageTB5d-R" xfId="282"/>
    <cellStyle name="PercentageTB5d-RC" xfId="283"/>
    <cellStyle name="PercentCenter" xfId="284"/>
    <cellStyle name="ProgramCell" xfId="285"/>
    <cellStyle name="PSChar" xfId="286"/>
    <cellStyle name="PSDate" xfId="287"/>
    <cellStyle name="PSDec" xfId="288"/>
    <cellStyle name="PSHeading" xfId="289"/>
    <cellStyle name="PSHeading 2" xfId="289"/>
    <cellStyle name="PSInt" xfId="290"/>
    <cellStyle name="PSSpacer" xfId="291"/>
    <cellStyle name="question" xfId="292"/>
    <cellStyle name="question 2" xfId="292"/>
    <cellStyle name="question 2 2" xfId="292"/>
    <cellStyle name="question 3" xfId="293"/>
    <cellStyle name="question_Sheet3" xfId="292"/>
    <cellStyle name="Reg2" xfId="294"/>
    <cellStyle name="Row Header" xfId="133"/>
    <cellStyle name="Row Header-B" xfId="134"/>
    <cellStyle name="Row Header-Red" xfId="295"/>
    <cellStyle name="Row Header-RedB" xfId="296"/>
    <cellStyle name="Row Header-Vertical" xfId="297"/>
    <cellStyle name="Row Header-Vertoca;" xfId="298"/>
    <cellStyle name="Row Header-Vertocal" xfId="299"/>
    <cellStyle name="Row HeaderCB" xfId="300"/>
    <cellStyle name="Row HeaderRight" xfId="130"/>
    <cellStyle name="Row HeaderWB,B" xfId="301"/>
    <cellStyle name="Row HeaderWB,BRightAlign" xfId="302"/>
    <cellStyle name="Row HeaderWBorder" xfId="135"/>
    <cellStyle name="Row-GroupHeader" xfId="303"/>
    <cellStyle name="Row-GroupHeader12" xfId="304"/>
    <cellStyle name="RowHeader" xfId="305"/>
    <cellStyle name="SectionHeader" xfId="306"/>
    <cellStyle name="SectionHeader 2" xfId="306"/>
    <cellStyle name="SectionHeader 2 2" xfId="306"/>
    <cellStyle name="SectionHeader 2 2 2" xfId="306"/>
    <cellStyle name="SectionHeader 2 2 2 2" xfId="306"/>
    <cellStyle name="SectionHeader 2 2 3" xfId="306"/>
    <cellStyle name="SectionHeader 2 2 3 2" xfId="306"/>
    <cellStyle name="SectionHeader 2 2 4" xfId="306"/>
    <cellStyle name="SectionHeader 2 2 4 2" xfId="306"/>
    <cellStyle name="SectionHeader 2 2 5" xfId="306"/>
    <cellStyle name="SectionHeader 2 2 5 2" xfId="306"/>
    <cellStyle name="SectionHeader 2 2 6" xfId="306"/>
    <cellStyle name="SectionHeader 2 3" xfId="306"/>
    <cellStyle name="SectionHeader 2 3 2" xfId="306"/>
    <cellStyle name="SectionHeader 2 4" xfId="306"/>
    <cellStyle name="SectionHeader 2 4 2" xfId="306"/>
    <cellStyle name="SectionHeader 2 5" xfId="306"/>
    <cellStyle name="SectionHeader 2 5 2" xfId="306"/>
    <cellStyle name="SectionHeader 2 6" xfId="306"/>
    <cellStyle name="SectionHeader 2 6 2" xfId="306"/>
    <cellStyle name="SectionHeader 3" xfId="306"/>
    <cellStyle name="SectionHeader 3 2" xfId="306"/>
    <cellStyle name="SectionHeader 3 2 2" xfId="306"/>
    <cellStyle name="SectionHeader 3 3" xfId="306"/>
    <cellStyle name="SectionHeader 3 3 2" xfId="306"/>
    <cellStyle name="SectionHeader 3 4" xfId="306"/>
    <cellStyle name="SectionHeader 3 4 2" xfId="306"/>
    <cellStyle name="SectionHeader 3 5" xfId="306"/>
    <cellStyle name="SectionHeader 3 5 2" xfId="306"/>
    <cellStyle name="SectionHeader 3 6" xfId="306"/>
    <cellStyle name="SectionHeader 4" xfId="306"/>
    <cellStyle name="SectionHeader 4 2" xfId="306"/>
    <cellStyle name="SectionHeader 5" xfId="306"/>
    <cellStyle name="SectionHeader 5 2" xfId="306"/>
    <cellStyle name="SectionHeader 6" xfId="306"/>
    <cellStyle name="Standard_JT 19 ergänzt" xfId="307"/>
    <cellStyle name="STYLE1 - Style1" xfId="308"/>
    <cellStyle name="STYLE1 - Style1 10" xfId="308"/>
    <cellStyle name="STYLE1 - Style1 11" xfId="308"/>
    <cellStyle name="STYLE1 - Style1 12" xfId="308"/>
    <cellStyle name="STYLE1 - Style1 13" xfId="308"/>
    <cellStyle name="STYLE1 - Style1 14" xfId="308"/>
    <cellStyle name="STYLE1 - Style1 15" xfId="308"/>
    <cellStyle name="STYLE1 - Style1 16" xfId="308"/>
    <cellStyle name="STYLE1 - Style1 17" xfId="308"/>
    <cellStyle name="STYLE1 - Style1 18" xfId="308"/>
    <cellStyle name="STYLE1 - Style1 19" xfId="308"/>
    <cellStyle name="STYLE1 - Style1 2" xfId="308"/>
    <cellStyle name="STYLE1 - Style1 20" xfId="308"/>
    <cellStyle name="STYLE1 - Style1 21" xfId="308"/>
    <cellStyle name="STYLE1 - Style1 22" xfId="308"/>
    <cellStyle name="STYLE1 - Style1 3" xfId="308"/>
    <cellStyle name="STYLE1 - Style1 4" xfId="308"/>
    <cellStyle name="STYLE1 - Style1 5" xfId="308"/>
    <cellStyle name="STYLE1 - Style1 6" xfId="308"/>
    <cellStyle name="STYLE1 - Style1 7" xfId="308"/>
    <cellStyle name="STYLE1 - Style1 8" xfId="308"/>
    <cellStyle name="STYLE1 - Style1 9" xfId="308"/>
    <cellStyle name="STYLE1 - Style1_Input Sheet" xfId="308"/>
    <cellStyle name="STYLE2 - Style2" xfId="308"/>
    <cellStyle name="STYLE2 - Style2 10" xfId="308"/>
    <cellStyle name="STYLE2 - Style2 11" xfId="308"/>
    <cellStyle name="STYLE2 - Style2 12" xfId="308"/>
    <cellStyle name="STYLE2 - Style2 13" xfId="308"/>
    <cellStyle name="STYLE2 - Style2 14" xfId="308"/>
    <cellStyle name="STYLE2 - Style2 15" xfId="308"/>
    <cellStyle name="STYLE2 - Style2 16" xfId="308"/>
    <cellStyle name="STYLE2 - Style2 17" xfId="308"/>
    <cellStyle name="STYLE2 - Style2 18" xfId="308"/>
    <cellStyle name="STYLE2 - Style2 19" xfId="308"/>
    <cellStyle name="STYLE2 - Style2 2" xfId="308"/>
    <cellStyle name="STYLE2 - Style2 20" xfId="308"/>
    <cellStyle name="STYLE2 - Style2 21" xfId="308"/>
    <cellStyle name="STYLE2 - Style2 22" xfId="308"/>
    <cellStyle name="STYLE2 - Style2 3" xfId="308"/>
    <cellStyle name="STYLE2 - Style2 4" xfId="308"/>
    <cellStyle name="STYLE2 - Style2 5" xfId="308"/>
    <cellStyle name="STYLE2 - Style2 6" xfId="308"/>
    <cellStyle name="STYLE2 - Style2 7" xfId="308"/>
    <cellStyle name="STYLE2 - Style2 8" xfId="308"/>
    <cellStyle name="STYLE2 - Style2 9" xfId="308"/>
    <cellStyle name="STYLE2 - Style2_Input Sheet" xfId="308"/>
    <cellStyle name="STYLE3 - Style3" xfId="308"/>
    <cellStyle name="STYLE3 - Style3 10" xfId="308"/>
    <cellStyle name="STYLE3 - Style3 11" xfId="308"/>
    <cellStyle name="STYLE3 - Style3 12" xfId="308"/>
    <cellStyle name="STYLE3 - Style3 13" xfId="308"/>
    <cellStyle name="STYLE3 - Style3 14" xfId="308"/>
    <cellStyle name="STYLE3 - Style3 15" xfId="308"/>
    <cellStyle name="STYLE3 - Style3 16" xfId="308"/>
    <cellStyle name="STYLE3 - Style3 17" xfId="308"/>
    <cellStyle name="STYLE3 - Style3 18" xfId="308"/>
    <cellStyle name="STYLE3 - Style3 19" xfId="308"/>
    <cellStyle name="STYLE3 - Style3 2" xfId="308"/>
    <cellStyle name="STYLE3 - Style3 20" xfId="308"/>
    <cellStyle name="STYLE3 - Style3 21" xfId="308"/>
    <cellStyle name="STYLE3 - Style3 22" xfId="308"/>
    <cellStyle name="STYLE3 - Style3 3" xfId="308"/>
    <cellStyle name="STYLE3 - Style3 4" xfId="308"/>
    <cellStyle name="STYLE3 - Style3 5" xfId="308"/>
    <cellStyle name="STYLE3 - Style3 6" xfId="308"/>
    <cellStyle name="STYLE3 - Style3 7" xfId="308"/>
    <cellStyle name="STYLE3 - Style3 8" xfId="308"/>
    <cellStyle name="STYLE3 - Style3 9" xfId="308"/>
    <cellStyle name="STYLE3 - Style3_Input Sheet" xfId="308"/>
    <cellStyle name="STYLE4 - Style4" xfId="308"/>
    <cellStyle name="STYLE4 - Style4 10" xfId="308"/>
    <cellStyle name="STYLE4 - Style4 11" xfId="308"/>
    <cellStyle name="STYLE4 - Style4 12" xfId="308"/>
    <cellStyle name="STYLE4 - Style4 13" xfId="308"/>
    <cellStyle name="STYLE4 - Style4 14" xfId="308"/>
    <cellStyle name="STYLE4 - Style4 15" xfId="308"/>
    <cellStyle name="STYLE4 - Style4 16" xfId="308"/>
    <cellStyle name="STYLE4 - Style4 17" xfId="308"/>
    <cellStyle name="STYLE4 - Style4 18" xfId="308"/>
    <cellStyle name="STYLE4 - Style4 19" xfId="308"/>
    <cellStyle name="STYLE4 - Style4 2" xfId="308"/>
    <cellStyle name="STYLE4 - Style4 20" xfId="308"/>
    <cellStyle name="STYLE4 - Style4 21" xfId="308"/>
    <cellStyle name="STYLE4 - Style4 22" xfId="308"/>
    <cellStyle name="STYLE4 - Style4 3" xfId="308"/>
    <cellStyle name="STYLE4 - Style4 4" xfId="308"/>
    <cellStyle name="STYLE4 - Style4 5" xfId="308"/>
    <cellStyle name="STYLE4 - Style4 6" xfId="308"/>
    <cellStyle name="STYLE4 - Style4 7" xfId="308"/>
    <cellStyle name="STYLE4 - Style4 8" xfId="308"/>
    <cellStyle name="STYLE4 - Style4 9" xfId="308"/>
    <cellStyle name="STYLE4 - Style4_Input Sheet" xfId="308"/>
    <cellStyle name="TableCenter" xfId="309"/>
    <cellStyle name="TableCenter 2" xfId="309"/>
    <cellStyle name="TableCenter_Sheet3" xfId="309"/>
    <cellStyle name="TableFooter" xfId="310"/>
    <cellStyle name="TableFooter 2" xfId="310"/>
    <cellStyle name="TableFooter 2 2" xfId="310"/>
    <cellStyle name="TableFooter 2 2 2" xfId="310"/>
    <cellStyle name="TableFooter 2 3" xfId="310"/>
    <cellStyle name="TableFooter 3" xfId="310"/>
    <cellStyle name="TableFooter 3 2" xfId="310"/>
    <cellStyle name="TableFooter 4" xfId="310"/>
    <cellStyle name="TableFooter_Sheet3" xfId="310"/>
    <cellStyle name="TableIndent" xfId="311"/>
    <cellStyle name="TableIndent 2" xfId="311"/>
    <cellStyle name="TableIndent_Sheet3" xfId="311"/>
    <cellStyle name="TableText" xfId="312"/>
    <cellStyle name="TableText 2" xfId="312"/>
    <cellStyle name="TableText_Sheet3" xfId="312"/>
    <cellStyle name="TableTitle" xfId="313"/>
    <cellStyle name="TableTitle 2" xfId="313"/>
    <cellStyle name="TelephoneTB10" xfId="314"/>
    <cellStyle name="TelephoneTB10-R" xfId="315"/>
    <cellStyle name="TelephoneTB11" xfId="314"/>
    <cellStyle name="Text-Comments" xfId="316"/>
    <cellStyle name="Text-Comments,NoBorder" xfId="317"/>
    <cellStyle name="Text-DuelMode" xfId="318"/>
    <cellStyle name="Text-G" xfId="319"/>
    <cellStyle name="Text-G R" xfId="320"/>
    <cellStyle name="Text-G R RightAllign" xfId="321"/>
    <cellStyle name="Text-G RGeorgiaC" xfId="322"/>
    <cellStyle name="Text-G,NoBorder" xfId="323"/>
    <cellStyle name="Text-G10LeftAlign" xfId="324"/>
    <cellStyle name="Text-G10LeftAlignWrap" xfId="325"/>
    <cellStyle name="Text-GBB" xfId="326"/>
    <cellStyle name="Text-GC,B" xfId="327"/>
    <cellStyle name="Text-GCenterAlign" xfId="328"/>
    <cellStyle name="Text-GCustomCenterAlign" xfId="329"/>
    <cellStyle name="Text-Georgia10LeftAlign" xfId="330"/>
    <cellStyle name="Text-Georgia10LeftAlignNoBorder" xfId="331"/>
    <cellStyle name="Text-GHCenterAlignVCenterAlign" xfId="332"/>
    <cellStyle name="Text-GHCenterVCenter" xfId="332"/>
    <cellStyle name="Text-GHLeftAlignVCenterAlign" xfId="333"/>
    <cellStyle name="Text-GHLeftAlignVCenterAlignBB" xfId="334"/>
    <cellStyle name="Text-GLeftAlign" xfId="324"/>
    <cellStyle name="Text-GRHCenterAlignVCenterAlign" xfId="335"/>
    <cellStyle name="Text-GRHLeftAlignVCenterAlign" xfId="336"/>
    <cellStyle name="Text-GRightAlign" xfId="108"/>
    <cellStyle name="Text-GTopAlign" xfId="337"/>
    <cellStyle name="Text-WFormula R" xfId="320"/>
    <cellStyle name="Text-WFormula RC" xfId="338"/>
    <cellStyle name="Text-WFormula RNoBorder" xfId="339"/>
    <cellStyle name="Times New Roman" xfId="340"/>
    <cellStyle name="Title 2" xfId="341"/>
    <cellStyle name="Total" xfId="342" builtinId="25"/>
    <cellStyle name="Total 10" xfId="343"/>
    <cellStyle name="Total 2" xfId="343"/>
    <cellStyle name="Total 2 2" xfId="343"/>
    <cellStyle name="Total 2 3" xfId="343"/>
    <cellStyle name="Total 2 4" xfId="343"/>
    <cellStyle name="Total 3" xfId="343"/>
    <cellStyle name="Total 3 2" xfId="343"/>
    <cellStyle name="Total 4" xfId="343"/>
    <cellStyle name="Total 4 2" xfId="343"/>
    <cellStyle name="Total 5" xfId="342"/>
    <cellStyle name="Total 6" xfId="343"/>
    <cellStyle name="Total 7" xfId="343"/>
    <cellStyle name="Total 8" xfId="343"/>
    <cellStyle name="Total 9" xfId="343"/>
    <cellStyle name="Warning Text 2" xfId="344"/>
    <cellStyle name="wrap" xfId="3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externalLink" Target="/xl/externalLinks/externalLink1.xml"/><Relationship Id="rId1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ified_rr.xlsx_Sizer_09-14-2023%20-%20populated%20R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Page"/>
      <sheetName val="SBL Quotes"/>
      <sheetName val="Screening &amp; Credit Risks"/>
      <sheetName val="PD"/>
      <sheetName val="FNM Loan Terms"/>
      <sheetName val="FNM Exit Strategy"/>
      <sheetName val="DUS Gateway Data"/>
      <sheetName val="Freddie I&amp;E"/>
      <sheetName val="Fannie Historical Ops"/>
      <sheetName val="Kick-Off Memo"/>
      <sheetName val="Quote Letter"/>
      <sheetName val="Quote"/>
      <sheetName val="FRE_PricingAdjTables"/>
      <sheetName val="FRE_App"/>
      <sheetName val="FRE_App Print History"/>
      <sheetName val="FNM_APP"/>
      <sheetName val="FRE B2B Submission"/>
      <sheetName val="Summary OPS"/>
      <sheetName val="Rent Roll"/>
      <sheetName val="OS Analysis"/>
      <sheetName val="NRI Analysis"/>
      <sheetName val="Expense Comps."/>
      <sheetName val="Unit Mix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Rent Comps"/>
      <sheetName val="Sales Comps"/>
      <sheetName val="Engineering schedule"/>
      <sheetName val="Form 4662"/>
      <sheetName val="Trade Sheet"/>
      <sheetName val="C&amp;D Data Inputs"/>
      <sheetName val="VData"/>
      <sheetName val="HData"/>
      <sheetName val="Property Collateral"/>
      <sheetName val="Participants"/>
      <sheetName val="DailyPricing"/>
      <sheetName val="Lists"/>
      <sheetName val="MappingTables"/>
      <sheetName val="Boilerplate"/>
      <sheetName val="Dropdowns (DNP)"/>
      <sheetName val="Narrative Link (Do not Delete)"/>
      <sheetName val="Enodo Regression Testing"/>
      <sheetName val="EnodoConfig"/>
    </sheetNames>
    <sheetDataSet>
      <sheetData sheetId="0"/>
      <sheetData sheetId="1">
        <row r="13">
          <cell r="L13">
            <v>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9264E29-9FFF-4203-5889-F5D132D6CF0D}" mc:Ignorable="x14ac xr xr2 xr3">
  <dimension ref="A1:T20"/>
  <sheetViews>
    <sheetView topLeftCell="A1" workbookViewId="0">
      <selection activeCell="A1" sqref="A1"/>
    </sheetView>
  </sheetViews>
  <sheetFormatPr defaultRowHeight="22.5" defaultColWidth="7.50390625" customHeight="1"/>
  <sheetData>
    <row r="2" ht="22.5" customHeight="1">
      <c r="B2" t="str">
        <v>Powered by GrapeCity SpreadJS.</v>
      </c>
    </row>
    <row r="3" ht="22.5" customHeight="1">
      <c r="B3" t="str">
        <v>Your temporary deployment key expires in 30 day(s).</v>
      </c>
    </row>
  </sheetData>
  <printOptions/>
  <pageMargins left="0.7" right="0.7" top="0.75" bottom="0.75" header="0.3" footer="0.3"/>
  <pageSetup paperSize="1" useFirstPageNumber="1" firstPageNumber="1" orientation="portrait"/>
  <headerFooter>
    <oddHeader>&amp;L&amp;C&amp;R</oddHeader>
    <oddFooter>&amp;L&amp;C&amp;R</oddFooter>
  </headerFooter>
  <extLst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10D1E35-83F6-9164-C8F4-E3A3BF9CA011}" mc:Ignorable="x14ac xr xr2 xr3">
  <sheetPr>
    <tabColor rgb="FF00B050"/>
  </sheetPr>
  <dimension ref="A1:CB200"/>
  <sheetViews>
    <sheetView showGridLines="0" topLeftCell="A1" zoomScale="90" workbookViewId="0">
      <selection activeCell="K6" sqref="K6"/>
    </sheetView>
  </sheetViews>
  <sheetFormatPr defaultRowHeight="14.497499999999997" defaultColWidth="9.57421875" customHeight="1"/>
  <cols>
    <col min="1" max="1" width="34.140625" customWidth="1"/>
    <col min="3" max="3" width="15.7109375" customWidth="1"/>
    <col min="4" max="4" width="13.00390625" customWidth="1"/>
    <col min="5" max="5" width="15.7109375" customWidth="1"/>
    <col min="6" max="7" width="13.00390625" customWidth="1"/>
    <col min="8" max="8" width="15.7109375" customWidth="1"/>
    <col min="9" max="10" width="13.00390625" customWidth="1"/>
    <col min="11" max="11" width="14.57421875" customWidth="1"/>
    <col min="12" max="12" width="14.140625" customWidth="1"/>
    <col min="13" max="13" width="12.140625" customWidth="1"/>
    <col min="14" max="14" width="11.7109375" customWidth="1"/>
    <col min="15" max="15" width="17.8515625" hidden="1" customWidth="1"/>
    <col min="16" max="16" width="18.28125" hidden="1" customWidth="1"/>
    <col min="17" max="17" width="17.7109375" hidden="1" customWidth="1"/>
    <col min="18" max="18" width="5.28125" hidden="1" customWidth="1"/>
    <col min="19" max="19" width="9.57421875" hidden="1" customWidth="1"/>
    <col min="20" max="20" width="16.00390625" customWidth="1"/>
    <col min="21" max="21" width="12.140625" customWidth="1"/>
    <col min="22" max="22" width="14.28125" customWidth="1"/>
    <col min="23" max="23" width="17.140625" customWidth="1"/>
    <col min="24" max="24" width="16.00390625" customWidth="1"/>
    <col min="25" max="25" width="12.140625" customWidth="1"/>
    <col min="26" max="26" width="16.00390625" customWidth="1"/>
    <col min="27" max="27" width="14.57421875" customWidth="1"/>
    <col min="28" max="28" width="16.57421875" customWidth="1"/>
    <col min="29" max="29" width="14.57421875" customWidth="1"/>
    <col min="30" max="30" width="2.7109375" customWidth="1"/>
    <col min="31" max="31" width="13.140625" customWidth="1"/>
    <col min="32" max="32" width="2.7109375" customWidth="1"/>
    <col min="33" max="33" width="30.57421875" customWidth="1"/>
    <col min="34" max="34" width="2.7109375" customWidth="1"/>
    <col min="35" max="35" width="32.7109375" customWidth="1"/>
    <col min="36" max="46" width="12.28125" customWidth="1"/>
    <col min="47" max="47" width="12.57421875" customWidth="1"/>
  </cols>
  <sheetData>
    <row r="1" ht="15" customHeight="1">
      <c r="A1" t="s">
        <v>2</v>
      </c>
      <c r="C1" t="s">
        <v>3</v>
      </c>
      <c r="E1" t="s">
        <v>3</v>
      </c>
      <c r="H1" t="s">
        <v>3</v>
      </c>
      <c r="K1" t="s">
        <v>4</v>
      </c>
      <c r="L1" t="s">
        <v>5</v>
      </c>
      <c r="O1" t="s">
        <v>6</v>
      </c>
      <c r="P1" t="s">
        <v>7</v>
      </c>
      <c r="Q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E1" t="s">
        <v>15</v>
      </c>
    </row>
    <row r="2" ht="15.75" customHeight="1">
      <c r="C2" t="s">
        <v>16</v>
      </c>
      <c r="E2" t="s">
        <v>17</v>
      </c>
      <c r="H2" t="s">
        <v>18</v>
      </c>
      <c r="K2" t="s">
        <v>19</v>
      </c>
      <c r="L2" t="str">
        <f>IF(HOps_YTD_or_TR_DropDown="YTD","YTD","T-"&amp;HOps_YTD_or_TR_Months)</f>
        <v>T-12</v>
      </c>
    </row>
    <row r="3" ht="27" customHeight="1">
      <c r="A3" t="s">
        <v>21</v>
      </c>
      <c r="C3" s="1">
        <f>EDATE(E3,-12)</f>
        <v>43709</v>
      </c>
      <c r="E3" s="1">
        <f>EDATE(H3,-12)</f>
        <v>44075</v>
      </c>
      <c r="H3" s="1">
        <f>EDATE(L3,-12)</f>
        <v>44440</v>
      </c>
      <c r="K3" t="s">
        <v>22</v>
      </c>
      <c r="L3" s="1">
        <f>OSAnalysis_MostRecentMonth</f>
        <v>44805</v>
      </c>
      <c r="O3" s="1">
        <f>L3</f>
        <v>44805</v>
      </c>
      <c r="P3" s="1">
        <f t="shared" si="0" ref="P3:X3">L3</f>
        <v>44805</v>
      </c>
      <c r="Q3" s="1">
        <f>L3</f>
        <v>44805</v>
      </c>
      <c r="R3" s="1">
        <f>L3</f>
        <v>44805</v>
      </c>
      <c r="T3" s="1">
        <f>L3</f>
        <v>44805</v>
      </c>
      <c r="V3" s="1">
        <f t="shared" si="1" ref="V3:Z3">T3</f>
        <v>44805</v>
      </c>
      <c r="X3" s="1">
        <f t="shared" si="0"/>
        <v>44805</v>
      </c>
      <c r="Z3" s="1">
        <f t="shared" si="1"/>
        <v>44805</v>
      </c>
      <c r="AB3" s="1">
        <f t="shared" si="7" ref="AB3:AB73">L3</f>
        <v>44805</v>
      </c>
      <c r="AE3" t="s">
        <v>23</v>
      </c>
      <c r="AI3" t="s">
        <v>24</v>
      </c>
    </row>
    <row r="4" ht="15.75" customHeight="1">
      <c r="D4" t="s">
        <v>25</v>
      </c>
      <c r="F4" t="s">
        <v>25</v>
      </c>
      <c r="G4" t="s">
        <v>26</v>
      </c>
      <c r="I4" t="s">
        <v>25</v>
      </c>
      <c r="J4" t="s">
        <v>26</v>
      </c>
      <c r="K4">
        <f>HOps_YTD_or_TR_Months</f>
        <v>12</v>
      </c>
      <c r="M4" t="s">
        <v>25</v>
      </c>
      <c r="N4" t="s">
        <v>26</v>
      </c>
      <c r="S4" t="s">
        <v>25</v>
      </c>
      <c r="U4" t="s">
        <v>25</v>
      </c>
      <c r="W4" t="s">
        <v>25</v>
      </c>
      <c r="Y4" t="s">
        <v>25</v>
      </c>
      <c r="AA4" t="s">
        <v>25</v>
      </c>
      <c r="AC4" t="s">
        <v>25</v>
      </c>
      <c r="AE4" t="s">
        <v>25</v>
      </c>
    </row>
    <row r="5" ht="24.75" customHeight="1">
      <c r="A5" t="s">
        <v>27</v>
      </c>
      <c r="D5" t="s">
        <v>28</v>
      </c>
      <c r="F5" t="s">
        <v>28</v>
      </c>
      <c r="G5" t="s">
        <v>29</v>
      </c>
      <c r="I5" t="s">
        <v>28</v>
      </c>
      <c r="J5" t="s">
        <v>29</v>
      </c>
      <c r="L5" t="s">
        <v>30</v>
      </c>
      <c r="M5" t="s">
        <v>28</v>
      </c>
      <c r="N5" t="s">
        <v>29</v>
      </c>
      <c r="S5" t="s">
        <v>28</v>
      </c>
      <c r="U5" t="s">
        <v>28</v>
      </c>
      <c r="W5" t="s">
        <v>28</v>
      </c>
      <c r="Y5" t="s">
        <v>28</v>
      </c>
      <c r="AA5" t="s">
        <v>28</v>
      </c>
      <c r="AC5" t="s">
        <v>28</v>
      </c>
      <c r="AE5" t="s">
        <v>28</v>
      </c>
      <c r="AG5" t="s">
        <v>31</v>
      </c>
    </row>
    <row r="6" ht="18.75" customHeight="1">
      <c r="A6" t="s">
        <v>32</v>
      </c>
      <c r="C6" t="e">
        <f>'Fannie Historical Ops'!#REF!</f>
        <v>#REF!</v>
      </c>
      <c r="D6" t="e">
        <f t="shared" si="2" ref="D6:AA74">ROUND(IF(C6=0,0,(C6)/number_units),2)</f>
        <v>#REF!</v>
      </c>
      <c r="E6" t="e">
        <f>'Fannie Historical Ops'!#REF!</f>
        <v>#REF!</v>
      </c>
      <c r="F6" t="e">
        <f t="shared" si="2"/>
        <v>#REF!</v>
      </c>
      <c r="G6" t="e">
        <f t="shared" si="3" ref="G6:G10">IF(C6=0,"N/A",(E6-C6)/C6)</f>
        <v>#REF!</v>
      </c>
      <c r="H6" t="e">
        <f>'Fannie Historical Ops'!#REF!</f>
        <v>#REF!</v>
      </c>
      <c r="I6" t="e">
        <f t="shared" si="2"/>
        <v>#REF!</v>
      </c>
      <c r="J6" t="e">
        <f t="shared" si="4" ref="J6:J10">IF(E6=0,"N/A",(H6-E6)/E6)</f>
        <v>#REF!</v>
      </c>
      <c r="K6" t="e">
        <f>'Fannie Historical Ops'!#REF!</f>
        <v>#REF!</v>
      </c>
      <c r="L6" t="e">
        <f>ROUND(IF(K4=0,0,K6*12/K4),2)</f>
        <v>#REF!</v>
      </c>
      <c r="M6" t="e">
        <f t="shared" si="2"/>
        <v>#REF!</v>
      </c>
      <c r="N6" t="e">
        <f t="shared" si="5" ref="N6:N24">IF(H6=0,"N/A",(L6-H6)/H6)</f>
        <v>#REF!</v>
      </c>
      <c r="O6">
        <v>0</v>
      </c>
      <c r="P6">
        <v>0</v>
      </c>
      <c r="Q6">
        <v>0</v>
      </c>
      <c r="R6">
        <f t="shared" si="6" ref="R6:R73">ROUND(((SUM(Q6,P6,O6)/3)*12),2)</f>
        <v>0</v>
      </c>
      <c r="S6">
        <f t="shared" si="2"/>
        <v>0</v>
      </c>
      <c r="T6" t="e">
        <f>'Fannie Historical Ops'!#REF!</f>
        <v>#REF!</v>
      </c>
      <c r="U6" t="e">
        <f t="shared" si="2"/>
        <v>#REF!</v>
      </c>
      <c r="V6">
        <v>0</v>
      </c>
      <c r="W6">
        <f t="shared" si="2"/>
        <v>0</v>
      </c>
      <c r="X6" t="e">
        <f>'Fannie Historical Ops'!#REF!</f>
        <v>#REF!</v>
      </c>
      <c r="Y6" t="e">
        <f t="shared" si="2"/>
        <v>#REF!</v>
      </c>
      <c r="Z6">
        <v>0</v>
      </c>
      <c r="AA6">
        <f t="shared" si="2"/>
        <v>0</v>
      </c>
      <c r="AB6">
        <f>Data!B5*12</f>
        <v>1556580</v>
      </c>
      <c r="AC6">
        <f>IF(number_units=0,0,ROUND('Freddie I&amp;E'!AB6/number_units,2))</f>
        <v>15411.68</v>
      </c>
      <c r="AI6" t="s">
        <v>33</v>
      </c>
    </row>
    <row r="7" ht="15" customHeight="1">
      <c r="A7" t="s">
        <v>34</v>
      </c>
      <c r="C7" t="e">
        <f>-'Fannie Historical Ops'!#REF!</f>
        <v>#REF!</v>
      </c>
      <c r="D7" t="e">
        <f t="shared" si="2"/>
        <v>#REF!</v>
      </c>
      <c r="E7" t="e">
        <f>-'Fannie Historical Ops'!#REF!</f>
        <v>#REF!</v>
      </c>
      <c r="F7" t="e">
        <f t="shared" si="2"/>
        <v>#REF!</v>
      </c>
      <c r="G7" t="e">
        <f t="shared" si="3"/>
        <v>#REF!</v>
      </c>
      <c r="H7" t="e">
        <f>-'Fannie Historical Ops'!#REF!</f>
        <v>#REF!</v>
      </c>
      <c r="I7" t="e">
        <f t="shared" si="2"/>
        <v>#REF!</v>
      </c>
      <c r="J7" t="e">
        <f t="shared" si="4"/>
        <v>#REF!</v>
      </c>
      <c r="K7" t="e">
        <f>-'Fannie Historical Ops'!#REF!</f>
        <v>#REF!</v>
      </c>
      <c r="L7" t="e">
        <f>ROUND(IF(K4=0,0,K7*12/K4),2)</f>
        <v>#REF!</v>
      </c>
      <c r="M7" t="e">
        <f t="shared" si="2"/>
        <v>#REF!</v>
      </c>
      <c r="N7" t="e">
        <f t="shared" si="5"/>
        <v>#REF!</v>
      </c>
      <c r="O7">
        <v>0</v>
      </c>
      <c r="P7">
        <v>0</v>
      </c>
      <c r="Q7">
        <v>0</v>
      </c>
      <c r="R7">
        <f t="shared" si="6"/>
        <v>0</v>
      </c>
      <c r="S7">
        <f t="shared" si="2"/>
        <v>0</v>
      </c>
      <c r="T7" t="e">
        <f>-'Fannie Historical Ops'!#REF!</f>
        <v>#REF!</v>
      </c>
      <c r="U7" t="e">
        <f t="shared" si="2"/>
        <v>#REF!</v>
      </c>
      <c r="V7">
        <v>0</v>
      </c>
      <c r="W7">
        <f t="shared" si="2"/>
        <v>0</v>
      </c>
      <c r="X7" t="e">
        <f>-'Fannie Historical Ops'!#REF!</f>
        <v>#REF!</v>
      </c>
      <c r="Y7" t="e">
        <f t="shared" si="2"/>
        <v>#REF!</v>
      </c>
      <c r="Z7">
        <v>0</v>
      </c>
      <c r="AA7">
        <f t="shared" si="2"/>
        <v>0</v>
      </c>
      <c r="AB7" t="e">
        <f t="shared" si="7"/>
        <v>#REF!</v>
      </c>
      <c r="AC7" t="e">
        <f>IF(number_units=0,0,ROUND('Freddie I&amp;E'!AB7/number_units,2))</f>
        <v>#REF!</v>
      </c>
      <c r="AI7" t="s">
        <v>35</v>
      </c>
    </row>
    <row r="8" ht="15" customHeight="1">
      <c r="A8" t="s">
        <v>36</v>
      </c>
      <c r="C8" t="e">
        <f>-'Fannie Historical Ops'!#REF!</f>
        <v>#REF!</v>
      </c>
      <c r="D8" t="e">
        <f t="shared" si="2"/>
        <v>#REF!</v>
      </c>
      <c r="E8" t="e">
        <f>-'Fannie Historical Ops'!#REF!</f>
        <v>#REF!</v>
      </c>
      <c r="F8" t="e">
        <f t="shared" si="2"/>
        <v>#REF!</v>
      </c>
      <c r="G8" t="e">
        <f t="shared" si="3"/>
        <v>#REF!</v>
      </c>
      <c r="H8" t="e">
        <f>-'Fannie Historical Ops'!#REF!</f>
        <v>#REF!</v>
      </c>
      <c r="I8" t="e">
        <f t="shared" si="2"/>
        <v>#REF!</v>
      </c>
      <c r="J8" t="e">
        <f t="shared" si="4"/>
        <v>#REF!</v>
      </c>
      <c r="K8" t="e">
        <f>-'Fannie Historical Ops'!#REF!</f>
        <v>#REF!</v>
      </c>
      <c r="L8" t="e">
        <f>ROUND(IF(K4=0,0,K8*12/K4),2)</f>
        <v>#REF!</v>
      </c>
      <c r="M8" t="e">
        <f t="shared" si="2"/>
        <v>#REF!</v>
      </c>
      <c r="N8" t="e">
        <f t="shared" si="5"/>
        <v>#REF!</v>
      </c>
      <c r="O8">
        <v>0</v>
      </c>
      <c r="P8">
        <v>0</v>
      </c>
      <c r="Q8">
        <v>0</v>
      </c>
      <c r="R8">
        <f t="shared" si="6"/>
        <v>0</v>
      </c>
      <c r="S8">
        <f t="shared" si="2"/>
        <v>0</v>
      </c>
      <c r="T8" t="e">
        <f>-'Fannie Historical Ops'!#REF!</f>
        <v>#REF!</v>
      </c>
      <c r="U8" t="e">
        <f t="shared" si="2"/>
        <v>#REF!</v>
      </c>
      <c r="V8">
        <v>0</v>
      </c>
      <c r="W8">
        <f t="shared" si="2"/>
        <v>0</v>
      </c>
      <c r="X8" t="e">
        <f>-'Fannie Historical Ops'!#REF!</f>
        <v>#REF!</v>
      </c>
      <c r="Y8" t="e">
        <f t="shared" si="2"/>
        <v>#REF!</v>
      </c>
      <c r="Z8">
        <v>0</v>
      </c>
      <c r="AA8">
        <f t="shared" si="2"/>
        <v>0</v>
      </c>
      <c r="AB8">
        <f>AB6*Data!B2</f>
        <v>77829</v>
      </c>
      <c r="AC8">
        <f>IF(number_units=0,0,ROUND('Freddie I&amp;E'!AB8/number_units,2))</f>
        <v>770.58</v>
      </c>
      <c r="AI8" t="s">
        <v>37</v>
      </c>
    </row>
    <row r="9" ht="15" customHeight="1">
      <c r="A9" t="s">
        <v>38</v>
      </c>
      <c r="C9" t="e">
        <f>-'Fannie Historical Ops'!#REF!</f>
        <v>#REF!</v>
      </c>
      <c r="D9" t="e">
        <f t="shared" si="2"/>
        <v>#REF!</v>
      </c>
      <c r="E9" t="e">
        <f>-'Fannie Historical Ops'!#REF!</f>
        <v>#REF!</v>
      </c>
      <c r="F9" t="e">
        <f t="shared" si="2"/>
        <v>#REF!</v>
      </c>
      <c r="G9" t="e">
        <f t="shared" si="3"/>
        <v>#REF!</v>
      </c>
      <c r="H9" t="e">
        <f>-'Fannie Historical Ops'!#REF!</f>
        <v>#REF!</v>
      </c>
      <c r="I9" t="e">
        <f t="shared" si="2"/>
        <v>#REF!</v>
      </c>
      <c r="J9" t="e">
        <f t="shared" si="4"/>
        <v>#REF!</v>
      </c>
      <c r="K9" t="e">
        <f>-'Fannie Historical Ops'!#REF!</f>
        <v>#REF!</v>
      </c>
      <c r="L9" t="e">
        <f>ROUND(IF(K4=0,0,K9*12/K4),2)</f>
        <v>#REF!</v>
      </c>
      <c r="M9" t="e">
        <f t="shared" si="2"/>
        <v>#REF!</v>
      </c>
      <c r="N9" t="e">
        <f t="shared" si="5"/>
        <v>#REF!</v>
      </c>
      <c r="O9">
        <v>0</v>
      </c>
      <c r="P9">
        <v>0</v>
      </c>
      <c r="Q9">
        <v>0</v>
      </c>
      <c r="R9">
        <f t="shared" si="6"/>
        <v>0</v>
      </c>
      <c r="S9">
        <f t="shared" si="2"/>
        <v>0</v>
      </c>
      <c r="T9" t="e">
        <f>-'Fannie Historical Ops'!#REF!</f>
        <v>#REF!</v>
      </c>
      <c r="U9" t="e">
        <f t="shared" si="2"/>
        <v>#REF!</v>
      </c>
      <c r="V9">
        <v>0</v>
      </c>
      <c r="W9">
        <f t="shared" si="2"/>
        <v>0</v>
      </c>
      <c r="X9" t="e">
        <f>-'Fannie Historical Ops'!#REF!</f>
        <v>#REF!</v>
      </c>
      <c r="Y9" t="e">
        <f t="shared" si="2"/>
        <v>#REF!</v>
      </c>
      <c r="Z9">
        <v>0</v>
      </c>
      <c r="AA9">
        <f t="shared" si="2"/>
        <v>0</v>
      </c>
      <c r="AB9" t="e">
        <f t="shared" si="7"/>
        <v>#REF!</v>
      </c>
      <c r="AC9" t="e">
        <f>IF(number_units=0,0,ROUND('Freddie I&amp;E'!AB9/number_units,2))</f>
        <v>#REF!</v>
      </c>
      <c r="AI9" t="s">
        <v>39</v>
      </c>
      <c r="AJ9" t="s">
        <v>40</v>
      </c>
      <c r="AK9" t="s">
        <v>41</v>
      </c>
      <c r="AL9" t="s">
        <v>42</v>
      </c>
    </row>
    <row r="10" ht="15.75" customHeight="1">
      <c r="A10" t="s">
        <v>43</v>
      </c>
      <c r="C10" t="e">
        <f>'Fannie Historical Ops'!#REF!</f>
        <v>#REF!</v>
      </c>
      <c r="D10" t="e">
        <f t="shared" si="2"/>
        <v>#REF!</v>
      </c>
      <c r="E10" t="e">
        <f>'Fannie Historical Ops'!#REF!</f>
        <v>#REF!</v>
      </c>
      <c r="F10" t="e">
        <f t="shared" si="2"/>
        <v>#REF!</v>
      </c>
      <c r="G10" t="e">
        <f t="shared" si="3"/>
        <v>#REF!</v>
      </c>
      <c r="H10" t="e">
        <f>'Fannie Historical Ops'!#REF!</f>
        <v>#REF!</v>
      </c>
      <c r="I10" t="e">
        <f t="shared" si="2"/>
        <v>#REF!</v>
      </c>
      <c r="J10" t="e">
        <f t="shared" si="4"/>
        <v>#REF!</v>
      </c>
      <c r="K10" t="e">
        <f>'Fannie Historical Ops'!#REF!</f>
        <v>#REF!</v>
      </c>
      <c r="L10" t="e">
        <f>ROUND(IF(K4=0,0,K10*12/K4),2)</f>
        <v>#REF!</v>
      </c>
      <c r="M10" t="e">
        <f t="shared" si="2"/>
        <v>#REF!</v>
      </c>
      <c r="N10" t="e">
        <f t="shared" si="5"/>
        <v>#REF!</v>
      </c>
      <c r="O10">
        <v>0</v>
      </c>
      <c r="P10">
        <v>0</v>
      </c>
      <c r="Q10">
        <v>0</v>
      </c>
      <c r="R10">
        <f t="shared" si="6"/>
        <v>0</v>
      </c>
      <c r="S10">
        <f t="shared" si="2"/>
        <v>0</v>
      </c>
      <c r="T10" t="e">
        <f>'Fannie Historical Ops'!#REF!</f>
        <v>#REF!</v>
      </c>
      <c r="U10" t="e">
        <f t="shared" si="2"/>
        <v>#REF!</v>
      </c>
      <c r="V10">
        <v>0</v>
      </c>
      <c r="W10">
        <f t="shared" si="2"/>
        <v>0</v>
      </c>
      <c r="X10" t="e">
        <f>'Fannie Historical Ops'!#REF!</f>
        <v>#REF!</v>
      </c>
      <c r="Y10" t="e">
        <f t="shared" si="2"/>
        <v>#REF!</v>
      </c>
      <c r="Z10">
        <v>0</v>
      </c>
      <c r="AA10">
        <f t="shared" si="2"/>
        <v>0</v>
      </c>
      <c r="AB10" t="e">
        <f t="shared" si="7"/>
        <v>#REF!</v>
      </c>
      <c r="AC10" t="e">
        <f>IF(number_units=0,0,ROUND('Freddie I&amp;E'!AB10/number_units,2))</f>
        <v>#REF!</v>
      </c>
      <c r="AI10" t="s">
        <v>44</v>
      </c>
      <c r="AJ10">
        <v>37.02948709529126</v>
      </c>
      <c r="AK10">
        <v>25</v>
      </c>
      <c r="AL10">
        <v>33.87135567227529</v>
      </c>
    </row>
    <row r="11" ht="15.75" customHeight="1">
      <c r="A11" t="s">
        <v>45</v>
      </c>
      <c r="C11">
        <v>0</v>
      </c>
      <c r="D11">
        <v>0</v>
      </c>
      <c r="E11">
        <v>0</v>
      </c>
      <c r="F11">
        <v>0</v>
      </c>
      <c r="G11" t="s">
        <v>46</v>
      </c>
      <c r="H11">
        <v>0</v>
      </c>
      <c r="I11">
        <v>0</v>
      </c>
      <c r="J11" t="s">
        <v>46</v>
      </c>
      <c r="K11" t="e">
        <f t="shared" si="8" ref="K11:L11">+K6-K7-K8-K9+K10</f>
        <v>#REF!</v>
      </c>
      <c r="L11" t="e">
        <f t="shared" si="8"/>
        <v>#REF!</v>
      </c>
      <c r="M11" t="e">
        <f t="shared" si="2"/>
        <v>#REF!</v>
      </c>
      <c r="N11" t="str">
        <f t="shared" si="5"/>
        <v>N/A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e">
        <f>AB6-AB7-AB8-AB9+AB10</f>
        <v>#REF!</v>
      </c>
      <c r="AC11" t="e">
        <f>IF(number_units=0,0,ROUND('Freddie I&amp;E'!AB11/number_units,2))</f>
        <v>#REF!</v>
      </c>
      <c r="AE11">
        <f>VLOOKUP("Annual Residential NRI/Unit",AI10:AJ35,2,FALSE)</f>
        <v>13639.266659880483</v>
      </c>
      <c r="AI11" t="s">
        <v>47</v>
      </c>
      <c r="AJ11">
        <v>1220.9215393708628</v>
      </c>
      <c r="AK11">
        <v>1059.5</v>
      </c>
      <c r="AL11">
        <v>625.3753944272022</v>
      </c>
    </row>
    <row r="12" ht="15.75" customHeight="1">
      <c r="A12" t="s">
        <v>48</v>
      </c>
      <c r="C12">
        <v>0</v>
      </c>
      <c r="E12">
        <v>0</v>
      </c>
      <c r="H12">
        <v>0</v>
      </c>
      <c r="K12" t="e">
        <f>ROUND(+K11/K4,2)</f>
        <v>#REF!</v>
      </c>
      <c r="L12" t="e">
        <f t="shared" si="10" ref="L12:L16">ROUND(+L11/12,2)</f>
        <v>#REF!</v>
      </c>
      <c r="O12">
        <v>0</v>
      </c>
      <c r="P12">
        <v>0</v>
      </c>
      <c r="Q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 t="e">
        <f t="shared" si="11" ref="AB12:AB16">ROUND(AB11/12,2)</f>
        <v>#REF!</v>
      </c>
      <c r="AE12">
        <f t="shared" si="12" ref="AE12:AE16">AE11/12</f>
        <v>1136.6055549900402</v>
      </c>
      <c r="AI12" t="s">
        <v>49</v>
      </c>
      <c r="AJ12">
        <v>917.6961114221683</v>
      </c>
      <c r="AK12">
        <v>843.465</v>
      </c>
      <c r="AL12">
        <v>419.712106953847</v>
      </c>
    </row>
    <row r="13" ht="15" customHeight="1">
      <c r="A13" t="s">
        <v>50</v>
      </c>
      <c r="C13">
        <v>0</v>
      </c>
      <c r="D13">
        <v>0</v>
      </c>
      <c r="E13">
        <v>0</v>
      </c>
      <c r="F13">
        <v>0</v>
      </c>
      <c r="G13" t="s">
        <v>46</v>
      </c>
      <c r="H13">
        <v>0</v>
      </c>
      <c r="I13">
        <v>0</v>
      </c>
      <c r="J13" t="s">
        <v>46</v>
      </c>
      <c r="K13" t="e">
        <f>'Fannie Historical Ops'!#REF!</f>
        <v>#REF!</v>
      </c>
      <c r="L13" t="e">
        <f>ROUND(IF(K4=0,0,K13*12/K4),2)</f>
        <v>#REF!</v>
      </c>
      <c r="M13" t="e">
        <f t="shared" si="2"/>
        <v>#REF!</v>
      </c>
      <c r="N13" t="str">
        <f t="shared" si="5"/>
        <v>N/A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e">
        <f t="shared" si="7"/>
        <v>#REF!</v>
      </c>
      <c r="AC13" t="e">
        <f>IF(number_units=0,0,ROUND('Freddie I&amp;E'!AB13/number_units,2))</f>
        <v>#REF!</v>
      </c>
      <c r="AI13" t="s">
        <v>51</v>
      </c>
      <c r="AJ13">
        <v>1035.5296851818416</v>
      </c>
      <c r="AK13">
        <v>935</v>
      </c>
      <c r="AL13">
        <v>463.78157162652</v>
      </c>
    </row>
    <row r="14" ht="15.75" customHeight="1">
      <c r="A14" t="s">
        <v>52</v>
      </c>
      <c r="C14">
        <v>0</v>
      </c>
      <c r="D14">
        <v>0</v>
      </c>
      <c r="E14">
        <v>0</v>
      </c>
      <c r="F14">
        <v>0</v>
      </c>
      <c r="G14" t="s">
        <v>46</v>
      </c>
      <c r="H14">
        <v>0</v>
      </c>
      <c r="I14">
        <v>0</v>
      </c>
      <c r="J14" t="s">
        <v>46</v>
      </c>
      <c r="K14">
        <v>0</v>
      </c>
      <c r="L14">
        <f>ROUND(IF(K4=0,0,K14*12/K4),2)</f>
        <v>0</v>
      </c>
      <c r="M14">
        <f t="shared" si="2"/>
        <v>0</v>
      </c>
      <c r="N14" t="str">
        <f t="shared" si="5"/>
        <v>N/A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e">
        <f>AB13*0.1</f>
        <v>#REF!</v>
      </c>
      <c r="AC14" t="e">
        <f>IF(number_units=0,0,ROUND('Freddie I&amp;E'!AB14/number_units,2))</f>
        <v>#REF!</v>
      </c>
      <c r="AI14" t="s">
        <v>53</v>
      </c>
      <c r="AJ14">
        <v>1254.5079850390075</v>
      </c>
      <c r="AK14">
        <v>1115</v>
      </c>
      <c r="AL14">
        <v>609.0094263337681</v>
      </c>
    </row>
    <row r="15" ht="15.75" customHeight="1">
      <c r="A15" t="s">
        <v>54</v>
      </c>
      <c r="C15">
        <v>0</v>
      </c>
      <c r="D15">
        <v>0</v>
      </c>
      <c r="E15">
        <v>0</v>
      </c>
      <c r="F15">
        <v>0</v>
      </c>
      <c r="G15" t="s">
        <v>46</v>
      </c>
      <c r="H15">
        <v>0</v>
      </c>
      <c r="I15">
        <v>0</v>
      </c>
      <c r="J15" t="s">
        <v>46</v>
      </c>
      <c r="K15" t="e">
        <f t="shared" si="9" ref="K15:Z74">+K13-K14</f>
        <v>#REF!</v>
      </c>
      <c r="L15" t="e">
        <f t="shared" si="9"/>
        <v>#REF!</v>
      </c>
      <c r="M15" t="e">
        <f t="shared" si="2"/>
        <v>#REF!</v>
      </c>
      <c r="N15" t="str">
        <f t="shared" si="5"/>
        <v>N/A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e">
        <f t="shared" si="30" ref="AB15:AB74">AB13-AB14</f>
        <v>#REF!</v>
      </c>
      <c r="AC15" t="e">
        <f>IF(number_units=0,0,ROUND('Freddie I&amp;E'!AB15/number_units,2))</f>
        <v>#REF!</v>
      </c>
      <c r="AE15">
        <f>VLOOKUP("Annual Commercial NRI/Unit",AI10:AJ35,2,FALSE)</f>
        <v>310.11700334931334</v>
      </c>
      <c r="AI15" t="s">
        <v>55</v>
      </c>
      <c r="AJ15">
        <v>1655.6729319587582</v>
      </c>
      <c r="AK15">
        <v>1416.375</v>
      </c>
      <c r="AL15">
        <v>888.202986619762</v>
      </c>
    </row>
    <row r="16" ht="15.75" customHeight="1">
      <c r="A16" t="s">
        <v>56</v>
      </c>
      <c r="C16">
        <v>0</v>
      </c>
      <c r="E16">
        <v>0</v>
      </c>
      <c r="H16">
        <v>0</v>
      </c>
      <c r="K16" t="e">
        <f>ROUND(+K15/K4,2)</f>
        <v>#REF!</v>
      </c>
      <c r="L16" t="e">
        <f t="shared" si="10"/>
        <v>#REF!</v>
      </c>
      <c r="O16">
        <v>0</v>
      </c>
      <c r="P16">
        <v>0</v>
      </c>
      <c r="Q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 t="e">
        <f t="shared" si="11"/>
        <v>#REF!</v>
      </c>
      <c r="AE16">
        <f t="shared" si="12"/>
        <v>25.84308361244278</v>
      </c>
      <c r="AI16" t="s">
        <v>57</v>
      </c>
      <c r="AJ16">
        <v>2490.1906038647335</v>
      </c>
      <c r="AK16">
        <v>2202.69</v>
      </c>
      <c r="AL16">
        <v>1335.593523948775</v>
      </c>
    </row>
    <row r="17" ht="15" customHeight="1">
      <c r="A17" t="s">
        <v>58</v>
      </c>
      <c r="C17">
        <v>0</v>
      </c>
      <c r="D17">
        <v>0</v>
      </c>
      <c r="E17">
        <v>0</v>
      </c>
      <c r="F17">
        <v>0</v>
      </c>
      <c r="G17" t="s">
        <v>46</v>
      </c>
      <c r="H17">
        <v>0</v>
      </c>
      <c r="I17">
        <v>0</v>
      </c>
      <c r="J17" t="s">
        <v>46</v>
      </c>
      <c r="K17">
        <v>0</v>
      </c>
      <c r="L17">
        <f>ROUND(IF(K4=0,0,K17*12/K4),2)</f>
        <v>0</v>
      </c>
      <c r="M17">
        <f t="shared" si="2"/>
        <v>0</v>
      </c>
      <c r="N17" t="str">
        <f t="shared" si="5"/>
        <v>N/A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f t="shared" si="7"/>
        <v>0</v>
      </c>
      <c r="AC17">
        <f>IF(number_units=0,0,ROUND('Freddie I&amp;E'!AB17/number_units,2))</f>
        <v>0</v>
      </c>
      <c r="AI17" t="s">
        <v>59</v>
      </c>
      <c r="AJ17">
        <v>13639.266659880483</v>
      </c>
      <c r="AK17">
        <v>11863.49</v>
      </c>
      <c r="AL17">
        <v>7068.132460757109</v>
      </c>
    </row>
    <row r="18" ht="15" customHeight="1">
      <c r="A18" t="s">
        <v>60</v>
      </c>
      <c r="C18">
        <v>0</v>
      </c>
      <c r="D18">
        <v>0</v>
      </c>
      <c r="E18">
        <v>0</v>
      </c>
      <c r="F18">
        <v>0</v>
      </c>
      <c r="G18" t="s">
        <v>46</v>
      </c>
      <c r="H18">
        <v>0</v>
      </c>
      <c r="I18">
        <v>0</v>
      </c>
      <c r="J18" t="s">
        <v>46</v>
      </c>
      <c r="K18" t="e">
        <f>'Fannie Historical Ops'!#REF!</f>
        <v>#REF!</v>
      </c>
      <c r="L18" t="e">
        <f>ROUND(IF(K4=0,0,K18*12/K4),2)</f>
        <v>#REF!</v>
      </c>
      <c r="M18" t="e">
        <f t="shared" si="2"/>
        <v>#REF!</v>
      </c>
      <c r="N18" t="str">
        <f t="shared" si="5"/>
        <v>N/A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e">
        <f t="shared" si="7"/>
        <v>#REF!</v>
      </c>
      <c r="AC18" t="e">
        <f>IF(number_units=0,0,ROUND('Freddie I&amp;E'!AB18/number_units,2))</f>
        <v>#REF!</v>
      </c>
      <c r="AI18" t="s">
        <v>61</v>
      </c>
      <c r="AJ18">
        <v>310.11700334931334</v>
      </c>
      <c r="AK18">
        <v>0</v>
      </c>
      <c r="AL18">
        <v>1616.3993520402475</v>
      </c>
    </row>
    <row r="19" ht="15" customHeight="1">
      <c r="A19" t="s">
        <v>62</v>
      </c>
      <c r="C19">
        <v>0</v>
      </c>
      <c r="D19">
        <v>0</v>
      </c>
      <c r="E19">
        <v>0</v>
      </c>
      <c r="F19">
        <v>0</v>
      </c>
      <c r="G19" t="s">
        <v>46</v>
      </c>
      <c r="H19">
        <v>0</v>
      </c>
      <c r="I19">
        <v>0</v>
      </c>
      <c r="J19" t="s">
        <v>46</v>
      </c>
      <c r="K19" t="e">
        <f>'Fannie Historical Ops'!#REF!</f>
        <v>#REF!</v>
      </c>
      <c r="L19" t="e">
        <f>ROUND(IF(K4=0,0,K19*12/K4),2)</f>
        <v>#REF!</v>
      </c>
      <c r="M19" t="e">
        <f t="shared" si="2"/>
        <v>#REF!</v>
      </c>
      <c r="N19" t="str">
        <f t="shared" si="5"/>
        <v>N/A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e">
        <f t="shared" si="7"/>
        <v>#REF!</v>
      </c>
      <c r="AC19" t="e">
        <f>IF(number_units=0,0,ROUND('Freddie I&amp;E'!AB19/number_units,2))</f>
        <v>#REF!</v>
      </c>
      <c r="AI19" t="s">
        <v>63</v>
      </c>
      <c r="AJ19">
        <v>14333.227180009279</v>
      </c>
      <c r="AK19">
        <v>12346.5</v>
      </c>
      <c r="AL19">
        <v>7597.37549736149</v>
      </c>
    </row>
    <row r="20" ht="15" customHeight="1">
      <c r="A20" t="s">
        <v>64</v>
      </c>
      <c r="C20">
        <v>0</v>
      </c>
      <c r="D20">
        <v>0</v>
      </c>
      <c r="E20">
        <v>0</v>
      </c>
      <c r="F20">
        <v>0</v>
      </c>
      <c r="G20" t="s">
        <v>46</v>
      </c>
      <c r="H20">
        <v>0</v>
      </c>
      <c r="I20">
        <v>0</v>
      </c>
      <c r="J20" t="s">
        <v>46</v>
      </c>
      <c r="K20" t="e">
        <f>'Fannie Historical Ops'!#REF!</f>
        <v>#REF!</v>
      </c>
      <c r="L20" t="e">
        <f>ROUND(IF(K4=0,0,K20*12/K4),2)</f>
        <v>#REF!</v>
      </c>
      <c r="M20" t="e">
        <f t="shared" si="2"/>
        <v>#REF!</v>
      </c>
      <c r="N20" t="str">
        <f t="shared" si="5"/>
        <v>N/A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e">
        <f t="shared" si="7"/>
        <v>#REF!</v>
      </c>
      <c r="AC20" t="e">
        <f>IF(number_units=0,0,ROUND('Freddie I&amp;E'!AB20/number_units,2))</f>
        <v>#REF!</v>
      </c>
      <c r="AI20" t="s">
        <v>65</v>
      </c>
      <c r="AJ20">
        <v>1636.7359493005804</v>
      </c>
      <c r="AK20">
        <v>1368.53</v>
      </c>
      <c r="AL20">
        <v>1231.9261301625436</v>
      </c>
    </row>
    <row r="21" ht="15" customHeight="1">
      <c r="A21" t="s">
        <v>66</v>
      </c>
      <c r="C21">
        <v>0</v>
      </c>
      <c r="D21">
        <v>0</v>
      </c>
      <c r="E21">
        <v>0</v>
      </c>
      <c r="F21">
        <v>0</v>
      </c>
      <c r="G21" t="s">
        <v>46</v>
      </c>
      <c r="H21">
        <v>0</v>
      </c>
      <c r="I21">
        <v>0</v>
      </c>
      <c r="J21" t="s">
        <v>46</v>
      </c>
      <c r="K21">
        <v>0</v>
      </c>
      <c r="L21">
        <f>ROUND(IF(K4=0,0,K21*12/K4),2)</f>
        <v>0</v>
      </c>
      <c r="M21">
        <f t="shared" si="2"/>
        <v>0</v>
      </c>
      <c r="N21" t="str">
        <f t="shared" si="5"/>
        <v>N/A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f t="shared" si="7"/>
        <v>0</v>
      </c>
      <c r="AC21">
        <f>IF(number_units=0,0,ROUND('Freddie I&amp;E'!AB21/number_units,2))</f>
        <v>0</v>
      </c>
      <c r="AI21" t="s">
        <v>67</v>
      </c>
      <c r="AJ21">
        <v>482.12980495172656</v>
      </c>
      <c r="AK21">
        <v>406.8</v>
      </c>
      <c r="AL21">
        <v>289.9541846456693</v>
      </c>
    </row>
    <row r="22" ht="15.75" customHeight="1">
      <c r="A22" t="s">
        <v>68</v>
      </c>
      <c r="C22">
        <v>0</v>
      </c>
      <c r="D22">
        <v>0</v>
      </c>
      <c r="E22">
        <v>0</v>
      </c>
      <c r="F22">
        <v>0</v>
      </c>
      <c r="G22" t="s">
        <v>46</v>
      </c>
      <c r="H22">
        <v>0</v>
      </c>
      <c r="I22">
        <v>0</v>
      </c>
      <c r="J22" t="s">
        <v>46</v>
      </c>
      <c r="K22" t="e">
        <f>SUM('Fannie Historical Ops'!#REF!,'Fannie Historical Ops'!#REF!)</f>
        <v>#REF!</v>
      </c>
      <c r="L22" t="e">
        <f>ROUND(IF(K4=0,0,K22*12/K4),2)</f>
        <v>#REF!</v>
      </c>
      <c r="M22" t="e">
        <f t="shared" si="2"/>
        <v>#REF!</v>
      </c>
      <c r="N22" t="str">
        <f t="shared" si="5"/>
        <v>N/A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e">
        <f t="shared" si="7"/>
        <v>#REF!</v>
      </c>
      <c r="AC22" t="e">
        <f>IF(number_units=0,0,ROUND('Freddie I&amp;E'!AB22/number_units,2))</f>
        <v>#REF!</v>
      </c>
      <c r="AI22" t="s">
        <v>69</v>
      </c>
      <c r="AJ22">
        <v>994.9597543836636</v>
      </c>
      <c r="AK22">
        <v>901.08</v>
      </c>
      <c r="AL22">
        <v>538.4752798898713</v>
      </c>
    </row>
    <row r="23" ht="15.75" customHeight="1">
      <c r="A23" t="s">
        <v>70</v>
      </c>
      <c r="C23">
        <v>0</v>
      </c>
      <c r="D23" t="e">
        <v>#REF!</v>
      </c>
      <c r="E23">
        <v>0</v>
      </c>
      <c r="F23" t="e">
        <v>#REF!</v>
      </c>
      <c r="G23" t="s">
        <v>46</v>
      </c>
      <c r="H23">
        <v>0</v>
      </c>
      <c r="I23" t="e">
        <v>#REF!</v>
      </c>
      <c r="J23" t="s">
        <v>46</v>
      </c>
      <c r="K23" t="e">
        <f t="shared" si="13" ref="K23:AB23">SUM(K17:K22)</f>
        <v>#REF!</v>
      </c>
      <c r="L23" t="e">
        <f t="shared" si="13"/>
        <v>#REF!</v>
      </c>
      <c r="M23" t="e">
        <f t="shared" si="15" ref="M23:M24">IF(number_units=0,0,ROUND(L23/number_units,2))</f>
        <v>#REF!</v>
      </c>
      <c r="N23" t="str">
        <f t="shared" si="5"/>
        <v>N/A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e">
        <v>#REF!</v>
      </c>
      <c r="V23">
        <v>0</v>
      </c>
      <c r="W23" t="e">
        <v>#REF!</v>
      </c>
      <c r="X23">
        <v>0</v>
      </c>
      <c r="Y23" t="e">
        <v>#REF!</v>
      </c>
      <c r="Z23">
        <v>0</v>
      </c>
      <c r="AA23" t="e">
        <v>#REF!</v>
      </c>
      <c r="AB23" t="e">
        <f t="shared" si="13"/>
        <v>#REF!</v>
      </c>
      <c r="AC23" t="e">
        <f>IF(number_units=0,0,ROUND('Freddie I&amp;E'!AB23/number_units,2))</f>
        <v>#REF!</v>
      </c>
      <c r="AI23" t="s">
        <v>71</v>
      </c>
      <c r="AJ23">
        <v>3113.817732317592</v>
      </c>
      <c r="AK23">
        <v>2839.48</v>
      </c>
      <c r="AL23">
        <v>1544.5404876852485</v>
      </c>
    </row>
    <row r="24" ht="15.75" customHeight="1">
      <c r="A24" t="s">
        <v>63</v>
      </c>
      <c r="C24">
        <v>0</v>
      </c>
      <c r="D24" t="e">
        <v>#REF!</v>
      </c>
      <c r="E24">
        <v>0</v>
      </c>
      <c r="F24" t="e">
        <v>#REF!</v>
      </c>
      <c r="G24" t="s">
        <v>46</v>
      </c>
      <c r="H24">
        <v>0</v>
      </c>
      <c r="I24" t="e">
        <v>#REF!</v>
      </c>
      <c r="J24" t="s">
        <v>46</v>
      </c>
      <c r="K24" t="e">
        <f t="shared" si="14" ref="K24:AB24">K11+K15+K23</f>
        <v>#REF!</v>
      </c>
      <c r="L24" t="e">
        <f t="shared" si="14"/>
        <v>#REF!</v>
      </c>
      <c r="M24" t="e">
        <f t="shared" si="15"/>
        <v>#REF!</v>
      </c>
      <c r="N24" t="str">
        <f t="shared" si="5"/>
        <v>N/A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e">
        <v>#REF!</v>
      </c>
      <c r="V24">
        <v>0</v>
      </c>
      <c r="W24" t="e">
        <v>#REF!</v>
      </c>
      <c r="X24">
        <v>0</v>
      </c>
      <c r="Y24" t="e">
        <v>#REF!</v>
      </c>
      <c r="Z24">
        <v>0</v>
      </c>
      <c r="AA24" t="e">
        <v>#REF!</v>
      </c>
      <c r="AB24" t="e">
        <f t="shared" si="14"/>
        <v>#REF!</v>
      </c>
      <c r="AC24" t="e">
        <f>IF(number_units=0,0,ROUND('Freddie I&amp;E'!AB24/number_units,2))</f>
        <v>#REF!</v>
      </c>
      <c r="AE24">
        <f>VLOOKUP("EGI",AI10:AJ35,2,FALSE)</f>
        <v>14333.227180009279</v>
      </c>
      <c r="AI24" t="s">
        <v>72</v>
      </c>
      <c r="AJ24">
        <v>914.1702337952349</v>
      </c>
      <c r="AK24">
        <v>816.65</v>
      </c>
      <c r="AL24">
        <v>402.4525959360049</v>
      </c>
    </row>
    <row r="25" ht="15" customHeight="1">
      <c r="AI25" t="s">
        <v>73</v>
      </c>
      <c r="AJ25">
        <v>612.8948965653121</v>
      </c>
      <c r="AK25">
        <v>537.06</v>
      </c>
      <c r="AL25">
        <v>317.28703903855876</v>
      </c>
    </row>
    <row r="26" ht="15" customHeight="1">
      <c r="A26" t="s">
        <v>74</v>
      </c>
      <c r="AB26">
        <v>1.03</v>
      </c>
      <c r="AI26" t="s">
        <v>75</v>
      </c>
      <c r="AJ26">
        <v>522.4655716818805</v>
      </c>
      <c r="AK26">
        <v>454.22</v>
      </c>
      <c r="AL26">
        <v>445.5826220227684</v>
      </c>
    </row>
    <row r="27" ht="15" customHeight="1">
      <c r="A27" t="s">
        <v>65</v>
      </c>
      <c r="C27">
        <v>0</v>
      </c>
      <c r="D27">
        <v>0</v>
      </c>
      <c r="E27">
        <v>0</v>
      </c>
      <c r="F27">
        <v>0</v>
      </c>
      <c r="G27" t="s">
        <v>46</v>
      </c>
      <c r="H27">
        <v>0</v>
      </c>
      <c r="I27">
        <v>0</v>
      </c>
      <c r="J27" t="s">
        <v>46</v>
      </c>
      <c r="K27" t="e">
        <f>'Fannie Historical Ops'!#REF!</f>
        <v>#REF!</v>
      </c>
      <c r="L27" t="e">
        <f>ROUND(IF(K27&gt;0,(K27/'Freddie I&amp;E'!K4)*12,0),2)</f>
        <v>#REF!</v>
      </c>
      <c r="M27" t="e">
        <f t="shared" si="2"/>
        <v>#REF!</v>
      </c>
      <c r="N27" t="s">
        <v>46</v>
      </c>
      <c r="O27">
        <v>0</v>
      </c>
      <c r="P27">
        <v>0</v>
      </c>
      <c r="Q27">
        <v>0</v>
      </c>
      <c r="R27">
        <f t="shared" si="6"/>
        <v>0</v>
      </c>
      <c r="S27">
        <f t="shared" si="2"/>
        <v>0</v>
      </c>
      <c r="T27" t="e">
        <f>'Fannie Historical Ops'!#REF!</f>
        <v>#REF!</v>
      </c>
      <c r="U27" t="e">
        <f t="shared" si="2"/>
        <v>#REF!</v>
      </c>
      <c r="V27">
        <v>0</v>
      </c>
      <c r="W27">
        <f t="shared" si="2"/>
        <v>0</v>
      </c>
      <c r="X27" t="e">
        <f>'Fannie Historical Ops'!#REF!</f>
        <v>#REF!</v>
      </c>
      <c r="Y27" t="e">
        <f t="shared" si="2"/>
        <v>#REF!</v>
      </c>
      <c r="Z27">
        <v>0</v>
      </c>
      <c r="AA27">
        <f t="shared" si="2"/>
        <v>0</v>
      </c>
      <c r="AB27" t="e">
        <f t="shared" si="16" ref="AB27:AB69">L27*FreddieIE_ExpenseGrowthRate</f>
        <v>#REF!</v>
      </c>
      <c r="AC27" t="e">
        <f>IF(number_units=0,0,ROUND('Freddie I&amp;E'!AB27/number_units,2))</f>
        <v>#REF!</v>
      </c>
      <c r="AE27">
        <f>VLOOKUP("Real Estate Taxes",AI10:AJ35,2,FALSE)</f>
        <v>1636.7359493005804</v>
      </c>
      <c r="AI27" t="s">
        <v>76</v>
      </c>
      <c r="AJ27">
        <v>265.2086156169961</v>
      </c>
      <c r="AK27">
        <v>220</v>
      </c>
      <c r="AL27">
        <v>191.11796237043998</v>
      </c>
    </row>
    <row r="28" ht="15" customHeight="1">
      <c r="A28" t="s">
        <v>67</v>
      </c>
      <c r="C28">
        <v>0</v>
      </c>
      <c r="D28">
        <v>0</v>
      </c>
      <c r="E28">
        <v>0</v>
      </c>
      <c r="F28">
        <v>0</v>
      </c>
      <c r="G28" t="s">
        <v>46</v>
      </c>
      <c r="H28">
        <v>0</v>
      </c>
      <c r="I28">
        <v>0</v>
      </c>
      <c r="J28" t="s">
        <v>46</v>
      </c>
      <c r="K28" t="e">
        <f>'Fannie Historical Ops'!#REF!</f>
        <v>#REF!</v>
      </c>
      <c r="L28" t="e">
        <f>ROUND(IF(K28&lt;&gt;0,(K28/'Freddie I&amp;E'!K4)*12,0),2)</f>
        <v>#REF!</v>
      </c>
      <c r="M28" t="e">
        <f t="shared" si="2"/>
        <v>#REF!</v>
      </c>
      <c r="N28" t="s">
        <v>46</v>
      </c>
      <c r="O28">
        <v>0</v>
      </c>
      <c r="P28">
        <v>0</v>
      </c>
      <c r="Q28">
        <v>0</v>
      </c>
      <c r="R28">
        <f t="shared" si="6"/>
        <v>0</v>
      </c>
      <c r="S28">
        <f t="shared" si="2"/>
        <v>0</v>
      </c>
      <c r="T28" t="e">
        <f>'Fannie Historical Ops'!#REF!</f>
        <v>#REF!</v>
      </c>
      <c r="U28" t="e">
        <f t="shared" si="2"/>
        <v>#REF!</v>
      </c>
      <c r="V28">
        <v>0</v>
      </c>
      <c r="W28">
        <f t="shared" si="2"/>
        <v>0</v>
      </c>
      <c r="X28" t="e">
        <f>'Fannie Historical Ops'!#REF!</f>
        <v>#REF!</v>
      </c>
      <c r="Y28" t="e">
        <f t="shared" si="2"/>
        <v>#REF!</v>
      </c>
      <c r="Z28">
        <v>0</v>
      </c>
      <c r="AA28">
        <f t="shared" si="2"/>
        <v>0</v>
      </c>
      <c r="AB28" t="e">
        <f t="shared" si="16"/>
        <v>#REF!</v>
      </c>
      <c r="AC28" t="e">
        <f>IF(number_units=0,0,ROUND('Freddie I&amp;E'!AB28/number_units,2))</f>
        <v>#REF!</v>
      </c>
      <c r="AE28">
        <f>VLOOKUP("Total Insurance",AI10:AJ35,2,FALSE)</f>
        <v>482.12980495172656</v>
      </c>
      <c r="AI28" t="s">
        <v>77</v>
      </c>
      <c r="AJ28">
        <v>3.2544348854009324</v>
      </c>
      <c r="AK28">
        <v>0</v>
      </c>
      <c r="AL28">
        <v>34.25744501046779</v>
      </c>
    </row>
    <row r="29" ht="15" customHeight="1">
      <c r="A29" t="s">
        <v>78</v>
      </c>
      <c r="C29">
        <v>0</v>
      </c>
      <c r="D29">
        <v>0</v>
      </c>
      <c r="E29">
        <v>0</v>
      </c>
      <c r="F29">
        <v>0</v>
      </c>
      <c r="G29" t="s">
        <v>46</v>
      </c>
      <c r="H29">
        <v>0</v>
      </c>
      <c r="I29">
        <v>0</v>
      </c>
      <c r="J29" t="s">
        <v>46</v>
      </c>
      <c r="K29">
        <f t="shared" si="17" ref="K29:X29">0</f>
        <v>0</v>
      </c>
      <c r="L29">
        <f>ROUND(IF(K29&lt;&gt;0,(K29/'Freddie I&amp;E'!K4)*12,0),2)</f>
        <v>0</v>
      </c>
      <c r="M29">
        <f t="shared" si="2"/>
        <v>0</v>
      </c>
      <c r="N29" t="s">
        <v>46</v>
      </c>
      <c r="O29">
        <v>0</v>
      </c>
      <c r="P29">
        <v>0</v>
      </c>
      <c r="Q29">
        <v>0</v>
      </c>
      <c r="R29">
        <f t="shared" si="6"/>
        <v>0</v>
      </c>
      <c r="S29">
        <f t="shared" si="2"/>
        <v>0</v>
      </c>
      <c r="T29">
        <f t="shared" si="17"/>
        <v>0</v>
      </c>
      <c r="U29">
        <f t="shared" si="2"/>
        <v>0</v>
      </c>
      <c r="V29">
        <v>0</v>
      </c>
      <c r="W29">
        <f t="shared" si="2"/>
        <v>0</v>
      </c>
      <c r="X29">
        <f t="shared" si="17"/>
        <v>0</v>
      </c>
      <c r="Y29">
        <f t="shared" si="2"/>
        <v>0</v>
      </c>
      <c r="Z29">
        <v>0</v>
      </c>
      <c r="AA29">
        <f t="shared" si="2"/>
        <v>0</v>
      </c>
      <c r="AB29">
        <f t="shared" si="16"/>
        <v>0</v>
      </c>
      <c r="AC29">
        <f>IF(number_units=0,0,ROUND('Freddie I&amp;E'!AB29/number_units,2))</f>
        <v>0</v>
      </c>
      <c r="AI29" t="s">
        <v>79</v>
      </c>
      <c r="AJ29">
        <v>2317.971483548957</v>
      </c>
      <c r="AK29">
        <v>2181.79</v>
      </c>
      <c r="AL29">
        <v>777.073918135912</v>
      </c>
    </row>
    <row r="30" ht="15" customHeight="1">
      <c r="A30" t="s">
        <v>80</v>
      </c>
      <c r="C30">
        <v>0</v>
      </c>
      <c r="D30">
        <v>0</v>
      </c>
      <c r="E30">
        <v>0</v>
      </c>
      <c r="F30">
        <v>0</v>
      </c>
      <c r="G30" t="s">
        <v>46</v>
      </c>
      <c r="H30">
        <v>0</v>
      </c>
      <c r="I30">
        <v>0</v>
      </c>
      <c r="J30" t="s">
        <v>46</v>
      </c>
      <c r="K30" t="e">
        <f>'Fannie Historical Ops'!#REF!</f>
        <v>#REF!</v>
      </c>
      <c r="L30" t="e">
        <f>ROUND(IF('Freddie I&amp;E'!K4=0,0,K30*12/'Freddie I&amp;E'!K4),2)</f>
        <v>#REF!</v>
      </c>
      <c r="M30" t="e">
        <f t="shared" si="2"/>
        <v>#REF!</v>
      </c>
      <c r="N30" t="s">
        <v>46</v>
      </c>
      <c r="O30">
        <v>0</v>
      </c>
      <c r="P30">
        <v>0</v>
      </c>
      <c r="Q30">
        <v>0</v>
      </c>
      <c r="R30">
        <f t="shared" si="6"/>
        <v>0</v>
      </c>
      <c r="S30">
        <f t="shared" si="2"/>
        <v>0</v>
      </c>
      <c r="T30" t="e">
        <f>'Fannie Historical Ops'!#REF!</f>
        <v>#REF!</v>
      </c>
      <c r="U30" t="e">
        <f t="shared" si="2"/>
        <v>#REF!</v>
      </c>
      <c r="V30">
        <v>0</v>
      </c>
      <c r="W30">
        <f t="shared" si="2"/>
        <v>0</v>
      </c>
      <c r="X30" t="e">
        <f>'Fannie Historical Ops'!#REF!</f>
        <v>#REF!</v>
      </c>
      <c r="Y30" t="e">
        <f t="shared" si="2"/>
        <v>#REF!</v>
      </c>
      <c r="Z30">
        <v>0</v>
      </c>
      <c r="AA30">
        <f t="shared" si="2"/>
        <v>0</v>
      </c>
      <c r="AB30" t="e">
        <f t="shared" si="16"/>
        <v>#REF!</v>
      </c>
      <c r="AC30" t="e">
        <f>IF(number_units=0,0,ROUND('Freddie I&amp;E'!AB30/number_units,2))</f>
        <v>#REF!</v>
      </c>
      <c r="AI30" t="s">
        <v>81</v>
      </c>
      <c r="AJ30">
        <v>5431.789107506374</v>
      </c>
      <c r="AK30">
        <v>5106.52</v>
      </c>
      <c r="AL30">
        <v>1855.0912242241698</v>
      </c>
    </row>
    <row r="31" ht="15" customHeight="1">
      <c r="A31" t="s">
        <v>82</v>
      </c>
      <c r="C31">
        <v>0</v>
      </c>
      <c r="D31">
        <v>0</v>
      </c>
      <c r="E31">
        <v>0</v>
      </c>
      <c r="F31">
        <v>0</v>
      </c>
      <c r="G31" t="s">
        <v>46</v>
      </c>
      <c r="H31">
        <v>0</v>
      </c>
      <c r="I31">
        <v>0</v>
      </c>
      <c r="J31" t="s">
        <v>46</v>
      </c>
      <c r="K31" t="e">
        <f>'Fannie Historical Ops'!#REF!</f>
        <v>#REF!</v>
      </c>
      <c r="L31" t="e">
        <f>ROUND(IF('Freddie I&amp;E'!K4=0,0,K31*12/'Freddie I&amp;E'!K4),2)</f>
        <v>#REF!</v>
      </c>
      <c r="M31" t="e">
        <f t="shared" si="2"/>
        <v>#REF!</v>
      </c>
      <c r="N31" t="s">
        <v>46</v>
      </c>
      <c r="O31">
        <v>0</v>
      </c>
      <c r="P31">
        <v>0</v>
      </c>
      <c r="Q31">
        <v>0</v>
      </c>
      <c r="R31">
        <f t="shared" si="6"/>
        <v>0</v>
      </c>
      <c r="S31">
        <f t="shared" si="2"/>
        <v>0</v>
      </c>
      <c r="T31" t="e">
        <f>'Fannie Historical Ops'!#REF!</f>
        <v>#REF!</v>
      </c>
      <c r="U31" t="e">
        <f t="shared" si="2"/>
        <v>#REF!</v>
      </c>
      <c r="V31">
        <v>0</v>
      </c>
      <c r="W31">
        <f t="shared" si="2"/>
        <v>0</v>
      </c>
      <c r="X31" t="e">
        <f>'Fannie Historical Ops'!#REF!</f>
        <v>#REF!</v>
      </c>
      <c r="Y31" t="e">
        <f t="shared" si="2"/>
        <v>#REF!</v>
      </c>
      <c r="Z31">
        <v>0</v>
      </c>
      <c r="AA31">
        <f t="shared" si="2"/>
        <v>0</v>
      </c>
      <c r="AB31" t="e">
        <f t="shared" si="16"/>
        <v>#REF!</v>
      </c>
      <c r="AC31" t="e">
        <f>IF(number_units=0,0,ROUND('Freddie I&amp;E'!AB31/number_units,2))</f>
        <v>#REF!</v>
      </c>
      <c r="AI31" t="s">
        <v>83</v>
      </c>
      <c r="AJ31">
        <v>258.4609102252578</v>
      </c>
      <c r="AK31">
        <v>250</v>
      </c>
      <c r="AL31">
        <v>81.01839048208663</v>
      </c>
    </row>
    <row r="32" ht="15.75" customHeight="1">
      <c r="A32" t="s">
        <v>84</v>
      </c>
      <c r="C32">
        <v>0</v>
      </c>
      <c r="D32">
        <v>0</v>
      </c>
      <c r="E32">
        <v>0</v>
      </c>
      <c r="F32">
        <v>0</v>
      </c>
      <c r="G32" t="s">
        <v>46</v>
      </c>
      <c r="H32">
        <v>0</v>
      </c>
      <c r="I32">
        <v>0</v>
      </c>
      <c r="J32" t="s">
        <v>46</v>
      </c>
      <c r="K32" t="e">
        <f>'Fannie Historical Ops'!#REF!</f>
        <v>#REF!</v>
      </c>
      <c r="L32" t="e">
        <f>ROUND(IF(K32&gt;0,(K32/'Freddie I&amp;E'!K4)*12,0),2)</f>
        <v>#REF!</v>
      </c>
      <c r="M32" t="e">
        <f t="shared" si="2"/>
        <v>#REF!</v>
      </c>
      <c r="N32" t="s">
        <v>46</v>
      </c>
      <c r="O32">
        <v>0</v>
      </c>
      <c r="P32">
        <v>0</v>
      </c>
      <c r="Q32">
        <v>0</v>
      </c>
      <c r="R32">
        <f t="shared" si="6"/>
        <v>0</v>
      </c>
      <c r="S32">
        <f t="shared" si="2"/>
        <v>0</v>
      </c>
      <c r="T32" t="e">
        <f>'Fannie Historical Ops'!#REF!</f>
        <v>#REF!</v>
      </c>
      <c r="U32" t="e">
        <f t="shared" si="2"/>
        <v>#REF!</v>
      </c>
      <c r="V32">
        <v>0</v>
      </c>
      <c r="W32">
        <f t="shared" si="2"/>
        <v>0</v>
      </c>
      <c r="X32" t="e">
        <f>'Fannie Historical Ops'!#REF!</f>
        <v>#REF!</v>
      </c>
      <c r="Y32" t="e">
        <f t="shared" si="2"/>
        <v>#REF!</v>
      </c>
      <c r="Z32">
        <v>0</v>
      </c>
      <c r="AA32">
        <f t="shared" si="2"/>
        <v>0</v>
      </c>
      <c r="AB32" t="e">
        <f t="shared" si="16"/>
        <v>#REF!</v>
      </c>
      <c r="AC32" t="e">
        <f>IF(number_units=0,0,ROUND('Freddie I&amp;E'!AB32/number_units,2))</f>
        <v>#REF!</v>
      </c>
      <c r="AI32" t="s">
        <v>85</v>
      </c>
      <c r="AJ32">
        <v>5690.233574571453</v>
      </c>
      <c r="AK32">
        <v>5356.52</v>
      </c>
      <c r="AL32">
        <v>1876.648342910158</v>
      </c>
    </row>
    <row r="33" ht="15.75" customHeight="1">
      <c r="A33" t="s">
        <v>69</v>
      </c>
      <c r="C33">
        <v>0</v>
      </c>
      <c r="D33">
        <v>0</v>
      </c>
      <c r="E33">
        <v>0</v>
      </c>
      <c r="F33">
        <v>0</v>
      </c>
      <c r="G33" t="s">
        <v>46</v>
      </c>
      <c r="H33">
        <v>0</v>
      </c>
      <c r="I33">
        <v>0</v>
      </c>
      <c r="J33" t="s">
        <v>46</v>
      </c>
      <c r="K33" t="e">
        <f t="shared" si="18" ref="K33:Z33">IF(SUM(K29:K32)=0,0,SUM(K29:K32))</f>
        <v>#REF!</v>
      </c>
      <c r="L33" t="e">
        <f t="shared" si="18"/>
        <v>#REF!</v>
      </c>
      <c r="M33" t="e">
        <f t="shared" si="19" ref="M33:AA72">ROUND(IF(L33=0,0,(L33)/number_units),0)</f>
        <v>#REF!</v>
      </c>
      <c r="N33" t="s">
        <v>46</v>
      </c>
      <c r="O33">
        <f t="shared" si="18"/>
        <v>0</v>
      </c>
      <c r="P33">
        <f t="shared" si="18"/>
        <v>0</v>
      </c>
      <c r="Q33">
        <f t="shared" si="18"/>
        <v>0</v>
      </c>
      <c r="R33">
        <f t="shared" si="18"/>
        <v>0</v>
      </c>
      <c r="S33">
        <f t="shared" si="19"/>
        <v>0</v>
      </c>
      <c r="T33" t="e">
        <f t="shared" si="18"/>
        <v>#REF!</v>
      </c>
      <c r="U33" t="e">
        <f t="shared" si="19"/>
        <v>#REF!</v>
      </c>
      <c r="V33">
        <f t="shared" si="18"/>
        <v>0</v>
      </c>
      <c r="W33">
        <f t="shared" si="19"/>
        <v>0</v>
      </c>
      <c r="X33" t="e">
        <f t="shared" si="18"/>
        <v>#REF!</v>
      </c>
      <c r="Y33" t="e">
        <f t="shared" si="19"/>
        <v>#REF!</v>
      </c>
      <c r="Z33">
        <f t="shared" si="18"/>
        <v>0</v>
      </c>
      <c r="AA33">
        <f t="shared" si="19"/>
        <v>0</v>
      </c>
      <c r="AB33" t="e">
        <f>SUM(AB29:AB32)</f>
        <v>#REF!</v>
      </c>
      <c r="AC33" t="e">
        <f>IF(number_units=0,0,ROUND('Freddie I&amp;E'!AB33/number_units,2))</f>
        <v>#REF!</v>
      </c>
      <c r="AE33">
        <f>VLOOKUP("Sub-Total, Utilities/Water &amp; Sewer",AI10:AJ35,2,FALSE)</f>
        <v>994.9597543836636</v>
      </c>
      <c r="AI33" t="s">
        <v>86</v>
      </c>
      <c r="AJ33">
        <v>0.44264504235896773</v>
      </c>
      <c r="AK33">
        <v>0.43939</v>
      </c>
      <c r="AL33">
        <v>0.12188040767395844</v>
      </c>
    </row>
    <row r="34" ht="15.75" customHeight="1">
      <c r="A34" t="s">
        <v>71</v>
      </c>
      <c r="C34">
        <v>0</v>
      </c>
      <c r="D34">
        <v>0</v>
      </c>
      <c r="E34">
        <v>0</v>
      </c>
      <c r="F34">
        <v>0</v>
      </c>
      <c r="G34" t="s">
        <v>46</v>
      </c>
      <c r="H34">
        <v>0</v>
      </c>
      <c r="I34">
        <v>0</v>
      </c>
      <c r="J34" t="s">
        <v>46</v>
      </c>
      <c r="K34" t="e">
        <f t="shared" si="20" ref="K34:Z34">+K27+K28+K33</f>
        <v>#REF!</v>
      </c>
      <c r="L34" t="e">
        <f t="shared" si="20"/>
        <v>#REF!</v>
      </c>
      <c r="M34" t="e">
        <f t="shared" si="21" ref="M34:AA70">ROUND(IF(L34&gt;0,+L34/number_units,0),2)</f>
        <v>#REF!</v>
      </c>
      <c r="N34" t="s">
        <v>46</v>
      </c>
      <c r="O34">
        <f t="shared" si="20"/>
        <v>0</v>
      </c>
      <c r="P34">
        <f t="shared" si="20"/>
        <v>0</v>
      </c>
      <c r="Q34">
        <f t="shared" si="20"/>
        <v>0</v>
      </c>
      <c r="R34">
        <f t="shared" si="20"/>
        <v>0</v>
      </c>
      <c r="S34">
        <f t="shared" si="21"/>
        <v>0</v>
      </c>
      <c r="T34" t="e">
        <f t="shared" si="20"/>
        <v>#REF!</v>
      </c>
      <c r="U34" t="e">
        <f t="shared" si="21"/>
        <v>#REF!</v>
      </c>
      <c r="V34">
        <f t="shared" si="20"/>
        <v>0</v>
      </c>
      <c r="W34">
        <f t="shared" si="21"/>
        <v>0</v>
      </c>
      <c r="X34" t="e">
        <f t="shared" si="20"/>
        <v>#REF!</v>
      </c>
      <c r="Y34" t="e">
        <f t="shared" si="21"/>
        <v>#REF!</v>
      </c>
      <c r="Z34">
        <f t="shared" si="20"/>
        <v>0</v>
      </c>
      <c r="AA34">
        <f t="shared" si="21"/>
        <v>0</v>
      </c>
      <c r="AB34" t="e">
        <f>AB27+AB28+AB33</f>
        <v>#REF!</v>
      </c>
      <c r="AC34" t="e">
        <f>IF(number_units=0,0,ROUND('Freddie I&amp;E'!AB34/number_units,2))</f>
        <v>#REF!</v>
      </c>
      <c r="AE34">
        <f>VLOOKUP("TOTAL FIXED EXPENSES",AI10:AJ35,2,FALSE)</f>
        <v>3113.817732317592</v>
      </c>
      <c r="AI34" t="s">
        <v>87</v>
      </c>
      <c r="AJ34">
        <v>8639.849150193719</v>
      </c>
      <c r="AK34">
        <v>6889.25</v>
      </c>
      <c r="AL34">
        <v>6345.722261446249</v>
      </c>
    </row>
    <row r="35" ht="15.75" customHeight="1">
      <c r="A35" t="s">
        <v>88</v>
      </c>
      <c r="AI35" t="s">
        <v>89</v>
      </c>
      <c r="AJ35">
        <v>0.044519171865764755</v>
      </c>
      <c r="AK35">
        <v>0.04</v>
      </c>
      <c r="AL35">
        <v>0.014320254543533658</v>
      </c>
    </row>
    <row r="36" ht="15" customHeight="1">
      <c r="A36" t="s">
        <v>90</v>
      </c>
      <c r="C36">
        <v>0</v>
      </c>
      <c r="D36">
        <v>0</v>
      </c>
      <c r="E36">
        <v>0</v>
      </c>
      <c r="F36">
        <v>0</v>
      </c>
      <c r="G36" t="s">
        <v>46</v>
      </c>
      <c r="H36">
        <v>0</v>
      </c>
      <c r="I36">
        <v>0</v>
      </c>
      <c r="J36" t="s">
        <v>46</v>
      </c>
      <c r="K36" t="e">
        <f>'Fannie Historical Ops'!#REF!</f>
        <v>#REF!</v>
      </c>
      <c r="L36" t="e">
        <f>ROUND(IF(K36&lt;&gt;0,(K36/'Freddie I&amp;E'!K4)*12,0),2)</f>
        <v>#REF!</v>
      </c>
      <c r="M36" t="e">
        <f t="shared" si="2"/>
        <v>#REF!</v>
      </c>
      <c r="N36" t="s">
        <v>46</v>
      </c>
      <c r="O36">
        <v>0</v>
      </c>
      <c r="P36">
        <v>0</v>
      </c>
      <c r="Q36">
        <v>0</v>
      </c>
      <c r="R36">
        <f t="shared" si="6"/>
        <v>0</v>
      </c>
      <c r="S36">
        <f t="shared" si="2"/>
        <v>0</v>
      </c>
      <c r="T36" t="e">
        <f>'Fannie Historical Ops'!#REF!</f>
        <v>#REF!</v>
      </c>
      <c r="U36" t="e">
        <f t="shared" si="2"/>
        <v>#REF!</v>
      </c>
      <c r="V36">
        <v>0</v>
      </c>
      <c r="W36">
        <f t="shared" si="2"/>
        <v>0</v>
      </c>
      <c r="X36" t="e">
        <f>'Fannie Historical Ops'!#REF!</f>
        <v>#REF!</v>
      </c>
      <c r="Y36" t="e">
        <f t="shared" si="2"/>
        <v>#REF!</v>
      </c>
      <c r="Z36">
        <v>0</v>
      </c>
      <c r="AA36">
        <f t="shared" si="2"/>
        <v>0</v>
      </c>
      <c r="AB36" t="e">
        <f t="shared" si="16"/>
        <v>#REF!</v>
      </c>
      <c r="AC36" t="e">
        <f>IF(number_units=0,0,ROUND('Freddie I&amp;E'!AB36/number_units,2))</f>
        <v>#REF!</v>
      </c>
    </row>
    <row r="37" ht="15" customHeight="1">
      <c r="A37" t="s">
        <v>91</v>
      </c>
      <c r="C37">
        <v>0</v>
      </c>
      <c r="D37">
        <v>0</v>
      </c>
      <c r="E37">
        <v>0</v>
      </c>
      <c r="F37">
        <v>0</v>
      </c>
      <c r="G37" t="s">
        <v>46</v>
      </c>
      <c r="H37">
        <v>0</v>
      </c>
      <c r="I37">
        <v>0</v>
      </c>
      <c r="J37" t="s">
        <v>46</v>
      </c>
      <c r="K37" t="e">
        <f>'Fannie Historical Ops'!#REF!</f>
        <v>#REF!</v>
      </c>
      <c r="L37" t="e">
        <f>ROUND(IF(K37&lt;&gt;0,(K37/'Freddie I&amp;E'!K4)*12,0),2)</f>
        <v>#REF!</v>
      </c>
      <c r="M37" t="e">
        <f t="shared" si="2"/>
        <v>#REF!</v>
      </c>
      <c r="N37" t="s">
        <v>46</v>
      </c>
      <c r="O37">
        <v>0</v>
      </c>
      <c r="P37">
        <v>0</v>
      </c>
      <c r="Q37">
        <v>0</v>
      </c>
      <c r="R37">
        <f t="shared" si="6"/>
        <v>0</v>
      </c>
      <c r="S37">
        <f t="shared" si="2"/>
        <v>0</v>
      </c>
      <c r="T37" t="e">
        <f>'Fannie Historical Ops'!#REF!</f>
        <v>#REF!</v>
      </c>
      <c r="U37" t="e">
        <f t="shared" si="2"/>
        <v>#REF!</v>
      </c>
      <c r="V37">
        <v>0</v>
      </c>
      <c r="W37">
        <f t="shared" si="2"/>
        <v>0</v>
      </c>
      <c r="X37" t="e">
        <f>'Fannie Historical Ops'!#REF!</f>
        <v>#REF!</v>
      </c>
      <c r="Y37" t="e">
        <f t="shared" si="2"/>
        <v>#REF!</v>
      </c>
      <c r="Z37">
        <v>0</v>
      </c>
      <c r="AA37">
        <f t="shared" si="2"/>
        <v>0</v>
      </c>
      <c r="AB37" t="e">
        <f t="shared" si="16"/>
        <v>#REF!</v>
      </c>
      <c r="AC37" t="e">
        <f>IF(number_units=0,0,ROUND('Freddie I&amp;E'!AB37/number_units,2))</f>
        <v>#REF!</v>
      </c>
    </row>
    <row r="38" ht="15" customHeight="1">
      <c r="A38" t="s">
        <v>92</v>
      </c>
      <c r="C38">
        <v>0</v>
      </c>
      <c r="D38">
        <v>0</v>
      </c>
      <c r="E38">
        <v>0</v>
      </c>
      <c r="F38">
        <v>0</v>
      </c>
      <c r="G38" t="s">
        <v>46</v>
      </c>
      <c r="H38">
        <v>0</v>
      </c>
      <c r="I38">
        <v>0</v>
      </c>
      <c r="J38" t="s">
        <v>46</v>
      </c>
      <c r="K38" t="e">
        <f>'Fannie Historical Ops'!#REF!</f>
        <v>#REF!</v>
      </c>
      <c r="L38" t="e">
        <f>ROUND(IF(K38&lt;&gt;0,(K38/'Freddie I&amp;E'!K4)*12,0),2)</f>
        <v>#REF!</v>
      </c>
      <c r="M38" t="e">
        <f t="shared" si="2"/>
        <v>#REF!</v>
      </c>
      <c r="N38" t="s">
        <v>46</v>
      </c>
      <c r="O38">
        <v>0</v>
      </c>
      <c r="P38">
        <v>0</v>
      </c>
      <c r="Q38">
        <v>0</v>
      </c>
      <c r="R38">
        <f t="shared" si="6"/>
        <v>0</v>
      </c>
      <c r="S38">
        <f t="shared" si="2"/>
        <v>0</v>
      </c>
      <c r="T38" t="e">
        <f>'Fannie Historical Ops'!#REF!</f>
        <v>#REF!</v>
      </c>
      <c r="U38" t="e">
        <f t="shared" si="2"/>
        <v>#REF!</v>
      </c>
      <c r="V38">
        <v>0</v>
      </c>
      <c r="W38">
        <f t="shared" si="2"/>
        <v>0</v>
      </c>
      <c r="X38" t="e">
        <f>'Fannie Historical Ops'!#REF!</f>
        <v>#REF!</v>
      </c>
      <c r="Y38" t="e">
        <f t="shared" si="2"/>
        <v>#REF!</v>
      </c>
      <c r="Z38">
        <v>0</v>
      </c>
      <c r="AA38">
        <f t="shared" si="2"/>
        <v>0</v>
      </c>
      <c r="AB38" t="e">
        <f t="shared" si="16"/>
        <v>#REF!</v>
      </c>
      <c r="AC38" t="e">
        <f>IF(number_units=0,0,ROUND('Freddie I&amp;E'!AB38/number_units,2))</f>
        <v>#REF!</v>
      </c>
    </row>
    <row r="39" ht="15" customHeight="1">
      <c r="A39" t="s">
        <v>93</v>
      </c>
      <c r="C39">
        <v>0</v>
      </c>
      <c r="D39">
        <v>0</v>
      </c>
      <c r="E39">
        <v>0</v>
      </c>
      <c r="F39">
        <v>0</v>
      </c>
      <c r="G39" t="s">
        <v>46</v>
      </c>
      <c r="H39">
        <v>0</v>
      </c>
      <c r="I39">
        <v>0</v>
      </c>
      <c r="J39" t="s">
        <v>46</v>
      </c>
      <c r="K39" t="e">
        <f>'Fannie Historical Ops'!#REF!</f>
        <v>#REF!</v>
      </c>
      <c r="L39" t="e">
        <f>ROUND(IF(K39&gt;0,(K39/'Freddie I&amp;E'!K4)*12,0),2)</f>
        <v>#REF!</v>
      </c>
      <c r="M39" t="e">
        <f t="shared" si="2"/>
        <v>#REF!</v>
      </c>
      <c r="N39" t="s">
        <v>46</v>
      </c>
      <c r="O39">
        <v>0</v>
      </c>
      <c r="P39">
        <v>0</v>
      </c>
      <c r="Q39">
        <v>0</v>
      </c>
      <c r="R39">
        <f t="shared" si="6"/>
        <v>0</v>
      </c>
      <c r="S39">
        <f t="shared" si="2"/>
        <v>0</v>
      </c>
      <c r="T39" t="e">
        <f>'Fannie Historical Ops'!#REF!</f>
        <v>#REF!</v>
      </c>
      <c r="U39" t="e">
        <f t="shared" si="2"/>
        <v>#REF!</v>
      </c>
      <c r="V39">
        <v>0</v>
      </c>
      <c r="W39">
        <f t="shared" si="2"/>
        <v>0</v>
      </c>
      <c r="X39" t="e">
        <f>'Fannie Historical Ops'!#REF!</f>
        <v>#REF!</v>
      </c>
      <c r="Y39" t="e">
        <f t="shared" si="2"/>
        <v>#REF!</v>
      </c>
      <c r="Z39">
        <v>0</v>
      </c>
      <c r="AA39">
        <f t="shared" si="2"/>
        <v>0</v>
      </c>
      <c r="AB39" t="e">
        <f t="shared" si="16"/>
        <v>#REF!</v>
      </c>
      <c r="AC39" t="e">
        <f>IF(number_units=0,0,ROUND('Freddie I&amp;E'!AB39/number_units,2))</f>
        <v>#REF!</v>
      </c>
    </row>
    <row r="40" ht="15" customHeight="1">
      <c r="A40" t="s">
        <v>94</v>
      </c>
      <c r="C40">
        <v>0</v>
      </c>
      <c r="D40">
        <v>0</v>
      </c>
      <c r="E40">
        <v>0</v>
      </c>
      <c r="F40">
        <v>0</v>
      </c>
      <c r="G40" t="s">
        <v>46</v>
      </c>
      <c r="H40">
        <v>0</v>
      </c>
      <c r="I40">
        <v>0</v>
      </c>
      <c r="J40" t="s">
        <v>46</v>
      </c>
      <c r="K40">
        <v>0</v>
      </c>
      <c r="L40">
        <f>ROUND(IF(K40&gt;0,(K40/'Freddie I&amp;E'!K4)*12,0),2)</f>
        <v>0</v>
      </c>
      <c r="M40">
        <f t="shared" si="2"/>
        <v>0</v>
      </c>
      <c r="N40" t="s">
        <v>46</v>
      </c>
      <c r="O40">
        <v>0</v>
      </c>
      <c r="P40">
        <v>0</v>
      </c>
      <c r="Q40">
        <v>0</v>
      </c>
      <c r="R40">
        <f t="shared" si="6"/>
        <v>0</v>
      </c>
      <c r="S40">
        <f t="shared" si="2"/>
        <v>0</v>
      </c>
      <c r="T40">
        <v>0</v>
      </c>
      <c r="U40">
        <f t="shared" si="2"/>
        <v>0</v>
      </c>
      <c r="V40">
        <v>0</v>
      </c>
      <c r="W40">
        <f t="shared" si="2"/>
        <v>0</v>
      </c>
      <c r="X40">
        <v>0</v>
      </c>
      <c r="Y40">
        <f t="shared" si="2"/>
        <v>0</v>
      </c>
      <c r="Z40">
        <v>0</v>
      </c>
      <c r="AA40">
        <f t="shared" si="2"/>
        <v>0</v>
      </c>
      <c r="AB40">
        <f t="shared" si="16"/>
        <v>0</v>
      </c>
      <c r="AC40">
        <f>IF(number_units=0,0,ROUND('Freddie I&amp;E'!AB40/number_units,2))</f>
        <v>0</v>
      </c>
    </row>
    <row r="41" ht="15" customHeight="1">
      <c r="A41" t="s">
        <v>95</v>
      </c>
      <c r="C41">
        <v>0</v>
      </c>
      <c r="D41">
        <v>0</v>
      </c>
      <c r="E41">
        <v>0</v>
      </c>
      <c r="F41">
        <v>0</v>
      </c>
      <c r="G41" t="s">
        <v>46</v>
      </c>
      <c r="H41">
        <v>0</v>
      </c>
      <c r="I41">
        <v>0</v>
      </c>
      <c r="J41" t="s">
        <v>46</v>
      </c>
      <c r="K41" t="e">
        <f>'Fannie Historical Ops'!#REF!</f>
        <v>#REF!</v>
      </c>
      <c r="L41" t="e">
        <f>ROUND(IF(K41&gt;0,(K41/'Freddie I&amp;E'!K4)*12,0),2)</f>
        <v>#REF!</v>
      </c>
      <c r="M41" t="e">
        <f t="shared" si="2"/>
        <v>#REF!</v>
      </c>
      <c r="N41" t="s">
        <v>46</v>
      </c>
      <c r="O41">
        <v>0</v>
      </c>
      <c r="P41">
        <v>0</v>
      </c>
      <c r="Q41">
        <v>0</v>
      </c>
      <c r="R41">
        <f t="shared" si="6"/>
        <v>0</v>
      </c>
      <c r="S41">
        <f t="shared" si="2"/>
        <v>0</v>
      </c>
      <c r="T41" t="e">
        <f>'Fannie Historical Ops'!#REF!</f>
        <v>#REF!</v>
      </c>
      <c r="U41" t="e">
        <f t="shared" si="2"/>
        <v>#REF!</v>
      </c>
      <c r="V41">
        <v>0</v>
      </c>
      <c r="W41">
        <f t="shared" si="2"/>
        <v>0</v>
      </c>
      <c r="X41" t="e">
        <f>'Fannie Historical Ops'!#REF!</f>
        <v>#REF!</v>
      </c>
      <c r="Y41" t="e">
        <f t="shared" si="2"/>
        <v>#REF!</v>
      </c>
      <c r="Z41">
        <v>0</v>
      </c>
      <c r="AA41">
        <f t="shared" si="2"/>
        <v>0</v>
      </c>
      <c r="AB41" t="e">
        <f t="shared" si="16"/>
        <v>#REF!</v>
      </c>
      <c r="AC41" t="e">
        <f>IF(number_units=0,0,ROUND('Freddie I&amp;E'!AB41/number_units,2))</f>
        <v>#REF!</v>
      </c>
    </row>
    <row r="42" ht="15" customHeight="1">
      <c r="A42" t="s">
        <v>96</v>
      </c>
      <c r="C42">
        <v>0</v>
      </c>
      <c r="D42">
        <v>0</v>
      </c>
      <c r="E42">
        <v>0</v>
      </c>
      <c r="F42">
        <v>0</v>
      </c>
      <c r="G42" t="s">
        <v>46</v>
      </c>
      <c r="H42">
        <v>0</v>
      </c>
      <c r="I42">
        <v>0</v>
      </c>
      <c r="J42" t="s">
        <v>46</v>
      </c>
      <c r="K42" t="e">
        <f>'Fannie Historical Ops'!#REF!</f>
        <v>#REF!</v>
      </c>
      <c r="L42" t="e">
        <f>ROUND(IF(K42&gt;0,(K42/'Freddie I&amp;E'!K4)*12,0),2)</f>
        <v>#REF!</v>
      </c>
      <c r="M42" t="e">
        <f t="shared" si="2"/>
        <v>#REF!</v>
      </c>
      <c r="N42" t="s">
        <v>46</v>
      </c>
      <c r="O42">
        <v>0</v>
      </c>
      <c r="P42">
        <v>0</v>
      </c>
      <c r="Q42">
        <v>0</v>
      </c>
      <c r="R42">
        <f t="shared" si="6"/>
        <v>0</v>
      </c>
      <c r="S42">
        <f t="shared" si="2"/>
        <v>0</v>
      </c>
      <c r="T42" t="e">
        <f>'Fannie Historical Ops'!#REF!</f>
        <v>#REF!</v>
      </c>
      <c r="U42" t="e">
        <f t="shared" si="2"/>
        <v>#REF!</v>
      </c>
      <c r="V42">
        <v>0</v>
      </c>
      <c r="W42">
        <f t="shared" si="2"/>
        <v>0</v>
      </c>
      <c r="X42" t="e">
        <f>'Fannie Historical Ops'!#REF!</f>
        <v>#REF!</v>
      </c>
      <c r="Y42" t="e">
        <f t="shared" si="2"/>
        <v>#REF!</v>
      </c>
      <c r="Z42">
        <v>0</v>
      </c>
      <c r="AA42">
        <f t="shared" si="2"/>
        <v>0</v>
      </c>
      <c r="AB42" t="e">
        <f t="shared" si="16"/>
        <v>#REF!</v>
      </c>
      <c r="AC42" t="e">
        <f>IF(number_units=0,0,ROUND('Freddie I&amp;E'!AB42/number_units,2))</f>
        <v>#REF!</v>
      </c>
    </row>
    <row r="43" ht="15" customHeight="1">
      <c r="A43" t="s">
        <v>97</v>
      </c>
      <c r="C43">
        <v>0</v>
      </c>
      <c r="D43">
        <v>0</v>
      </c>
      <c r="E43">
        <v>0</v>
      </c>
      <c r="F43">
        <v>0</v>
      </c>
      <c r="G43" t="s">
        <v>46</v>
      </c>
      <c r="H43">
        <v>0</v>
      </c>
      <c r="I43">
        <v>0</v>
      </c>
      <c r="J43" t="s">
        <v>46</v>
      </c>
      <c r="K43" t="e">
        <f>'Fannie Historical Ops'!#REF!</f>
        <v>#REF!</v>
      </c>
      <c r="L43" t="e">
        <f>ROUND(IF(K43&gt;0,(K43/'Freddie I&amp;E'!K4)*12,0),2)</f>
        <v>#REF!</v>
      </c>
      <c r="M43" t="e">
        <f t="shared" si="2"/>
        <v>#REF!</v>
      </c>
      <c r="N43" t="s">
        <v>46</v>
      </c>
      <c r="O43">
        <v>0</v>
      </c>
      <c r="P43">
        <v>0</v>
      </c>
      <c r="Q43">
        <v>0</v>
      </c>
      <c r="R43">
        <f t="shared" si="6"/>
        <v>0</v>
      </c>
      <c r="S43">
        <f t="shared" si="2"/>
        <v>0</v>
      </c>
      <c r="T43" t="e">
        <f>'Fannie Historical Ops'!#REF!</f>
        <v>#REF!</v>
      </c>
      <c r="U43" t="e">
        <f t="shared" si="2"/>
        <v>#REF!</v>
      </c>
      <c r="V43">
        <v>0</v>
      </c>
      <c r="W43">
        <f t="shared" si="2"/>
        <v>0</v>
      </c>
      <c r="X43" t="e">
        <f>'Fannie Historical Ops'!#REF!</f>
        <v>#REF!</v>
      </c>
      <c r="Y43" t="e">
        <f t="shared" si="2"/>
        <v>#REF!</v>
      </c>
      <c r="Z43">
        <v>0</v>
      </c>
      <c r="AA43">
        <f t="shared" si="2"/>
        <v>0</v>
      </c>
      <c r="AB43" t="e">
        <f t="shared" si="16"/>
        <v>#REF!</v>
      </c>
      <c r="AC43" t="e">
        <f>IF(number_units=0,0,ROUND('Freddie I&amp;E'!AB43/number_units,2))</f>
        <v>#REF!</v>
      </c>
    </row>
    <row r="44" ht="15.75" customHeight="1">
      <c r="A44" t="s">
        <v>98</v>
      </c>
      <c r="C44">
        <v>0</v>
      </c>
      <c r="D44">
        <v>0</v>
      </c>
      <c r="E44">
        <v>0</v>
      </c>
      <c r="F44">
        <v>0</v>
      </c>
      <c r="G44" t="s">
        <v>46</v>
      </c>
      <c r="H44">
        <v>0</v>
      </c>
      <c r="I44">
        <v>0</v>
      </c>
      <c r="J44" t="s">
        <v>46</v>
      </c>
      <c r="K44" t="e">
        <f>'Fannie Historical Ops'!#REF!</f>
        <v>#REF!</v>
      </c>
      <c r="L44" t="e">
        <f>ROUND(IF(K44&gt;0,(K44/'Freddie I&amp;E'!K4)*12,0),2)</f>
        <v>#REF!</v>
      </c>
      <c r="M44" t="e">
        <f t="shared" si="2"/>
        <v>#REF!</v>
      </c>
      <c r="N44" t="s">
        <v>46</v>
      </c>
      <c r="O44">
        <v>0</v>
      </c>
      <c r="P44">
        <v>0</v>
      </c>
      <c r="Q44">
        <v>0</v>
      </c>
      <c r="R44">
        <f t="shared" si="6"/>
        <v>0</v>
      </c>
      <c r="S44">
        <f t="shared" si="2"/>
        <v>0</v>
      </c>
      <c r="T44" t="e">
        <f>'Fannie Historical Ops'!#REF!</f>
        <v>#REF!</v>
      </c>
      <c r="U44" t="e">
        <f t="shared" si="2"/>
        <v>#REF!</v>
      </c>
      <c r="V44">
        <v>0</v>
      </c>
      <c r="W44">
        <f t="shared" si="2"/>
        <v>0</v>
      </c>
      <c r="X44" t="e">
        <f>'Fannie Historical Ops'!#REF!</f>
        <v>#REF!</v>
      </c>
      <c r="Y44" t="e">
        <f t="shared" si="2"/>
        <v>#REF!</v>
      </c>
      <c r="Z44">
        <v>0</v>
      </c>
      <c r="AA44">
        <f t="shared" si="2"/>
        <v>0</v>
      </c>
      <c r="AB44" t="e">
        <f t="shared" si="16"/>
        <v>#REF!</v>
      </c>
      <c r="AC44" t="e">
        <f>IF(number_units=0,0,ROUND('Freddie I&amp;E'!AB44/number_units,2))</f>
        <v>#REF!</v>
      </c>
    </row>
    <row r="45" ht="15.75" customHeight="1">
      <c r="A45" t="s">
        <v>72</v>
      </c>
      <c r="C45">
        <v>0</v>
      </c>
      <c r="D45">
        <v>0</v>
      </c>
      <c r="E45">
        <v>0</v>
      </c>
      <c r="F45">
        <v>0</v>
      </c>
      <c r="G45" t="s">
        <v>46</v>
      </c>
      <c r="H45">
        <v>0</v>
      </c>
      <c r="I45">
        <v>0</v>
      </c>
      <c r="J45" t="s">
        <v>46</v>
      </c>
      <c r="K45" t="e">
        <f t="shared" si="22" ref="K45:AB45">IF(SUM(K36:K44)=0,0,SUM(K36:K44))</f>
        <v>#REF!</v>
      </c>
      <c r="L45" t="e">
        <f t="shared" si="22"/>
        <v>#REF!</v>
      </c>
      <c r="M45" t="e">
        <f t="shared" si="2"/>
        <v>#REF!</v>
      </c>
      <c r="N45" t="s">
        <v>46</v>
      </c>
      <c r="O45">
        <f t="shared" si="22"/>
        <v>0</v>
      </c>
      <c r="P45">
        <f t="shared" si="22"/>
        <v>0</v>
      </c>
      <c r="Q45">
        <f t="shared" si="22"/>
        <v>0</v>
      </c>
      <c r="R45">
        <f t="shared" si="22"/>
        <v>0</v>
      </c>
      <c r="S45">
        <f t="shared" si="2"/>
        <v>0</v>
      </c>
      <c r="T45" t="e">
        <f t="shared" si="22"/>
        <v>#REF!</v>
      </c>
      <c r="U45" t="e">
        <f t="shared" si="2"/>
        <v>#REF!</v>
      </c>
      <c r="V45">
        <f t="shared" si="22"/>
        <v>0</v>
      </c>
      <c r="W45">
        <f t="shared" si="2"/>
        <v>0</v>
      </c>
      <c r="X45" t="e">
        <f t="shared" si="22"/>
        <v>#REF!</v>
      </c>
      <c r="Y45" t="e">
        <f t="shared" si="2"/>
        <v>#REF!</v>
      </c>
      <c r="Z45">
        <f t="shared" si="22"/>
        <v>0</v>
      </c>
      <c r="AA45">
        <f t="shared" si="2"/>
        <v>0</v>
      </c>
      <c r="AB45" t="e">
        <f t="shared" si="22"/>
        <v>#REF!</v>
      </c>
      <c r="AC45" t="e">
        <f>IF(number_units=0,0,ROUND('Freddie I&amp;E'!AB45/number_units,2))</f>
        <v>#REF!</v>
      </c>
      <c r="AE45">
        <f>VLOOKUP("Repair and Maintenance",AI10:AJ35,2,FALSE)</f>
        <v>914.1702337952349</v>
      </c>
    </row>
    <row r="46" ht="15" customHeight="1">
      <c r="A46" t="s">
        <v>73</v>
      </c>
      <c r="C46">
        <v>0</v>
      </c>
      <c r="D46" t="e">
        <v>#DIV/0!</v>
      </c>
      <c r="E46">
        <v>0</v>
      </c>
      <c r="F46" t="e">
        <v>#DIV/0!</v>
      </c>
      <c r="G46" t="s">
        <v>46</v>
      </c>
      <c r="H46">
        <v>0</v>
      </c>
      <c r="I46" t="e">
        <v>#DIV/0!</v>
      </c>
      <c r="J46" t="s">
        <v>46</v>
      </c>
      <c r="K46" t="e">
        <f>'Fannie Historical Ops'!#REF!</f>
        <v>#REF!</v>
      </c>
      <c r="L46" t="e">
        <f>ROUND(IF(K46&gt;0,(K46/'Freddie I&amp;E'!K4)*12,0),2)</f>
        <v>#REF!</v>
      </c>
      <c r="M46" t="e">
        <f>L46/'Freddie I&amp;E'!#REF!</f>
        <v>#REF!</v>
      </c>
      <c r="N46" t="s">
        <v>46</v>
      </c>
      <c r="O46">
        <v>0</v>
      </c>
      <c r="P46">
        <v>0</v>
      </c>
      <c r="Q46">
        <v>0</v>
      </c>
      <c r="R46">
        <f t="shared" si="6"/>
        <v>0</v>
      </c>
      <c r="S46" t="e">
        <f>R46/'Freddie I&amp;E'!T36</f>
        <v>#REF!</v>
      </c>
      <c r="T46" t="e">
        <f>'Fannie Historical Ops'!#REF!</f>
        <v>#REF!</v>
      </c>
      <c r="U46" t="e">
        <f>T46/'Freddie I&amp;E'!V36</f>
        <v>#REF!</v>
      </c>
      <c r="V46">
        <v>0</v>
      </c>
      <c r="W46" t="e">
        <f>V46/'Freddie I&amp;E'!X36</f>
        <v>#REF!</v>
      </c>
      <c r="X46" t="e">
        <f>'Fannie Historical Ops'!#REF!</f>
        <v>#REF!</v>
      </c>
      <c r="Y46" t="e">
        <f>X46/'Freddie I&amp;E'!Z36</f>
        <v>#REF!</v>
      </c>
      <c r="Z46">
        <v>0</v>
      </c>
      <c r="AA46" t="e">
        <f>Z46/'Freddie I&amp;E'!AB36</f>
        <v>#REF!</v>
      </c>
      <c r="AB46">
        <f>'Freddie I&amp;E'!AD36*'Freddie I&amp;E'!$AE$10</f>
        <v>0</v>
      </c>
      <c r="AC46">
        <f>IF(number_units=0,0,ROUND('Freddie I&amp;E'!AB46/number_units,2))</f>
        <v>0</v>
      </c>
      <c r="AE46" t="str">
        <f>TEXT(VLOOKUP("Nonresident Mgt.",AI10:AJ35,2,FALSE),"$0")&amp;" ("&amp;TEXT(VLOOKUP("Management Fee (% of EGI)",AI10:AJ35,2,FALSE),"0.00%")&amp;")"</f>
        <v>$613 (4.45%)</v>
      </c>
    </row>
    <row r="47" ht="15" customHeight="1">
      <c r="A47" t="s">
        <v>100</v>
      </c>
      <c r="C47">
        <v>0</v>
      </c>
      <c r="D47">
        <v>0</v>
      </c>
      <c r="E47">
        <v>0</v>
      </c>
      <c r="F47">
        <v>0</v>
      </c>
      <c r="G47" t="s">
        <v>46</v>
      </c>
      <c r="H47">
        <v>0</v>
      </c>
      <c r="I47">
        <v>0</v>
      </c>
      <c r="J47" t="s">
        <v>46</v>
      </c>
      <c r="K47" t="e">
        <f>'Fannie Historical Ops'!#REF!+'Fannie Historical Ops'!#REF!</f>
        <v>#REF!</v>
      </c>
      <c r="L47" t="e">
        <f>ROUND(IF(K47&gt;0,(K47/'Freddie I&amp;E'!K4)*12,0),2)</f>
        <v>#REF!</v>
      </c>
      <c r="M47" t="e">
        <f t="shared" si="2"/>
        <v>#REF!</v>
      </c>
      <c r="N47" t="s">
        <v>46</v>
      </c>
      <c r="O47">
        <v>0</v>
      </c>
      <c r="P47">
        <v>0</v>
      </c>
      <c r="Q47">
        <v>0</v>
      </c>
      <c r="R47">
        <f t="shared" si="6"/>
        <v>0</v>
      </c>
      <c r="S47">
        <f t="shared" si="2"/>
        <v>0</v>
      </c>
      <c r="T47" t="e">
        <f>'Fannie Historical Ops'!#REF!+'Fannie Historical Ops'!#REF!</f>
        <v>#REF!</v>
      </c>
      <c r="U47" t="e">
        <f t="shared" si="2"/>
        <v>#REF!</v>
      </c>
      <c r="V47">
        <v>0</v>
      </c>
      <c r="W47">
        <f t="shared" si="2"/>
        <v>0</v>
      </c>
      <c r="X47" t="e">
        <f>'Fannie Historical Ops'!#REF!+'Fannie Historical Ops'!#REF!</f>
        <v>#REF!</v>
      </c>
      <c r="Y47" t="e">
        <f t="shared" si="2"/>
        <v>#REF!</v>
      </c>
      <c r="Z47">
        <v>0</v>
      </c>
      <c r="AA47">
        <f t="shared" si="2"/>
        <v>0</v>
      </c>
      <c r="AB47" t="e">
        <f t="shared" si="16"/>
        <v>#REF!</v>
      </c>
      <c r="AC47" t="e">
        <f>IF(number_units=0,0,ROUND('Freddie I&amp;E'!AB47/number_units,2))</f>
        <v>#REF!</v>
      </c>
    </row>
    <row r="48" ht="15" customHeight="1">
      <c r="A48" t="s">
        <v>101</v>
      </c>
      <c r="C48">
        <v>0</v>
      </c>
      <c r="D48">
        <v>0</v>
      </c>
      <c r="E48">
        <v>0</v>
      </c>
      <c r="F48">
        <v>0</v>
      </c>
      <c r="G48" t="s">
        <v>46</v>
      </c>
      <c r="H48">
        <v>0</v>
      </c>
      <c r="I48">
        <v>0</v>
      </c>
      <c r="J48" t="s">
        <v>46</v>
      </c>
      <c r="K48" t="e">
        <f>'Fannie Historical Ops'!#REF!</f>
        <v>#REF!</v>
      </c>
      <c r="L48" t="e">
        <f>ROUND(IF(K48&gt;0,(K48/'Freddie I&amp;E'!K4)*12,0),2)</f>
        <v>#REF!</v>
      </c>
      <c r="M48" t="e">
        <f t="shared" si="2"/>
        <v>#REF!</v>
      </c>
      <c r="N48" t="s">
        <v>46</v>
      </c>
      <c r="O48">
        <v>0</v>
      </c>
      <c r="P48">
        <v>0</v>
      </c>
      <c r="Q48">
        <v>0</v>
      </c>
      <c r="R48">
        <f t="shared" si="6"/>
        <v>0</v>
      </c>
      <c r="S48">
        <f t="shared" si="2"/>
        <v>0</v>
      </c>
      <c r="T48" t="e">
        <f>'Fannie Historical Ops'!#REF!</f>
        <v>#REF!</v>
      </c>
      <c r="U48" t="e">
        <f t="shared" si="2"/>
        <v>#REF!</v>
      </c>
      <c r="V48">
        <v>0</v>
      </c>
      <c r="W48">
        <f t="shared" si="2"/>
        <v>0</v>
      </c>
      <c r="X48" t="e">
        <f>'Fannie Historical Ops'!#REF!</f>
        <v>#REF!</v>
      </c>
      <c r="Y48" t="e">
        <f t="shared" si="2"/>
        <v>#REF!</v>
      </c>
      <c r="Z48">
        <v>0</v>
      </c>
      <c r="AA48">
        <f t="shared" si="2"/>
        <v>0</v>
      </c>
      <c r="AB48" t="e">
        <f t="shared" si="16"/>
        <v>#REF!</v>
      </c>
      <c r="AC48" t="e">
        <f>IF(number_units=0,0,ROUND('Freddie I&amp;E'!AB48/number_units,2))</f>
        <v>#REF!</v>
      </c>
    </row>
    <row r="49" ht="15" customHeight="1">
      <c r="A49" t="s">
        <v>102</v>
      </c>
      <c r="C49">
        <v>0</v>
      </c>
      <c r="D49">
        <v>0</v>
      </c>
      <c r="E49">
        <v>0</v>
      </c>
      <c r="F49">
        <v>0</v>
      </c>
      <c r="G49" t="s">
        <v>46</v>
      </c>
      <c r="H49">
        <v>0</v>
      </c>
      <c r="I49">
        <v>0</v>
      </c>
      <c r="J49" t="s">
        <v>46</v>
      </c>
      <c r="K49" t="e">
        <f>SUM('Fannie Historical Ops'!#REF!,'Fannie Historical Ops'!#REF!)</f>
        <v>#REF!</v>
      </c>
      <c r="L49" t="e">
        <f>ROUND(IF(K49&gt;0,(K49/'Freddie I&amp;E'!K4)*12,0),2)</f>
        <v>#REF!</v>
      </c>
      <c r="M49" t="e">
        <f t="shared" si="2"/>
        <v>#REF!</v>
      </c>
      <c r="N49" t="s">
        <v>46</v>
      </c>
      <c r="O49">
        <v>0</v>
      </c>
      <c r="P49">
        <v>0</v>
      </c>
      <c r="Q49">
        <v>0</v>
      </c>
      <c r="R49">
        <f t="shared" si="6"/>
        <v>0</v>
      </c>
      <c r="S49">
        <f t="shared" si="2"/>
        <v>0</v>
      </c>
      <c r="T49" t="e">
        <f>SUM('Fannie Historical Ops'!#REF!,'Fannie Historical Ops'!#REF!)</f>
        <v>#REF!</v>
      </c>
      <c r="U49" t="e">
        <f t="shared" si="2"/>
        <v>#REF!</v>
      </c>
      <c r="V49">
        <v>0</v>
      </c>
      <c r="W49">
        <f t="shared" si="2"/>
        <v>0</v>
      </c>
      <c r="X49" t="e">
        <f>SUM('Fannie Historical Ops'!#REF!,'Fannie Historical Ops'!#REF!)</f>
        <v>#REF!</v>
      </c>
      <c r="Y49" t="e">
        <f t="shared" si="2"/>
        <v>#REF!</v>
      </c>
      <c r="Z49">
        <v>0</v>
      </c>
      <c r="AA49">
        <f t="shared" si="2"/>
        <v>0</v>
      </c>
      <c r="AB49" t="e">
        <f t="shared" si="16"/>
        <v>#REF!</v>
      </c>
      <c r="AC49" t="e">
        <f>IF(number_units=0,0,ROUND('Freddie I&amp;E'!AB49/number_units,2))</f>
        <v>#REF!</v>
      </c>
    </row>
    <row r="50" ht="15" customHeight="1">
      <c r="A50" t="s">
        <v>103</v>
      </c>
      <c r="C50">
        <v>0</v>
      </c>
      <c r="D50">
        <v>0</v>
      </c>
      <c r="E50">
        <v>0</v>
      </c>
      <c r="F50">
        <v>0</v>
      </c>
      <c r="G50" t="s">
        <v>46</v>
      </c>
      <c r="H50">
        <v>0</v>
      </c>
      <c r="I50">
        <v>0</v>
      </c>
      <c r="J50" t="s">
        <v>46</v>
      </c>
      <c r="K50" t="e">
        <f>'Fannie Historical Ops'!#REF!</f>
        <v>#REF!</v>
      </c>
      <c r="L50" t="e">
        <f>ROUND(IF(K50&gt;0,(K50/'Freddie I&amp;E'!K4)*12,0),2)</f>
        <v>#REF!</v>
      </c>
      <c r="M50" t="e">
        <f t="shared" si="2"/>
        <v>#REF!</v>
      </c>
      <c r="N50" t="s">
        <v>46</v>
      </c>
      <c r="O50">
        <v>0</v>
      </c>
      <c r="P50">
        <v>0</v>
      </c>
      <c r="Q50">
        <v>0</v>
      </c>
      <c r="R50">
        <f t="shared" si="6"/>
        <v>0</v>
      </c>
      <c r="S50">
        <f t="shared" si="2"/>
        <v>0</v>
      </c>
      <c r="T50" t="e">
        <f>'Fannie Historical Ops'!#REF!</f>
        <v>#REF!</v>
      </c>
      <c r="U50" t="e">
        <f t="shared" si="2"/>
        <v>#REF!</v>
      </c>
      <c r="V50">
        <v>0</v>
      </c>
      <c r="W50">
        <f t="shared" si="2"/>
        <v>0</v>
      </c>
      <c r="X50" t="e">
        <f>'Fannie Historical Ops'!#REF!</f>
        <v>#REF!</v>
      </c>
      <c r="Y50" t="e">
        <f t="shared" si="2"/>
        <v>#REF!</v>
      </c>
      <c r="Z50">
        <v>0</v>
      </c>
      <c r="AA50">
        <f t="shared" si="2"/>
        <v>0</v>
      </c>
      <c r="AB50" t="e">
        <f t="shared" si="16"/>
        <v>#REF!</v>
      </c>
      <c r="AC50" t="e">
        <f>IF(number_units=0,0,ROUND('Freddie I&amp;E'!AB50/number_units,2))</f>
        <v>#REF!</v>
      </c>
    </row>
    <row r="51" ht="15.75" customHeight="1">
      <c r="A51" t="s">
        <v>104</v>
      </c>
      <c r="C51">
        <v>0</v>
      </c>
      <c r="D51">
        <v>0</v>
      </c>
      <c r="E51">
        <v>0</v>
      </c>
      <c r="F51">
        <v>0</v>
      </c>
      <c r="G51" t="s">
        <v>46</v>
      </c>
      <c r="H51">
        <v>0</v>
      </c>
      <c r="I51">
        <v>0</v>
      </c>
      <c r="J51" t="s">
        <v>46</v>
      </c>
      <c r="K51" t="e">
        <f>'Fannie Historical Ops'!#REF!</f>
        <v>#REF!</v>
      </c>
      <c r="L51" t="e">
        <f>ROUND(IF(K51&gt;0,(K51/'Freddie I&amp;E'!K4)*12,0),2)</f>
        <v>#REF!</v>
      </c>
      <c r="M51" t="e">
        <f t="shared" si="2"/>
        <v>#REF!</v>
      </c>
      <c r="N51" t="s">
        <v>46</v>
      </c>
      <c r="O51">
        <v>0</v>
      </c>
      <c r="P51">
        <v>0</v>
      </c>
      <c r="Q51">
        <v>0</v>
      </c>
      <c r="R51">
        <f t="shared" si="6"/>
        <v>0</v>
      </c>
      <c r="S51">
        <f t="shared" si="2"/>
        <v>0</v>
      </c>
      <c r="T51" t="e">
        <f>'Fannie Historical Ops'!#REF!</f>
        <v>#REF!</v>
      </c>
      <c r="U51" t="e">
        <f t="shared" si="2"/>
        <v>#REF!</v>
      </c>
      <c r="V51">
        <v>0</v>
      </c>
      <c r="W51">
        <f t="shared" si="2"/>
        <v>0</v>
      </c>
      <c r="X51" t="e">
        <f>'Fannie Historical Ops'!#REF!</f>
        <v>#REF!</v>
      </c>
      <c r="Y51" t="e">
        <f t="shared" si="2"/>
        <v>#REF!</v>
      </c>
      <c r="Z51">
        <v>0</v>
      </c>
      <c r="AA51">
        <f t="shared" si="2"/>
        <v>0</v>
      </c>
      <c r="AB51" t="e">
        <f t="shared" si="16"/>
        <v>#REF!</v>
      </c>
      <c r="AC51" t="e">
        <f>IF(number_units=0,0,ROUND('Freddie I&amp;E'!AB51/number_units,2))</f>
        <v>#REF!</v>
      </c>
    </row>
    <row r="52" ht="15.75" customHeight="1">
      <c r="A52" t="s">
        <v>75</v>
      </c>
      <c r="C52">
        <v>0</v>
      </c>
      <c r="D52">
        <v>0</v>
      </c>
      <c r="E52">
        <v>0</v>
      </c>
      <c r="F52">
        <v>0</v>
      </c>
      <c r="G52" t="s">
        <v>46</v>
      </c>
      <c r="H52">
        <v>0</v>
      </c>
      <c r="I52">
        <v>0</v>
      </c>
      <c r="J52" t="s">
        <v>46</v>
      </c>
      <c r="K52" t="e">
        <f t="shared" si="23" ref="K52:Z52">IF(SUM(K47:K51)=0,0,SUM(K47:K51))</f>
        <v>#REF!</v>
      </c>
      <c r="L52" t="e">
        <f t="shared" si="23"/>
        <v>#REF!</v>
      </c>
      <c r="M52" t="e">
        <f t="shared" si="2"/>
        <v>#REF!</v>
      </c>
      <c r="N52" t="s">
        <v>46</v>
      </c>
      <c r="O52">
        <f t="shared" si="23"/>
        <v>0</v>
      </c>
      <c r="P52">
        <f t="shared" si="23"/>
        <v>0</v>
      </c>
      <c r="Q52">
        <f t="shared" si="23"/>
        <v>0</v>
      </c>
      <c r="R52">
        <f t="shared" si="23"/>
        <v>0</v>
      </c>
      <c r="S52">
        <f t="shared" si="2"/>
        <v>0</v>
      </c>
      <c r="T52" t="e">
        <f t="shared" si="23"/>
        <v>#REF!</v>
      </c>
      <c r="U52" t="e">
        <f t="shared" si="2"/>
        <v>#REF!</v>
      </c>
      <c r="V52">
        <f t="shared" si="23"/>
        <v>0</v>
      </c>
      <c r="W52">
        <f t="shared" si="2"/>
        <v>0</v>
      </c>
      <c r="X52" t="e">
        <f t="shared" si="23"/>
        <v>#REF!</v>
      </c>
      <c r="Y52" t="e">
        <f t="shared" si="2"/>
        <v>#REF!</v>
      </c>
      <c r="Z52">
        <f t="shared" si="23"/>
        <v>0</v>
      </c>
      <c r="AA52">
        <f t="shared" si="2"/>
        <v>0</v>
      </c>
      <c r="AB52" t="e">
        <f>SUM(AB47:AB51)</f>
        <v>#REF!</v>
      </c>
      <c r="AC52" t="e">
        <f>IF(number_units=0,0,ROUND('Freddie I&amp;E'!AB52/number_units,2))</f>
        <v>#REF!</v>
      </c>
      <c r="AE52">
        <f>VLOOKUP("Total Payroll",AI10:AJ35,2,FALSE)</f>
        <v>522.4655716818805</v>
      </c>
    </row>
    <row r="53" ht="15" customHeight="1">
      <c r="A53" t="s">
        <v>105</v>
      </c>
      <c r="C53">
        <v>0</v>
      </c>
      <c r="D53">
        <v>0</v>
      </c>
      <c r="E53">
        <v>0</v>
      </c>
      <c r="F53">
        <v>0</v>
      </c>
      <c r="G53" t="s">
        <v>46</v>
      </c>
      <c r="H53">
        <v>0</v>
      </c>
      <c r="I53">
        <v>0</v>
      </c>
      <c r="J53" t="s">
        <v>46</v>
      </c>
      <c r="K53" t="e">
        <f>'Fannie Historical Ops'!#REF!</f>
        <v>#REF!</v>
      </c>
      <c r="L53" t="e">
        <f>ROUND(IF(K53&gt;0,(K53/'Freddie I&amp;E'!K4)*12,0),2)</f>
        <v>#REF!</v>
      </c>
      <c r="M53" t="e">
        <f t="shared" si="2"/>
        <v>#REF!</v>
      </c>
      <c r="N53" t="s">
        <v>46</v>
      </c>
      <c r="O53">
        <v>0</v>
      </c>
      <c r="P53">
        <v>0</v>
      </c>
      <c r="Q53">
        <v>0</v>
      </c>
      <c r="R53">
        <f t="shared" si="6"/>
        <v>0</v>
      </c>
      <c r="S53">
        <f t="shared" si="2"/>
        <v>0</v>
      </c>
      <c r="T53" t="e">
        <f>'Fannie Historical Ops'!#REF!</f>
        <v>#REF!</v>
      </c>
      <c r="U53" t="e">
        <f t="shared" si="2"/>
        <v>#REF!</v>
      </c>
      <c r="V53">
        <v>0</v>
      </c>
      <c r="W53">
        <f t="shared" si="2"/>
        <v>0</v>
      </c>
      <c r="X53" t="e">
        <f>'Fannie Historical Ops'!#REF!</f>
        <v>#REF!</v>
      </c>
      <c r="Y53" t="e">
        <f t="shared" si="2"/>
        <v>#REF!</v>
      </c>
      <c r="Z53">
        <v>0</v>
      </c>
      <c r="AA53">
        <f t="shared" si="2"/>
        <v>0</v>
      </c>
      <c r="AB53" t="e">
        <f t="shared" si="16"/>
        <v>#REF!</v>
      </c>
      <c r="AC53" t="e">
        <f>IF(number_units=0,0,ROUND('Freddie I&amp;E'!AB53/number_units,2))</f>
        <v>#REF!</v>
      </c>
    </row>
    <row r="54" ht="15" customHeight="1">
      <c r="A54" t="s">
        <v>106</v>
      </c>
      <c r="C54">
        <v>0</v>
      </c>
      <c r="D54">
        <v>0</v>
      </c>
      <c r="E54">
        <v>0</v>
      </c>
      <c r="F54">
        <v>0</v>
      </c>
      <c r="G54" t="s">
        <v>46</v>
      </c>
      <c r="H54">
        <v>0</v>
      </c>
      <c r="I54">
        <v>0</v>
      </c>
      <c r="J54" t="s">
        <v>46</v>
      </c>
      <c r="K54" t="e">
        <f>'Fannie Historical Ops'!#REF!</f>
        <v>#REF!</v>
      </c>
      <c r="L54" t="e">
        <f>ROUND(IF(K54&gt;0,(K54/'Freddie I&amp;E'!K4)*12,0),2)</f>
        <v>#REF!</v>
      </c>
      <c r="M54" t="e">
        <f t="shared" si="2"/>
        <v>#REF!</v>
      </c>
      <c r="N54" t="s">
        <v>46</v>
      </c>
      <c r="O54">
        <v>0</v>
      </c>
      <c r="P54">
        <v>0</v>
      </c>
      <c r="Q54">
        <v>0</v>
      </c>
      <c r="R54">
        <f t="shared" si="6"/>
        <v>0</v>
      </c>
      <c r="S54">
        <f t="shared" si="2"/>
        <v>0</v>
      </c>
      <c r="T54" t="e">
        <f>'Fannie Historical Ops'!#REF!</f>
        <v>#REF!</v>
      </c>
      <c r="U54" t="e">
        <f t="shared" si="2"/>
        <v>#REF!</v>
      </c>
      <c r="V54">
        <v>0</v>
      </c>
      <c r="W54">
        <f t="shared" si="2"/>
        <v>0</v>
      </c>
      <c r="X54" t="e">
        <f>'Fannie Historical Ops'!#REF!</f>
        <v>#REF!</v>
      </c>
      <c r="Y54" t="e">
        <f t="shared" si="2"/>
        <v>#REF!</v>
      </c>
      <c r="Z54">
        <v>0</v>
      </c>
      <c r="AA54">
        <f t="shared" si="2"/>
        <v>0</v>
      </c>
      <c r="AB54" t="e">
        <f t="shared" si="16"/>
        <v>#REF!</v>
      </c>
      <c r="AC54" t="e">
        <f>IF(number_units=0,0,ROUND('Freddie I&amp;E'!AB54/number_units,2))</f>
        <v>#REF!</v>
      </c>
    </row>
    <row r="55" ht="15" customHeight="1">
      <c r="A55" t="s">
        <v>107</v>
      </c>
      <c r="C55">
        <v>0</v>
      </c>
      <c r="D55">
        <v>0</v>
      </c>
      <c r="E55">
        <v>0</v>
      </c>
      <c r="F55">
        <v>0</v>
      </c>
      <c r="G55" t="s">
        <v>46</v>
      </c>
      <c r="H55">
        <v>0</v>
      </c>
      <c r="I55">
        <v>0</v>
      </c>
      <c r="J55" t="s">
        <v>46</v>
      </c>
      <c r="K55" t="e">
        <f>SUM('Fannie Historical Ops'!#REF!,'Fannie Historical Ops'!#REF!,'Fannie Historical Ops'!#REF!)</f>
        <v>#REF!</v>
      </c>
      <c r="L55" t="e">
        <f>ROUND(IF(K55&gt;0,(K55/'Freddie I&amp;E'!K4)*12,0),2)</f>
        <v>#REF!</v>
      </c>
      <c r="M55" t="e">
        <f t="shared" si="2"/>
        <v>#REF!</v>
      </c>
      <c r="N55" t="s">
        <v>46</v>
      </c>
      <c r="O55">
        <v>0</v>
      </c>
      <c r="P55">
        <v>0</v>
      </c>
      <c r="Q55">
        <v>0</v>
      </c>
      <c r="R55">
        <f t="shared" si="6"/>
        <v>0</v>
      </c>
      <c r="S55">
        <f t="shared" si="2"/>
        <v>0</v>
      </c>
      <c r="T55" t="e">
        <f>SUM('Fannie Historical Ops'!#REF!,'Fannie Historical Ops'!#REF!,'Fannie Historical Ops'!#REF!)</f>
        <v>#REF!</v>
      </c>
      <c r="U55" t="e">
        <f t="shared" si="2"/>
        <v>#REF!</v>
      </c>
      <c r="V55">
        <v>0</v>
      </c>
      <c r="W55">
        <f t="shared" si="2"/>
        <v>0</v>
      </c>
      <c r="X55" t="e">
        <f>SUM('Fannie Historical Ops'!#REF!,'Fannie Historical Ops'!#REF!,'Fannie Historical Ops'!#REF!)</f>
        <v>#REF!</v>
      </c>
      <c r="Y55" t="e">
        <f t="shared" si="2"/>
        <v>#REF!</v>
      </c>
      <c r="Z55">
        <v>0</v>
      </c>
      <c r="AA55">
        <f t="shared" si="2"/>
        <v>0</v>
      </c>
      <c r="AB55" t="e">
        <f t="shared" si="16"/>
        <v>#REF!</v>
      </c>
      <c r="AC55" t="e">
        <f>IF(number_units=0,0,ROUND('Freddie I&amp;E'!AB55/number_units,2))</f>
        <v>#REF!</v>
      </c>
    </row>
    <row r="56" ht="15" customHeight="1">
      <c r="A56" t="s">
        <v>108</v>
      </c>
      <c r="C56">
        <v>0</v>
      </c>
      <c r="D56">
        <v>0</v>
      </c>
      <c r="E56">
        <v>0</v>
      </c>
      <c r="F56">
        <v>0</v>
      </c>
      <c r="G56" t="s">
        <v>46</v>
      </c>
      <c r="H56">
        <v>0</v>
      </c>
      <c r="I56">
        <v>0</v>
      </c>
      <c r="J56" t="s">
        <v>46</v>
      </c>
      <c r="K56" t="e">
        <f>'Fannie Historical Ops'!#REF!</f>
        <v>#REF!</v>
      </c>
      <c r="L56" t="e">
        <f>ROUND(IF(K56&gt;0,(K56/'Freddie I&amp;E'!K4)*12,0),2)</f>
        <v>#REF!</v>
      </c>
      <c r="M56" t="e">
        <f t="shared" si="2"/>
        <v>#REF!</v>
      </c>
      <c r="N56" t="s">
        <v>46</v>
      </c>
      <c r="O56">
        <v>0</v>
      </c>
      <c r="P56">
        <v>0</v>
      </c>
      <c r="Q56">
        <v>0</v>
      </c>
      <c r="R56">
        <f t="shared" si="6"/>
        <v>0</v>
      </c>
      <c r="S56">
        <f t="shared" si="2"/>
        <v>0</v>
      </c>
      <c r="T56" t="e">
        <f>'Fannie Historical Ops'!#REF!</f>
        <v>#REF!</v>
      </c>
      <c r="U56" t="e">
        <f t="shared" si="2"/>
        <v>#REF!</v>
      </c>
      <c r="V56">
        <v>0</v>
      </c>
      <c r="W56">
        <f t="shared" si="2"/>
        <v>0</v>
      </c>
      <c r="X56" t="e">
        <f>'Fannie Historical Ops'!#REF!</f>
        <v>#REF!</v>
      </c>
      <c r="Y56" t="e">
        <f t="shared" si="2"/>
        <v>#REF!</v>
      </c>
      <c r="Z56">
        <v>0</v>
      </c>
      <c r="AA56">
        <f t="shared" si="2"/>
        <v>0</v>
      </c>
      <c r="AB56" t="e">
        <f t="shared" si="16"/>
        <v>#REF!</v>
      </c>
      <c r="AC56" t="e">
        <f>IF(number_units=0,0,ROUND('Freddie I&amp;E'!AB56/number_units,2))</f>
        <v>#REF!</v>
      </c>
    </row>
    <row r="57" ht="15" customHeight="1">
      <c r="A57" t="s">
        <v>109</v>
      </c>
      <c r="C57">
        <v>0</v>
      </c>
      <c r="D57">
        <v>0</v>
      </c>
      <c r="E57">
        <v>0</v>
      </c>
      <c r="F57">
        <v>0</v>
      </c>
      <c r="G57" t="s">
        <v>46</v>
      </c>
      <c r="H57">
        <v>0</v>
      </c>
      <c r="I57">
        <v>0</v>
      </c>
      <c r="J57" t="s">
        <v>46</v>
      </c>
      <c r="K57">
        <v>0</v>
      </c>
      <c r="L57">
        <f>ROUND(IF(K57&gt;0,(K57/'Freddie I&amp;E'!K4)*12,0),2)</f>
        <v>0</v>
      </c>
      <c r="M57">
        <f t="shared" si="2"/>
        <v>0</v>
      </c>
      <c r="N57" t="s">
        <v>46</v>
      </c>
      <c r="O57">
        <v>0</v>
      </c>
      <c r="P57">
        <v>0</v>
      </c>
      <c r="Q57">
        <v>0</v>
      </c>
      <c r="R57">
        <f t="shared" si="6"/>
        <v>0</v>
      </c>
      <c r="S57">
        <f t="shared" si="2"/>
        <v>0</v>
      </c>
      <c r="T57">
        <v>0</v>
      </c>
      <c r="U57">
        <f t="shared" si="2"/>
        <v>0</v>
      </c>
      <c r="V57">
        <v>0</v>
      </c>
      <c r="W57">
        <f t="shared" si="2"/>
        <v>0</v>
      </c>
      <c r="X57">
        <v>0</v>
      </c>
      <c r="Y57">
        <f t="shared" si="2"/>
        <v>0</v>
      </c>
      <c r="Z57">
        <v>0</v>
      </c>
      <c r="AA57">
        <f t="shared" si="2"/>
        <v>0</v>
      </c>
      <c r="AB57">
        <f t="shared" si="16"/>
        <v>0</v>
      </c>
      <c r="AC57">
        <f>IF(number_units=0,0,ROUND('Freddie I&amp;E'!AB57/number_units,2))</f>
        <v>0</v>
      </c>
    </row>
    <row r="58" ht="15" customHeight="1">
      <c r="A58" t="s">
        <v>110</v>
      </c>
      <c r="C58">
        <v>0</v>
      </c>
      <c r="D58">
        <v>0</v>
      </c>
      <c r="E58">
        <v>0</v>
      </c>
      <c r="F58">
        <v>0</v>
      </c>
      <c r="G58" t="s">
        <v>46</v>
      </c>
      <c r="H58">
        <v>0</v>
      </c>
      <c r="I58">
        <v>0</v>
      </c>
      <c r="J58" t="s">
        <v>46</v>
      </c>
      <c r="K58" t="e">
        <f>'Fannie Historical Ops'!#REF!</f>
        <v>#REF!</v>
      </c>
      <c r="L58" t="e">
        <f>ROUND(IF(K58&gt;0,(K58/'Freddie I&amp;E'!K4)*12,0),2)</f>
        <v>#REF!</v>
      </c>
      <c r="M58" t="e">
        <f t="shared" si="2"/>
        <v>#REF!</v>
      </c>
      <c r="N58" t="s">
        <v>46</v>
      </c>
      <c r="O58">
        <v>0</v>
      </c>
      <c r="P58">
        <v>0</v>
      </c>
      <c r="Q58">
        <v>0</v>
      </c>
      <c r="R58">
        <f t="shared" si="6"/>
        <v>0</v>
      </c>
      <c r="S58">
        <f t="shared" si="2"/>
        <v>0</v>
      </c>
      <c r="T58" t="e">
        <f>'Fannie Historical Ops'!#REF!</f>
        <v>#REF!</v>
      </c>
      <c r="U58" t="e">
        <f t="shared" si="2"/>
        <v>#REF!</v>
      </c>
      <c r="V58">
        <v>0</v>
      </c>
      <c r="W58">
        <f t="shared" si="2"/>
        <v>0</v>
      </c>
      <c r="X58" t="e">
        <f>'Fannie Historical Ops'!#REF!</f>
        <v>#REF!</v>
      </c>
      <c r="Y58" t="e">
        <f t="shared" si="2"/>
        <v>#REF!</v>
      </c>
      <c r="Z58">
        <v>0</v>
      </c>
      <c r="AA58">
        <f t="shared" si="2"/>
        <v>0</v>
      </c>
      <c r="AB58" t="e">
        <f t="shared" si="16"/>
        <v>#REF!</v>
      </c>
      <c r="AC58" t="e">
        <f>IF(number_units=0,0,ROUND('Freddie I&amp;E'!AB58/number_units,2))</f>
        <v>#REF!</v>
      </c>
    </row>
    <row r="59" ht="15" customHeight="1">
      <c r="A59" t="s">
        <v>111</v>
      </c>
      <c r="C59">
        <v>0</v>
      </c>
      <c r="D59">
        <v>0</v>
      </c>
      <c r="E59">
        <v>0</v>
      </c>
      <c r="F59">
        <v>0</v>
      </c>
      <c r="G59" t="s">
        <v>46</v>
      </c>
      <c r="H59">
        <v>0</v>
      </c>
      <c r="I59">
        <v>0</v>
      </c>
      <c r="J59" t="s">
        <v>46</v>
      </c>
      <c r="K59" t="e">
        <f>'Fannie Historical Ops'!#REF!</f>
        <v>#REF!</v>
      </c>
      <c r="L59" t="e">
        <f>ROUND(IF(K59&gt;0,(K59/'Freddie I&amp;E'!K4)*12,0),2)</f>
        <v>#REF!</v>
      </c>
      <c r="M59" t="e">
        <f t="shared" si="2"/>
        <v>#REF!</v>
      </c>
      <c r="N59" t="s">
        <v>46</v>
      </c>
      <c r="O59">
        <v>0</v>
      </c>
      <c r="P59">
        <v>0</v>
      </c>
      <c r="Q59">
        <v>0</v>
      </c>
      <c r="R59">
        <f t="shared" si="6"/>
        <v>0</v>
      </c>
      <c r="S59">
        <f t="shared" si="2"/>
        <v>0</v>
      </c>
      <c r="T59" t="e">
        <f>'Fannie Historical Ops'!#REF!</f>
        <v>#REF!</v>
      </c>
      <c r="U59" t="e">
        <f t="shared" si="2"/>
        <v>#REF!</v>
      </c>
      <c r="V59">
        <v>0</v>
      </c>
      <c r="W59">
        <f t="shared" si="2"/>
        <v>0</v>
      </c>
      <c r="X59" t="e">
        <f>'Fannie Historical Ops'!#REF!</f>
        <v>#REF!</v>
      </c>
      <c r="Y59" t="e">
        <f t="shared" si="2"/>
        <v>#REF!</v>
      </c>
      <c r="Z59">
        <v>0</v>
      </c>
      <c r="AA59">
        <f t="shared" si="2"/>
        <v>0</v>
      </c>
      <c r="AB59" t="e">
        <f t="shared" si="16"/>
        <v>#REF!</v>
      </c>
      <c r="AC59" t="e">
        <f>IF(number_units=0,0,ROUND('Freddie I&amp;E'!AB59/number_units,2))</f>
        <v>#REF!</v>
      </c>
    </row>
    <row r="60" ht="15.75" customHeight="1">
      <c r="A60" t="s">
        <v>112</v>
      </c>
      <c r="C60">
        <v>0</v>
      </c>
      <c r="D60">
        <v>0</v>
      </c>
      <c r="E60">
        <v>0</v>
      </c>
      <c r="F60">
        <v>0</v>
      </c>
      <c r="G60" t="s">
        <v>46</v>
      </c>
      <c r="H60">
        <v>0</v>
      </c>
      <c r="I60">
        <v>0</v>
      </c>
      <c r="J60" t="s">
        <v>46</v>
      </c>
      <c r="K60">
        <v>0</v>
      </c>
      <c r="L60">
        <f>ROUND(IF(K60&gt;0,(K60/'Freddie I&amp;E'!K4)*12,0),2)</f>
        <v>0</v>
      </c>
      <c r="M60">
        <f t="shared" si="2"/>
        <v>0</v>
      </c>
      <c r="N60" t="s">
        <v>46</v>
      </c>
      <c r="O60">
        <v>0</v>
      </c>
      <c r="P60">
        <v>0</v>
      </c>
      <c r="Q60">
        <v>0</v>
      </c>
      <c r="R60">
        <f t="shared" si="6"/>
        <v>0</v>
      </c>
      <c r="S60">
        <f t="shared" si="2"/>
        <v>0</v>
      </c>
      <c r="T60">
        <v>0</v>
      </c>
      <c r="U60">
        <f t="shared" si="2"/>
        <v>0</v>
      </c>
      <c r="V60">
        <v>0</v>
      </c>
      <c r="W60">
        <f t="shared" si="2"/>
        <v>0</v>
      </c>
      <c r="X60">
        <v>0</v>
      </c>
      <c r="Y60">
        <f t="shared" si="2"/>
        <v>0</v>
      </c>
      <c r="Z60">
        <v>0</v>
      </c>
      <c r="AA60">
        <f t="shared" si="2"/>
        <v>0</v>
      </c>
      <c r="AB60">
        <f t="shared" si="16"/>
        <v>0</v>
      </c>
      <c r="AC60">
        <f>IF(number_units=0,0,ROUND('Freddie I&amp;E'!AB60/number_units,2))</f>
        <v>0</v>
      </c>
    </row>
    <row r="61" ht="15.75" customHeight="1">
      <c r="A61" t="s">
        <v>76</v>
      </c>
      <c r="C61">
        <v>0</v>
      </c>
      <c r="D61">
        <v>0</v>
      </c>
      <c r="E61">
        <v>0</v>
      </c>
      <c r="F61">
        <v>0</v>
      </c>
      <c r="G61" t="s">
        <v>46</v>
      </c>
      <c r="H61">
        <v>0</v>
      </c>
      <c r="I61">
        <v>0</v>
      </c>
      <c r="J61" t="s">
        <v>46</v>
      </c>
      <c r="K61" t="e">
        <f t="shared" si="24" ref="K61:Z61">IF(SUM(K53:K60)=0,0,SUM(K53:K60))</f>
        <v>#REF!</v>
      </c>
      <c r="L61" t="e">
        <f t="shared" si="24"/>
        <v>#REF!</v>
      </c>
      <c r="M61" t="e">
        <f t="shared" si="2"/>
        <v>#REF!</v>
      </c>
      <c r="N61" t="s">
        <v>46</v>
      </c>
      <c r="O61">
        <f t="shared" si="24"/>
        <v>0</v>
      </c>
      <c r="P61">
        <f t="shared" si="24"/>
        <v>0</v>
      </c>
      <c r="Q61">
        <f t="shared" si="24"/>
        <v>0</v>
      </c>
      <c r="R61">
        <f t="shared" si="24"/>
        <v>0</v>
      </c>
      <c r="S61">
        <f t="shared" si="2"/>
        <v>0</v>
      </c>
      <c r="T61" t="e">
        <f t="shared" si="24"/>
        <v>#REF!</v>
      </c>
      <c r="U61" t="e">
        <f t="shared" si="2"/>
        <v>#REF!</v>
      </c>
      <c r="V61">
        <f t="shared" si="24"/>
        <v>0</v>
      </c>
      <c r="W61">
        <f t="shared" si="2"/>
        <v>0</v>
      </c>
      <c r="X61" t="e">
        <f t="shared" si="24"/>
        <v>#REF!</v>
      </c>
      <c r="Y61" t="e">
        <f t="shared" si="2"/>
        <v>#REF!</v>
      </c>
      <c r="Z61">
        <f t="shared" si="24"/>
        <v>0</v>
      </c>
      <c r="AA61">
        <f t="shared" si="2"/>
        <v>0</v>
      </c>
      <c r="AB61" t="e">
        <f>SUM(AB53:AB60)</f>
        <v>#REF!</v>
      </c>
      <c r="AC61" t="e">
        <f>IF(number_units=0,0,ROUND('Freddie I&amp;E'!AB61/number_units,2))</f>
        <v>#REF!</v>
      </c>
      <c r="AE61">
        <f>VLOOKUP("Total Gen &amp; Admin Expenses",AI10:AJ35,2,FALSE)</f>
        <v>265.2086156169961</v>
      </c>
    </row>
    <row r="62" ht="15" customHeight="1">
      <c r="A62" t="s">
        <v>113</v>
      </c>
      <c r="C62">
        <v>0</v>
      </c>
      <c r="D62">
        <v>0</v>
      </c>
      <c r="E62">
        <v>0</v>
      </c>
      <c r="F62">
        <v>0</v>
      </c>
      <c r="G62" t="s">
        <v>46</v>
      </c>
      <c r="H62">
        <v>0</v>
      </c>
      <c r="I62">
        <v>0</v>
      </c>
      <c r="J62" t="s">
        <v>46</v>
      </c>
      <c r="K62">
        <v>0</v>
      </c>
      <c r="L62">
        <f>ROUND(IF(K62&gt;0,(K62/'Freddie I&amp;E'!K4)*12,0),2)</f>
        <v>0</v>
      </c>
      <c r="M62">
        <f t="shared" si="2"/>
        <v>0</v>
      </c>
      <c r="N62" t="s">
        <v>46</v>
      </c>
      <c r="O62">
        <v>0</v>
      </c>
      <c r="P62">
        <v>0</v>
      </c>
      <c r="Q62">
        <v>0</v>
      </c>
      <c r="R62">
        <f t="shared" si="6"/>
        <v>0</v>
      </c>
      <c r="S62">
        <f t="shared" si="2"/>
        <v>0</v>
      </c>
      <c r="T62">
        <v>0</v>
      </c>
      <c r="U62">
        <f t="shared" si="2"/>
        <v>0</v>
      </c>
      <c r="V62">
        <v>0</v>
      </c>
      <c r="W62">
        <f t="shared" si="2"/>
        <v>0</v>
      </c>
      <c r="X62">
        <v>0</v>
      </c>
      <c r="Y62">
        <f t="shared" si="2"/>
        <v>0</v>
      </c>
      <c r="Z62">
        <v>0</v>
      </c>
      <c r="AA62">
        <f t="shared" si="2"/>
        <v>0</v>
      </c>
      <c r="AB62">
        <f t="shared" si="16"/>
        <v>0</v>
      </c>
      <c r="AC62">
        <f>IF(number_units=0,0,ROUND('Freddie I&amp;E'!AB62/number_units,2))</f>
        <v>0</v>
      </c>
    </row>
    <row r="63" ht="15.75" customHeight="1">
      <c r="A63" t="s">
        <v>77</v>
      </c>
      <c r="C63">
        <v>0</v>
      </c>
      <c r="D63">
        <v>0</v>
      </c>
      <c r="E63">
        <v>0</v>
      </c>
      <c r="F63">
        <v>0</v>
      </c>
      <c r="G63" t="s">
        <v>46</v>
      </c>
      <c r="H63">
        <v>0</v>
      </c>
      <c r="I63">
        <v>0</v>
      </c>
      <c r="J63" t="s">
        <v>46</v>
      </c>
      <c r="K63">
        <v>0</v>
      </c>
      <c r="L63">
        <f>ROUND(IF(K63&gt;0,(K63/'Freddie I&amp;E'!K4)*12,0),2)</f>
        <v>0</v>
      </c>
      <c r="M63">
        <f t="shared" si="2"/>
        <v>0</v>
      </c>
      <c r="N63" t="s">
        <v>46</v>
      </c>
      <c r="O63">
        <v>0</v>
      </c>
      <c r="P63">
        <v>0</v>
      </c>
      <c r="Q63">
        <v>0</v>
      </c>
      <c r="R63">
        <f t="shared" si="6"/>
        <v>0</v>
      </c>
      <c r="S63">
        <f t="shared" si="2"/>
        <v>0</v>
      </c>
      <c r="T63">
        <v>0</v>
      </c>
      <c r="U63">
        <f t="shared" si="2"/>
        <v>0</v>
      </c>
      <c r="V63">
        <v>0</v>
      </c>
      <c r="W63">
        <f t="shared" si="2"/>
        <v>0</v>
      </c>
      <c r="X63">
        <v>0</v>
      </c>
      <c r="Y63">
        <f t="shared" si="2"/>
        <v>0</v>
      </c>
      <c r="Z63">
        <v>0</v>
      </c>
      <c r="AA63">
        <f t="shared" si="2"/>
        <v>0</v>
      </c>
      <c r="AB63">
        <f t="shared" si="16"/>
        <v>0</v>
      </c>
      <c r="AC63">
        <f>IF(number_units=0,0,ROUND('Freddie I&amp;E'!AB63/number_units,2))</f>
        <v>0</v>
      </c>
      <c r="AE63">
        <f>VLOOKUP("Miscellaneous Expenses",AI10:AJ35,2,FALSE)</f>
        <v>3.2544348854009324</v>
      </c>
    </row>
    <row r="64" ht="15.75" customHeight="1">
      <c r="A64" t="s">
        <v>79</v>
      </c>
      <c r="C64">
        <v>0</v>
      </c>
      <c r="D64">
        <v>0</v>
      </c>
      <c r="E64">
        <v>0</v>
      </c>
      <c r="F64">
        <v>0</v>
      </c>
      <c r="G64" t="s">
        <v>46</v>
      </c>
      <c r="H64">
        <v>0</v>
      </c>
      <c r="I64">
        <v>0</v>
      </c>
      <c r="J64" t="s">
        <v>46</v>
      </c>
      <c r="K64" t="e">
        <f t="shared" si="25" ref="K64:Z64">+K63+K61+K62+K52+K46+K45</f>
        <v>#REF!</v>
      </c>
      <c r="L64" t="e">
        <f t="shared" si="25"/>
        <v>#REF!</v>
      </c>
      <c r="M64" t="e">
        <f t="shared" si="26" ref="M64:W72">ROUND(IF(L64&gt;0,+L64/number_units,0),0)</f>
        <v>#REF!</v>
      </c>
      <c r="N64" t="s">
        <v>46</v>
      </c>
      <c r="O64">
        <f t="shared" si="25"/>
        <v>0</v>
      </c>
      <c r="P64">
        <f t="shared" si="25"/>
        <v>0</v>
      </c>
      <c r="Q64">
        <f t="shared" si="25"/>
        <v>0</v>
      </c>
      <c r="R64">
        <f t="shared" si="25"/>
        <v>0</v>
      </c>
      <c r="S64">
        <f t="shared" si="21"/>
        <v>0</v>
      </c>
      <c r="T64" t="e">
        <f t="shared" si="25"/>
        <v>#REF!</v>
      </c>
      <c r="U64" t="e">
        <f t="shared" si="26"/>
        <v>#REF!</v>
      </c>
      <c r="V64">
        <f t="shared" si="25"/>
        <v>0</v>
      </c>
      <c r="W64">
        <f t="shared" si="26"/>
        <v>0</v>
      </c>
      <c r="X64" t="e">
        <f t="shared" si="25"/>
        <v>#REF!</v>
      </c>
      <c r="Y64" t="e">
        <f t="shared" si="21"/>
        <v>#REF!</v>
      </c>
      <c r="Z64">
        <f t="shared" si="25"/>
        <v>0</v>
      </c>
      <c r="AA64">
        <f t="shared" si="21"/>
        <v>0</v>
      </c>
      <c r="AB64" t="e">
        <f>AB63+AB61+AB62+AB52+AB46+AB45</f>
        <v>#REF!</v>
      </c>
      <c r="AC64" t="e">
        <f>IF(number_units=0,0,ROUND('Freddie I&amp;E'!AB64/number_units,2))</f>
        <v>#REF!</v>
      </c>
      <c r="AE64">
        <f>VLOOKUP("TOTAL OPERATING EXPENSES",AI10:AJ35,2,FALSE)</f>
        <v>2317.971483548957</v>
      </c>
    </row>
    <row r="65" ht="15.75" customHeight="1"/>
    <row r="66" ht="15.75" customHeight="1">
      <c r="A66" t="s">
        <v>81</v>
      </c>
      <c r="C66">
        <v>0</v>
      </c>
      <c r="D66">
        <v>0</v>
      </c>
      <c r="E66">
        <v>0</v>
      </c>
      <c r="F66">
        <v>0</v>
      </c>
      <c r="G66" t="s">
        <v>46</v>
      </c>
      <c r="H66">
        <v>0</v>
      </c>
      <c r="I66">
        <v>0</v>
      </c>
      <c r="J66" t="s">
        <v>46</v>
      </c>
      <c r="K66" t="e">
        <f t="shared" si="27" ref="K66:AB66">K34+K64</f>
        <v>#REF!</v>
      </c>
      <c r="L66" t="e">
        <f t="shared" si="27"/>
        <v>#REF!</v>
      </c>
      <c r="M66" t="e">
        <f t="shared" si="21"/>
        <v>#REF!</v>
      </c>
      <c r="N66" t="s">
        <v>46</v>
      </c>
      <c r="O66">
        <f t="shared" si="27"/>
        <v>0</v>
      </c>
      <c r="P66">
        <f t="shared" si="27"/>
        <v>0</v>
      </c>
      <c r="Q66">
        <f t="shared" si="27"/>
        <v>0</v>
      </c>
      <c r="R66">
        <f t="shared" si="27"/>
        <v>0</v>
      </c>
      <c r="S66">
        <f t="shared" si="21"/>
        <v>0</v>
      </c>
      <c r="T66" t="e">
        <f t="shared" si="27"/>
        <v>#REF!</v>
      </c>
      <c r="U66" t="e">
        <f t="shared" si="21"/>
        <v>#REF!</v>
      </c>
      <c r="V66">
        <f t="shared" si="27"/>
        <v>0</v>
      </c>
      <c r="W66">
        <f t="shared" si="21"/>
        <v>0</v>
      </c>
      <c r="X66" t="e">
        <f t="shared" si="27"/>
        <v>#REF!</v>
      </c>
      <c r="Y66" t="e">
        <f t="shared" si="21"/>
        <v>#REF!</v>
      </c>
      <c r="Z66">
        <f t="shared" si="27"/>
        <v>0</v>
      </c>
      <c r="AA66">
        <f t="shared" si="21"/>
        <v>0</v>
      </c>
      <c r="AB66" t="e">
        <f t="shared" si="27"/>
        <v>#REF!</v>
      </c>
      <c r="AC66" t="e">
        <f>IF(number_units=0,0,ROUND('Freddie I&amp;E'!AB66/number_units,2))</f>
        <v>#REF!</v>
      </c>
      <c r="AE66">
        <f>VLOOKUP("TOTAL EXPENSES",AI10:AJ35,2,FALSE)</f>
        <v>5431.789107506374</v>
      </c>
    </row>
    <row r="67" ht="15" customHeight="1">
      <c r="A67" t="s">
        <v>114</v>
      </c>
      <c r="C67">
        <v>0</v>
      </c>
      <c r="D67">
        <v>0</v>
      </c>
      <c r="E67">
        <v>0</v>
      </c>
      <c r="F67">
        <v>0</v>
      </c>
      <c r="G67" t="s">
        <v>46</v>
      </c>
      <c r="H67">
        <v>0</v>
      </c>
      <c r="I67">
        <v>0</v>
      </c>
      <c r="J67" t="s">
        <v>46</v>
      </c>
      <c r="K67" t="e">
        <f>'Fannie Historical Ops'!#REF!</f>
        <v>#REF!</v>
      </c>
      <c r="L67" t="e">
        <f>ROUND(IF(K67&lt;&gt;0,(K67/'Freddie I&amp;E'!K4)*12,0),2)</f>
        <v>#REF!</v>
      </c>
      <c r="M67" t="e">
        <f t="shared" si="2"/>
        <v>#REF!</v>
      </c>
      <c r="N67" t="s">
        <v>46</v>
      </c>
      <c r="O67">
        <v>0</v>
      </c>
      <c r="P67">
        <v>0</v>
      </c>
      <c r="Q67">
        <v>0</v>
      </c>
      <c r="R67">
        <f t="shared" si="6"/>
        <v>0</v>
      </c>
      <c r="S67">
        <f t="shared" si="2"/>
        <v>0</v>
      </c>
      <c r="T67" t="e">
        <f>'Fannie Historical Ops'!#REF!</f>
        <v>#REF!</v>
      </c>
      <c r="U67" t="e">
        <f t="shared" si="2"/>
        <v>#REF!</v>
      </c>
      <c r="V67">
        <v>0</v>
      </c>
      <c r="W67">
        <f t="shared" si="2"/>
        <v>0</v>
      </c>
      <c r="X67" t="e">
        <f>'Fannie Historical Ops'!#REF!</f>
        <v>#REF!</v>
      </c>
      <c r="Y67" t="e">
        <f t="shared" si="2"/>
        <v>#REF!</v>
      </c>
      <c r="Z67">
        <v>0</v>
      </c>
      <c r="AA67">
        <f t="shared" si="2"/>
        <v>0</v>
      </c>
      <c r="AB67" t="e">
        <f t="shared" si="16"/>
        <v>#REF!</v>
      </c>
      <c r="AC67" t="e">
        <f>IF(number_units=0,0,ROUND('Freddie I&amp;E'!AB67/number_units,2))</f>
        <v>#REF!</v>
      </c>
    </row>
    <row r="68" ht="15" customHeight="1">
      <c r="A68" t="s">
        <v>83</v>
      </c>
      <c r="C68">
        <v>0</v>
      </c>
      <c r="D68">
        <v>0</v>
      </c>
      <c r="E68">
        <v>0</v>
      </c>
      <c r="F68">
        <v>0</v>
      </c>
      <c r="G68" t="s">
        <v>46</v>
      </c>
      <c r="H68">
        <v>0</v>
      </c>
      <c r="I68">
        <v>0</v>
      </c>
      <c r="J68" t="s">
        <v>46</v>
      </c>
      <c r="K68">
        <v>0</v>
      </c>
      <c r="L68">
        <f>ROUND(IF(K68&lt;&gt;0,(K68/'Freddie I&amp;E'!K4)*12,0),2)</f>
        <v>0</v>
      </c>
      <c r="M68">
        <f t="shared" si="2"/>
        <v>0</v>
      </c>
      <c r="N68" t="s">
        <v>46</v>
      </c>
      <c r="O68">
        <v>0</v>
      </c>
      <c r="P68">
        <v>0</v>
      </c>
      <c r="Q68">
        <v>0</v>
      </c>
      <c r="R68">
        <f t="shared" si="6"/>
        <v>0</v>
      </c>
      <c r="S68">
        <f t="shared" si="2"/>
        <v>0</v>
      </c>
      <c r="T68">
        <v>0</v>
      </c>
      <c r="U68">
        <f t="shared" si="2"/>
        <v>0</v>
      </c>
      <c r="V68">
        <v>0</v>
      </c>
      <c r="W68">
        <f t="shared" si="2"/>
        <v>0</v>
      </c>
      <c r="X68">
        <f t="shared" si="28" ref="X68:Z68">ROUND(Y68*number_units,2)</f>
        <v>0</v>
      </c>
      <c r="Y68">
        <v>0</v>
      </c>
      <c r="Z68">
        <f t="shared" si="28"/>
        <v>0</v>
      </c>
      <c r="AA68">
        <v>0</v>
      </c>
      <c r="AB68">
        <f>ROUND('Freddie I&amp;E'!AC68*number_units,2)</f>
        <v>25250</v>
      </c>
      <c r="AC68" cm="1">
        <f t="array" ref="AC68">Data!B4</f>
        <v>250</v>
      </c>
      <c r="AE68">
        <f>VLOOKUP("Replacement Reserves",AI10:AJ35,2,FALSE)</f>
        <v>258.4609102252578</v>
      </c>
    </row>
    <row r="69" ht="15.75" customHeight="1">
      <c r="A69" t="s">
        <v>115</v>
      </c>
      <c r="C69">
        <v>0</v>
      </c>
      <c r="D69">
        <v>0</v>
      </c>
      <c r="E69">
        <v>0</v>
      </c>
      <c r="F69">
        <v>0</v>
      </c>
      <c r="G69" t="s">
        <v>46</v>
      </c>
      <c r="H69">
        <v>0</v>
      </c>
      <c r="I69">
        <v>0</v>
      </c>
      <c r="J69" t="s">
        <v>46</v>
      </c>
      <c r="K69">
        <v>0</v>
      </c>
      <c r="L69">
        <f>ROUND(IF(K69&lt;&gt;0,(K69/'Freddie I&amp;E'!K4)*12,0),2)</f>
        <v>0</v>
      </c>
      <c r="M69">
        <f t="shared" si="2"/>
        <v>0</v>
      </c>
      <c r="N69" t="s">
        <v>46</v>
      </c>
      <c r="O69">
        <v>0</v>
      </c>
      <c r="P69">
        <v>0</v>
      </c>
      <c r="Q69">
        <v>0</v>
      </c>
      <c r="R69">
        <f t="shared" si="6"/>
        <v>0</v>
      </c>
      <c r="S69">
        <f t="shared" si="2"/>
        <v>0</v>
      </c>
      <c r="T69">
        <v>0</v>
      </c>
      <c r="U69">
        <f t="shared" si="2"/>
        <v>0</v>
      </c>
      <c r="V69">
        <v>0</v>
      </c>
      <c r="W69">
        <f t="shared" si="2"/>
        <v>0</v>
      </c>
      <c r="X69">
        <v>0</v>
      </c>
      <c r="Y69">
        <f t="shared" si="2"/>
        <v>0</v>
      </c>
      <c r="Z69">
        <v>0</v>
      </c>
      <c r="AA69">
        <f t="shared" si="2"/>
        <v>0</v>
      </c>
      <c r="AB69">
        <f t="shared" si="16"/>
        <v>0</v>
      </c>
      <c r="AC69">
        <f>IF(number_units=0,0,ROUND('Freddie I&amp;E'!AB69/number_units,2))</f>
        <v>0</v>
      </c>
    </row>
    <row r="70" ht="15.75" customHeight="1">
      <c r="A70" t="s">
        <v>85</v>
      </c>
      <c r="C70">
        <v>0</v>
      </c>
      <c r="D70">
        <v>0</v>
      </c>
      <c r="E70">
        <v>0</v>
      </c>
      <c r="F70">
        <v>0</v>
      </c>
      <c r="G70" t="s">
        <v>46</v>
      </c>
      <c r="H70">
        <v>0</v>
      </c>
      <c r="I70">
        <v>0</v>
      </c>
      <c r="J70" t="s">
        <v>46</v>
      </c>
      <c r="K70" t="e">
        <f t="shared" si="29" ref="K70:Z70">(K66+K67+K68+K69)</f>
        <v>#REF!</v>
      </c>
      <c r="L70" t="e">
        <f t="shared" si="29"/>
        <v>#REF!</v>
      </c>
      <c r="M70" t="e">
        <f t="shared" si="21"/>
        <v>#REF!</v>
      </c>
      <c r="N70" t="s">
        <v>46</v>
      </c>
      <c r="O70">
        <f t="shared" si="29"/>
        <v>0</v>
      </c>
      <c r="P70">
        <f t="shared" si="29"/>
        <v>0</v>
      </c>
      <c r="Q70">
        <f t="shared" si="29"/>
        <v>0</v>
      </c>
      <c r="R70">
        <f t="shared" si="29"/>
        <v>0</v>
      </c>
      <c r="S70">
        <f t="shared" si="21"/>
        <v>0</v>
      </c>
      <c r="T70" t="e">
        <f t="shared" si="29"/>
        <v>#REF!</v>
      </c>
      <c r="U70" t="e">
        <f t="shared" si="21"/>
        <v>#REF!</v>
      </c>
      <c r="V70">
        <f t="shared" si="29"/>
        <v>0</v>
      </c>
      <c r="W70">
        <f t="shared" si="21"/>
        <v>0</v>
      </c>
      <c r="X70" t="e">
        <f t="shared" si="29"/>
        <v>#REF!</v>
      </c>
      <c r="Y70" t="e">
        <f t="shared" si="21"/>
        <v>#REF!</v>
      </c>
      <c r="Z70">
        <f t="shared" si="29"/>
        <v>0</v>
      </c>
      <c r="AA70">
        <f t="shared" si="21"/>
        <v>0</v>
      </c>
      <c r="AB70" t="e">
        <f>AB66+AB67+AB68+AB69</f>
        <v>#REF!</v>
      </c>
      <c r="AC70" t="e">
        <f>IF(number_units=0,0,ROUND('Freddie I&amp;E'!AB70/number_units,2))</f>
        <v>#REF!</v>
      </c>
      <c r="AE70">
        <f>VLOOKUP("Total Expenses &amp; Reserves",AI10:AJ35,2,FALSE)</f>
        <v>5690.233574571453</v>
      </c>
    </row>
    <row r="71" ht="15.75" customHeight="1">
      <c r="B71" t="s">
        <v>116</v>
      </c>
      <c r="D71" t="e">
        <v>#REF!</v>
      </c>
      <c r="F71" t="e">
        <v>#REF!</v>
      </c>
      <c r="I71" t="e">
        <v>#REF!</v>
      </c>
      <c r="M71">
        <f>ROUND(IF('Freddie I&amp;E'!O36&gt;0,+M70/'Freddie I&amp;E'!O36,0),10)</f>
        <v>0</v>
      </c>
      <c r="S71" t="e">
        <f>ROUND(IF('Freddie I&amp;E'!U36&gt;0,+S70/'Freddie I&amp;E'!U36,0),10)</f>
        <v>#REF!</v>
      </c>
      <c r="U71">
        <f>ROUND(IF('Freddie I&amp;E'!W36&gt;0,+U70/'Freddie I&amp;E'!W36,0),10)</f>
        <v>0</v>
      </c>
      <c r="W71" t="e">
        <f>ROUND(IF('Freddie I&amp;E'!Y36&gt;0,+W70/'Freddie I&amp;E'!Y36,0),10)</f>
        <v>#REF!</v>
      </c>
      <c r="Y71">
        <f>ROUND(IF('Freddie I&amp;E'!AA36&gt;0,+Y70/'Freddie I&amp;E'!AA36,0),10)</f>
        <v>0</v>
      </c>
      <c r="AA71" t="e">
        <f>ROUND(IF('Freddie I&amp;E'!#REF!&gt;0,+AA70/'Freddie I&amp;E'!#REF!,0),10)</f>
        <v>#REF!</v>
      </c>
      <c r="AC71" t="e">
        <f>ROUND(IF('Freddie I&amp;E'!AB24&gt;0,+'Freddie I&amp;E'!AB70/'Freddie I&amp;E'!AB24,0),10)</f>
        <v>#REF!</v>
      </c>
      <c r="AE71">
        <f>VLOOKUP("Expense Ratio",AI10:AJ35,2,FALSE)</f>
        <v>0.44264504235896773</v>
      </c>
    </row>
    <row r="72" ht="15.75" customHeight="1">
      <c r="A72" t="s">
        <v>117</v>
      </c>
      <c r="C72">
        <v>0</v>
      </c>
      <c r="D72">
        <v>0</v>
      </c>
      <c r="E72">
        <v>0</v>
      </c>
      <c r="F72">
        <v>0</v>
      </c>
      <c r="G72" t="s">
        <v>46</v>
      </c>
      <c r="H72">
        <v>0</v>
      </c>
      <c r="I72">
        <v>0</v>
      </c>
      <c r="J72" t="s">
        <v>46</v>
      </c>
      <c r="K72" t="e">
        <f>'Freddie I&amp;E'!K24-K70</f>
        <v>#REF!</v>
      </c>
      <c r="L72" t="e">
        <f>'Freddie I&amp;E'!L24-L70</f>
        <v>#REF!</v>
      </c>
      <c r="M72" t="e">
        <f t="shared" si="26"/>
        <v>#REF!</v>
      </c>
      <c r="N72" t="s">
        <v>46</v>
      </c>
      <c r="O72">
        <f>'Freddie I&amp;E'!Q36-O70</f>
        <v>0</v>
      </c>
      <c r="P72">
        <f>'Freddie I&amp;E'!R36-P70</f>
        <v>0</v>
      </c>
      <c r="Q72">
        <f>'Freddie I&amp;E'!S36-Q70</f>
        <v>0</v>
      </c>
      <c r="R72" t="e">
        <f>'Freddie I&amp;E'!T36-R70</f>
        <v>#REF!</v>
      </c>
      <c r="S72" t="e">
        <f t="shared" si="19"/>
        <v>#REF!</v>
      </c>
      <c r="T72" t="e">
        <f>'Freddie I&amp;E'!V36-T70</f>
        <v>#REF!</v>
      </c>
      <c r="U72" t="e">
        <f t="shared" si="2"/>
        <v>#REF!</v>
      </c>
      <c r="V72" t="e">
        <f>'Freddie I&amp;E'!X36-V70</f>
        <v>#REF!</v>
      </c>
      <c r="W72" t="e">
        <f t="shared" si="2"/>
        <v>#REF!</v>
      </c>
      <c r="X72" t="e">
        <f>'Freddie I&amp;E'!Z36-X70</f>
        <v>#REF!</v>
      </c>
      <c r="Y72" t="e">
        <f t="shared" si="19"/>
        <v>#REF!</v>
      </c>
      <c r="Z72" t="e">
        <f>'Freddie I&amp;E'!AB36-Z70</f>
        <v>#REF!</v>
      </c>
      <c r="AA72" t="e">
        <f t="shared" si="19"/>
        <v>#REF!</v>
      </c>
      <c r="AB72" t="e">
        <f>'Freddie I&amp;E'!AD36-AB70</f>
        <v>#REF!</v>
      </c>
      <c r="AC72" t="e">
        <f>IF(number_units=0,0,ROUND('Freddie I&amp;E'!AB72/number_units,2))</f>
        <v>#REF!</v>
      </c>
      <c r="AE72">
        <f>VLOOKUP("NOI",AI10:AJ35,2,FALSE)</f>
        <v>8639.849150193719</v>
      </c>
    </row>
    <row r="73" ht="15.75" customHeight="1">
      <c r="A73" t="s">
        <v>118</v>
      </c>
      <c r="C73">
        <v>0</v>
      </c>
      <c r="D73">
        <v>0</v>
      </c>
      <c r="E73">
        <v>0</v>
      </c>
      <c r="F73">
        <v>0</v>
      </c>
      <c r="G73" t="s">
        <v>46</v>
      </c>
      <c r="H73">
        <v>0</v>
      </c>
      <c r="I73">
        <v>0</v>
      </c>
      <c r="J73" t="s">
        <v>46</v>
      </c>
      <c r="K73" t="e">
        <f>'Fannie Historical Ops'!#REF!</f>
        <v>#REF!</v>
      </c>
      <c r="L73" t="e">
        <f>ROUND(IF(K73&lt;&gt;0,(K73/'Freddie I&amp;E'!K4)*12,0),2)</f>
        <v>#REF!</v>
      </c>
      <c r="M73" t="e">
        <f t="shared" si="2"/>
        <v>#REF!</v>
      </c>
      <c r="N73" t="s">
        <v>46</v>
      </c>
      <c r="O73">
        <v>0</v>
      </c>
      <c r="P73">
        <v>0</v>
      </c>
      <c r="Q73">
        <v>0</v>
      </c>
      <c r="R73">
        <f t="shared" si="6"/>
        <v>0</v>
      </c>
      <c r="S73">
        <f t="shared" si="2"/>
        <v>0</v>
      </c>
      <c r="T73">
        <v>0</v>
      </c>
      <c r="U73">
        <f t="shared" si="2"/>
        <v>0</v>
      </c>
      <c r="V73">
        <v>0</v>
      </c>
      <c r="W73">
        <f t="shared" si="2"/>
        <v>0</v>
      </c>
      <c r="X73">
        <v>0</v>
      </c>
      <c r="Y73">
        <f t="shared" si="2"/>
        <v>0</v>
      </c>
      <c r="Z73">
        <v>0</v>
      </c>
      <c r="AA73">
        <f t="shared" si="2"/>
        <v>0</v>
      </c>
      <c r="AB73" t="e">
        <f t="shared" si="7"/>
        <v>#REF!</v>
      </c>
      <c r="AC73" t="e">
        <f>IF(number_units=0,0,ROUND('Freddie I&amp;E'!AB73/number_units,2))</f>
        <v>#REF!</v>
      </c>
    </row>
    <row r="74" ht="15.75" customHeight="1">
      <c r="A74" t="s">
        <v>119</v>
      </c>
      <c r="C74">
        <v>0</v>
      </c>
      <c r="D74">
        <v>0</v>
      </c>
      <c r="E74">
        <v>0</v>
      </c>
      <c r="F74">
        <v>0</v>
      </c>
      <c r="G74" t="s">
        <v>46</v>
      </c>
      <c r="H74">
        <v>0</v>
      </c>
      <c r="I74">
        <v>0</v>
      </c>
      <c r="J74" t="s">
        <v>46</v>
      </c>
      <c r="K74" t="e">
        <f t="shared" si="9"/>
        <v>#REF!</v>
      </c>
      <c r="L74" t="e">
        <f t="shared" si="9"/>
        <v>#REF!</v>
      </c>
      <c r="M74" t="e">
        <f t="shared" si="2"/>
        <v>#REF!</v>
      </c>
      <c r="N74" t="s">
        <v>46</v>
      </c>
      <c r="O74">
        <f t="shared" si="9"/>
        <v>0</v>
      </c>
      <c r="P74">
        <f t="shared" si="9"/>
        <v>0</v>
      </c>
      <c r="Q74">
        <f t="shared" si="9"/>
        <v>0</v>
      </c>
      <c r="R74" t="e">
        <f t="shared" si="9"/>
        <v>#REF!</v>
      </c>
      <c r="S74" t="e">
        <f t="shared" si="2"/>
        <v>#REF!</v>
      </c>
      <c r="T74" t="e">
        <f t="shared" si="9"/>
        <v>#REF!</v>
      </c>
      <c r="U74" t="e">
        <f t="shared" si="2"/>
        <v>#REF!</v>
      </c>
      <c r="V74" t="e">
        <f t="shared" si="9"/>
        <v>#REF!</v>
      </c>
      <c r="W74" t="e">
        <f t="shared" si="2"/>
        <v>#REF!</v>
      </c>
      <c r="X74" t="e">
        <f t="shared" si="9"/>
        <v>#REF!</v>
      </c>
      <c r="Y74" t="e">
        <f t="shared" si="2"/>
        <v>#REF!</v>
      </c>
      <c r="Z74" t="e">
        <f t="shared" si="9"/>
        <v>#REF!</v>
      </c>
      <c r="AA74" t="e">
        <f t="shared" si="2"/>
        <v>#REF!</v>
      </c>
      <c r="AB74" t="e">
        <f t="shared" si="30"/>
        <v>#REF!</v>
      </c>
      <c r="AC74" t="e">
        <f>IF(number_units=0,0,ROUND('Freddie I&amp;E'!AB74/number_units,2))</f>
        <v>#REF!</v>
      </c>
    </row>
    <row r="75" ht="14.25" customHeight="1"/>
    <row r="200" ht="14.25" customHeight="1">
      <c r="CB200" t="s">
        <v>120</v>
      </c>
    </row>
  </sheetData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42A2F75-39AE-9A46-8FC6-8BCFBE6C52B3}" mc:Ignorable="x14ac xr xr2 xr3">
  <sheetPr>
    <tabColor rgb="FF00B050"/>
    <pageSetUpPr fitToPage="1"/>
  </sheetPr>
  <dimension ref="A1:DM358"/>
  <sheetViews>
    <sheetView topLeftCell="A1" zoomScale="75" workbookViewId="0" tabSelected="1">
      <selection activeCell="A1" sqref="A1"/>
    </sheetView>
  </sheetViews>
  <sheetFormatPr defaultRowHeight="14.002500000000003" defaultColWidth="9.57421875" customHeight="1"/>
  <cols>
    <col min="1" max="1" width="10.00390625" customWidth="1"/>
    <col min="2" max="2" width="37.140625" customWidth="1"/>
    <col min="3" max="3" width="6.140625" customWidth="1"/>
    <col min="4" max="4" width="11.8515625" customWidth="1"/>
    <col min="5" max="5" width="8.7109375" customWidth="1"/>
    <col min="6" max="6" width="11.8515625" customWidth="1"/>
    <col min="7" max="7" width="8.7109375" customWidth="1"/>
    <col min="8" max="8" width="11.8515625" customWidth="1"/>
    <col min="9" max="9" width="8.7109375" customWidth="1"/>
    <col min="10" max="21" width="11.8515625" customWidth="1"/>
    <col min="22" max="22" width="13.140625" customWidth="1"/>
    <col min="23" max="23" width="14.8515625" customWidth="1"/>
    <col min="24" max="24" width="8.7109375" customWidth="1"/>
    <col min="25" max="25" width="11.8515625" customWidth="1"/>
    <col min="26" max="26" width="8.7109375" customWidth="1"/>
    <col min="27" max="27" width="11.8515625" customWidth="1"/>
    <col min="28" max="28" width="8.7109375" customWidth="1"/>
    <col min="29" max="29" width="11.8515625" customWidth="1"/>
    <col min="30" max="30" width="8.7109375" customWidth="1"/>
    <col min="31" max="31" width="11.8515625" customWidth="1"/>
    <col min="32" max="32" width="8.7109375" customWidth="1"/>
    <col min="33" max="33" width="11.8515625" customWidth="1"/>
    <col min="34" max="34" width="8.7109375" customWidth="1"/>
    <col min="35" max="35" width="11.8515625" customWidth="1"/>
    <col min="36" max="36" width="8.7109375" customWidth="1"/>
    <col min="37" max="37" width="11.8515625" customWidth="1"/>
    <col min="38" max="38" width="8.7109375" customWidth="1"/>
    <col min="39" max="39" width="11.8515625" customWidth="1"/>
    <col min="40" max="40" width="8.7109375" customWidth="1"/>
    <col min="41" max="41" width="2.7109375" customWidth="1"/>
    <col min="42" max="42" width="8.28125" customWidth="1"/>
    <col min="43" max="43" width="44.57421875" customWidth="1"/>
    <col min="44" max="44" width="28.7109375" customWidth="1"/>
    <col min="45" max="45" width="3.57421875" customWidth="1"/>
    <col min="46" max="46" width="11.57421875" hidden="1" customWidth="1"/>
    <col min="47" max="47" width="4.00390625" hidden="1" customWidth="1"/>
    <col min="48" max="48" width="11.57421875" hidden="1" customWidth="1"/>
    <col min="49" max="49" width="7.57421875" hidden="1" customWidth="1"/>
    <col min="50" max="50" width="3.57421875" hidden="1" customWidth="1"/>
    <col min="51" max="51" width="7.57421875" hidden="1" customWidth="1"/>
  </cols>
  <sheetData>
    <row r="1" ht="15" customHeight="1">
      <c r="A1" t="s">
        <v>121</v>
      </c>
      <c r="F1" t="s">
        <v>122</v>
      </c>
      <c r="V1">
        <f>number_units</f>
        <v>101</v>
      </c>
      <c r="AK1" s="1">
        <f t="shared" si="0" ref="AK1:AL1">NOW()</f>
        <v>45191.624167662034</v>
      </c>
      <c r="AL1" s="1">
        <f t="shared" si="0"/>
        <v>45191.624167662034</v>
      </c>
      <c r="AR1" t="str">
        <f t="shared" si="1" ref="AR1:AT1">A1</f>
        <v>Test Property</v>
      </c>
      <c r="AT1">
        <f t="shared" si="1"/>
        <v>0</v>
      </c>
    </row>
    <row r="2" ht="14.25" customHeight="1">
      <c r="B2" t="s">
        <v>123</v>
      </c>
      <c r="D2" t="s">
        <v>124</v>
      </c>
      <c r="F2" t="s">
        <v>124</v>
      </c>
      <c r="H2" t="s">
        <v>124</v>
      </c>
      <c r="J2" t="s">
        <v>20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tr">
        <f>IF(HOps_YTD_or_TR_DropDown="YTD",HOps_YTD_or_TR_DropDown,"TR-"&amp;HOps_YTD_or_TR_Months)&amp;IF(V2="YTD"," Annualized ("&amp;TEXT('OS Analysis'!P2,"m/yyyy")&amp;")"," Statement ("&amp;TEXT('OS Analysis'!P2,"m/yyyy")&amp;")")</f>
        <v>TR-12 Statement (9/2022)</v>
      </c>
      <c r="Y2" t="s">
        <v>138</v>
      </c>
      <c r="AA2" t="s">
        <v>139</v>
      </c>
      <c r="AC2" t="s">
        <v>139</v>
      </c>
      <c r="AE2" t="s">
        <v>140</v>
      </c>
      <c r="AG2" t="s">
        <v>141</v>
      </c>
      <c r="AI2" t="s">
        <v>142</v>
      </c>
      <c r="AK2" t="s">
        <v>143</v>
      </c>
      <c r="AM2" t="s">
        <v>144</v>
      </c>
      <c r="AQ2" t="str">
        <f>B2</f>
        <v>Data Source</v>
      </c>
      <c r="AR2" t="s">
        <v>145</v>
      </c>
      <c r="AT2" t="s">
        <v>146</v>
      </c>
      <c r="AV2" t="s">
        <v>147</v>
      </c>
      <c r="AX2">
        <v>2011</v>
      </c>
    </row>
    <row r="3" ht="14.25" customHeight="1">
      <c r="B3" t="s">
        <v>148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150</v>
      </c>
    </row>
    <row r="4" ht="15" customHeight="1">
      <c r="B4" t="s">
        <v>21</v>
      </c>
      <c r="D4">
        <f>IF(ISBLANK(D3),HOps_CurrentYear-3,"Using TR Figures")</f>
        <v>2019</v>
      </c>
      <c r="E4" t="s">
        <v>151</v>
      </c>
      <c r="F4">
        <f>IF(ISBLANK(F3),HOps_CurrentYear-2,"Using TR Figures")</f>
        <v>2020</v>
      </c>
      <c r="G4" t="s">
        <v>151</v>
      </c>
      <c r="H4">
        <f>IF(ISBLANK(H3),HOps_CurrentYear-1,"Using TR Figures")</f>
        <v>2021</v>
      </c>
      <c r="I4" t="s">
        <v>151</v>
      </c>
      <c r="V4">
        <v>12</v>
      </c>
      <c r="W4">
        <f>YEAR(OSAnalysis_MostRecentMonth)</f>
        <v>2022</v>
      </c>
      <c r="X4" t="s">
        <v>151</v>
      </c>
      <c r="Y4">
        <f>W4</f>
        <v>2022</v>
      </c>
      <c r="Z4" t="s">
        <v>151</v>
      </c>
      <c r="AA4" t="s">
        <v>152</v>
      </c>
      <c r="AB4" t="s">
        <v>151</v>
      </c>
      <c r="AC4" t="s">
        <v>153</v>
      </c>
      <c r="AD4" t="s">
        <v>151</v>
      </c>
      <c r="AE4" t="s">
        <v>154</v>
      </c>
      <c r="AF4" t="s">
        <v>151</v>
      </c>
      <c r="AG4" t="s">
        <v>154</v>
      </c>
      <c r="AH4" t="s">
        <v>151</v>
      </c>
      <c r="AI4" t="s">
        <v>154</v>
      </c>
      <c r="AJ4" t="s">
        <v>151</v>
      </c>
      <c r="AK4" t="s">
        <v>152</v>
      </c>
      <c r="AL4" t="s">
        <v>151</v>
      </c>
      <c r="AM4" t="s">
        <v>152</v>
      </c>
      <c r="AN4" t="s">
        <v>151</v>
      </c>
      <c r="AX4" t="s">
        <v>155</v>
      </c>
    </row>
    <row r="5" ht="14.25" customHeight="1">
      <c r="B5" t="s">
        <v>156</v>
      </c>
      <c r="D5">
        <f>IF(ISBLANK('Fannie Historical Ops'!D$3),SUMIF('OS Analysis'!$BM3:$BM1002,'Fannie Historical Ops'!$B5,'OS Analysis'!$CB3:$CB1002),INDEX($J5:$U5,1,MATCH('Fannie Historical Ops'!D$3,'Fannie Historical Ops'!$J$4:$U$4,0)))</f>
        <v>0</v>
      </c>
      <c r="E5">
        <f>_xlfn.IFERROR((D5/'Fannie Historical Ops'!$V$1)/12,0)</f>
        <v>0</v>
      </c>
      <c r="F5">
        <f>IF(ISBLANK('Fannie Historical Ops'!F$3),SUMIF('OS Analysis'!$AV3:$AV1002,'Fannie Historical Ops'!$B5,'OS Analysis'!$BK3:$BK1002),INDEX($J5:$U5,1,MATCH('Fannie Historical Ops'!F$3,'Fannie Historical Ops'!$J$4:$U$4,0)))</f>
        <v>0</v>
      </c>
      <c r="G5">
        <f>_xlfn.IFERROR((F5/'Fannie Historical Ops'!$V$1)/12,0)</f>
        <v>0</v>
      </c>
      <c r="H5">
        <f>IF(ISBLANK('Fannie Historical Ops'!H$3),SUMIF('OS Analysis'!$AE3:$AE1002,'Fannie Historical Ops'!$B5,'OS Analysis'!$AT3:$AT1002),INDEX($J5:$U5,1,MATCH('Fannie Historical Ops'!H$3,'Fannie Historical Ops'!$J$4:$U$4,0)))</f>
        <v>0</v>
      </c>
      <c r="I5">
        <f>_xlfn.IFERROR((H5/'Fannie Historical Ops'!$V$1)/12,0)</f>
        <v>0</v>
      </c>
      <c r="J5">
        <f>((SUMIF('OS Analysis'!$B3:$B1002,'Fannie Historical Ops'!B5,'OS Analysis'!$AC3:$AC1002))/12)*12</f>
        <v>5028324</v>
      </c>
      <c r="K5">
        <f>((SUMIF('OS Analysis'!$B3:$B1002,'Fannie Historical Ops'!B5,'OS Analysis'!$AB3:$AB1002))/11)*12</f>
        <v>5023599.2727272725</v>
      </c>
      <c r="L5">
        <f>((SUMIF('OS Analysis'!$B3:$B1002,'Fannie Historical Ops'!B5,'OS Analysis'!$AA3:$AA1002))/10)*12</f>
        <v>5019590.4</v>
      </c>
      <c r="M5">
        <f>((SUMIF('OS Analysis'!$B3:$B1002,'Fannie Historical Ops'!B5,'OS Analysis'!$Z3:$Z1002))/9)*12</f>
        <v>5055228</v>
      </c>
      <c r="N5">
        <f>((SUMIF('OS Analysis'!$B3:$B1002,'Fannie Historical Ops'!B5,'OS Analysis'!$Y3:$Y1002))/8)*12</f>
        <v>5056887</v>
      </c>
      <c r="O5">
        <f>((SUMIF('OS Analysis'!$B3:$B1002,'Fannie Historical Ops'!B5,'OS Analysis'!$X3:$X1002))/7)*12</f>
        <v>5050911.428571429</v>
      </c>
      <c r="P5">
        <f>((SUMIF('OS Analysis'!$B3:$B1002,'Fannie Historical Ops'!B5,'OS Analysis'!$W3:$W1002))/6)*12</f>
        <v>5103032</v>
      </c>
      <c r="Q5">
        <f>((SUMIF('OS Analysis'!$B3:$B1002,'Fannie Historical Ops'!B5,'OS Analysis'!$V3:$V1002))/5)*12</f>
        <v>5146665.6</v>
      </c>
      <c r="R5">
        <f>((SUMIF('OS Analysis'!$B3:$B1002,'Fannie Historical Ops'!B5,'OS Analysis'!$U3:$U1002))/4)*12</f>
        <v>5161863</v>
      </c>
      <c r="S5">
        <f>((SUMIF('OS Analysis'!$B3:$B1002,'Fannie Historical Ops'!B5,'OS Analysis'!$T3:$T1002))/3)*12</f>
        <v>5135568</v>
      </c>
      <c r="T5">
        <f>((SUMIF('OS Analysis'!$B3:$B1002,'Fannie Historical Ops'!B5,'OS Analysis'!$S3:$S1002))/2)*12</f>
        <v>5157234</v>
      </c>
      <c r="U5">
        <f>(SUMIF('OS Analysis'!$B3:$B1002,'Fannie Historical Ops'!B5,'OS Analysis'!$R3:$R1002))*12</f>
        <v>5113104</v>
      </c>
      <c r="V5">
        <f>SUMIF('OS Analysis'!$B$3:$B$1002,'Fannie Historical Ops'!$B5,'OS Analysis'!$Q$3:$Q$1002)</f>
        <v>5028324</v>
      </c>
      <c r="W5">
        <f>(V5/'Fannie Historical Ops'!$V$4)*12</f>
        <v>5028324</v>
      </c>
      <c r="X5">
        <f>_xlfn.IFERROR((W5/'Fannie Historical Ops'!$V$1)/12,0)</f>
        <v>4148.782178217822</v>
      </c>
      <c r="Y5">
        <f>SUMIF('OS Analysis'!$CD3:$CD1002,'Fannie Historical Ops'!$B5,'OS Analysis'!$CS3:$CS1002)</f>
        <v>0</v>
      </c>
      <c r="Z5">
        <f>_xlfn.IFERROR((Y5/'Fannie Historical Ops'!$V$1)/12,0)</f>
        <v>0</v>
      </c>
      <c r="AA5">
        <f>SUMIF('OS Analysis'!$CU3:$CU1002,'Fannie Historical Ops'!$B5,'OS Analysis'!$CW3:$CW1002)</f>
        <v>0</v>
      </c>
      <c r="AB5">
        <f>_xlfn.IFERROR((AA5/'Fannie Historical Ops'!$V$1)/12,0)</f>
        <v>0</v>
      </c>
      <c r="AC5">
        <f>SUMIF('OS Analysis'!$CU3:$CU1002,'Fannie Historical Ops'!$B5,'OS Analysis'!$CX3:$CX1002)</f>
        <v>0</v>
      </c>
      <c r="AD5">
        <f>_xlfn.IFERROR((AC5/'Fannie Historical Ops'!$V$1)/12,0)</f>
        <v>0</v>
      </c>
      <c r="AE5">
        <v>0</v>
      </c>
      <c r="AF5">
        <f>_xlfn.IFERROR((AE5/'Fannie Historical Ops'!$V$1)/12,0)</f>
        <v>0</v>
      </c>
      <c r="AG5">
        <v>0</v>
      </c>
      <c r="AH5">
        <f>_xlfn.IFERROR((AG5/'Fannie Historical Ops'!$V$1)/12,0)</f>
        <v>0</v>
      </c>
      <c r="AI5">
        <v>0</v>
      </c>
      <c r="AJ5">
        <f>_xlfn.IFERROR((AI5/'Fannie Historical Ops'!$V$1)/12,0)</f>
        <v>0</v>
      </c>
      <c r="AK5">
        <f>Data!B5*12</f>
        <v>1556580</v>
      </c>
      <c r="AL5">
        <f>_xlfn.IFERROR((AK5/'Fannie Historical Ops'!$V$1)/12,0)</f>
        <v>1284.3069306930693</v>
      </c>
      <c r="AM5">
        <f>Data!B5*12</f>
        <v>1556580</v>
      </c>
      <c r="AN5">
        <f>_xlfn.IFERROR((AM5/'Fannie Historical Ops'!$V$1)/12,0)</f>
        <v>1284.30693069307</v>
      </c>
      <c r="AQ5" t="str">
        <f>'Fannie Historical Ops'!B5</f>
        <v>Gross Potential Rent (GPR)</v>
      </c>
      <c r="AR5" t="str">
        <f>IF('Fannie Historical Ops'!AK5=Data!B5*12,"Annualized GPR (Rent Roll)","Non-Standard Assumption - Please Clarify")</f>
        <v>Annualized GPR (Rent Roll)</v>
      </c>
      <c r="AV5" t="e">
        <f>SUM(#REF!,#REF!,#REF!)/IF(AND(#REF!&lt;&gt;0,#REF!&lt;&gt;0,#REF!&lt;&gt;0),3,IF(AND(#REF!&lt;&gt;0,#REF!&lt;&gt;0),2,IF(AND(#REF!&lt;&gt;0,#REF!&lt;&gt;0),2,1)))</f>
        <v>#REF!</v>
      </c>
      <c r="AW5">
        <f>_xlfn.IFERROR((AV5/V1)/12,0)</f>
        <v>0</v>
      </c>
      <c r="AX5">
        <v>0</v>
      </c>
      <c r="AY5">
        <f>_xlfn.IFERROR((AX5/V1)/12,0)</f>
        <v>0</v>
      </c>
    </row>
    <row r="6" ht="14.25" customHeight="1">
      <c r="B6" t="s">
        <v>158</v>
      </c>
      <c r="D6">
        <f>IF(ISBLANK('Fannie Historical Ops'!D$3),SUMIF('OS Analysis'!$BM3:$BM1002,'Fannie Historical Ops'!$B6,'OS Analysis'!$CB3:$CB1002),INDEX($J6:$U6,1,MATCH('Fannie Historical Ops'!D$3,'Fannie Historical Ops'!$J$4:$U$4,0)))</f>
        <v>0</v>
      </c>
      <c r="E6">
        <f t="shared" si="2" ref="E6:AY8">_xlfn.IFERROR(-D6/D$5,0)</f>
        <v>0</v>
      </c>
      <c r="F6">
        <f>IF(ISBLANK('Fannie Historical Ops'!F$3),SUMIF('OS Analysis'!$AV3:$AV1002,'Fannie Historical Ops'!$B6,'OS Analysis'!$BK3:$BK1002),INDEX($J6:$U6,1,MATCH('Fannie Historical Ops'!F$3,'Fannie Historical Ops'!$J$4:$U$4,0)))</f>
        <v>0</v>
      </c>
      <c r="G6">
        <f t="shared" si="2"/>
        <v>0</v>
      </c>
      <c r="H6">
        <f>IF(ISBLANK('Fannie Historical Ops'!H$3),SUMIF('OS Analysis'!$AE3:$AE1002,'Fannie Historical Ops'!$B6,'OS Analysis'!$AT3:$AT1002),INDEX($J6:$U6,1,MATCH('Fannie Historical Ops'!H$3,'Fannie Historical Ops'!$J$4:$U$4,0)))</f>
        <v>0</v>
      </c>
      <c r="I6">
        <f t="shared" si="2"/>
        <v>0</v>
      </c>
      <c r="J6">
        <f>((SUMIF('OS Analysis'!$B3:$B1002,'Fannie Historical Ops'!B6,'OS Analysis'!$AC3:$AC1002))/12)*12</f>
        <v>-174838</v>
      </c>
      <c r="K6">
        <f>((SUMIF('OS Analysis'!$B3:$B1002,'Fannie Historical Ops'!B6,'OS Analysis'!$AB3:$AB1002))/11)*12</f>
        <v>-174100.36363636365</v>
      </c>
      <c r="L6">
        <f>((SUMIF('OS Analysis'!$B3:$B1002,'Fannie Historical Ops'!B6,'OS Analysis'!$AA3:$AA1002))/10)*12</f>
        <v>-167413.2</v>
      </c>
      <c r="M6">
        <f>((SUMIF('OS Analysis'!$B3:$B1002,'Fannie Historical Ops'!B6,'OS Analysis'!$Z3:$Z1002))/9)*12</f>
        <v>-165697.33333333334</v>
      </c>
      <c r="N6">
        <f>((SUMIF('OS Analysis'!$B3:$B1002,'Fannie Historical Ops'!B6,'OS Analysis'!$Y3:$Y1002))/8)*12</f>
        <v>-151336.5</v>
      </c>
      <c r="O6">
        <f>((SUMIF('OS Analysis'!$B3:$B1002,'Fannie Historical Ops'!B6,'OS Analysis'!$X3:$X1002))/7)*12</f>
        <v>-145505.14285714284</v>
      </c>
      <c r="P6">
        <f>((SUMIF('OS Analysis'!$B3:$B1002,'Fannie Historical Ops'!B6,'OS Analysis'!$W3:$W1002))/6)*12</f>
        <v>-148634</v>
      </c>
      <c r="Q6">
        <f>((SUMIF('OS Analysis'!$B3:$B1002,'Fannie Historical Ops'!B6,'OS Analysis'!$V3:$V1002))/5)*12</f>
        <v>-165321.59999999998</v>
      </c>
      <c r="R6">
        <f>((SUMIF('OS Analysis'!$B3:$B1002,'Fannie Historical Ops'!B6,'OS Analysis'!$U3:$U1002))/4)*12</f>
        <v>-179808</v>
      </c>
      <c r="S6">
        <f>((SUMIF('OS Analysis'!$B3:$B1002,'Fannie Historical Ops'!B6,'OS Analysis'!$T3:$T1002))/3)*12</f>
        <v>-186172</v>
      </c>
      <c r="T6">
        <f>((SUMIF('OS Analysis'!$B3:$B1002,'Fannie Historical Ops'!B6,'OS Analysis'!$S3:$S1002))/2)*12</f>
        <v>-203988</v>
      </c>
      <c r="U6">
        <f>(SUMIF('OS Analysis'!$B3:$B1002,'Fannie Historical Ops'!B6,'OS Analysis'!$R3:$R1002))*12</f>
        <v>-229572</v>
      </c>
      <c r="V6">
        <f>SUMIF('OS Analysis'!$B$3:$B$1002,'Fannie Historical Ops'!$B6,'OS Analysis'!$Q$3:$Q$1002)</f>
        <v>-174838</v>
      </c>
      <c r="W6">
        <f>(V6/'Fannie Historical Ops'!$V$4)*12</f>
        <v>-174838</v>
      </c>
      <c r="X6">
        <f t="shared" si="2"/>
        <v>0.0347706313276551</v>
      </c>
      <c r="Y6">
        <f>SUMIF('OS Analysis'!$CD3:$CD1002,'Fannie Historical Ops'!$B6,'OS Analysis'!$CS3:$CS1002)</f>
        <v>0</v>
      </c>
      <c r="Z6">
        <f t="shared" si="2"/>
        <v>0</v>
      </c>
      <c r="AA6">
        <f>SUMIF('OS Analysis'!$CU3:$CU1002,'Fannie Historical Ops'!$B6,'OS Analysis'!$CW3:$CW1002)</f>
        <v>0</v>
      </c>
      <c r="AB6">
        <f t="shared" si="2"/>
        <v>0</v>
      </c>
      <c r="AC6">
        <f>SUMIF('OS Analysis'!$CU3:$CU1002,'Fannie Historical Ops'!$B6,'OS Analysis'!$CX3:$CX1002)</f>
        <v>0</v>
      </c>
      <c r="AD6">
        <f t="shared" si="2"/>
        <v>0</v>
      </c>
      <c r="AE6">
        <v>0</v>
      </c>
      <c r="AF6">
        <f t="shared" si="2"/>
        <v>0</v>
      </c>
      <c r="AG6">
        <v>0</v>
      </c>
      <c r="AH6">
        <f t="shared" si="2"/>
        <v>0</v>
      </c>
      <c r="AI6">
        <v>0</v>
      </c>
      <c r="AJ6">
        <f t="shared" si="2"/>
        <v>0</v>
      </c>
      <c r="AK6">
        <f t="shared" si="3" ref="AK6:AK8">S6</f>
        <v>-186172</v>
      </c>
      <c r="AL6">
        <f t="shared" si="2"/>
        <v>0.11960323272816045</v>
      </c>
      <c r="AM6" cm="1">
        <f t="array" ref="AM6">S6</f>
        <v>-186172</v>
      </c>
      <c r="AN6">
        <f t="shared" si="2"/>
        <v>0.11960323272816</v>
      </c>
      <c r="AQ6" t="str">
        <f>'Fannie Historical Ops'!B6</f>
        <v>Less Vacancy Loss</v>
      </c>
      <c r="AR6" t="str">
        <f>IF('Fannie Historical Ops'!AK6=0,"",IF('Fannie Historical Ops'!AK6='Fannie Historical Ops'!S6,"T-3 Annualized","Non-Standard Assumption - Please Clarify"))</f>
        <v>T-3 Annualized</v>
      </c>
      <c r="AV6" t="e">
        <f>SUM(#REF!,#REF!,#REF!)/IF(AND(#REF!&lt;&gt;0,#REF!&lt;&gt;0,#REF!&lt;&gt;0),3,IF(AND(#REF!&lt;&gt;0,#REF!&lt;&gt;0),2,IF(AND(#REF!&lt;&gt;0,#REF!&lt;&gt;0),2,1)))</f>
        <v>#REF!</v>
      </c>
      <c r="AW6">
        <f t="shared" si="2"/>
        <v>0</v>
      </c>
      <c r="AX6">
        <v>0</v>
      </c>
      <c r="AY6">
        <f t="shared" si="2"/>
        <v>0</v>
      </c>
    </row>
    <row r="7" ht="14.25" customHeight="1">
      <c r="B7" t="s">
        <v>159</v>
      </c>
      <c r="D7">
        <f>IF(ISBLANK('Fannie Historical Ops'!D$3),SUMIF('OS Analysis'!$BM3:$BM1002,'Fannie Historical Ops'!$B7,'OS Analysis'!$CB3:$CB1002),INDEX($J7:$U7,1,MATCH('Fannie Historical Ops'!D$3,'Fannie Historical Ops'!$J$4:$U$4,0)))</f>
        <v>0</v>
      </c>
      <c r="E7">
        <f t="shared" si="2"/>
        <v>0</v>
      </c>
      <c r="F7">
        <f>IF(ISBLANK('Fannie Historical Ops'!F$3),SUMIF('OS Analysis'!$AV3:$AV1002,'Fannie Historical Ops'!$B7,'OS Analysis'!$BK3:$BK1002),INDEX($J7:$U7,1,MATCH('Fannie Historical Ops'!F$3,'Fannie Historical Ops'!$J$4:$U$4,0)))</f>
        <v>0</v>
      </c>
      <c r="G7">
        <f t="shared" si="2"/>
        <v>0</v>
      </c>
      <c r="H7">
        <f>IF(ISBLANK('Fannie Historical Ops'!H$3),SUMIF('OS Analysis'!$AE3:$AE1002,'Fannie Historical Ops'!$B7,'OS Analysis'!$AT3:$AT1002),INDEX($J7:$U7,1,MATCH('Fannie Historical Ops'!H$3,'Fannie Historical Ops'!$J$4:$U$4,0)))</f>
        <v>0</v>
      </c>
      <c r="I7">
        <f t="shared" si="2"/>
        <v>0</v>
      </c>
      <c r="J7">
        <f>((SUMIF('OS Analysis'!$B3:$B1002,'Fannie Historical Ops'!B7,'OS Analysis'!$AC3:$AC1002))/12)*12</f>
        <v>-46354</v>
      </c>
      <c r="K7">
        <f>((SUMIF('OS Analysis'!$B3:$B1002,'Fannie Historical Ops'!B7,'OS Analysis'!$AB3:$AB1002))/11)*12</f>
        <v>-50590.90909090909</v>
      </c>
      <c r="L7">
        <f>((SUMIF('OS Analysis'!$B3:$B1002,'Fannie Historical Ops'!B7,'OS Analysis'!$AA3:$AA1002))/10)*12</f>
        <v>-56042.399999999994</v>
      </c>
      <c r="M7">
        <f>((SUMIF('OS Analysis'!$B3:$B1002,'Fannie Historical Ops'!B7,'OS Analysis'!$Z3:$Z1002))/9)*12</f>
        <v>-58862.66666666667</v>
      </c>
      <c r="N7">
        <f>((SUMIF('OS Analysis'!$B3:$B1002,'Fannie Historical Ops'!B7,'OS Analysis'!$Y3:$Y1002))/8)*12</f>
        <v>-56860.5</v>
      </c>
      <c r="O7">
        <f>((SUMIF('OS Analysis'!$B3:$B1002,'Fannie Historical Ops'!B7,'OS Analysis'!$X3:$X1002))/7)*12</f>
        <v>-55020</v>
      </c>
      <c r="P7">
        <f>((SUMIF('OS Analysis'!$B3:$B1002,'Fannie Historical Ops'!B7,'OS Analysis'!$W3:$W1002))/6)*12</f>
        <v>-45414</v>
      </c>
      <c r="Q7">
        <f>((SUMIF('OS Analysis'!$B3:$B1002,'Fannie Historical Ops'!B7,'OS Analysis'!$V3:$V1002))/5)*12</f>
        <v>-33984</v>
      </c>
      <c r="R7">
        <f>((SUMIF('OS Analysis'!$B3:$B1002,'Fannie Historical Ops'!B7,'OS Analysis'!$U3:$U1002))/4)*12</f>
        <v>-31167</v>
      </c>
      <c r="S7">
        <f>((SUMIF('OS Analysis'!$B3:$B1002,'Fannie Historical Ops'!B7,'OS Analysis'!$T3:$T1002))/3)*12</f>
        <v>-44520</v>
      </c>
      <c r="T7">
        <f>((SUMIF('OS Analysis'!$B3:$B1002,'Fannie Historical Ops'!B7,'OS Analysis'!$S3:$S1002))/2)*12</f>
        <v>-35256</v>
      </c>
      <c r="U7">
        <f>(SUMIF('OS Analysis'!$B3:$B1002,'Fannie Historical Ops'!B7,'OS Analysis'!$R3:$R1002))*12</f>
        <v>-60120</v>
      </c>
      <c r="V7">
        <f>SUMIF('OS Analysis'!$B$3:$B$1002,'Fannie Historical Ops'!$B7,'OS Analysis'!$Q$3:$Q$1002)</f>
        <v>-46354</v>
      </c>
      <c r="W7">
        <f>(V7/'Fannie Historical Ops'!$V$4)*12</f>
        <v>-46354</v>
      </c>
      <c r="X7">
        <f t="shared" si="2"/>
        <v>0.009218578595969551</v>
      </c>
      <c r="Y7">
        <f>SUMIF('OS Analysis'!$CD3:$CD1002,'Fannie Historical Ops'!$B7,'OS Analysis'!$CS3:$CS1002)</f>
        <v>0</v>
      </c>
      <c r="Z7">
        <f t="shared" si="2"/>
        <v>0</v>
      </c>
      <c r="AA7">
        <f>SUMIF('OS Analysis'!$CU3:$CU1002,'Fannie Historical Ops'!$B7,'OS Analysis'!$CW3:$CW1002)</f>
        <v>0</v>
      </c>
      <c r="AB7">
        <f t="shared" si="2"/>
        <v>0</v>
      </c>
      <c r="AC7">
        <f>SUMIF('OS Analysis'!$CU3:$CU1002,'Fannie Historical Ops'!$B7,'OS Analysis'!$CX3:$CX1002)</f>
        <v>0</v>
      </c>
      <c r="AD7">
        <f t="shared" si="2"/>
        <v>0</v>
      </c>
      <c r="AE7">
        <v>0</v>
      </c>
      <c r="AF7">
        <f t="shared" si="2"/>
        <v>0</v>
      </c>
      <c r="AG7">
        <v>0</v>
      </c>
      <c r="AH7">
        <f t="shared" si="2"/>
        <v>0</v>
      </c>
      <c r="AI7">
        <v>0</v>
      </c>
      <c r="AJ7">
        <f t="shared" si="2"/>
        <v>0</v>
      </c>
      <c r="AK7">
        <f t="shared" si="3"/>
        <v>-44520</v>
      </c>
      <c r="AL7">
        <f t="shared" si="2"/>
        <v>0.028601164090506108</v>
      </c>
      <c r="AM7" cm="1">
        <f t="array" ref="AM7">S7</f>
        <v>-44520</v>
      </c>
      <c r="AN7">
        <f t="shared" si="2"/>
        <v>0.0286011640905061</v>
      </c>
      <c r="AQ7" t="str">
        <f>'Fannie Historical Ops'!B7</f>
        <v>Less Bad Debt</v>
      </c>
      <c r="AR7" t="str">
        <f>IF('Fannie Historical Ops'!AK7=0,"",IF('Fannie Historical Ops'!AK7='Fannie Historical Ops'!S7,"T-3 Annualized","Non-Standard Assumption - Please Clarify"))</f>
        <v>T-3 Annualized</v>
      </c>
      <c r="AV7">
        <v>0</v>
      </c>
      <c r="AW7">
        <v>0</v>
      </c>
      <c r="AX7">
        <v>0</v>
      </c>
      <c r="AY7">
        <v>0</v>
      </c>
    </row>
    <row r="8" ht="14.25" customHeight="1">
      <c r="B8" t="s">
        <v>160</v>
      </c>
      <c r="D8">
        <f>IF(ISBLANK('Fannie Historical Ops'!D$3),SUMIF('OS Analysis'!$BM3:$BM1002,"Less Concessions (income line item)",'OS Analysis'!$CB3:$CB1002)-SUMIF('OS Analysis'!$BM3:$BM1002,"Less Concessions (expense line item)",'OS Analysis'!$CB3:$CB1002),INDEX($J8:$U8,1,MATCH('Fannie Historical Ops'!D$3,'Fannie Historical Ops'!$J$4:$U$4,0)))</f>
        <v>0</v>
      </c>
      <c r="E8">
        <f t="shared" si="2"/>
        <v>0</v>
      </c>
      <c r="F8">
        <f>IF(ISBLANK('Fannie Historical Ops'!F$3),SUMIF('OS Analysis'!$AV3:$AV1002,"Less Concessions (income line item)",'OS Analysis'!$BK3:$BK1002)-SUMIF('OS Analysis'!$AV3:$AV1002,"Less Concessions (expense line item)",'OS Analysis'!$BK3:$BK1002),INDEX($J8:$U8,1,MATCH('Fannie Historical Ops'!F$3,'Fannie Historical Ops'!$J$4:$U$4,0)))</f>
        <v>0</v>
      </c>
      <c r="G8">
        <f t="shared" si="2"/>
        <v>0</v>
      </c>
      <c r="H8">
        <f>IF(ISBLANK('Fannie Historical Ops'!H$3),SUMIF('OS Analysis'!$AE3:$AE1002,"Less Concessions (income line item)",'OS Analysis'!$AT3:$AT1002)-SUMIF('OS Analysis'!$AE3:$AE1002,"Less Concessions (expense line item)",'OS Analysis'!$AT3:$AT1002),INDEX($J8:$U8,1,MATCH('Fannie Historical Ops'!H$3,'Fannie Historical Ops'!$J$4:$U$4,0)))</f>
        <v>0</v>
      </c>
      <c r="I8">
        <f t="shared" si="2"/>
        <v>0</v>
      </c>
      <c r="J8">
        <f>(((SUMIF('OS Analysis'!$B3:$B1002,"Less Concessions (income line item)",'OS Analysis'!$AC3:$AC1002))/12)*12)-(((SUMIF('OS Analysis'!$B3:$B1002,"Less Concessions (expense line item)",'OS Analysis'!$AC3:$AC1002))/12)*12)</f>
        <v>0</v>
      </c>
      <c r="K8">
        <f>(((SUMIF('OS Analysis'!$B3:$B1002,"Less Concessions (income line item)",'OS Analysis'!$AB3:$AB1002))/11)*12)-(((SUMIF('OS Analysis'!$B3:$B1002,"Less Concessions (expense line item)",'OS Analysis'!$AB3:$AB1002))/11)*12)</f>
        <v>0</v>
      </c>
      <c r="L8">
        <f>(((SUMIF('OS Analysis'!$B3:$B1002,"Less Concessions (income line item)",'OS Analysis'!$AA3:$AA1002))/10)*12)-(((SUMIF('OS Analysis'!$B3:$B1002,"Less Concessions (expense line item)",'OS Analysis'!$AA3:$AA1002))/10)*12)</f>
        <v>0</v>
      </c>
      <c r="M8">
        <f>(((SUMIF('OS Analysis'!$B3:$B1002,"Less Concessions (income line item)",'OS Analysis'!$Z3:$Z1002))/9)*12)-(((SUMIF('OS Analysis'!$B3:$B1002,"Less Concessions (expense line item)",'OS Analysis'!$Z3:$Z1002))/9)*12)</f>
        <v>0</v>
      </c>
      <c r="N8">
        <f>(((SUMIF('OS Analysis'!$B3:$B1002,"Less Concessions (income line item)",'OS Analysis'!$Y3:$Y1002))/8)*12)-(((SUMIF('OS Analysis'!$B3:$B1002,"Less Concessions (expense line item)",'OS Analysis'!$Y3:$Y1002))/8)*12)</f>
        <v>0</v>
      </c>
      <c r="O8">
        <f>(((SUMIF('OS Analysis'!$B3:$B1002,"Less Concessions (income line item)",'OS Analysis'!$X3:$X1002))/7)*12)-(((SUMIF('OS Analysis'!$B3:$B1002,"Less Concessions (expense line item)",'OS Analysis'!$X3:$X1002))/7)*12)</f>
        <v>0</v>
      </c>
      <c r="P8">
        <f>(((SUMIF('OS Analysis'!$B3:$B1002,"Less Concessions (income line item)",'OS Analysis'!$W3:$W1002))/6)*12)-(((SUMIF('OS Analysis'!$B3:$B1002,"Less Concessions (expense line item)",'OS Analysis'!$W3:$W1002))/6)*12)</f>
        <v>0</v>
      </c>
      <c r="Q8">
        <f>(((SUMIF('OS Analysis'!$B3:$B1002,"Less Concessions (income line item)",'OS Analysis'!$V3:$V1002))/5)*12)-(((SUMIF('OS Analysis'!$B3:$B1002,"Less Concessions (expense line item)",'OS Analysis'!$V3:$V1002))/5)*12)</f>
        <v>0</v>
      </c>
      <c r="R8">
        <f>(((SUMIF('OS Analysis'!$B3:$B1002,"Less Concessions (income line item)",'OS Analysis'!$U3:$U1002))/4)*12)-(((SUMIF('OS Analysis'!$B3:$B1002,"Less Concessions (expense line item)",'OS Analysis'!$U3:$U1002))/4)*12)</f>
        <v>0</v>
      </c>
      <c r="S8">
        <f>(((SUMIF('OS Analysis'!$B3:$B1002,"Less Concessions (income line item)",'OS Analysis'!$T3:$T1002))/3)*12)-(((SUMIF('OS Analysis'!$B3:$B1002,"Less Concessions (expense line item)",'OS Analysis'!$T3:$T1002))/3)*12)</f>
        <v>0</v>
      </c>
      <c r="T8">
        <f>(((SUMIF('OS Analysis'!$B3:$B1002,"Less Concessions (income line item)",'OS Analysis'!$S3:$S1002))/2)*12)-(((SUMIF('OS Analysis'!$B3:$B1002,"Less Concessions (expense line item)",'OS Analysis'!$S3:$S1002))/2)*12)</f>
        <v>0</v>
      </c>
      <c r="U8">
        <f>(((SUMIF('OS Analysis'!$B3:$B1002,"Less Concessions (income line item)",'OS Analysis'!$R3:$R1002)))*12)-(((SUMIF('OS Analysis'!$B3:$B1002,"Less Concessions (expense line item)",'OS Analysis'!$R3:$R1002)))*12)</f>
        <v>0</v>
      </c>
      <c r="V8">
        <f>SUMIF('OS Analysis'!$B$3:$B$1002,"Less Concessions (income line item)",'OS Analysis'!$Q$3:$Q$1002)-SUMIF('OS Analysis'!$B$3:$B$1002,"Less Concessions (expense line item)",'OS Analysis'!$Q$3:$Q$1002)</f>
        <v>0</v>
      </c>
      <c r="W8">
        <f>(V8/'Fannie Historical Ops'!$V$4)*12</f>
        <v>0</v>
      </c>
      <c r="X8">
        <f t="shared" si="2"/>
        <v>0</v>
      </c>
      <c r="Y8">
        <f>SUMIF('OS Analysis'!$CD3:$CD1002,"Less Concessions (income line item)",'OS Analysis'!$CS3:$CS1002)-SUMIF('OS Analysis'!$CD3:$CD1002,"Less Concessions (expense line item)",'OS Analysis'!$CS3:$CS1002)</f>
        <v>0</v>
      </c>
      <c r="Z8">
        <f t="shared" si="2"/>
        <v>0</v>
      </c>
      <c r="AA8">
        <f>SUMIF('OS Analysis'!$CU3:$CU1002,"Less Concessions (income line item)",'OS Analysis'!$CW3:$CW1002)-SUMIF('OS Analysis'!$CU3:$CU1002,"Less Concessions (expense line item)",'OS Analysis'!$CW3:$CW1002)</f>
        <v>0</v>
      </c>
      <c r="AB8">
        <f t="shared" si="2"/>
        <v>0</v>
      </c>
      <c r="AC8">
        <f>SUMIF('OS Analysis'!$CU3:$CU1002,"Less Concessions (income line item)",'OS Analysis'!$CX3:$CX1002)-SUMIF('OS Analysis'!$CU3:$CU1002,"Less Concessions (expense line item)",'OS Analysis'!$CX3:$CX1002)</f>
        <v>0</v>
      </c>
      <c r="AD8">
        <f t="shared" si="2"/>
        <v>0</v>
      </c>
      <c r="AE8">
        <v>0</v>
      </c>
      <c r="AF8">
        <f t="shared" si="2"/>
        <v>0</v>
      </c>
      <c r="AG8">
        <v>0</v>
      </c>
      <c r="AH8">
        <f t="shared" si="2"/>
        <v>0</v>
      </c>
      <c r="AI8">
        <v>0</v>
      </c>
      <c r="AJ8">
        <f t="shared" si="2"/>
        <v>0</v>
      </c>
      <c r="AK8">
        <f t="shared" si="3"/>
        <v>0</v>
      </c>
      <c r="AL8">
        <f t="shared" si="2"/>
        <v>0</v>
      </c>
      <c r="AM8" cm="1">
        <f t="array" ref="AM8">S8</f>
        <v>0</v>
      </c>
      <c r="AN8">
        <f t="shared" si="2"/>
        <v>0</v>
      </c>
      <c r="AQ8" t="str">
        <f>'Fannie Historical Ops'!B8</f>
        <v>Less Concessions</v>
      </c>
      <c r="AR8">
        <f>IF('Fannie Historical Ops'!AK8=0,"",IF('Fannie Historical Ops'!AK8='Fannie Historical Ops'!S8,"T-3 Annualized","Non-Standard Assumption - Please Clarify"))</f>
      </c>
      <c r="AV8">
        <v>0</v>
      </c>
      <c r="AW8">
        <v>0</v>
      </c>
      <c r="AX8">
        <v>0</v>
      </c>
      <c r="AY8">
        <v>0</v>
      </c>
    </row>
    <row r="9" ht="14.25" customHeight="1">
      <c r="B9" t="s">
        <v>161</v>
      </c>
      <c r="D9">
        <f t="shared" si="4" ref="D9:AM9">SUM(D5:D8)</f>
        <v>0</v>
      </c>
      <c r="E9">
        <f>_xlfn.IFERROR((D9/'Fannie Historical Ops'!$V$1)/12,0)</f>
        <v>0</v>
      </c>
      <c r="F9">
        <f t="shared" si="4"/>
        <v>0</v>
      </c>
      <c r="G9">
        <f>_xlfn.IFERROR((F9/'Fannie Historical Ops'!$V$1)/12,0)</f>
        <v>0</v>
      </c>
      <c r="H9">
        <f t="shared" si="4"/>
        <v>0</v>
      </c>
      <c r="I9">
        <f>_xlfn.IFERROR((H9/'Fannie Historical Ops'!$V$1)/12,0)</f>
        <v>0</v>
      </c>
      <c r="J9">
        <f t="shared" si="4"/>
        <v>4807132</v>
      </c>
      <c r="K9">
        <f t="shared" si="4"/>
        <v>4798908</v>
      </c>
      <c r="L9">
        <f t="shared" si="4"/>
        <v>4796134.8</v>
      </c>
      <c r="M9">
        <f t="shared" si="4"/>
        <v>4830668</v>
      </c>
      <c r="N9">
        <f t="shared" si="4"/>
        <v>4848690</v>
      </c>
      <c r="O9">
        <f t="shared" si="4"/>
        <v>4850386.285714286</v>
      </c>
      <c r="P9">
        <f t="shared" si="4"/>
        <v>4908984</v>
      </c>
      <c r="Q9">
        <f t="shared" si="4"/>
        <v>4947360</v>
      </c>
      <c r="R9">
        <f t="shared" si="4"/>
        <v>4950888</v>
      </c>
      <c r="S9">
        <f t="shared" si="4"/>
        <v>4904876</v>
      </c>
      <c r="T9">
        <f t="shared" si="4"/>
        <v>4917990</v>
      </c>
      <c r="U9">
        <f t="shared" si="4"/>
        <v>4823412</v>
      </c>
      <c r="V9">
        <f t="shared" si="4"/>
        <v>4807132</v>
      </c>
      <c r="W9">
        <f t="shared" si="4"/>
        <v>4807132</v>
      </c>
      <c r="X9">
        <f>_xlfn.IFERROR((W9/'Fannie Historical Ops'!$V$1)/12,0)</f>
        <v>3966.280528052805</v>
      </c>
      <c r="Y9">
        <f t="shared" si="4"/>
        <v>0</v>
      </c>
      <c r="Z9">
        <f>_xlfn.IFERROR((Y9/'Fannie Historical Ops'!$V$1)/12,0)</f>
        <v>0</v>
      </c>
      <c r="AA9">
        <f t="shared" si="4"/>
        <v>0</v>
      </c>
      <c r="AB9">
        <f>_xlfn.IFERROR((AA9/'Fannie Historical Ops'!$V$1)/12,0)</f>
        <v>0</v>
      </c>
      <c r="AC9">
        <f t="shared" si="4"/>
        <v>0</v>
      </c>
      <c r="AD9">
        <f>_xlfn.IFERROR((AC9/'Fannie Historical Ops'!$V$1)/12,0)</f>
        <v>0</v>
      </c>
      <c r="AE9">
        <f t="shared" si="4"/>
        <v>0</v>
      </c>
      <c r="AF9">
        <f>_xlfn.IFERROR((AE9/'Fannie Historical Ops'!$V$1)/12,0)</f>
        <v>0</v>
      </c>
      <c r="AG9">
        <f t="shared" si="4"/>
        <v>0</v>
      </c>
      <c r="AH9">
        <f>_xlfn.IFERROR((AG9/'Fannie Historical Ops'!$V$1)/12,0)</f>
        <v>0</v>
      </c>
      <c r="AI9">
        <f t="shared" si="4"/>
        <v>0</v>
      </c>
      <c r="AJ9">
        <f>_xlfn.IFERROR((AI9/'Fannie Historical Ops'!$V$1)/12,0)</f>
        <v>0</v>
      </c>
      <c r="AK9">
        <f t="shared" si="4"/>
        <v>1325888</v>
      </c>
      <c r="AL9">
        <f>_xlfn.IFERROR((AK9/'Fannie Historical Ops'!$V$1)/12,0)</f>
        <v>1093.96699669967</v>
      </c>
      <c r="AM9">
        <f t="shared" si="4"/>
        <v>1325888</v>
      </c>
      <c r="AN9">
        <f>_xlfn.IFERROR((AM9/'Fannie Historical Ops'!$V$1)/12,0)</f>
        <v>1093.96699669967</v>
      </c>
      <c r="AQ9" t="str">
        <f>'Fannie Historical Ops'!B9</f>
        <v>Net Rentable Income</v>
      </c>
      <c r="AV9">
        <v>0</v>
      </c>
      <c r="AW9">
        <v>0</v>
      </c>
      <c r="AX9">
        <v>0</v>
      </c>
      <c r="AY9">
        <v>0</v>
      </c>
    </row>
    <row r="10" ht="14.25" customHeight="1">
      <c r="B10" t="s">
        <v>162</v>
      </c>
      <c r="D10">
        <f t="shared" si="5" ref="D10:AM10">SUM(D6:D8)</f>
        <v>0</v>
      </c>
      <c r="E10">
        <f t="shared" si="6" ref="E10:AL10">_xlfn.IFERROR(E6+E7+E8,0)</f>
        <v>0</v>
      </c>
      <c r="F10">
        <f t="shared" si="5"/>
        <v>0</v>
      </c>
      <c r="G10">
        <f t="shared" si="6"/>
        <v>0</v>
      </c>
      <c r="H10">
        <f t="shared" si="5"/>
        <v>0</v>
      </c>
      <c r="I10">
        <f t="shared" si="6"/>
        <v>0</v>
      </c>
      <c r="J10">
        <f t="shared" si="7" ref="J10:U10">_xlfn.IFERROR(SUM(J6:J8)/J5,0)</f>
        <v>-0.04398920992362465</v>
      </c>
      <c r="K10">
        <f t="shared" si="7"/>
        <v>-0.044727148908374134</v>
      </c>
      <c r="L10">
        <f t="shared" si="7"/>
        <v>-0.044516700008032525</v>
      </c>
      <c r="M10">
        <f t="shared" si="7"/>
        <v>-0.044421339650753636</v>
      </c>
      <c r="N10">
        <f t="shared" si="7"/>
        <v>-0.041170981277612095</v>
      </c>
      <c r="O10">
        <f t="shared" si="7"/>
        <v>-0.03970078384721512</v>
      </c>
      <c r="P10">
        <f t="shared" si="7"/>
        <v>-0.038026020608924266</v>
      </c>
      <c r="Q10">
        <f t="shared" si="7"/>
        <v>-0.03872518937309624</v>
      </c>
      <c r="R10">
        <f t="shared" si="7"/>
        <v>-0.04087187126043446</v>
      </c>
      <c r="S10">
        <f t="shared" si="7"/>
        <v>-0.044920445021855424</v>
      </c>
      <c r="T10">
        <f t="shared" si="7"/>
        <v>-0.0463899834678822</v>
      </c>
      <c r="U10">
        <f t="shared" si="7"/>
        <v>-0.05665677834833792</v>
      </c>
      <c r="V10">
        <f t="shared" si="5"/>
        <v>-221192</v>
      </c>
      <c r="W10">
        <f t="shared" si="5"/>
        <v>-221192</v>
      </c>
      <c r="X10">
        <f t="shared" si="6"/>
        <v>0.04398920992362465</v>
      </c>
      <c r="Y10">
        <f t="shared" si="5"/>
        <v>0</v>
      </c>
      <c r="Z10">
        <f t="shared" si="6"/>
        <v>0</v>
      </c>
      <c r="AA10">
        <f t="shared" si="5"/>
        <v>0</v>
      </c>
      <c r="AB10">
        <f t="shared" si="6"/>
        <v>0</v>
      </c>
      <c r="AC10">
        <f t="shared" si="5"/>
        <v>0</v>
      </c>
      <c r="AD10">
        <f t="shared" si="8" ref="AD10:AN10">_xlfn.IFERROR(_xlfn.IFERROR(AD6+AD7+AD8,0),0)</f>
        <v>0</v>
      </c>
      <c r="AE10">
        <f t="shared" si="5"/>
        <v>0</v>
      </c>
      <c r="AF10" t="s">
        <v>163</v>
      </c>
      <c r="AG10">
        <f t="shared" si="5"/>
        <v>0</v>
      </c>
      <c r="AH10" t="s">
        <v>163</v>
      </c>
      <c r="AI10">
        <f t="shared" si="5"/>
        <v>0</v>
      </c>
      <c r="AJ10" t="s">
        <v>163</v>
      </c>
      <c r="AK10">
        <f t="shared" si="5"/>
        <v>-230692</v>
      </c>
      <c r="AL10">
        <f t="shared" si="6"/>
        <v>0.14820439681866657</v>
      </c>
      <c r="AM10">
        <f t="shared" si="5"/>
        <v>-230692</v>
      </c>
      <c r="AN10">
        <f t="shared" si="8"/>
        <v>0.148204396818666</v>
      </c>
      <c r="AW10">
        <v>0</v>
      </c>
      <c r="AY10">
        <v>0</v>
      </c>
    </row>
    <row r="11" ht="14.25" customHeight="1">
      <c r="B11" t="s">
        <v>164</v>
      </c>
      <c r="D11">
        <f t="shared" si="9" ref="D11:AM11">D9/12</f>
        <v>0</v>
      </c>
      <c r="E11">
        <f>_xlfn.IFERROR((D11/'Fannie Historical Ops'!$V$1)/12,0)</f>
        <v>0</v>
      </c>
      <c r="F11">
        <f t="shared" si="9"/>
        <v>0</v>
      </c>
      <c r="G11">
        <f>_xlfn.IFERROR((F11/'Fannie Historical Ops'!$V$1)/12,0)</f>
        <v>0</v>
      </c>
      <c r="H11">
        <f t="shared" si="9"/>
        <v>0</v>
      </c>
      <c r="I11">
        <f>_xlfn.IFERROR((H11/'Fannie Historical Ops'!$V$1)/12,0)</f>
        <v>0</v>
      </c>
      <c r="J11">
        <f t="shared" si="9"/>
        <v>400594.3333333333</v>
      </c>
      <c r="K11">
        <f t="shared" si="9"/>
        <v>399909</v>
      </c>
      <c r="L11">
        <f t="shared" si="9"/>
        <v>399677.89999999997</v>
      </c>
      <c r="M11">
        <f t="shared" si="9"/>
        <v>402555.6666666667</v>
      </c>
      <c r="N11">
        <f t="shared" si="9"/>
        <v>404057.5</v>
      </c>
      <c r="O11">
        <f t="shared" si="9"/>
        <v>404198.8571428572</v>
      </c>
      <c r="P11">
        <f t="shared" si="9"/>
        <v>409082</v>
      </c>
      <c r="Q11">
        <f t="shared" si="9"/>
        <v>412280</v>
      </c>
      <c r="R11">
        <f t="shared" si="9"/>
        <v>412574</v>
      </c>
      <c r="S11">
        <f t="shared" si="9"/>
        <v>408739.6666666667</v>
      </c>
      <c r="T11">
        <f t="shared" si="9"/>
        <v>409832.5</v>
      </c>
      <c r="U11">
        <f t="shared" si="9"/>
        <v>401951</v>
      </c>
      <c r="V11">
        <f t="shared" si="9"/>
        <v>400594.3333333333</v>
      </c>
      <c r="W11">
        <f t="shared" si="9"/>
        <v>400594.3333333333</v>
      </c>
      <c r="X11">
        <f>_xlfn.IFERROR((W11/'Fannie Historical Ops'!$V$1)/12,0)</f>
        <v>330.52337733773373</v>
      </c>
      <c r="Y11">
        <f t="shared" si="9"/>
        <v>0</v>
      </c>
      <c r="Z11">
        <f>_xlfn.IFERROR((Y11/'Fannie Historical Ops'!$V$1)/12,0)</f>
        <v>0</v>
      </c>
      <c r="AA11">
        <f t="shared" si="9"/>
        <v>0</v>
      </c>
      <c r="AC11">
        <f t="shared" si="9"/>
        <v>0</v>
      </c>
      <c r="AK11">
        <f t="shared" si="9"/>
        <v>110490.66666666667</v>
      </c>
      <c r="AL11">
        <f>_xlfn.IFERROR((AK11/'Fannie Historical Ops'!$V$1)/12,0)</f>
        <v>91.16391639163918</v>
      </c>
      <c r="AM11">
        <f t="shared" si="9"/>
        <v>110490.666666667</v>
      </c>
      <c r="AN11">
        <f>_xlfn.IFERROR((AM11/'Fannie Historical Ops'!$V$1)/12,0)</f>
        <v>91.1639163916394</v>
      </c>
    </row>
    <row r="12" ht="14.25" customHeight="1">
      <c r="B12" t="s">
        <v>165</v>
      </c>
      <c r="D12">
        <f>IF(ISBLANK('Fannie Historical Ops'!D$3),SUMIF('OS Analysis'!$BM3:$BM1002,'Fannie Historical Ops'!$B12,'OS Analysis'!$CB3:$CB1002),INDEX($J12:$U12,1,MATCH('Fannie Historical Ops'!D$3,'Fannie Historical Ops'!$J$4:$U$4,0)))</f>
        <v>0</v>
      </c>
      <c r="E12">
        <f>_xlfn.IFERROR((D12/'Fannie Historical Ops'!$V$1)/12,0)</f>
        <v>0</v>
      </c>
      <c r="F12">
        <f>IF(ISBLANK('Fannie Historical Ops'!F$3),SUMIF('OS Analysis'!$AV3:$AV1002,'Fannie Historical Ops'!$B12,'OS Analysis'!$BK3:$BK1002),INDEX($J12:$U12,1,MATCH('Fannie Historical Ops'!F$3,'Fannie Historical Ops'!$J$4:$U$4,0)))</f>
        <v>0</v>
      </c>
      <c r="G12">
        <f>_xlfn.IFERROR((F12/'Fannie Historical Ops'!$V$1)/12,0)</f>
        <v>0</v>
      </c>
      <c r="H12">
        <f>IF(ISBLANK('Fannie Historical Ops'!H$3),SUMIF('OS Analysis'!$AE3:$AE1002,'Fannie Historical Ops'!$B12,'OS Analysis'!$AT3:$AT1002),INDEX($J12:$U12,1,MATCH('Fannie Historical Ops'!H$3,'Fannie Historical Ops'!$J$4:$U$4,0)))</f>
        <v>0</v>
      </c>
      <c r="I12">
        <f>_xlfn.IFERROR((H12/'Fannie Historical Ops'!$V$1)/12,0)</f>
        <v>0</v>
      </c>
      <c r="J12">
        <f>((SUMIF('OS Analysis'!$B3:$B1002,'Fannie Historical Ops'!B12,'OS Analysis'!$AC3:$AC1002))/12)*12</f>
        <v>29692</v>
      </c>
      <c r="K12">
        <f>((SUMIF('OS Analysis'!$B3:$B1002,'Fannie Historical Ops'!B12,'OS Analysis'!$AB3:$AB1002))/11)*12</f>
        <v>28677.818181818184</v>
      </c>
      <c r="L12">
        <f>((SUMIF('OS Analysis'!$B3:$B1002,'Fannie Historical Ops'!B12,'OS Analysis'!$AA3:$AA1002))/10)*12</f>
        <v>31545.600000000002</v>
      </c>
      <c r="M12">
        <f>((SUMIF('OS Analysis'!$B3:$B1002,'Fannie Historical Ops'!B12,'OS Analysis'!$Z3:$Z1002))/9)*12</f>
        <v>35050.666666666664</v>
      </c>
      <c r="N12">
        <f>((SUMIF('OS Analysis'!$B3:$B1002,'Fannie Historical Ops'!B12,'OS Analysis'!$Y3:$Y1002))/8)*12</f>
        <v>39432</v>
      </c>
      <c r="O12">
        <f>((SUMIF('OS Analysis'!$B3:$B1002,'Fannie Historical Ops'!B12,'OS Analysis'!$X3:$X1002))/7)*12</f>
        <v>41098.28571428571</v>
      </c>
      <c r="P12">
        <f>((SUMIF('OS Analysis'!$B3:$B1002,'Fannie Historical Ops'!B12,'OS Analysis'!$W3:$W1002))/6)*12</f>
        <v>32524</v>
      </c>
      <c r="Q12">
        <f>((SUMIF('OS Analysis'!$B3:$B1002,'Fannie Historical Ops'!B12,'OS Analysis'!$V3:$V1002))/5)*12</f>
        <v>28526.399999999998</v>
      </c>
      <c r="R12">
        <f>((SUMIF('OS Analysis'!$B3:$B1002,'Fannie Historical Ops'!B12,'OS Analysis'!$U3:$U1002))/4)*12</f>
        <v>28608</v>
      </c>
      <c r="S12">
        <f>((SUMIF('OS Analysis'!$B3:$B1002,'Fannie Historical Ops'!B12,'OS Analysis'!$T3:$T1002))/3)*12</f>
        <v>29100</v>
      </c>
      <c r="T12">
        <f>((SUMIF('OS Analysis'!$B3:$B1002,'Fannie Historical Ops'!B12,'OS Analysis'!$S3:$S1002))/2)*12</f>
        <v>27006</v>
      </c>
      <c r="U12">
        <f>(SUMIF('OS Analysis'!$B3:$B1002,'Fannie Historical Ops'!B12,'OS Analysis'!$R3:$R1002))*12</f>
        <v>25440</v>
      </c>
      <c r="V12">
        <f>SUMIF('OS Analysis'!$B$3:$B$1002,'Fannie Historical Ops'!$B12,'OS Analysis'!$Q$3:$Q$1002)</f>
        <v>29692</v>
      </c>
      <c r="W12">
        <f>(V12/'Fannie Historical Ops'!$V$4)*12</f>
        <v>29692</v>
      </c>
      <c r="X12">
        <f>_xlfn.IFERROR((W12/'Fannie Historical Ops'!$V$1)/12,0)</f>
        <v>24.4983498349835</v>
      </c>
      <c r="Y12">
        <f>SUMIF('OS Analysis'!$CD3:$CD1002,'Fannie Historical Ops'!$B12,'OS Analysis'!$CS3:$CS1002)</f>
        <v>0</v>
      </c>
      <c r="Z12">
        <f>_xlfn.IFERROR((Y12/'Fannie Historical Ops'!$V$1)/12,0)</f>
        <v>0</v>
      </c>
      <c r="AA12">
        <f>SUMIF('OS Analysis'!$CU3:$CU1002,'Fannie Historical Ops'!$B12,'OS Analysis'!$CW3:$CW1002)</f>
        <v>0</v>
      </c>
      <c r="AB12">
        <f>_xlfn.IFERROR((AA12/'Fannie Historical Ops'!$V$1)/12,0)</f>
        <v>0</v>
      </c>
      <c r="AC12">
        <f>SUMIF('OS Analysis'!$CU3:$CU1002,'Fannie Historical Ops'!$B12,'OS Analysis'!$CX3:$CX1002)</f>
        <v>0</v>
      </c>
      <c r="AD12">
        <f>_xlfn.IFERROR((AC12/'Fannie Historical Ops'!$V$1)/12,0)</f>
        <v>0</v>
      </c>
      <c r="AE12">
        <v>0</v>
      </c>
      <c r="AF12">
        <f>_xlfn.IFERROR((AE12/'Fannie Historical Ops'!$V$1)/12,0)</f>
        <v>0</v>
      </c>
      <c r="AG12">
        <v>0</v>
      </c>
      <c r="AH12">
        <f>_xlfn.IFERROR((AG12/'Fannie Historical Ops'!$V$1)/12,0)</f>
        <v>0</v>
      </c>
      <c r="AI12">
        <v>0</v>
      </c>
      <c r="AJ12">
        <f>_xlfn.IFERROR((AI12/'Fannie Historical Ops'!$V$1)/12,0)</f>
        <v>0</v>
      </c>
      <c r="AK12">
        <f t="shared" si="10" ref="AK12:AK27">ROUND(W12,2)</f>
        <v>29692</v>
      </c>
      <c r="AL12">
        <f>_xlfn.IFERROR((AK12/'Fannie Historical Ops'!$V$1)/12,0)</f>
        <v>24.4983498349835</v>
      </c>
      <c r="AM12">
        <f t="shared" si="11" ref="AM12:AM68">ROUND(W12,2)</f>
        <v>29692</v>
      </c>
      <c r="AN12">
        <f>_xlfn.IFERROR((AM12/'Fannie Historical Ops'!$V$1)/12,0)</f>
        <v>24.4983498349835</v>
      </c>
      <c r="AQ12" t="str">
        <f>'Fannie Historical Ops'!B12</f>
        <v>Laundry/Vending Income (Net)</v>
      </c>
      <c r="AR12" t="str">
        <f>IF('Fannie Historical Ops'!AK12=0,"",IF('Fannie Historical Ops'!AK12=ROUND('Fannie Historical Ops'!W12,2),"T-12","Non-Standard Assumption - Please Clarify"))</f>
        <v>T-12</v>
      </c>
      <c r="AV12">
        <v>0</v>
      </c>
      <c r="AW12">
        <v>0</v>
      </c>
      <c r="AX12">
        <v>0</v>
      </c>
      <c r="AY12">
        <v>0</v>
      </c>
    </row>
    <row r="13" ht="14.25" customHeight="1">
      <c r="B13" t="s">
        <v>166</v>
      </c>
      <c r="D13">
        <f>IF(ISBLANK('Fannie Historical Ops'!D$3),SUMIF('OS Analysis'!$BM3:$BM1002,'Fannie Historical Ops'!$B13,'OS Analysis'!$CB3:$CB1002),INDEX($J13:$U13,1,MATCH('Fannie Historical Ops'!D$3,'Fannie Historical Ops'!$J$4:$U$4,0)))</f>
        <v>0</v>
      </c>
      <c r="E13">
        <f>_xlfn.IFERROR((D13/'Fannie Historical Ops'!$V$1)/12,0)</f>
        <v>0</v>
      </c>
      <c r="F13">
        <f>IF(ISBLANK('Fannie Historical Ops'!F$3),SUMIF('OS Analysis'!$AV3:$AV1002,'Fannie Historical Ops'!$B13,'OS Analysis'!$BK3:$BK1002),INDEX($J13:$U13,1,MATCH('Fannie Historical Ops'!F$3,'Fannie Historical Ops'!$J$4:$U$4,0)))</f>
        <v>0</v>
      </c>
      <c r="G13">
        <f>_xlfn.IFERROR((F13/'Fannie Historical Ops'!$V$1)/12,0)</f>
        <v>0</v>
      </c>
      <c r="H13">
        <f>IF(ISBLANK('Fannie Historical Ops'!H$3),SUMIF('OS Analysis'!$AE3:$AE1002,'Fannie Historical Ops'!$B13,'OS Analysis'!$AT3:$AT1002),INDEX($J13:$U13,1,MATCH('Fannie Historical Ops'!H$3,'Fannie Historical Ops'!$J$4:$U$4,0)))</f>
        <v>0</v>
      </c>
      <c r="I13">
        <f>_xlfn.IFERROR((H13/'Fannie Historical Ops'!$V$1)/12,0)</f>
        <v>0</v>
      </c>
      <c r="J13">
        <f>((SUMIF('OS Analysis'!$B3:$B1002,'Fannie Historical Ops'!B13,'OS Analysis'!$AC3:$AC1002))/12)*12</f>
        <v>0</v>
      </c>
      <c r="K13">
        <f>((SUMIF('OS Analysis'!$B3:$B1002,'Fannie Historical Ops'!B13,'OS Analysis'!$AB3:$AB1002))/11)*12</f>
        <v>0</v>
      </c>
      <c r="L13">
        <f>((SUMIF('OS Analysis'!$B3:$B1002,'Fannie Historical Ops'!B13,'OS Analysis'!$AA3:$AA1002))/10)*12</f>
        <v>0</v>
      </c>
      <c r="M13">
        <f>((SUMIF('OS Analysis'!$B3:$B1002,'Fannie Historical Ops'!B13,'OS Analysis'!$Z3:$Z1002))/9)*12</f>
        <v>0</v>
      </c>
      <c r="N13">
        <f>((SUMIF('OS Analysis'!$B3:$B1002,'Fannie Historical Ops'!B13,'OS Analysis'!$Y3:$Y1002))/8)*12</f>
        <v>0</v>
      </c>
      <c r="O13">
        <f>((SUMIF('OS Analysis'!$B3:$B1002,'Fannie Historical Ops'!B13,'OS Analysis'!$X3:$X1002))/7)*12</f>
        <v>0</v>
      </c>
      <c r="P13">
        <f>((SUMIF('OS Analysis'!$B3:$B1002,'Fannie Historical Ops'!B13,'OS Analysis'!$W3:$W1002))/6)*12</f>
        <v>0</v>
      </c>
      <c r="Q13">
        <f>((SUMIF('OS Analysis'!$B3:$B1002,'Fannie Historical Ops'!B13,'OS Analysis'!$V3:$V1002))/5)*12</f>
        <v>0</v>
      </c>
      <c r="R13">
        <f>((SUMIF('OS Analysis'!$B3:$B1002,'Fannie Historical Ops'!B13,'OS Analysis'!$U3:$U1002))/4)*12</f>
        <v>0</v>
      </c>
      <c r="S13">
        <f>((SUMIF('OS Analysis'!$B3:$B1002,'Fannie Historical Ops'!B13,'OS Analysis'!$T3:$T1002))/3)*12</f>
        <v>0</v>
      </c>
      <c r="T13">
        <f>((SUMIF('OS Analysis'!$B3:$B1002,'Fannie Historical Ops'!B13,'OS Analysis'!$S3:$S1002))/2)*12</f>
        <v>0</v>
      </c>
      <c r="U13">
        <f>(SUMIF('OS Analysis'!$B3:$B1002,'Fannie Historical Ops'!B13,'OS Analysis'!$R3:$R1002))*12</f>
        <v>0</v>
      </c>
      <c r="V13">
        <f>SUMIF('OS Analysis'!$B$3:$B$1002,'Fannie Historical Ops'!$B13,'OS Analysis'!$Q$3:$Q$1002)</f>
        <v>0</v>
      </c>
      <c r="W13">
        <f>(V13/'Fannie Historical Ops'!$V$4)*12</f>
        <v>0</v>
      </c>
      <c r="X13">
        <f>_xlfn.IFERROR((W13/'Fannie Historical Ops'!$V$1)/12,0)</f>
        <v>0</v>
      </c>
      <c r="Y13">
        <f>SUMIF('OS Analysis'!$CD3:$CD1002,'Fannie Historical Ops'!$B13,'OS Analysis'!$CS3:$CS1002)</f>
        <v>0</v>
      </c>
      <c r="Z13">
        <f>_xlfn.IFERROR((Y13/'Fannie Historical Ops'!$V$1)/12,0)</f>
        <v>0</v>
      </c>
      <c r="AA13">
        <f>SUMIF('OS Analysis'!$CU3:$CU1002,'Fannie Historical Ops'!$B13,'OS Analysis'!$CW3:$CW1002)</f>
        <v>0</v>
      </c>
      <c r="AB13">
        <f>_xlfn.IFERROR((AA13/'Fannie Historical Ops'!$V$1)/12,0)</f>
        <v>0</v>
      </c>
      <c r="AC13">
        <f>SUMIF('OS Analysis'!$CU3:$CU1002,'Fannie Historical Ops'!$B13,'OS Analysis'!$CX3:$CX1002)</f>
        <v>0</v>
      </c>
      <c r="AD13">
        <f>_xlfn.IFERROR((AC13/'Fannie Historical Ops'!$V$1)/12,0)</f>
        <v>0</v>
      </c>
      <c r="AE13">
        <v>0</v>
      </c>
      <c r="AF13">
        <f>_xlfn.IFERROR((AE13/'Fannie Historical Ops'!$V$1)/12,0)</f>
        <v>0</v>
      </c>
      <c r="AG13">
        <v>0</v>
      </c>
      <c r="AH13">
        <f>_xlfn.IFERROR((AG13/'Fannie Historical Ops'!$V$1)/12,0)</f>
        <v>0</v>
      </c>
      <c r="AI13">
        <v>0</v>
      </c>
      <c r="AJ13">
        <f>_xlfn.IFERROR((AI13/'Fannie Historical Ops'!$V$1)/12,0)</f>
        <v>0</v>
      </c>
      <c r="AK13">
        <f t="shared" si="10"/>
        <v>0</v>
      </c>
      <c r="AL13">
        <f>_xlfn.IFERROR((AK13/'Fannie Historical Ops'!$V$1)/12,0)</f>
        <v>0</v>
      </c>
      <c r="AM13">
        <f t="shared" si="11"/>
        <v>0</v>
      </c>
      <c r="AN13">
        <f>_xlfn.IFERROR((AM13/'Fannie Historical Ops'!$V$1)/12,0)</f>
        <v>0</v>
      </c>
      <c r="AQ13" t="str">
        <f>'Fannie Historical Ops'!B13</f>
        <v>Parking Income (Net)</v>
      </c>
      <c r="AR13">
        <f>IF('Fannie Historical Ops'!AK13=0,"",IF('Fannie Historical Ops'!AK13=ROUND('Fannie Historical Ops'!W13,2),"T-12","Non-Standard Assumption - Please Clarify"))</f>
      </c>
      <c r="AV13">
        <v>0</v>
      </c>
      <c r="AW13">
        <v>0</v>
      </c>
      <c r="AX13">
        <v>0</v>
      </c>
      <c r="AY13">
        <v>0</v>
      </c>
    </row>
    <row r="14" ht="14.25" customHeight="1">
      <c r="B14" t="s">
        <v>167</v>
      </c>
      <c r="D14">
        <f>IF(ISBLANK('Fannie Historical Ops'!D$3),SUMIF('OS Analysis'!$BM3:$BM1002,'Fannie Historical Ops'!$B14,'OS Analysis'!$CB3:$CB1002),INDEX($J14:$U14,1,MATCH('Fannie Historical Ops'!D$3,'Fannie Historical Ops'!$J$4:$U$4,0)))</f>
        <v>0</v>
      </c>
      <c r="E14">
        <f>_xlfn.IFERROR((D14/'Fannie Historical Ops'!$V$1)/12,0)</f>
        <v>0</v>
      </c>
      <c r="F14">
        <f>IF(ISBLANK('Fannie Historical Ops'!F$3),SUMIF('OS Analysis'!$AV3:$AV1002,'Fannie Historical Ops'!$B14,'OS Analysis'!$BK3:$BK1002),INDEX($J14:$U14,1,MATCH('Fannie Historical Ops'!F$3,'Fannie Historical Ops'!$J$4:$U$4,0)))</f>
        <v>0</v>
      </c>
      <c r="G14">
        <f>_xlfn.IFERROR((F14/'Fannie Historical Ops'!$V$1)/12,0)</f>
        <v>0</v>
      </c>
      <c r="H14">
        <f>IF(ISBLANK('Fannie Historical Ops'!H$3),SUMIF('OS Analysis'!$AE3:$AE1002,'Fannie Historical Ops'!$B14,'OS Analysis'!$AT3:$AT1002),INDEX($J14:$U14,1,MATCH('Fannie Historical Ops'!H$3,'Fannie Historical Ops'!$J$4:$U$4,0)))</f>
        <v>0</v>
      </c>
      <c r="I14">
        <f>_xlfn.IFERROR((H14/'Fannie Historical Ops'!$V$1)/12,0)</f>
        <v>0</v>
      </c>
      <c r="J14">
        <f>((SUMIF('OS Analysis'!$B3:$B1002,'Fannie Historical Ops'!B14,'OS Analysis'!$AC3:$AC1002))/12)*12</f>
        <v>0</v>
      </c>
      <c r="K14">
        <f>((SUMIF('OS Analysis'!$B3:$B1002,'Fannie Historical Ops'!B14,'OS Analysis'!$AB3:$AB1002))/11)*12</f>
        <v>0</v>
      </c>
      <c r="L14">
        <f>((SUMIF('OS Analysis'!$B3:$B1002,'Fannie Historical Ops'!B14,'OS Analysis'!$AA3:$AA1002))/10)*12</f>
        <v>0</v>
      </c>
      <c r="M14">
        <f>((SUMIF('OS Analysis'!$B3:$B1002,'Fannie Historical Ops'!B14,'OS Analysis'!$Z3:$Z1002))/9)*12</f>
        <v>0</v>
      </c>
      <c r="N14">
        <f>((SUMIF('OS Analysis'!$B3:$B1002,'Fannie Historical Ops'!B14,'OS Analysis'!$Y3:$Y1002))/8)*12</f>
        <v>0</v>
      </c>
      <c r="O14">
        <f>((SUMIF('OS Analysis'!$B3:$B1002,'Fannie Historical Ops'!B14,'OS Analysis'!$X3:$X1002))/7)*12</f>
        <v>0</v>
      </c>
      <c r="P14">
        <f>((SUMIF('OS Analysis'!$B3:$B1002,'Fannie Historical Ops'!B14,'OS Analysis'!$W3:$W1002))/6)*12</f>
        <v>0</v>
      </c>
      <c r="Q14">
        <f>((SUMIF('OS Analysis'!$B3:$B1002,'Fannie Historical Ops'!B14,'OS Analysis'!$V3:$V1002))/5)*12</f>
        <v>0</v>
      </c>
      <c r="R14">
        <f>((SUMIF('OS Analysis'!$B3:$B1002,'Fannie Historical Ops'!B14,'OS Analysis'!$U3:$U1002))/4)*12</f>
        <v>0</v>
      </c>
      <c r="S14">
        <f>((SUMIF('OS Analysis'!$B3:$B1002,'Fannie Historical Ops'!B14,'OS Analysis'!$T3:$T1002))/3)*12</f>
        <v>0</v>
      </c>
      <c r="T14">
        <f>((SUMIF('OS Analysis'!$B3:$B1002,'Fannie Historical Ops'!B14,'OS Analysis'!$S3:$S1002))/2)*12</f>
        <v>0</v>
      </c>
      <c r="U14">
        <f>(SUMIF('OS Analysis'!$B3:$B1002,'Fannie Historical Ops'!B14,'OS Analysis'!$R3:$R1002))*12</f>
        <v>0</v>
      </c>
      <c r="V14">
        <f>SUMIF('OS Analysis'!$B$3:$B$1002,'Fannie Historical Ops'!$B14,'OS Analysis'!$Q$3:$Q$1002)</f>
        <v>0</v>
      </c>
      <c r="W14">
        <f>(V14/'Fannie Historical Ops'!$V$4)*12</f>
        <v>0</v>
      </c>
      <c r="X14">
        <f>_xlfn.IFERROR((W14/'Fannie Historical Ops'!$V$1)/12,0)</f>
        <v>0</v>
      </c>
      <c r="Y14">
        <f>SUMIF('OS Analysis'!$CD3:$CD1002,'Fannie Historical Ops'!$B14,'OS Analysis'!$CS3:$CS1002)</f>
        <v>0</v>
      </c>
      <c r="Z14">
        <f>_xlfn.IFERROR((Y14/'Fannie Historical Ops'!$V$1)/12,0)</f>
        <v>0</v>
      </c>
      <c r="AA14">
        <f>SUMIF('OS Analysis'!$CU3:$CU1002,'Fannie Historical Ops'!$B14,'OS Analysis'!$CW3:$CW1002)</f>
        <v>0</v>
      </c>
      <c r="AB14">
        <f>_xlfn.IFERROR((AA14/'Fannie Historical Ops'!$V$1)/12,0)</f>
        <v>0</v>
      </c>
      <c r="AC14">
        <f>SUMIF('OS Analysis'!$CU3:$CU1002,'Fannie Historical Ops'!$B14,'OS Analysis'!$CX3:$CX1002)</f>
        <v>0</v>
      </c>
      <c r="AD14">
        <f>_xlfn.IFERROR((AC14/'Fannie Historical Ops'!$V$1)/12,0)</f>
        <v>0</v>
      </c>
      <c r="AE14">
        <v>0</v>
      </c>
      <c r="AF14">
        <f>_xlfn.IFERROR((AE14/'Fannie Historical Ops'!$V$1)/12,0)</f>
        <v>0</v>
      </c>
      <c r="AG14">
        <v>0</v>
      </c>
      <c r="AH14">
        <f>_xlfn.IFERROR((AG14/'Fannie Historical Ops'!$V$1)/12,0)</f>
        <v>0</v>
      </c>
      <c r="AI14">
        <v>0</v>
      </c>
      <c r="AJ14">
        <f>_xlfn.IFERROR((AI14/'Fannie Historical Ops'!$V$1)/12,0)</f>
        <v>0</v>
      </c>
      <c r="AK14">
        <f>ROUND(W14*0.9,2)</f>
        <v>0</v>
      </c>
      <c r="AL14">
        <f>_xlfn.IFERROR((AK14/'Fannie Historical Ops'!$V$1)/12,0)</f>
        <v>0</v>
      </c>
      <c r="AM14">
        <f>ROUND(W14*0.9,2)</f>
        <v>0</v>
      </c>
      <c r="AN14">
        <f>_xlfn.IFERROR((AM14/'Fannie Historical Ops'!$V$1)/12,0)</f>
        <v>0</v>
      </c>
      <c r="AQ14" t="str">
        <f>'Fannie Historical Ops'!B14</f>
        <v>Commercial Income (Net)</v>
      </c>
      <c r="AR14">
        <f>IF('Fannie Historical Ops'!AK14=0,"",IF('Fannie Historical Ops'!AK14=ROUND('Fannie Historical Ops'!W14,2),"T-12","Non-Standard Assumption - Please Clarify"))</f>
      </c>
      <c r="AV14">
        <v>0</v>
      </c>
      <c r="AW14">
        <v>0</v>
      </c>
      <c r="AX14">
        <v>0</v>
      </c>
      <c r="AY14">
        <v>0</v>
      </c>
    </row>
    <row r="15" ht="14.25" customHeight="1">
      <c r="B15" t="s">
        <v>168</v>
      </c>
      <c r="AQ15" t="str">
        <f>'Fannie Historical Ops'!B15</f>
        <v>Other (describe)</v>
      </c>
    </row>
    <row r="16" ht="14.25" customHeight="1">
      <c r="A16">
        <v>1</v>
      </c>
      <c r="B16" t="s">
        <v>169</v>
      </c>
      <c r="D16">
        <f>IF(ISBLANK('Fannie Historical Ops'!D$3),SUMIF('OS Analysis'!$BM3:$BM1002,"RUBS (income line item)",'OS Analysis'!$CB3:$CB1002)-SUMIF('OS Analysis'!$BM3:$BM1002,"RUBS (expense line item)",'OS Analysis'!$CB3:$CB1002),INDEX($J16:$U16,1,MATCH('Fannie Historical Ops'!D$3,'Fannie Historical Ops'!$J$4:$U$4,0)))</f>
        <v>0</v>
      </c>
      <c r="E16">
        <f>_xlfn.IFERROR((D16/'Fannie Historical Ops'!$V$1)/12,0)</f>
        <v>0</v>
      </c>
      <c r="F16">
        <f>IF(ISBLANK('Fannie Historical Ops'!F$3),SUMIF('OS Analysis'!$AV3:$AV1002,"RUBS (income line item)",'OS Analysis'!$BK3:$BK1002)-SUMIF('OS Analysis'!$AV3:$AV1002,"RUBS (expense line item)",'OS Analysis'!$BK3:$BK1002),INDEX($J16:$U16,1,MATCH('Fannie Historical Ops'!F$3,'Fannie Historical Ops'!$J$4:$U$4,0)))</f>
        <v>0</v>
      </c>
      <c r="G16">
        <f>_xlfn.IFERROR((F16/'Fannie Historical Ops'!$V$1)/12,0)</f>
        <v>0</v>
      </c>
      <c r="H16">
        <f>IF(ISBLANK('Fannie Historical Ops'!H$3),SUMIF('OS Analysis'!$AE3:$AE1002,"RUBS (income line item)",'OS Analysis'!$AT3:$AT1002)-SUMIF('OS Analysis'!$AE3:$AE1002,"RUBS (expense line item)",'OS Analysis'!$AT3:$AT1002),INDEX($J16:$U16,1,MATCH('Fannie Historical Ops'!H$3,'Fannie Historical Ops'!$J$4:$U$4,0)))</f>
        <v>0</v>
      </c>
      <c r="I16">
        <f>_xlfn.IFERROR((H16/'Fannie Historical Ops'!$V$1)/12,0)</f>
        <v>0</v>
      </c>
      <c r="J16">
        <f>(((SUMIF('OS Analysis'!$B3:$B1002,"RUBS (income line item)",'OS Analysis'!$AC3:$AC1002))/12)*12)-(((SUMIF('OS Analysis'!$B3:$B1002,"RUBS (expense line item)",'OS Analysis'!$AC3:$AC1002))/12)*12)</f>
        <v>-254702</v>
      </c>
      <c r="K16">
        <f>(((SUMIF('OS Analysis'!$B3:$B1002,"RUBS (income line item)",'OS Analysis'!$AB3:$AB1002))/11)*12)-(((SUMIF('OS Analysis'!$B3:$B1002,"RUBS (expense line item)",'OS Analysis'!$AB3:$AB1002))/11)*12)</f>
        <v>-260844</v>
      </c>
      <c r="L16">
        <f>(((SUMIF('OS Analysis'!$B3:$B1002,"RUBS (income line item)",'OS Analysis'!$AA3:$AA1002))/10)*12)-(((SUMIF('OS Analysis'!$B3:$B1002,"RUBS (expense line item)",'OS Analysis'!$AA3:$AA1002))/10)*12)</f>
        <v>-264781.19999999995</v>
      </c>
      <c r="M16">
        <f>(((SUMIF('OS Analysis'!$B3:$B1002,"RUBS (income line item)",'OS Analysis'!$Z3:$Z1002))/9)*12)-(((SUMIF('OS Analysis'!$B3:$B1002,"RUBS (expense line item)",'OS Analysis'!$Z3:$Z1002))/9)*12)</f>
        <v>-272358.6666666666</v>
      </c>
      <c r="N16">
        <f>(((SUMIF('OS Analysis'!$B3:$B1002,"RUBS (income line item)",'OS Analysis'!$Y3:$Y1002))/8)*12)-(((SUMIF('OS Analysis'!$B3:$B1002,"RUBS (expense line item)",'OS Analysis'!$Y3:$Y1002))/8)*12)</f>
        <v>-277212</v>
      </c>
      <c r="O16">
        <f>(((SUMIF('OS Analysis'!$B3:$B1002,"RUBS (income line item)",'OS Analysis'!$X3:$X1002))/7)*12)-(((SUMIF('OS Analysis'!$B3:$B1002,"RUBS (expense line item)",'OS Analysis'!$X3:$X1002))/7)*12)</f>
        <v>-278000.5714285714</v>
      </c>
      <c r="P16">
        <f>(((SUMIF('OS Analysis'!$B3:$B1002,"RUBS (income line item)",'OS Analysis'!$W3:$W1002))/6)*12)-(((SUMIF('OS Analysis'!$B3:$B1002,"RUBS (expense line item)",'OS Analysis'!$W3:$W1002))/6)*12)</f>
        <v>-272086</v>
      </c>
      <c r="Q16">
        <f>(((SUMIF('OS Analysis'!$B3:$B1002,"RUBS (income line item)",'OS Analysis'!$V3:$V1002))/5)*12)-(((SUMIF('OS Analysis'!$B3:$B1002,"RUBS (expense line item)",'OS Analysis'!$V3:$V1002))/5)*12)</f>
        <v>-258559.19999999998</v>
      </c>
      <c r="R16">
        <f>(((SUMIF('OS Analysis'!$B3:$B1002,"RUBS (income line item)",'OS Analysis'!$U3:$U1002))/4)*12)-(((SUMIF('OS Analysis'!$B3:$B1002,"RUBS (expense line item)",'OS Analysis'!$U3:$U1002))/4)*12)</f>
        <v>-255909</v>
      </c>
      <c r="S16">
        <f>(((SUMIF('OS Analysis'!$B3:$B1002,"RUBS (income line item)",'OS Analysis'!$T3:$T1002))/3)*12)-(((SUMIF('OS Analysis'!$B3:$B1002,"RUBS (expense line item)",'OS Analysis'!$T3:$T1002))/3)*12)</f>
        <v>-250196</v>
      </c>
      <c r="T16">
        <f>(((SUMIF('OS Analysis'!$B3:$B1002,"RUBS (income line item)",'OS Analysis'!$S3:$S1002))/2)*12)-(((SUMIF('OS Analysis'!$B3:$B1002,"RUBS (expense line item)",'OS Analysis'!$S3:$S1002))/2)*12)</f>
        <v>-248412</v>
      </c>
      <c r="U16">
        <f>((SUMIF('OS Analysis'!$B3:$B1002,"RUBS (income line item)",'OS Analysis'!$R3:$R1002))*12)-((SUMIF('OS Analysis'!$B3:$B1002,"RUBS (expense line item)",'OS Analysis'!$R3:$R1002))*12)</f>
        <v>-264336</v>
      </c>
      <c r="V16">
        <f>SUMIF('OS Analysis'!$B$3:$B$1002,"RUBS (income line item)",'OS Analysis'!$Q$3:$Q$1002)-SUMIF('OS Analysis'!$B$3:$B$1002,"RUBS (expense line item)",'OS Analysis'!$Q$3:$Q$1002)</f>
        <v>-254702</v>
      </c>
      <c r="W16">
        <f>(V16/'Fannie Historical Ops'!$V$4)*12</f>
        <v>-254702</v>
      </c>
      <c r="X16">
        <f>_xlfn.IFERROR((W16/'Fannie Historical Ops'!$V$1)/12,0)</f>
        <v>-210.15016501650166</v>
      </c>
      <c r="Y16">
        <f>SUMIF('OS Analysis'!$CD3:$CD1002,"RUBS (income line item)",'OS Analysis'!$CS3:$CS1002)-SUMIF('OS Analysis'!$CD3:$CD1002,"RUBS (expense line item)",'OS Analysis'!$CS3:$CS1002)</f>
        <v>0</v>
      </c>
      <c r="Z16">
        <f>_xlfn.IFERROR((Y16/'Fannie Historical Ops'!$V$1)/12,0)</f>
        <v>0</v>
      </c>
      <c r="AA16">
        <f>SUMIF('OS Analysis'!$CU3:$CU1002,"RUBS (income line item)",'OS Analysis'!$CW3:$CW1002)-SUMIF('OS Analysis'!$CU3:$CU1002,"RUBS (expense line item)",'OS Analysis'!$CW3:$CW1002)</f>
        <v>0</v>
      </c>
      <c r="AB16">
        <f>_xlfn.IFERROR((AA16/'Fannie Historical Ops'!$V$1)/12,0)</f>
        <v>0</v>
      </c>
      <c r="AC16">
        <f>SUMIF('OS Analysis'!$CU3:$CU1002,"RUBS (income line item)",'OS Analysis'!$CX3:$CX1002)-SUMIF('OS Analysis'!$CU3:$CU1002,"RUBS (expense line item)",'OS Analysis'!$CX3:$CX1002)</f>
        <v>0</v>
      </c>
      <c r="AD16">
        <f>_xlfn.IFERROR((AC16/'Fannie Historical Ops'!$V$1)/12,0)</f>
        <v>0</v>
      </c>
      <c r="AE16">
        <v>0</v>
      </c>
      <c r="AF16">
        <f>_xlfn.IFERROR((AE16/'Fannie Historical Ops'!$V$1)/12,0)</f>
        <v>0</v>
      </c>
      <c r="AG16">
        <v>0</v>
      </c>
      <c r="AH16">
        <f>_xlfn.IFERROR((AG16/'Fannie Historical Ops'!$V$1)/12,0)</f>
        <v>0</v>
      </c>
      <c r="AI16">
        <v>0</v>
      </c>
      <c r="AJ16">
        <f>_xlfn.IFERROR((AI16/'Fannie Historical Ops'!$V$1)/12,0)</f>
        <v>0</v>
      </c>
      <c r="AK16">
        <f t="shared" si="10"/>
        <v>-254702</v>
      </c>
      <c r="AL16">
        <f>_xlfn.IFERROR((AK16/'Fannie Historical Ops'!$V$1)/12,0)</f>
        <v>-210.15016501650166</v>
      </c>
      <c r="AM16">
        <f t="shared" si="11"/>
        <v>-254702</v>
      </c>
      <c r="AN16">
        <f>_xlfn.IFERROR((AM16/'Fannie Historical Ops'!$V$1)/12,0)</f>
        <v>-210.150165016502</v>
      </c>
      <c r="AQ16" t="str">
        <f>'Fannie Historical Ops'!B16</f>
        <v>RUBS</v>
      </c>
      <c r="AR16" t="str">
        <f>IF('Fannie Historical Ops'!AK16=0,"",IF('Fannie Historical Ops'!AK16=ROUND('Fannie Historical Ops'!W16,2),"T-12","Non-Standard Assumption - Please Clarify"))</f>
        <v>T-12</v>
      </c>
      <c r="AV16">
        <v>0</v>
      </c>
      <c r="AW16">
        <v>0</v>
      </c>
      <c r="AX16">
        <v>0</v>
      </c>
      <c r="AY16">
        <v>0</v>
      </c>
    </row>
    <row r="17" ht="14.25" customHeight="1">
      <c r="A17">
        <f t="shared" si="12" ref="A17:A68">A16+1</f>
        <v>2</v>
      </c>
      <c r="B17" t="s">
        <v>170</v>
      </c>
      <c r="D17">
        <f>IF(ISBLANK('Fannie Historical Ops'!D$3),SUMIF('OS Analysis'!$BM3:$BM1002,'Fannie Historical Ops'!$B17,'OS Analysis'!$CB3:$CB1002),INDEX($J17:$U17,1,MATCH('Fannie Historical Ops'!D$3,'Fannie Historical Ops'!$J$4:$U$4,0)))</f>
        <v>0</v>
      </c>
      <c r="E17">
        <f>_xlfn.IFERROR((D17/'Fannie Historical Ops'!$V$1)/12,0)</f>
        <v>0</v>
      </c>
      <c r="F17">
        <f>IF(ISBLANK('Fannie Historical Ops'!F$3),SUMIF('OS Analysis'!$AV3:$AV1002,'Fannie Historical Ops'!$B17,'OS Analysis'!$BK3:$BK1002),INDEX($J17:$U17,1,MATCH('Fannie Historical Ops'!F$3,'Fannie Historical Ops'!$J$4:$U$4,0)))</f>
        <v>0</v>
      </c>
      <c r="G17">
        <f>_xlfn.IFERROR((F17/'Fannie Historical Ops'!$V$1)/12,0)</f>
        <v>0</v>
      </c>
      <c r="H17">
        <f>IF(ISBLANK('Fannie Historical Ops'!H$3),SUMIF('OS Analysis'!$AE3:$AE1002,'Fannie Historical Ops'!$B17,'OS Analysis'!$AT3:$AT1002),INDEX($J17:$U17,1,MATCH('Fannie Historical Ops'!H$3,'Fannie Historical Ops'!$J$4:$U$4,0)))</f>
        <v>0</v>
      </c>
      <c r="I17">
        <f>_xlfn.IFERROR((H17/'Fannie Historical Ops'!$V$1)/12,0)</f>
        <v>0</v>
      </c>
      <c r="J17">
        <f>((SUMIF('OS Analysis'!$B3:$B1002,'Fannie Historical Ops'!B17,'OS Analysis'!$AC3:$AC1002))/12)*12</f>
        <v>8960</v>
      </c>
      <c r="K17">
        <f>((SUMIF('OS Analysis'!$B3:$B1002,'Fannie Historical Ops'!B17,'OS Analysis'!$AB3:$AB1002))/11)*12</f>
        <v>12835.636363636364</v>
      </c>
      <c r="L17">
        <f>((SUMIF('OS Analysis'!$B3:$B1002,'Fannie Historical Ops'!B17,'OS Analysis'!$AA3:$AA1002))/10)*12</f>
        <v>15646.800000000001</v>
      </c>
      <c r="M17">
        <f>((SUMIF('OS Analysis'!$B3:$B1002,'Fannie Historical Ops'!B17,'OS Analysis'!$Z3:$Z1002))/9)*12</f>
        <v>16176</v>
      </c>
      <c r="N17">
        <f>((SUMIF('OS Analysis'!$B3:$B1002,'Fannie Historical Ops'!B17,'OS Analysis'!$Y3:$Y1002))/8)*12</f>
        <v>17434.5</v>
      </c>
      <c r="O17">
        <f>((SUMIF('OS Analysis'!$B3:$B1002,'Fannie Historical Ops'!B17,'OS Analysis'!$X3:$X1002))/7)*12</f>
        <v>19138.285714285714</v>
      </c>
      <c r="P17">
        <f>((SUMIF('OS Analysis'!$B3:$B1002,'Fannie Historical Ops'!B17,'OS Analysis'!$W3:$W1002))/6)*12</f>
        <v>17116</v>
      </c>
      <c r="Q17">
        <f>((SUMIF('OS Analysis'!$B3:$B1002,'Fannie Historical Ops'!B17,'OS Analysis'!$V3:$V1002))/5)*12</f>
        <v>18139.199999999997</v>
      </c>
      <c r="R17">
        <f>((SUMIF('OS Analysis'!$B3:$B1002,'Fannie Historical Ops'!B17,'OS Analysis'!$U3:$U1002))/4)*12</f>
        <v>17010</v>
      </c>
      <c r="S17">
        <f>((SUMIF('OS Analysis'!$B3:$B1002,'Fannie Historical Ops'!B17,'OS Analysis'!$T3:$T1002))/3)*12</f>
        <v>16164</v>
      </c>
      <c r="T17">
        <f>((SUMIF('OS Analysis'!$B3:$B1002,'Fannie Historical Ops'!B17,'OS Analysis'!$S3:$S1002))/2)*12</f>
        <v>17424</v>
      </c>
      <c r="U17">
        <f>(SUMIF('OS Analysis'!$B3:$B1002,'Fannie Historical Ops'!B17,'OS Analysis'!$R3:$R1002))*12</f>
        <v>22536</v>
      </c>
      <c r="V17">
        <f>SUMIF('OS Analysis'!$B$3:$B$1002,'Fannie Historical Ops'!$B17,'OS Analysis'!$Q$3:$Q$1002)</f>
        <v>8960</v>
      </c>
      <c r="W17">
        <f>(V17/'Fannie Historical Ops'!$V$4)*12</f>
        <v>8960</v>
      </c>
      <c r="X17">
        <f>_xlfn.IFERROR((W17/'Fannie Historical Ops'!$V$1)/12,0)</f>
        <v>7.3927392739273925</v>
      </c>
      <c r="Y17">
        <f>SUMIF('OS Analysis'!$CD3:$CD1002,'Fannie Historical Ops'!$B17,'OS Analysis'!$CS3:$CS1002)</f>
        <v>0</v>
      </c>
      <c r="Z17">
        <f>_xlfn.IFERROR((Y17/'Fannie Historical Ops'!$V$1)/12,0)</f>
        <v>0</v>
      </c>
      <c r="AA17">
        <f>SUMIF('OS Analysis'!$CU3:$CU1002,'Fannie Historical Ops'!$B17,'OS Analysis'!$CW3:$CW1002)</f>
        <v>0</v>
      </c>
      <c r="AB17">
        <f>_xlfn.IFERROR((AA17/'Fannie Historical Ops'!$V$1)/12,0)</f>
        <v>0</v>
      </c>
      <c r="AC17">
        <f>SUMIF('OS Analysis'!$CU3:$CU1002,'Fannie Historical Ops'!$B17,'OS Analysis'!$CX3:$CX1002)</f>
        <v>0</v>
      </c>
      <c r="AD17">
        <f>_xlfn.IFERROR((AC17/'Fannie Historical Ops'!$V$1)/12,0)</f>
        <v>0</v>
      </c>
      <c r="AE17">
        <v>0</v>
      </c>
      <c r="AF17">
        <f>_xlfn.IFERROR((AE17/'Fannie Historical Ops'!$V$1)/12,0)</f>
        <v>0</v>
      </c>
      <c r="AG17">
        <v>0</v>
      </c>
      <c r="AH17">
        <f>_xlfn.IFERROR((AG17/'Fannie Historical Ops'!$V$1)/12,0)</f>
        <v>0</v>
      </c>
      <c r="AI17">
        <v>0</v>
      </c>
      <c r="AJ17">
        <f>_xlfn.IFERROR((AI17/'Fannie Historical Ops'!$V$1)/12,0)</f>
        <v>0</v>
      </c>
      <c r="AK17">
        <f t="shared" si="10"/>
        <v>8960</v>
      </c>
      <c r="AL17">
        <f>_xlfn.IFERROR((AK17/'Fannie Historical Ops'!$V$1)/12,0)</f>
        <v>7.3927392739273925</v>
      </c>
      <c r="AM17">
        <f t="shared" si="11"/>
        <v>8960</v>
      </c>
      <c r="AN17">
        <f>_xlfn.IFERROR((AM17/'Fannie Historical Ops'!$V$1)/12,0)</f>
        <v>7.39273927392739</v>
      </c>
      <c r="AQ17" t="str">
        <f>'Fannie Historical Ops'!B17</f>
        <v>Other Income (Allowable)</v>
      </c>
      <c r="AR17" t="str">
        <f>IF('Fannie Historical Ops'!AK17=0,"",IF('Fannie Historical Ops'!AK17=ROUND('Fannie Historical Ops'!W17,2),"T-12","Non-Standard Assumption - Please Clarify"))</f>
        <v>T-12</v>
      </c>
      <c r="AV17">
        <v>0</v>
      </c>
      <c r="AW17">
        <v>0</v>
      </c>
      <c r="AX17">
        <v>0</v>
      </c>
      <c r="AY17">
        <v>0</v>
      </c>
    </row>
    <row r="18" ht="14.25" customHeight="1">
      <c r="A18">
        <f t="shared" si="12"/>
        <v>3</v>
      </c>
      <c r="B18" t="s">
        <v>171</v>
      </c>
      <c r="D18">
        <f>IF(ISBLANK('Fannie Historical Ops'!D$3),SUMIF('OS Analysis'!$BM3:$BM1002,'Fannie Historical Ops'!$B18,'OS Analysis'!$CB3:$CB1002),INDEX($J18:$U18,1,MATCH('Fannie Historical Ops'!D$3,'Fannie Historical Ops'!$J$4:$U$4,0)))</f>
        <v>0</v>
      </c>
      <c r="E18">
        <f>_xlfn.IFERROR((D18/'Fannie Historical Ops'!$V$1)/12,0)</f>
        <v>0</v>
      </c>
      <c r="F18">
        <f>IF(ISBLANK('Fannie Historical Ops'!F$3),SUMIF('OS Analysis'!$AV3:$AV1002,'Fannie Historical Ops'!$B18,'OS Analysis'!$BK3:$BK1002),INDEX($J18:$U18,1,MATCH('Fannie Historical Ops'!F$3,'Fannie Historical Ops'!$J$4:$U$4,0)))</f>
        <v>0</v>
      </c>
      <c r="G18">
        <f>_xlfn.IFERROR((F18/'Fannie Historical Ops'!$V$1)/12,0)</f>
        <v>0</v>
      </c>
      <c r="H18">
        <f>IF(ISBLANK('Fannie Historical Ops'!H$3),SUMIF('OS Analysis'!$AE3:$AE1002,'Fannie Historical Ops'!$B18,'OS Analysis'!$AT3:$AT1002),INDEX($J18:$U18,1,MATCH('Fannie Historical Ops'!H$3,'Fannie Historical Ops'!$J$4:$U$4,0)))</f>
        <v>0</v>
      </c>
      <c r="I18">
        <f>_xlfn.IFERROR((H18/'Fannie Historical Ops'!$V$1)/12,0)</f>
        <v>0</v>
      </c>
      <c r="J18">
        <f>((SUMIF('OS Analysis'!$B3:$B1002,'Fannie Historical Ops'!B18,'OS Analysis'!$AC3:$AC1002))/12)*12</f>
        <v>0</v>
      </c>
      <c r="K18">
        <f>((SUMIF('OS Analysis'!$B3:$B1002,'Fannie Historical Ops'!B18,'OS Analysis'!$AB3:$AB1002))/11)*12</f>
        <v>0</v>
      </c>
      <c r="L18">
        <f>((SUMIF('OS Analysis'!$B3:$B1002,'Fannie Historical Ops'!B18,'OS Analysis'!$AA3:$AA1002))/10)*12</f>
        <v>0</v>
      </c>
      <c r="M18">
        <f>((SUMIF('OS Analysis'!$B3:$B1002,'Fannie Historical Ops'!B18,'OS Analysis'!$Z3:$Z1002))/9)*12</f>
        <v>0</v>
      </c>
      <c r="N18">
        <f>((SUMIF('OS Analysis'!$B3:$B1002,'Fannie Historical Ops'!B18,'OS Analysis'!$Y3:$Y1002))/8)*12</f>
        <v>0</v>
      </c>
      <c r="O18">
        <f>((SUMIF('OS Analysis'!$B3:$B1002,'Fannie Historical Ops'!B18,'OS Analysis'!$X3:$X1002))/7)*12</f>
        <v>0</v>
      </c>
      <c r="P18">
        <f>((SUMIF('OS Analysis'!$B3:$B1002,'Fannie Historical Ops'!B18,'OS Analysis'!$W3:$W1002))/6)*12</f>
        <v>0</v>
      </c>
      <c r="Q18">
        <f>((SUMIF('OS Analysis'!$B3:$B1002,'Fannie Historical Ops'!B18,'OS Analysis'!$V3:$V1002))/5)*12</f>
        <v>0</v>
      </c>
      <c r="R18">
        <f>((SUMIF('OS Analysis'!$B3:$B1002,'Fannie Historical Ops'!B18,'OS Analysis'!$U3:$U1002))/4)*12</f>
        <v>0</v>
      </c>
      <c r="S18">
        <f>((SUMIF('OS Analysis'!$B3:$B1002,'Fannie Historical Ops'!B18,'OS Analysis'!$T3:$T1002))/3)*12</f>
        <v>0</v>
      </c>
      <c r="T18">
        <f>((SUMIF('OS Analysis'!$B3:$B1002,'Fannie Historical Ops'!B18,'OS Analysis'!$S3:$S1002))/2)*12</f>
        <v>0</v>
      </c>
      <c r="U18">
        <f>(SUMIF('OS Analysis'!$B3:$B1002,'Fannie Historical Ops'!B18,'OS Analysis'!$R3:$R1002))*12</f>
        <v>0</v>
      </c>
      <c r="V18">
        <f>SUMIF('OS Analysis'!$B$3:$B$1002,'Fannie Historical Ops'!$B18,'OS Analysis'!$Q$3:$Q$1002)</f>
        <v>0</v>
      </c>
      <c r="W18">
        <f>(V18/'Fannie Historical Ops'!$V$4)*12</f>
        <v>0</v>
      </c>
      <c r="X18">
        <f>_xlfn.IFERROR((W18/'Fannie Historical Ops'!$V$1)/12,0)</f>
        <v>0</v>
      </c>
      <c r="Y18">
        <f>SUMIF('OS Analysis'!$CD3:$CD1002,'Fannie Historical Ops'!$B18,'OS Analysis'!$CS3:$CS1002)</f>
        <v>0</v>
      </c>
      <c r="Z18">
        <f>_xlfn.IFERROR((Y18/'Fannie Historical Ops'!$V$1)/12,0)</f>
        <v>0</v>
      </c>
      <c r="AA18">
        <f>SUMIF('OS Analysis'!$CU3:$CU1002,'Fannie Historical Ops'!$B18,'OS Analysis'!$CW3:$CW1002)</f>
        <v>0</v>
      </c>
      <c r="AB18">
        <f>_xlfn.IFERROR((AA18/'Fannie Historical Ops'!$V$1)/12,0)</f>
        <v>0</v>
      </c>
      <c r="AC18">
        <f>SUMIF('OS Analysis'!$CU3:$CU1002,'Fannie Historical Ops'!$B18,'OS Analysis'!$CX3:$CX1002)</f>
        <v>0</v>
      </c>
      <c r="AD18">
        <f>_xlfn.IFERROR((AC18/'Fannie Historical Ops'!$V$1)/12,0)</f>
        <v>0</v>
      </c>
      <c r="AE18">
        <v>0</v>
      </c>
      <c r="AF18">
        <f>_xlfn.IFERROR((AE18/'Fannie Historical Ops'!$V$1)/12,0)</f>
        <v>0</v>
      </c>
      <c r="AG18">
        <v>0</v>
      </c>
      <c r="AH18">
        <f>_xlfn.IFERROR((AG18/'Fannie Historical Ops'!$V$1)/12,0)</f>
        <v>0</v>
      </c>
      <c r="AI18">
        <v>0</v>
      </c>
      <c r="AJ18">
        <f>_xlfn.IFERROR((AI18/'Fannie Historical Ops'!$V$1)/12,0)</f>
        <v>0</v>
      </c>
      <c r="AK18">
        <f t="shared" si="10"/>
        <v>0</v>
      </c>
      <c r="AL18">
        <f>_xlfn.IFERROR((AK18/'Fannie Historical Ops'!$V$1)/12,0)</f>
        <v>0</v>
      </c>
      <c r="AM18">
        <f t="shared" si="11"/>
        <v>0</v>
      </c>
      <c r="AN18">
        <f>_xlfn.IFERROR((AM18/'Fannie Historical Ops'!$V$1)/12,0)</f>
        <v>0</v>
      </c>
      <c r="AQ18" t="str">
        <f>'Fannie Historical Ops'!B18</f>
        <v>App Fee</v>
      </c>
      <c r="AR18">
        <f>IF('Fannie Historical Ops'!AK18=0,"",IF('Fannie Historical Ops'!AK18=ROUND('Fannie Historical Ops'!W18,2),"T-12","Non-Standard Assumption - Please Clarify"))</f>
      </c>
      <c r="AV18">
        <v>0</v>
      </c>
      <c r="AW18">
        <v>0</v>
      </c>
      <c r="AX18">
        <v>0</v>
      </c>
      <c r="AY18">
        <v>0</v>
      </c>
    </row>
    <row r="19" ht="14.25" customHeight="1">
      <c r="A19">
        <f t="shared" si="12"/>
        <v>4</v>
      </c>
      <c r="B19" t="s">
        <v>172</v>
      </c>
      <c r="D19">
        <f>IF(ISBLANK('Fannie Historical Ops'!D$3),SUMIF('OS Analysis'!$BM3:$BM1002,'Fannie Historical Ops'!$B19,'OS Analysis'!$CB3:$CB1002),INDEX($J19:$U19,1,MATCH('Fannie Historical Ops'!D$3,'Fannie Historical Ops'!$J$4:$U$4,0)))</f>
        <v>0</v>
      </c>
      <c r="E19">
        <f>_xlfn.IFERROR((D19/'Fannie Historical Ops'!$V$1)/12,0)</f>
        <v>0</v>
      </c>
      <c r="F19">
        <f>IF(ISBLANK('Fannie Historical Ops'!F$3),SUMIF('OS Analysis'!$AV3:$AV1002,'Fannie Historical Ops'!$B19,'OS Analysis'!$BK3:$BK1002),INDEX($J19:$U19,1,MATCH('Fannie Historical Ops'!F$3,'Fannie Historical Ops'!$J$4:$U$4,0)))</f>
        <v>0</v>
      </c>
      <c r="G19">
        <f>_xlfn.IFERROR((F19/'Fannie Historical Ops'!$V$1)/12,0)</f>
        <v>0</v>
      </c>
      <c r="H19">
        <f>IF(ISBLANK('Fannie Historical Ops'!H$3),SUMIF('OS Analysis'!$AE3:$AE1002,'Fannie Historical Ops'!$B19,'OS Analysis'!$AT3:$AT1002),INDEX($J19:$U19,1,MATCH('Fannie Historical Ops'!H$3,'Fannie Historical Ops'!$J$4:$U$4,0)))</f>
        <v>0</v>
      </c>
      <c r="I19">
        <f>_xlfn.IFERROR((H19/'Fannie Historical Ops'!$V$1)/12,0)</f>
        <v>0</v>
      </c>
      <c r="J19">
        <f>((SUMIF('OS Analysis'!$B3:$B1002,'Fannie Historical Ops'!B19,'OS Analysis'!$AC3:$AC1002))/12)*12</f>
        <v>0</v>
      </c>
      <c r="K19">
        <f>((SUMIF('OS Analysis'!$B3:$B1002,'Fannie Historical Ops'!B19,'OS Analysis'!$AB3:$AB1002))/11)*12</f>
        <v>0</v>
      </c>
      <c r="L19">
        <f>((SUMIF('OS Analysis'!$B3:$B1002,'Fannie Historical Ops'!B19,'OS Analysis'!$AA3:$AA1002))/10)*12</f>
        <v>0</v>
      </c>
      <c r="M19">
        <f>((SUMIF('OS Analysis'!$B3:$B1002,'Fannie Historical Ops'!B19,'OS Analysis'!$Z3:$Z1002))/9)*12</f>
        <v>0</v>
      </c>
      <c r="N19">
        <f>((SUMIF('OS Analysis'!$B3:$B1002,'Fannie Historical Ops'!B19,'OS Analysis'!$Y3:$Y1002))/8)*12</f>
        <v>0</v>
      </c>
      <c r="O19">
        <f>((SUMIF('OS Analysis'!$B3:$B1002,'Fannie Historical Ops'!B19,'OS Analysis'!$X3:$X1002))/7)*12</f>
        <v>0</v>
      </c>
      <c r="P19">
        <f>((SUMIF('OS Analysis'!$B3:$B1002,'Fannie Historical Ops'!B19,'OS Analysis'!$W3:$W1002))/6)*12</f>
        <v>0</v>
      </c>
      <c r="Q19">
        <f>((SUMIF('OS Analysis'!$B3:$B1002,'Fannie Historical Ops'!B19,'OS Analysis'!$V3:$V1002))/5)*12</f>
        <v>0</v>
      </c>
      <c r="R19">
        <f>((SUMIF('OS Analysis'!$B3:$B1002,'Fannie Historical Ops'!B19,'OS Analysis'!$U3:$U1002))/4)*12</f>
        <v>0</v>
      </c>
      <c r="S19">
        <f>((SUMIF('OS Analysis'!$B3:$B1002,'Fannie Historical Ops'!B19,'OS Analysis'!$T3:$T1002))/3)*12</f>
        <v>0</v>
      </c>
      <c r="T19">
        <f>((SUMIF('OS Analysis'!$B3:$B1002,'Fannie Historical Ops'!B19,'OS Analysis'!$S3:$S1002))/2)*12</f>
        <v>0</v>
      </c>
      <c r="U19">
        <f>(SUMIF('OS Analysis'!$B3:$B1002,'Fannie Historical Ops'!B19,'OS Analysis'!$R3:$R1002))*12</f>
        <v>0</v>
      </c>
      <c r="V19">
        <f>SUMIF('OS Analysis'!$B$3:$B$1002,'Fannie Historical Ops'!$B19,'OS Analysis'!$Q$3:$Q$1002)</f>
        <v>0</v>
      </c>
      <c r="W19">
        <f>(V19/'Fannie Historical Ops'!$V$4)*12</f>
        <v>0</v>
      </c>
      <c r="X19">
        <f>_xlfn.IFERROR((W19/'Fannie Historical Ops'!$V$1)/12,0)</f>
        <v>0</v>
      </c>
      <c r="Y19">
        <f>SUMIF('OS Analysis'!$CD3:$CD1002,'Fannie Historical Ops'!$B19,'OS Analysis'!$CS3:$CS1002)</f>
        <v>0</v>
      </c>
      <c r="Z19">
        <f>_xlfn.IFERROR((Y19/'Fannie Historical Ops'!$V$1)/12,0)</f>
        <v>0</v>
      </c>
      <c r="AA19">
        <f>SUMIF('OS Analysis'!$CU3:$CU1002,'Fannie Historical Ops'!$B19,'OS Analysis'!$CW3:$CW1002)</f>
        <v>0</v>
      </c>
      <c r="AB19">
        <f>_xlfn.IFERROR((AA19/'Fannie Historical Ops'!$V$1)/12,0)</f>
        <v>0</v>
      </c>
      <c r="AC19">
        <f>SUMIF('OS Analysis'!$CU3:$CU1002,'Fannie Historical Ops'!$B19,'OS Analysis'!$CX3:$CX1002)</f>
        <v>0</v>
      </c>
      <c r="AD19">
        <f>_xlfn.IFERROR((AC19/'Fannie Historical Ops'!$V$1)/12,0)</f>
        <v>0</v>
      </c>
      <c r="AE19">
        <v>0</v>
      </c>
      <c r="AF19">
        <f>_xlfn.IFERROR((AE19/'Fannie Historical Ops'!$V$1)/12,0)</f>
        <v>0</v>
      </c>
      <c r="AG19">
        <v>0</v>
      </c>
      <c r="AH19">
        <f>_xlfn.IFERROR((AG19/'Fannie Historical Ops'!$V$1)/12,0)</f>
        <v>0</v>
      </c>
      <c r="AI19">
        <v>0</v>
      </c>
      <c r="AJ19">
        <f>_xlfn.IFERROR((AI19/'Fannie Historical Ops'!$V$1)/12,0)</f>
        <v>0</v>
      </c>
      <c r="AK19">
        <f t="shared" si="10"/>
        <v>0</v>
      </c>
      <c r="AL19">
        <f>_xlfn.IFERROR((AK19/'Fannie Historical Ops'!$V$1)/12,0)</f>
        <v>0</v>
      </c>
      <c r="AM19">
        <f t="shared" si="11"/>
        <v>0</v>
      </c>
      <c r="AN19">
        <f>_xlfn.IFERROR((AM19/'Fannie Historical Ops'!$V$1)/12,0)</f>
        <v>0</v>
      </c>
      <c r="AQ19" t="str">
        <f>'Fannie Historical Ops'!B19</f>
        <v>Forfeit Deposits</v>
      </c>
      <c r="AR19">
        <f>IF('Fannie Historical Ops'!AK19=0,"",IF('Fannie Historical Ops'!AK19=ROUND('Fannie Historical Ops'!W19,2),"T-12","Non-Standard Assumption - Please Clarify"))</f>
      </c>
      <c r="AV19">
        <v>0</v>
      </c>
      <c r="AW19">
        <v>0</v>
      </c>
      <c r="AX19">
        <v>0</v>
      </c>
      <c r="AY19">
        <v>0</v>
      </c>
    </row>
    <row r="20" ht="14.25" customHeight="1">
      <c r="A20">
        <f t="shared" si="12"/>
        <v>5</v>
      </c>
      <c r="B20" t="s">
        <v>173</v>
      </c>
      <c r="D20">
        <f>IF(ISBLANK('Fannie Historical Ops'!D$3),SUMIF('OS Analysis'!$BM3:$BM1002,'Fannie Historical Ops'!$B20,'OS Analysis'!$CB3:$CB1002),INDEX($J20:$U20,1,MATCH('Fannie Historical Ops'!D$3,'Fannie Historical Ops'!$J$4:$U$4,0)))</f>
        <v>0</v>
      </c>
      <c r="E20">
        <f>_xlfn.IFERROR((D20/'Fannie Historical Ops'!$V$1)/12,0)</f>
        <v>0</v>
      </c>
      <c r="F20">
        <f>IF(ISBLANK('Fannie Historical Ops'!F$3),SUMIF('OS Analysis'!$AV3:$AV1002,'Fannie Historical Ops'!$B20,'OS Analysis'!$BK3:$BK1002),INDEX($J20:$U20,1,MATCH('Fannie Historical Ops'!F$3,'Fannie Historical Ops'!$J$4:$U$4,0)))</f>
        <v>0</v>
      </c>
      <c r="G20">
        <f>_xlfn.IFERROR((F20/'Fannie Historical Ops'!$V$1)/12,0)</f>
        <v>0</v>
      </c>
      <c r="H20">
        <f>IF(ISBLANK('Fannie Historical Ops'!H$3),SUMIF('OS Analysis'!$AE3:$AE1002,'Fannie Historical Ops'!$B20,'OS Analysis'!$AT3:$AT1002),INDEX($J20:$U20,1,MATCH('Fannie Historical Ops'!H$3,'Fannie Historical Ops'!$J$4:$U$4,0)))</f>
        <v>0</v>
      </c>
      <c r="I20">
        <f>_xlfn.IFERROR((H20/'Fannie Historical Ops'!$V$1)/12,0)</f>
        <v>0</v>
      </c>
      <c r="J20">
        <f>((SUMIF('OS Analysis'!$B3:$B1002,'Fannie Historical Ops'!B20,'OS Analysis'!$AC3:$AC1002))/12)*12</f>
        <v>0</v>
      </c>
      <c r="K20">
        <f>((SUMIF('OS Analysis'!$B3:$B1002,'Fannie Historical Ops'!B20,'OS Analysis'!$AB3:$AB1002))/11)*12</f>
        <v>0</v>
      </c>
      <c r="L20">
        <f>((SUMIF('OS Analysis'!$B3:$B1002,'Fannie Historical Ops'!B20,'OS Analysis'!$AA3:$AA1002))/10)*12</f>
        <v>0</v>
      </c>
      <c r="M20">
        <f>((SUMIF('OS Analysis'!$B3:$B1002,'Fannie Historical Ops'!B20,'OS Analysis'!$Z3:$Z1002))/9)*12</f>
        <v>0</v>
      </c>
      <c r="N20">
        <f>((SUMIF('OS Analysis'!$B3:$B1002,'Fannie Historical Ops'!B20,'OS Analysis'!$Y3:$Y1002))/8)*12</f>
        <v>0</v>
      </c>
      <c r="O20">
        <f>((SUMIF('OS Analysis'!$B3:$B1002,'Fannie Historical Ops'!B20,'OS Analysis'!$X3:$X1002))/7)*12</f>
        <v>0</v>
      </c>
      <c r="P20">
        <f>((SUMIF('OS Analysis'!$B3:$B1002,'Fannie Historical Ops'!B20,'OS Analysis'!$W3:$W1002))/6)*12</f>
        <v>0</v>
      </c>
      <c r="Q20">
        <f>((SUMIF('OS Analysis'!$B3:$B1002,'Fannie Historical Ops'!B20,'OS Analysis'!$V3:$V1002))/5)*12</f>
        <v>0</v>
      </c>
      <c r="R20">
        <f>((SUMIF('OS Analysis'!$B3:$B1002,'Fannie Historical Ops'!B20,'OS Analysis'!$U3:$U1002))/4)*12</f>
        <v>0</v>
      </c>
      <c r="S20">
        <f>((SUMIF('OS Analysis'!$B3:$B1002,'Fannie Historical Ops'!B20,'OS Analysis'!$T3:$T1002))/3)*12</f>
        <v>0</v>
      </c>
      <c r="T20">
        <f>((SUMIF('OS Analysis'!$B3:$B1002,'Fannie Historical Ops'!B20,'OS Analysis'!$S3:$S1002))/2)*12</f>
        <v>0</v>
      </c>
      <c r="U20">
        <f>(SUMIF('OS Analysis'!$B3:$B1002,'Fannie Historical Ops'!B20,'OS Analysis'!$R3:$R1002))*12</f>
        <v>0</v>
      </c>
      <c r="V20">
        <f>SUMIF('OS Analysis'!$B$3:$B$1002,'Fannie Historical Ops'!$B20,'OS Analysis'!$Q$3:$Q$1002)</f>
        <v>0</v>
      </c>
      <c r="W20">
        <f>(V20/'Fannie Historical Ops'!$V$4)*12</f>
        <v>0</v>
      </c>
      <c r="X20">
        <f>_xlfn.IFERROR((W20/'Fannie Historical Ops'!$V$1)/12,0)</f>
        <v>0</v>
      </c>
      <c r="Y20">
        <f>SUMIF('OS Analysis'!$CD3:$CD1002,'Fannie Historical Ops'!$B20,'OS Analysis'!$CS3:$CS1002)</f>
        <v>0</v>
      </c>
      <c r="Z20">
        <f>_xlfn.IFERROR((Y20/'Fannie Historical Ops'!$V$1)/12,0)</f>
        <v>0</v>
      </c>
      <c r="AA20">
        <f>SUMIF('OS Analysis'!$CU3:$CU1002,'Fannie Historical Ops'!$B20,'OS Analysis'!$CW3:$CW1002)</f>
        <v>0</v>
      </c>
      <c r="AB20">
        <f>_xlfn.IFERROR((AA20/'Fannie Historical Ops'!$V$1)/12,0)</f>
        <v>0</v>
      </c>
      <c r="AC20">
        <f>SUMIF('OS Analysis'!$CU3:$CU1002,'Fannie Historical Ops'!$B20,'OS Analysis'!$CX3:$CX1002)</f>
        <v>0</v>
      </c>
      <c r="AD20">
        <f>_xlfn.IFERROR((AC20/'Fannie Historical Ops'!$V$1)/12,0)</f>
        <v>0</v>
      </c>
      <c r="AE20">
        <v>0</v>
      </c>
      <c r="AF20">
        <f>_xlfn.IFERROR((AE20/'Fannie Historical Ops'!$V$1)/12,0)</f>
        <v>0</v>
      </c>
      <c r="AG20">
        <v>0</v>
      </c>
      <c r="AH20">
        <f>_xlfn.IFERROR((AG20/'Fannie Historical Ops'!$V$1)/12,0)</f>
        <v>0</v>
      </c>
      <c r="AI20">
        <v>0</v>
      </c>
      <c r="AJ20">
        <f>_xlfn.IFERROR((AI20/'Fannie Historical Ops'!$V$1)/12,0)</f>
        <v>0</v>
      </c>
      <c r="AK20">
        <f t="shared" si="10"/>
        <v>0</v>
      </c>
      <c r="AL20">
        <f>_xlfn.IFERROR((AK20/'Fannie Historical Ops'!$V$1)/12,0)</f>
        <v>0</v>
      </c>
      <c r="AM20">
        <f t="shared" si="11"/>
        <v>0</v>
      </c>
      <c r="AN20">
        <f>_xlfn.IFERROR((AM20/'Fannie Historical Ops'!$V$1)/12,0)</f>
        <v>0</v>
      </c>
      <c r="AQ20" t="str">
        <f>'Fannie Historical Ops'!B20</f>
        <v>Late/Early Term Fees</v>
      </c>
      <c r="AR20">
        <f>IF('Fannie Historical Ops'!AK20=0,"",IF('Fannie Historical Ops'!AK20=ROUND('Fannie Historical Ops'!W20,2),"T-12","Non-Standard Assumption - Please Clarify"))</f>
      </c>
      <c r="AV20">
        <v>0</v>
      </c>
      <c r="AW20">
        <v>0</v>
      </c>
      <c r="AX20">
        <v>0</v>
      </c>
      <c r="AY20">
        <v>0</v>
      </c>
    </row>
    <row r="21" ht="14.25" customHeight="1">
      <c r="A21">
        <f t="shared" si="12"/>
        <v>6</v>
      </c>
      <c r="B21" t="s">
        <v>174</v>
      </c>
      <c r="D21">
        <f>IF(ISBLANK('Fannie Historical Ops'!D$3),SUMIF('OS Analysis'!$BM3:$BM1002,'Fannie Historical Ops'!$B21,'OS Analysis'!$CB3:$CB1002),INDEX($J21:$U21,1,MATCH('Fannie Historical Ops'!D$3,'Fannie Historical Ops'!$J$4:$U$4,0)))</f>
        <v>0</v>
      </c>
      <c r="E21">
        <f>_xlfn.IFERROR((D21/'Fannie Historical Ops'!$V$1)/12,0)</f>
        <v>0</v>
      </c>
      <c r="F21">
        <f>IF(ISBLANK('Fannie Historical Ops'!F$3),SUMIF('OS Analysis'!$AV3:$AV1002,'Fannie Historical Ops'!$B21,'OS Analysis'!$BK3:$BK1002),INDEX($J21:$U21,1,MATCH('Fannie Historical Ops'!F$3,'Fannie Historical Ops'!$J$4:$U$4,0)))</f>
        <v>0</v>
      </c>
      <c r="G21">
        <f>_xlfn.IFERROR((F21/'Fannie Historical Ops'!$V$1)/12,0)</f>
        <v>0</v>
      </c>
      <c r="H21">
        <f>IF(ISBLANK('Fannie Historical Ops'!H$3),SUMIF('OS Analysis'!$AE3:$AE1002,'Fannie Historical Ops'!$B21,'OS Analysis'!$AT3:$AT1002),INDEX($J21:$U21,1,MATCH('Fannie Historical Ops'!H$3,'Fannie Historical Ops'!$J$4:$U$4,0)))</f>
        <v>0</v>
      </c>
      <c r="I21">
        <f>_xlfn.IFERROR((H21/'Fannie Historical Ops'!$V$1)/12,0)</f>
        <v>0</v>
      </c>
      <c r="J21">
        <f>((SUMIF('OS Analysis'!$B3:$B1002,'Fannie Historical Ops'!B21,'OS Analysis'!$AC3:$AC1002))/12)*12</f>
        <v>0</v>
      </c>
      <c r="K21">
        <f>((SUMIF('OS Analysis'!$B3:$B1002,'Fannie Historical Ops'!B21,'OS Analysis'!$AB3:$AB1002))/11)*12</f>
        <v>0</v>
      </c>
      <c r="L21">
        <f>((SUMIF('OS Analysis'!$B3:$B1002,'Fannie Historical Ops'!B21,'OS Analysis'!$AA3:$AA1002))/10)*12</f>
        <v>0</v>
      </c>
      <c r="M21">
        <f>((SUMIF('OS Analysis'!$B3:$B1002,'Fannie Historical Ops'!B21,'OS Analysis'!$Z3:$Z1002))/9)*12</f>
        <v>0</v>
      </c>
      <c r="N21">
        <f>((SUMIF('OS Analysis'!$B3:$B1002,'Fannie Historical Ops'!B21,'OS Analysis'!$Y3:$Y1002))/8)*12</f>
        <v>0</v>
      </c>
      <c r="O21">
        <f>((SUMIF('OS Analysis'!$B3:$B1002,'Fannie Historical Ops'!B21,'OS Analysis'!$X3:$X1002))/7)*12</f>
        <v>0</v>
      </c>
      <c r="P21">
        <f>((SUMIF('OS Analysis'!$B3:$B1002,'Fannie Historical Ops'!B21,'OS Analysis'!$W3:$W1002))/6)*12</f>
        <v>0</v>
      </c>
      <c r="Q21">
        <f>((SUMIF('OS Analysis'!$B3:$B1002,'Fannie Historical Ops'!B21,'OS Analysis'!$V3:$V1002))/5)*12</f>
        <v>0</v>
      </c>
      <c r="R21">
        <f>((SUMIF('OS Analysis'!$B3:$B1002,'Fannie Historical Ops'!B21,'OS Analysis'!$U3:$U1002))/4)*12</f>
        <v>0</v>
      </c>
      <c r="S21">
        <f>((SUMIF('OS Analysis'!$B3:$B1002,'Fannie Historical Ops'!B21,'OS Analysis'!$T3:$T1002))/3)*12</f>
        <v>0</v>
      </c>
      <c r="T21">
        <f>((SUMIF('OS Analysis'!$B3:$B1002,'Fannie Historical Ops'!B21,'OS Analysis'!$S3:$S1002))/2)*12</f>
        <v>0</v>
      </c>
      <c r="U21">
        <f>(SUMIF('OS Analysis'!$B3:$B1002,'Fannie Historical Ops'!B21,'OS Analysis'!$R3:$R1002))*12</f>
        <v>0</v>
      </c>
      <c r="V21">
        <f>SUMIF('OS Analysis'!$B$3:$B$1002,'Fannie Historical Ops'!$B21,'OS Analysis'!$Q$3:$Q$1002)</f>
        <v>0</v>
      </c>
      <c r="W21">
        <f>(V21/'Fannie Historical Ops'!$V$4)*12</f>
        <v>0</v>
      </c>
      <c r="X21">
        <f>_xlfn.IFERROR((W21/'Fannie Historical Ops'!$V$1)/12,0)</f>
        <v>0</v>
      </c>
      <c r="Y21">
        <f>SUMIF('OS Analysis'!$CD3:$CD1002,'Fannie Historical Ops'!$B21,'OS Analysis'!$CS3:$CS1002)</f>
        <v>0</v>
      </c>
      <c r="Z21">
        <f>_xlfn.IFERROR((Y21/'Fannie Historical Ops'!$V$1)/12,0)</f>
        <v>0</v>
      </c>
      <c r="AA21">
        <f>SUMIF('OS Analysis'!$CU3:$CU1002,'Fannie Historical Ops'!$B21,'OS Analysis'!$CW3:$CW1002)</f>
        <v>0</v>
      </c>
      <c r="AB21">
        <f>_xlfn.IFERROR((AA21/'Fannie Historical Ops'!$V$1)/12,0)</f>
        <v>0</v>
      </c>
      <c r="AC21">
        <f>SUMIF('OS Analysis'!$CU3:$CU1002,'Fannie Historical Ops'!$B21,'OS Analysis'!$CX3:$CX1002)</f>
        <v>0</v>
      </c>
      <c r="AD21">
        <f>_xlfn.IFERROR((AC21/'Fannie Historical Ops'!$V$1)/12,0)</f>
        <v>0</v>
      </c>
      <c r="AE21">
        <v>0</v>
      </c>
      <c r="AF21">
        <f>_xlfn.IFERROR((AE21/'Fannie Historical Ops'!$V$1)/12,0)</f>
        <v>0</v>
      </c>
      <c r="AG21">
        <v>0</v>
      </c>
      <c r="AH21">
        <f>_xlfn.IFERROR((AG21/'Fannie Historical Ops'!$V$1)/12,0)</f>
        <v>0</v>
      </c>
      <c r="AI21">
        <v>0</v>
      </c>
      <c r="AJ21">
        <f>_xlfn.IFERROR((AI21/'Fannie Historical Ops'!$V$1)/12,0)</f>
        <v>0</v>
      </c>
      <c r="AK21">
        <f t="shared" si="10"/>
        <v>0</v>
      </c>
      <c r="AL21">
        <f>_xlfn.IFERROR((AK21/'Fannie Historical Ops'!$V$1)/12,0)</f>
        <v>0</v>
      </c>
      <c r="AM21">
        <f t="shared" si="11"/>
        <v>0</v>
      </c>
      <c r="AN21">
        <f>_xlfn.IFERROR((AM21/'Fannie Historical Ops'!$V$1)/12,0)</f>
        <v>0</v>
      </c>
      <c r="AQ21" t="str">
        <f>'Fannie Historical Ops'!B21</f>
        <v>Pet Deposits</v>
      </c>
      <c r="AR21">
        <f>IF('Fannie Historical Ops'!AK21=0,"",IF('Fannie Historical Ops'!AK21=ROUND('Fannie Historical Ops'!W21,2),"T-12","Non-Standard Assumption - Please Clarify"))</f>
      </c>
      <c r="AV21">
        <v>0</v>
      </c>
      <c r="AW21">
        <v>0</v>
      </c>
      <c r="AX21">
        <v>0</v>
      </c>
      <c r="AY21">
        <v>0</v>
      </c>
    </row>
    <row r="22" ht="14.25" customHeight="1">
      <c r="A22">
        <f t="shared" si="12"/>
        <v>7</v>
      </c>
      <c r="B22" t="s">
        <v>175</v>
      </c>
      <c r="D22">
        <f>IF(ISBLANK('Fannie Historical Ops'!D$3),SUMIF('OS Analysis'!$BM3:$BM1002,'Fannie Historical Ops'!$B22,'OS Analysis'!$CB3:$CB1002),INDEX($J22:$U22,1,MATCH('Fannie Historical Ops'!D$3,'Fannie Historical Ops'!$J$4:$U$4,0)))</f>
        <v>0</v>
      </c>
      <c r="E22">
        <f>_xlfn.IFERROR((D22/'Fannie Historical Ops'!$V$1)/12,0)</f>
        <v>0</v>
      </c>
      <c r="F22">
        <f>IF(ISBLANK('Fannie Historical Ops'!F$3),SUMIF('OS Analysis'!$AV3:$AV1002,'Fannie Historical Ops'!$B22,'OS Analysis'!$BK3:$BK1002),INDEX($J22:$U22,1,MATCH('Fannie Historical Ops'!F$3,'Fannie Historical Ops'!$J$4:$U$4,0)))</f>
        <v>0</v>
      </c>
      <c r="G22">
        <f>_xlfn.IFERROR((F22/'Fannie Historical Ops'!$V$1)/12,0)</f>
        <v>0</v>
      </c>
      <c r="H22">
        <f>IF(ISBLANK('Fannie Historical Ops'!H$3),SUMIF('OS Analysis'!$AE3:$AE1002,'Fannie Historical Ops'!$B22,'OS Analysis'!$AT3:$AT1002),INDEX($J22:$U22,1,MATCH('Fannie Historical Ops'!H$3,'Fannie Historical Ops'!$J$4:$U$4,0)))</f>
        <v>0</v>
      </c>
      <c r="I22">
        <f>_xlfn.IFERROR((H22/'Fannie Historical Ops'!$V$1)/12,0)</f>
        <v>0</v>
      </c>
      <c r="J22">
        <f>((SUMIF('OS Analysis'!$B3:$B1002,'Fannie Historical Ops'!B22,'OS Analysis'!$AC3:$AC1002))/12)*12</f>
        <v>0</v>
      </c>
      <c r="K22">
        <f>((SUMIF('OS Analysis'!$B3:$B1002,'Fannie Historical Ops'!B22,'OS Analysis'!$AB3:$AB1002))/11)*12</f>
        <v>0</v>
      </c>
      <c r="L22">
        <f>((SUMIF('OS Analysis'!$B3:$B1002,'Fannie Historical Ops'!B22,'OS Analysis'!$AA3:$AA1002))/10)*12</f>
        <v>0</v>
      </c>
      <c r="M22">
        <f>((SUMIF('OS Analysis'!$B3:$B1002,'Fannie Historical Ops'!B22,'OS Analysis'!$Z3:$Z1002))/9)*12</f>
        <v>0</v>
      </c>
      <c r="N22">
        <f>((SUMIF('OS Analysis'!$B3:$B1002,'Fannie Historical Ops'!B22,'OS Analysis'!$Y3:$Y1002))/8)*12</f>
        <v>0</v>
      </c>
      <c r="O22">
        <f>((SUMIF('OS Analysis'!$B3:$B1002,'Fannie Historical Ops'!B22,'OS Analysis'!$X3:$X1002))/7)*12</f>
        <v>0</v>
      </c>
      <c r="P22">
        <f>((SUMIF('OS Analysis'!$B3:$B1002,'Fannie Historical Ops'!B22,'OS Analysis'!$W3:$W1002))/6)*12</f>
        <v>0</v>
      </c>
      <c r="Q22">
        <f>((SUMIF('OS Analysis'!$B3:$B1002,'Fannie Historical Ops'!B22,'OS Analysis'!$V3:$V1002))/5)*12</f>
        <v>0</v>
      </c>
      <c r="R22">
        <f>((SUMIF('OS Analysis'!$B3:$B1002,'Fannie Historical Ops'!B22,'OS Analysis'!$U3:$U1002))/4)*12</f>
        <v>0</v>
      </c>
      <c r="S22">
        <f>((SUMIF('OS Analysis'!$B3:$B1002,'Fannie Historical Ops'!B22,'OS Analysis'!$T3:$T1002))/3)*12</f>
        <v>0</v>
      </c>
      <c r="T22">
        <f>((SUMIF('OS Analysis'!$B3:$B1002,'Fannie Historical Ops'!B22,'OS Analysis'!$S3:$S1002))/2)*12</f>
        <v>0</v>
      </c>
      <c r="U22">
        <f>(SUMIF('OS Analysis'!$B3:$B1002,'Fannie Historical Ops'!B22,'OS Analysis'!$R3:$R1002))*12</f>
        <v>0</v>
      </c>
      <c r="V22">
        <f>SUMIF('OS Analysis'!$B$3:$B$1002,'Fannie Historical Ops'!$B22,'OS Analysis'!$Q$3:$Q$1002)</f>
        <v>0</v>
      </c>
      <c r="W22">
        <f>(V22/'Fannie Historical Ops'!$V$4)*12</f>
        <v>0</v>
      </c>
      <c r="X22">
        <f>_xlfn.IFERROR((W22/'Fannie Historical Ops'!$V$1)/12,0)</f>
        <v>0</v>
      </c>
      <c r="Y22">
        <f>SUMIF('OS Analysis'!$CD3:$CD1002,'Fannie Historical Ops'!$B22,'OS Analysis'!$CS3:$CS1002)</f>
        <v>0</v>
      </c>
      <c r="Z22">
        <f>_xlfn.IFERROR((Y22/'Fannie Historical Ops'!$V$1)/12,0)</f>
        <v>0</v>
      </c>
      <c r="AA22">
        <f>SUMIF('OS Analysis'!$CU3:$CU1002,'Fannie Historical Ops'!$B22,'OS Analysis'!$CW3:$CW1002)</f>
        <v>0</v>
      </c>
      <c r="AB22">
        <f>_xlfn.IFERROR((AA22/'Fannie Historical Ops'!$V$1)/12,0)</f>
        <v>0</v>
      </c>
      <c r="AC22">
        <f>SUMIF('OS Analysis'!$CU3:$CU1002,'Fannie Historical Ops'!$B22,'OS Analysis'!$CX3:$CX1002)</f>
        <v>0</v>
      </c>
      <c r="AD22">
        <f>_xlfn.IFERROR((AC22/'Fannie Historical Ops'!$V$1)/12,0)</f>
        <v>0</v>
      </c>
      <c r="AE22">
        <v>0</v>
      </c>
      <c r="AF22">
        <f>_xlfn.IFERROR((AE22/'Fannie Historical Ops'!$V$1)/12,0)</f>
        <v>0</v>
      </c>
      <c r="AG22">
        <v>0</v>
      </c>
      <c r="AH22">
        <f>_xlfn.IFERROR((AG22/'Fannie Historical Ops'!$V$1)/12,0)</f>
        <v>0</v>
      </c>
      <c r="AI22">
        <v>0</v>
      </c>
      <c r="AJ22">
        <f>_xlfn.IFERROR((AI22/'Fannie Historical Ops'!$V$1)/12,0)</f>
        <v>0</v>
      </c>
      <c r="AK22">
        <f t="shared" si="10"/>
        <v>0</v>
      </c>
      <c r="AL22">
        <f>_xlfn.IFERROR((AK22/'Fannie Historical Ops'!$V$1)/12,0)</f>
        <v>0</v>
      </c>
      <c r="AM22">
        <f t="shared" si="11"/>
        <v>0</v>
      </c>
      <c r="AN22">
        <f>_xlfn.IFERROR((AM22/'Fannie Historical Ops'!$V$1)/12,0)</f>
        <v>0</v>
      </c>
      <c r="AQ22" t="str">
        <f>'Fannie Historical Ops'!B22</f>
        <v>Premiums</v>
      </c>
      <c r="AR22">
        <f>IF('Fannie Historical Ops'!AK22=0,"",IF('Fannie Historical Ops'!AK22=ROUND('Fannie Historical Ops'!W22,2),"T-12","Non-Standard Assumption - Please Clarify"))</f>
      </c>
      <c r="AV22">
        <v>0</v>
      </c>
      <c r="AW22">
        <v>0</v>
      </c>
      <c r="AX22">
        <v>0</v>
      </c>
      <c r="AY22">
        <v>0</v>
      </c>
    </row>
    <row r="23" ht="14.25" customHeight="1">
      <c r="A23">
        <f t="shared" si="12"/>
        <v>8</v>
      </c>
      <c r="B23" t="s">
        <v>176</v>
      </c>
      <c r="D23">
        <f>IF(ISBLANK('Fannie Historical Ops'!D$3),SUMIF('OS Analysis'!$BM3:$BM1002,'Fannie Historical Ops'!$B23,'OS Analysis'!$CB3:$CB1002),INDEX($J23:$U23,1,MATCH('Fannie Historical Ops'!D$3,'Fannie Historical Ops'!$J$4:$U$4,0)))</f>
        <v>0</v>
      </c>
      <c r="E23">
        <f>_xlfn.IFERROR((D23/'Fannie Historical Ops'!$V$1)/12,0)</f>
        <v>0</v>
      </c>
      <c r="F23">
        <f>IF(ISBLANK('Fannie Historical Ops'!F$3),SUMIF('OS Analysis'!$AV3:$AV1002,'Fannie Historical Ops'!$B23,'OS Analysis'!$BK3:$BK1002),INDEX($J23:$U23,1,MATCH('Fannie Historical Ops'!F$3,'Fannie Historical Ops'!$J$4:$U$4,0)))</f>
        <v>0</v>
      </c>
      <c r="G23">
        <f>_xlfn.IFERROR((F23/'Fannie Historical Ops'!$V$1)/12,0)</f>
        <v>0</v>
      </c>
      <c r="H23">
        <f>IF(ISBLANK('Fannie Historical Ops'!H$3),SUMIF('OS Analysis'!$AE3:$AE1002,'Fannie Historical Ops'!$B23,'OS Analysis'!$AT3:$AT1002),INDEX($J23:$U23,1,MATCH('Fannie Historical Ops'!H$3,'Fannie Historical Ops'!$J$4:$U$4,0)))</f>
        <v>0</v>
      </c>
      <c r="I23">
        <f>_xlfn.IFERROR((H23/'Fannie Historical Ops'!$V$1)/12,0)</f>
        <v>0</v>
      </c>
      <c r="J23">
        <f>((SUMIF('OS Analysis'!$B3:$B1002,'Fannie Historical Ops'!B23,'OS Analysis'!$AC3:$AC1002))/12)*12</f>
        <v>0</v>
      </c>
      <c r="K23">
        <f>((SUMIF('OS Analysis'!$B3:$B1002,'Fannie Historical Ops'!B23,'OS Analysis'!$AB3:$AB1002))/11)*12</f>
        <v>0</v>
      </c>
      <c r="L23">
        <f>((SUMIF('OS Analysis'!$B3:$B1002,'Fannie Historical Ops'!B23,'OS Analysis'!$AA3:$AA1002))/10)*12</f>
        <v>0</v>
      </c>
      <c r="M23">
        <f>((SUMIF('OS Analysis'!$B3:$B1002,'Fannie Historical Ops'!B23,'OS Analysis'!$Z3:$Z1002))/9)*12</f>
        <v>0</v>
      </c>
      <c r="N23">
        <f>((SUMIF('OS Analysis'!$B3:$B1002,'Fannie Historical Ops'!B23,'OS Analysis'!$Y3:$Y1002))/8)*12</f>
        <v>0</v>
      </c>
      <c r="O23">
        <f>((SUMIF('OS Analysis'!$B3:$B1002,'Fannie Historical Ops'!B23,'OS Analysis'!$X3:$X1002))/7)*12</f>
        <v>0</v>
      </c>
      <c r="P23">
        <f>((SUMIF('OS Analysis'!$B3:$B1002,'Fannie Historical Ops'!B23,'OS Analysis'!$W3:$W1002))/6)*12</f>
        <v>0</v>
      </c>
      <c r="Q23">
        <f>((SUMIF('OS Analysis'!$B3:$B1002,'Fannie Historical Ops'!B23,'OS Analysis'!$V3:$V1002))/5)*12</f>
        <v>0</v>
      </c>
      <c r="R23">
        <f>((SUMIF('OS Analysis'!$B3:$B1002,'Fannie Historical Ops'!B23,'OS Analysis'!$U3:$U1002))/4)*12</f>
        <v>0</v>
      </c>
      <c r="S23">
        <f>((SUMIF('OS Analysis'!$B3:$B1002,'Fannie Historical Ops'!B23,'OS Analysis'!$T3:$T1002))/3)*12</f>
        <v>0</v>
      </c>
      <c r="T23">
        <f>((SUMIF('OS Analysis'!$B3:$B1002,'Fannie Historical Ops'!B23,'OS Analysis'!$S3:$S1002))/2)*12</f>
        <v>0</v>
      </c>
      <c r="U23">
        <f>(SUMIF('OS Analysis'!$B3:$B1002,'Fannie Historical Ops'!B23,'OS Analysis'!$R3:$R1002))*12</f>
        <v>0</v>
      </c>
      <c r="V23">
        <f>SUMIF('OS Analysis'!$B$3:$B$1002,'Fannie Historical Ops'!$B23,'OS Analysis'!$Q$3:$Q$1002)</f>
        <v>0</v>
      </c>
      <c r="W23">
        <f>(V23/'Fannie Historical Ops'!$V$4)*12</f>
        <v>0</v>
      </c>
      <c r="X23">
        <f>_xlfn.IFERROR((W23/'Fannie Historical Ops'!$V$1)/12,0)</f>
        <v>0</v>
      </c>
      <c r="Y23">
        <f>SUMIF('OS Analysis'!$CD3:$CD1002,'Fannie Historical Ops'!$B23,'OS Analysis'!$CS3:$CS1002)</f>
        <v>0</v>
      </c>
      <c r="Z23">
        <f>_xlfn.IFERROR((Y23/'Fannie Historical Ops'!$V$1)/12,0)</f>
        <v>0</v>
      </c>
      <c r="AA23">
        <f>SUMIF('OS Analysis'!$CU3:$CU1002,'Fannie Historical Ops'!$B23,'OS Analysis'!$CW3:$CW1002)</f>
        <v>0</v>
      </c>
      <c r="AB23">
        <f>_xlfn.IFERROR((AA23/'Fannie Historical Ops'!$V$1)/12,0)</f>
        <v>0</v>
      </c>
      <c r="AC23">
        <f>SUMIF('OS Analysis'!$CU3:$CU1002,'Fannie Historical Ops'!$B23,'OS Analysis'!$CX3:$CX1002)</f>
        <v>0</v>
      </c>
      <c r="AD23">
        <f>_xlfn.IFERROR((AC23/'Fannie Historical Ops'!$V$1)/12,0)</f>
        <v>0</v>
      </c>
      <c r="AE23">
        <v>0</v>
      </c>
      <c r="AF23">
        <f>_xlfn.IFERROR((AE23/'Fannie Historical Ops'!$V$1)/12,0)</f>
        <v>0</v>
      </c>
      <c r="AG23">
        <v>0</v>
      </c>
      <c r="AH23">
        <f>_xlfn.IFERROR((AG23/'Fannie Historical Ops'!$V$1)/12,0)</f>
        <v>0</v>
      </c>
      <c r="AI23">
        <v>0</v>
      </c>
      <c r="AJ23">
        <f>_xlfn.IFERROR((AI23/'Fannie Historical Ops'!$V$1)/12,0)</f>
        <v>0</v>
      </c>
      <c r="AK23">
        <f t="shared" si="10"/>
        <v>0</v>
      </c>
      <c r="AL23">
        <f>_xlfn.IFERROR((AK23/'Fannie Historical Ops'!$V$1)/12,0)</f>
        <v>0</v>
      </c>
      <c r="AM23">
        <f t="shared" si="11"/>
        <v>0</v>
      </c>
      <c r="AN23">
        <f>_xlfn.IFERROR((AM23/'Fannie Historical Ops'!$V$1)/12,0)</f>
        <v>0</v>
      </c>
      <c r="AQ23" t="str">
        <f>'Fannie Historical Ops'!B23</f>
        <v>Corporate Prem.</v>
      </c>
      <c r="AR23">
        <f>IF('Fannie Historical Ops'!AK23=0,"",IF('Fannie Historical Ops'!AK23=ROUND('Fannie Historical Ops'!W23,2),"T-12","Non-Standard Assumption - Please Clarify"))</f>
      </c>
      <c r="AV23">
        <v>0</v>
      </c>
      <c r="AW23">
        <v>0</v>
      </c>
      <c r="AX23">
        <v>0</v>
      </c>
      <c r="AY23">
        <v>0</v>
      </c>
    </row>
    <row r="24" ht="12.75" customHeight="1">
      <c r="A24" cm="1">
        <f t="array" ref="A24">A23</f>
        <v>8</v>
      </c>
      <c r="B24" t="s">
        <v>177</v>
      </c>
      <c r="D24">
        <f>IF(ISBLANK('Fannie Historical Ops'!D$3),SUMIF('OS Analysis'!$BM3:$BM1002,'Fannie Historical Ops'!$B24,'OS Analysis'!$CB3:$CB1002),INDEX($J24:$U24,1,MATCH('Fannie Historical Ops'!D$3,'Fannie Historical Ops'!$J$4:$U$4,0)))</f>
        <v>0</v>
      </c>
      <c r="E24">
        <f>_xlfn.IFERROR((D24/'Fannie Historical Ops'!$V$1)/12,0)</f>
        <v>0</v>
      </c>
      <c r="F24">
        <f>IF(ISBLANK('Fannie Historical Ops'!F$3),SUMIF('OS Analysis'!$AV3:$AV1002,'Fannie Historical Ops'!$B24,'OS Analysis'!$BK3:$BK1002),INDEX($J24:$U24,1,MATCH('Fannie Historical Ops'!F$3,'Fannie Historical Ops'!$J$4:$U$4,0)))</f>
        <v>0</v>
      </c>
      <c r="G24">
        <f>_xlfn.IFERROR((F24/'Fannie Historical Ops'!$V$1)/12,0)</f>
        <v>0</v>
      </c>
      <c r="H24">
        <f>IF(ISBLANK('Fannie Historical Ops'!H$3),SUMIF('OS Analysis'!$AE3:$AE1002,'Fannie Historical Ops'!$B24,'OS Analysis'!$AT3:$AT1002),INDEX($J24:$U24,1,MATCH('Fannie Historical Ops'!H$3,'Fannie Historical Ops'!$J$4:$U$4,0)))</f>
        <v>0</v>
      </c>
      <c r="I24">
        <f>_xlfn.IFERROR((H24/'Fannie Historical Ops'!$V$1)/12,0)</f>
        <v>0</v>
      </c>
      <c r="J24">
        <f>((SUMIF('OS Analysis'!$B3:$B1002,'Fannie Historical Ops'!B24,'OS Analysis'!$AC3:$AC1002))/12)*12</f>
        <v>0</v>
      </c>
      <c r="K24">
        <f>((SUMIF('OS Analysis'!$B3:$B1002,'Fannie Historical Ops'!B24,'OS Analysis'!$AB3:$AB1002))/11)*12</f>
        <v>0</v>
      </c>
      <c r="L24">
        <f>((SUMIF('OS Analysis'!$B3:$B1002,'Fannie Historical Ops'!B24,'OS Analysis'!$AA3:$AA1002))/10)*12</f>
        <v>0</v>
      </c>
      <c r="M24">
        <f>((SUMIF('OS Analysis'!$B3:$B1002,'Fannie Historical Ops'!B24,'OS Analysis'!$Z3:$Z1002))/9)*12</f>
        <v>0</v>
      </c>
      <c r="N24">
        <f>((SUMIF('OS Analysis'!$B3:$B1002,'Fannie Historical Ops'!B24,'OS Analysis'!$Y3:$Y1002))/8)*12</f>
        <v>0</v>
      </c>
      <c r="O24">
        <f>((SUMIF('OS Analysis'!$B3:$B1002,'Fannie Historical Ops'!B24,'OS Analysis'!$X3:$X1002))/7)*12</f>
        <v>0</v>
      </c>
      <c r="P24">
        <f>((SUMIF('OS Analysis'!$B3:$B1002,'Fannie Historical Ops'!B24,'OS Analysis'!$W3:$W1002))/6)*12</f>
        <v>0</v>
      </c>
      <c r="Q24">
        <f>((SUMIF('OS Analysis'!$B3:$B1002,'Fannie Historical Ops'!B24,'OS Analysis'!$V3:$V1002))/5)*12</f>
        <v>0</v>
      </c>
      <c r="R24">
        <f>((SUMIF('OS Analysis'!$B3:$B1002,'Fannie Historical Ops'!B24,'OS Analysis'!$U3:$U1002))/4)*12</f>
        <v>0</v>
      </c>
      <c r="S24">
        <f>((SUMIF('OS Analysis'!$B3:$B1002,'Fannie Historical Ops'!B24,'OS Analysis'!$T3:$T1002))/3)*12</f>
        <v>0</v>
      </c>
      <c r="T24">
        <f>((SUMIF('OS Analysis'!$B3:$B1002,'Fannie Historical Ops'!B24,'OS Analysis'!$S3:$S1002))/2)*12</f>
        <v>0</v>
      </c>
      <c r="U24">
        <f>(SUMIF('OS Analysis'!$B3:$B1002,'Fannie Historical Ops'!B24,'OS Analysis'!$R3:$R1002))*12</f>
        <v>0</v>
      </c>
      <c r="V24">
        <f>SUMIF('OS Analysis'!$B$3:$B$1002,'Fannie Historical Ops'!$B24,'OS Analysis'!$Q$3:$Q$1002)</f>
        <v>0</v>
      </c>
      <c r="W24">
        <f>(V24/'Fannie Historical Ops'!$V$4)*12</f>
        <v>0</v>
      </c>
      <c r="X24">
        <f>_xlfn.IFERROR((W24/'Fannie Historical Ops'!$V$1)/12,0)</f>
        <v>0</v>
      </c>
      <c r="Y24">
        <f>SUMIF('OS Analysis'!$CD3:$CD1002,'Fannie Historical Ops'!$B24,'OS Analysis'!$CS3:$CS1002)</f>
        <v>0</v>
      </c>
      <c r="Z24">
        <f>_xlfn.IFERROR((Y24/'Fannie Historical Ops'!$V$1)/12,0)</f>
        <v>0</v>
      </c>
      <c r="AA24">
        <f>SUMIF('OS Analysis'!$CU3:$CU1002,'Fannie Historical Ops'!$B24,'OS Analysis'!$CW3:$CW1002)</f>
        <v>0</v>
      </c>
      <c r="AB24">
        <f>_xlfn.IFERROR((AA24/'Fannie Historical Ops'!$V$1)/12,0)</f>
        <v>0</v>
      </c>
      <c r="AC24">
        <f>SUMIF('OS Analysis'!$CU3:$CU1002,'Fannie Historical Ops'!$B24,'OS Analysis'!$CX3:$CX1002)</f>
        <v>0</v>
      </c>
      <c r="AD24">
        <f>_xlfn.IFERROR((AC24/'Fannie Historical Ops'!$V$1)/12,0)</f>
        <v>0</v>
      </c>
      <c r="AE24">
        <v>0</v>
      </c>
      <c r="AF24">
        <f>_xlfn.IFERROR((AE24/'Fannie Historical Ops'!$V$1)/12,0)</f>
        <v>0</v>
      </c>
      <c r="AG24">
        <v>0</v>
      </c>
      <c r="AH24">
        <f>_xlfn.IFERROR((AG24/'Fannie Historical Ops'!$V$1)/12,0)</f>
        <v>0</v>
      </c>
      <c r="AI24">
        <v>0</v>
      </c>
      <c r="AJ24">
        <f>_xlfn.IFERROR((AI24/'Fannie Historical Ops'!$V$1)/12,0)</f>
        <v>0</v>
      </c>
      <c r="AK24">
        <f t="shared" si="10"/>
        <v>0</v>
      </c>
      <c r="AL24">
        <f>_xlfn.IFERROR((AK24/'Fannie Historical Ops'!$V$1)/12,0)</f>
        <v>0</v>
      </c>
      <c r="AM24">
        <f t="shared" si="11"/>
        <v>0</v>
      </c>
      <c r="AN24">
        <f>_xlfn.IFERROR((AM24/'Fannie Historical Ops'!$V$1)/12,0)</f>
        <v>0</v>
      </c>
      <c r="AQ24" t="str">
        <f>'Fannie Historical Ops'!B24</f>
        <v>Community Fee</v>
      </c>
      <c r="AR24" t="s">
        <v>20</v>
      </c>
      <c r="AV24">
        <v>0</v>
      </c>
      <c r="AW24">
        <v>0</v>
      </c>
      <c r="AX24">
        <v>0</v>
      </c>
      <c r="AY24">
        <v>0</v>
      </c>
    </row>
    <row r="25" ht="12.75" customHeight="1">
      <c r="A25" cm="1">
        <f t="array" ref="A25">A24</f>
        <v>8</v>
      </c>
      <c r="B25" t="s">
        <v>178</v>
      </c>
      <c r="D25">
        <f>IF(ISBLANK('Fannie Historical Ops'!D$3),SUMIF('OS Analysis'!$BM3:$BM1002,'Fannie Historical Ops'!$B25,'OS Analysis'!$CB3:$CB1002),INDEX($J25:$U25,1,MATCH('Fannie Historical Ops'!D$3,'Fannie Historical Ops'!$J$4:$U$4,0)))</f>
        <v>0</v>
      </c>
      <c r="E25">
        <f>_xlfn.IFERROR((D25/'Fannie Historical Ops'!$V$1)/12,0)</f>
        <v>0</v>
      </c>
      <c r="F25">
        <f>IF(ISBLANK('Fannie Historical Ops'!F$3),SUMIF('OS Analysis'!$AV3:$AV1002,'Fannie Historical Ops'!$B25,'OS Analysis'!$BK3:$BK1002),INDEX($J25:$U25,1,MATCH('Fannie Historical Ops'!F$3,'Fannie Historical Ops'!$J$4:$U$4,0)))</f>
        <v>0</v>
      </c>
      <c r="G25">
        <f>_xlfn.IFERROR((F25/'Fannie Historical Ops'!$V$1)/12,0)</f>
        <v>0</v>
      </c>
      <c r="H25">
        <f>IF(ISBLANK('Fannie Historical Ops'!H$3),SUMIF('OS Analysis'!$AE3:$AE1002,'Fannie Historical Ops'!$B25,'OS Analysis'!$AT3:$AT1002),INDEX($J25:$U25,1,MATCH('Fannie Historical Ops'!H$3,'Fannie Historical Ops'!$J$4:$U$4,0)))</f>
        <v>0</v>
      </c>
      <c r="I25">
        <f>_xlfn.IFERROR((H25/'Fannie Historical Ops'!$V$1)/12,0)</f>
        <v>0</v>
      </c>
      <c r="J25">
        <f>((SUMIF('OS Analysis'!$B3:$B1002,'Fannie Historical Ops'!B25,'OS Analysis'!$AC3:$AC1002))/12)*12</f>
        <v>0</v>
      </c>
      <c r="K25">
        <f>((SUMIF('OS Analysis'!$B3:$B1002,'Fannie Historical Ops'!B25,'OS Analysis'!$AB3:$AB1002))/11)*12</f>
        <v>0</v>
      </c>
      <c r="L25">
        <f>((SUMIF('OS Analysis'!$B3:$B1002,'Fannie Historical Ops'!B25,'OS Analysis'!$AA3:$AA1002))/10)*12</f>
        <v>0</v>
      </c>
      <c r="M25">
        <f>((SUMIF('OS Analysis'!$B3:$B1002,'Fannie Historical Ops'!B25,'OS Analysis'!$Z3:$Z1002))/9)*12</f>
        <v>0</v>
      </c>
      <c r="N25">
        <f>((SUMIF('OS Analysis'!$B3:$B1002,'Fannie Historical Ops'!B25,'OS Analysis'!$Y3:$Y1002))/8)*12</f>
        <v>0</v>
      </c>
      <c r="O25">
        <f>((SUMIF('OS Analysis'!$B3:$B1002,'Fannie Historical Ops'!B25,'OS Analysis'!$X3:$X1002))/7)*12</f>
        <v>0</v>
      </c>
      <c r="P25">
        <f>((SUMIF('OS Analysis'!$B3:$B1002,'Fannie Historical Ops'!B25,'OS Analysis'!$W3:$W1002))/6)*12</f>
        <v>0</v>
      </c>
      <c r="Q25">
        <f>((SUMIF('OS Analysis'!$B3:$B1002,'Fannie Historical Ops'!B25,'OS Analysis'!$V3:$V1002))/5)*12</f>
        <v>0</v>
      </c>
      <c r="R25">
        <f>((SUMIF('OS Analysis'!$B3:$B1002,'Fannie Historical Ops'!B25,'OS Analysis'!$U3:$U1002))/4)*12</f>
        <v>0</v>
      </c>
      <c r="S25">
        <f>((SUMIF('OS Analysis'!$B3:$B1002,'Fannie Historical Ops'!B25,'OS Analysis'!$T3:$T1002))/3)*12</f>
        <v>0</v>
      </c>
      <c r="T25">
        <f>((SUMIF('OS Analysis'!$B3:$B1002,'Fannie Historical Ops'!B25,'OS Analysis'!$S3:$S1002))/2)*12</f>
        <v>0</v>
      </c>
      <c r="U25">
        <f>(SUMIF('OS Analysis'!$B3:$B1002,'Fannie Historical Ops'!B25,'OS Analysis'!$R3:$R1002))*12</f>
        <v>0</v>
      </c>
      <c r="V25">
        <f>SUMIF('OS Analysis'!$B$3:$B$1002,'Fannie Historical Ops'!$B25,'OS Analysis'!$Q$3:$Q$1002)</f>
        <v>0</v>
      </c>
      <c r="W25">
        <f>(V25/'Fannie Historical Ops'!$V$4)*12</f>
        <v>0</v>
      </c>
      <c r="X25">
        <f>_xlfn.IFERROR((W25/'Fannie Historical Ops'!$V$1)/12,0)</f>
        <v>0</v>
      </c>
      <c r="Y25">
        <f>SUMIF('OS Analysis'!$CD3:$CD1002,'Fannie Historical Ops'!$B25,'OS Analysis'!$CS3:$CS1002)</f>
        <v>0</v>
      </c>
      <c r="Z25">
        <f>_xlfn.IFERROR((Y25/'Fannie Historical Ops'!$V$1)/12,0)</f>
        <v>0</v>
      </c>
      <c r="AA25">
        <f>SUMIF('OS Analysis'!$CU3:$CU1002,'Fannie Historical Ops'!$B25,'OS Analysis'!$CW3:$CW1002)</f>
        <v>0</v>
      </c>
      <c r="AB25">
        <f>_xlfn.IFERROR((AA25/'Fannie Historical Ops'!$V$1)/12,0)</f>
        <v>0</v>
      </c>
      <c r="AC25">
        <f>SUMIF('OS Analysis'!$CU3:$CU1002,'Fannie Historical Ops'!$B25,'OS Analysis'!$CX3:$CX1002)</f>
        <v>0</v>
      </c>
      <c r="AD25">
        <f>_xlfn.IFERROR((AC25/'Fannie Historical Ops'!$V$1)/12,0)</f>
        <v>0</v>
      </c>
      <c r="AE25">
        <v>0</v>
      </c>
      <c r="AF25">
        <f>_xlfn.IFERROR((AE25/'Fannie Historical Ops'!$V$1)/12,0)</f>
        <v>0</v>
      </c>
      <c r="AG25">
        <v>0</v>
      </c>
      <c r="AH25">
        <f>_xlfn.IFERROR((AG25/'Fannie Historical Ops'!$V$1)/12,0)</f>
        <v>0</v>
      </c>
      <c r="AI25">
        <v>0</v>
      </c>
      <c r="AJ25">
        <f>_xlfn.IFERROR((AI25/'Fannie Historical Ops'!$V$1)/12,0)</f>
        <v>0</v>
      </c>
      <c r="AK25">
        <f t="shared" si="10"/>
        <v>0</v>
      </c>
      <c r="AL25">
        <f>_xlfn.IFERROR((AK25/'Fannie Historical Ops'!$V$1)/12,0)</f>
        <v>0</v>
      </c>
      <c r="AM25">
        <f t="shared" si="11"/>
        <v>0</v>
      </c>
      <c r="AN25">
        <f>_xlfn.IFERROR((AM25/'Fannie Historical Ops'!$V$1)/12,0)</f>
        <v>0</v>
      </c>
      <c r="AQ25" t="str">
        <f>'Fannie Historical Ops'!B25</f>
        <v>Second Occupant</v>
      </c>
      <c r="AR25" t="s">
        <v>20</v>
      </c>
      <c r="AV25">
        <v>0</v>
      </c>
      <c r="AW25">
        <v>0</v>
      </c>
      <c r="AX25">
        <v>0</v>
      </c>
      <c r="AY25">
        <v>0</v>
      </c>
    </row>
    <row r="26" ht="12.75" customHeight="1">
      <c r="A26" cm="1">
        <f t="array" ref="A26">A25</f>
        <v>8</v>
      </c>
      <c r="B26" t="s">
        <v>179</v>
      </c>
      <c r="D26">
        <f>IF(ISBLANK('Fannie Historical Ops'!D$3),SUMIF('OS Analysis'!$BM3:$BM1002,'Fannie Historical Ops'!$B26,'OS Analysis'!$CB3:$CB1002),INDEX($J26:$U26,1,MATCH('Fannie Historical Ops'!D$3,'Fannie Historical Ops'!$J$4:$U$4,0)))</f>
        <v>0</v>
      </c>
      <c r="E26">
        <f>_xlfn.IFERROR((D26/'Fannie Historical Ops'!$V$1)/12,0)</f>
        <v>0</v>
      </c>
      <c r="F26">
        <f>IF(ISBLANK('Fannie Historical Ops'!F$3),SUMIF('OS Analysis'!$AV3:$AV1002,'Fannie Historical Ops'!$B26,'OS Analysis'!$BK3:$BK1002),INDEX($J26:$U26,1,MATCH('Fannie Historical Ops'!F$3,'Fannie Historical Ops'!$J$4:$U$4,0)))</f>
        <v>0</v>
      </c>
      <c r="G26">
        <f>_xlfn.IFERROR((F26/'Fannie Historical Ops'!$V$1)/12,0)</f>
        <v>0</v>
      </c>
      <c r="H26">
        <f>IF(ISBLANK('Fannie Historical Ops'!H$3),SUMIF('OS Analysis'!$AE3:$AE1002,'Fannie Historical Ops'!$B26,'OS Analysis'!$AT3:$AT1002),INDEX($J26:$U26,1,MATCH('Fannie Historical Ops'!H$3,'Fannie Historical Ops'!$J$4:$U$4,0)))</f>
        <v>0</v>
      </c>
      <c r="I26">
        <f>_xlfn.IFERROR((H26/'Fannie Historical Ops'!$V$1)/12,0)</f>
        <v>0</v>
      </c>
      <c r="J26">
        <f>((SUMIF('OS Analysis'!$B3:$B1002,'Fannie Historical Ops'!B26,'OS Analysis'!$AC3:$AC1002))/12)*12</f>
        <v>0</v>
      </c>
      <c r="K26">
        <f>((SUMIF('OS Analysis'!$B3:$B1002,'Fannie Historical Ops'!B26,'OS Analysis'!$AB3:$AB1002))/11)*12</f>
        <v>0</v>
      </c>
      <c r="L26">
        <f>((SUMIF('OS Analysis'!$B3:$B1002,'Fannie Historical Ops'!B26,'OS Analysis'!$AA3:$AA1002))/10)*12</f>
        <v>0</v>
      </c>
      <c r="M26">
        <f>((SUMIF('OS Analysis'!$B3:$B1002,'Fannie Historical Ops'!B26,'OS Analysis'!$Z3:$Z1002))/9)*12</f>
        <v>0</v>
      </c>
      <c r="N26">
        <f>((SUMIF('OS Analysis'!$B3:$B1002,'Fannie Historical Ops'!B26,'OS Analysis'!$Y3:$Y1002))/8)*12</f>
        <v>0</v>
      </c>
      <c r="O26">
        <f>((SUMIF('OS Analysis'!$B3:$B1002,'Fannie Historical Ops'!B26,'OS Analysis'!$X3:$X1002))/7)*12</f>
        <v>0</v>
      </c>
      <c r="P26">
        <f>((SUMIF('OS Analysis'!$B3:$B1002,'Fannie Historical Ops'!B26,'OS Analysis'!$W3:$W1002))/6)*12</f>
        <v>0</v>
      </c>
      <c r="Q26">
        <f>((SUMIF('OS Analysis'!$B3:$B1002,'Fannie Historical Ops'!B26,'OS Analysis'!$V3:$V1002))/5)*12</f>
        <v>0</v>
      </c>
      <c r="R26">
        <f>((SUMIF('OS Analysis'!$B3:$B1002,'Fannie Historical Ops'!B26,'OS Analysis'!$U3:$U1002))/4)*12</f>
        <v>0</v>
      </c>
      <c r="S26">
        <f>((SUMIF('OS Analysis'!$B3:$B1002,'Fannie Historical Ops'!B26,'OS Analysis'!$T3:$T1002))/3)*12</f>
        <v>0</v>
      </c>
      <c r="T26">
        <f>((SUMIF('OS Analysis'!$B3:$B1002,'Fannie Historical Ops'!B26,'OS Analysis'!$S3:$S1002))/2)*12</f>
        <v>0</v>
      </c>
      <c r="U26">
        <f>(SUMIF('OS Analysis'!$B3:$B1002,'Fannie Historical Ops'!B26,'OS Analysis'!$R3:$R1002))*12</f>
        <v>0</v>
      </c>
      <c r="V26">
        <f>SUMIF('OS Analysis'!$B$3:$B$1002,'Fannie Historical Ops'!$B26,'OS Analysis'!$Q$3:$Q$1002)</f>
        <v>0</v>
      </c>
      <c r="W26">
        <f>(V26/'Fannie Historical Ops'!$V$4)*12</f>
        <v>0</v>
      </c>
      <c r="X26">
        <f>_xlfn.IFERROR((W26/'Fannie Historical Ops'!$V$1)/12,0)</f>
        <v>0</v>
      </c>
      <c r="Y26">
        <f>SUMIF('OS Analysis'!$CD3:$CD1002,'Fannie Historical Ops'!$B26,'OS Analysis'!$CS3:$CS1002)</f>
        <v>0</v>
      </c>
      <c r="Z26">
        <f>_xlfn.IFERROR((Y26/'Fannie Historical Ops'!$V$1)/12,0)</f>
        <v>0</v>
      </c>
      <c r="AA26">
        <f>SUMIF('OS Analysis'!$CU3:$CU1002,'Fannie Historical Ops'!$B26,'OS Analysis'!$CW3:$CW1002)</f>
        <v>0</v>
      </c>
      <c r="AB26">
        <f>_xlfn.IFERROR((AA26/'Fannie Historical Ops'!$V$1)/12,0)</f>
        <v>0</v>
      </c>
      <c r="AC26">
        <f>SUMIF('OS Analysis'!$CU3:$CU1002,'Fannie Historical Ops'!$B26,'OS Analysis'!$CX3:$CX1002)</f>
        <v>0</v>
      </c>
      <c r="AD26">
        <f>_xlfn.IFERROR((AC26/'Fannie Historical Ops'!$V$1)/12,0)</f>
        <v>0</v>
      </c>
      <c r="AE26">
        <v>0</v>
      </c>
      <c r="AF26">
        <f>_xlfn.IFERROR((AE26/'Fannie Historical Ops'!$V$1)/12,0)</f>
        <v>0</v>
      </c>
      <c r="AG26">
        <v>0</v>
      </c>
      <c r="AH26">
        <f>_xlfn.IFERROR((AG26/'Fannie Historical Ops'!$V$1)/12,0)</f>
        <v>0</v>
      </c>
      <c r="AI26">
        <v>0</v>
      </c>
      <c r="AJ26">
        <f>_xlfn.IFERROR((AI26/'Fannie Historical Ops'!$V$1)/12,0)</f>
        <v>0</v>
      </c>
      <c r="AK26">
        <f t="shared" si="10"/>
        <v>0</v>
      </c>
      <c r="AL26">
        <f>_xlfn.IFERROR((AK26/'Fannie Historical Ops'!$V$1)/12,0)</f>
        <v>0</v>
      </c>
      <c r="AM26">
        <f t="shared" si="11"/>
        <v>0</v>
      </c>
      <c r="AN26">
        <f>_xlfn.IFERROR((AM26/'Fannie Historical Ops'!$V$1)/12,0)</f>
        <v>0</v>
      </c>
      <c r="AQ26" t="str">
        <f>'Fannie Historical Ops'!B26</f>
        <v>Respite Care</v>
      </c>
      <c r="AR26" t="s">
        <v>20</v>
      </c>
      <c r="AV26">
        <v>0</v>
      </c>
      <c r="AW26">
        <v>0</v>
      </c>
      <c r="AX26">
        <v>0</v>
      </c>
      <c r="AY26">
        <v>0</v>
      </c>
    </row>
    <row r="27" ht="12.75" customHeight="1">
      <c r="A27" cm="1">
        <f t="array" ref="A27">A26</f>
        <v>8</v>
      </c>
      <c r="B27" t="s">
        <v>180</v>
      </c>
      <c r="D27">
        <f>IF(ISBLANK('Fannie Historical Ops'!D$3),SUMIF('OS Analysis'!$BM3:$BM1002,'Fannie Historical Ops'!$B27,'OS Analysis'!$CB3:$CB1002),INDEX($J27:$U27,1,MATCH('Fannie Historical Ops'!D$3,'Fannie Historical Ops'!$J$4:$U$4,0)))</f>
        <v>0</v>
      </c>
      <c r="E27">
        <f>_xlfn.IFERROR((D27/'Fannie Historical Ops'!$V$1)/12,0)</f>
        <v>0</v>
      </c>
      <c r="F27">
        <f>IF(ISBLANK('Fannie Historical Ops'!F$3),SUMIF('OS Analysis'!$AV3:$AV1002,'Fannie Historical Ops'!$B27,'OS Analysis'!$BK3:$BK1002),INDEX($J27:$U27,1,MATCH('Fannie Historical Ops'!F$3,'Fannie Historical Ops'!$J$4:$U$4,0)))</f>
        <v>0</v>
      </c>
      <c r="G27">
        <f>_xlfn.IFERROR((F27/'Fannie Historical Ops'!$V$1)/12,0)</f>
        <v>0</v>
      </c>
      <c r="H27">
        <f>IF(ISBLANK('Fannie Historical Ops'!H$3),SUMIF('OS Analysis'!$AE3:$AE1002,'Fannie Historical Ops'!$B27,'OS Analysis'!$AT3:$AT1002),INDEX($J27:$U27,1,MATCH('Fannie Historical Ops'!H$3,'Fannie Historical Ops'!$J$4:$U$4,0)))</f>
        <v>0</v>
      </c>
      <c r="I27">
        <f>_xlfn.IFERROR((H27/'Fannie Historical Ops'!$V$1)/12,0)</f>
        <v>0</v>
      </c>
      <c r="J27">
        <f>((SUMIF('OS Analysis'!$B3:$B1002,'Fannie Historical Ops'!B27,'OS Analysis'!$AC3:$AC1002))/12)*12</f>
        <v>0</v>
      </c>
      <c r="K27">
        <f>((SUMIF('OS Analysis'!$B3:$B1002,'Fannie Historical Ops'!B27,'OS Analysis'!$AB3:$AB1002))/11)*12</f>
        <v>0</v>
      </c>
      <c r="L27">
        <f>((SUMIF('OS Analysis'!$B3:$B1002,'Fannie Historical Ops'!B27,'OS Analysis'!$AA3:$AA1002))/10)*12</f>
        <v>0</v>
      </c>
      <c r="M27">
        <f>((SUMIF('OS Analysis'!$B3:$B1002,'Fannie Historical Ops'!B27,'OS Analysis'!$Z3:$Z1002))/9)*12</f>
        <v>0</v>
      </c>
      <c r="N27">
        <f>((SUMIF('OS Analysis'!$B3:$B1002,'Fannie Historical Ops'!B27,'OS Analysis'!$Y3:$Y1002))/8)*12</f>
        <v>0</v>
      </c>
      <c r="O27">
        <f>((SUMIF('OS Analysis'!$B3:$B1002,'Fannie Historical Ops'!B27,'OS Analysis'!$X3:$X1002))/7)*12</f>
        <v>0</v>
      </c>
      <c r="P27">
        <f>((SUMIF('OS Analysis'!$B3:$B1002,'Fannie Historical Ops'!B27,'OS Analysis'!$W3:$W1002))/6)*12</f>
        <v>0</v>
      </c>
      <c r="Q27">
        <f>((SUMIF('OS Analysis'!$B3:$B1002,'Fannie Historical Ops'!B27,'OS Analysis'!$V3:$V1002))/5)*12</f>
        <v>0</v>
      </c>
      <c r="R27">
        <f>((SUMIF('OS Analysis'!$B3:$B1002,'Fannie Historical Ops'!B27,'OS Analysis'!$U3:$U1002))/4)*12</f>
        <v>0</v>
      </c>
      <c r="S27">
        <f>((SUMIF('OS Analysis'!$B3:$B1002,'Fannie Historical Ops'!B27,'OS Analysis'!$T3:$T1002))/3)*12</f>
        <v>0</v>
      </c>
      <c r="T27">
        <f>((SUMIF('OS Analysis'!$B3:$B1002,'Fannie Historical Ops'!B27,'OS Analysis'!$S3:$S1002))/2)*12</f>
        <v>0</v>
      </c>
      <c r="U27">
        <f>(SUMIF('OS Analysis'!$B3:$B1002,'Fannie Historical Ops'!B27,'OS Analysis'!$R3:$R1002))*12</f>
        <v>0</v>
      </c>
      <c r="V27">
        <f>SUMIF('OS Analysis'!$B$3:$B$1002,'Fannie Historical Ops'!$B27,'OS Analysis'!$Q$3:$Q$1002)</f>
        <v>0</v>
      </c>
      <c r="W27">
        <f>(V27/'Fannie Historical Ops'!$V$4)*12</f>
        <v>0</v>
      </c>
      <c r="X27">
        <f>_xlfn.IFERROR((W27/'Fannie Historical Ops'!$V$1)/12,0)</f>
        <v>0</v>
      </c>
      <c r="Y27">
        <f>SUMIF('OS Analysis'!$CD3:$CD1002,'Fannie Historical Ops'!$B27,'OS Analysis'!$CS3:$CS1002)</f>
        <v>0</v>
      </c>
      <c r="Z27">
        <f>_xlfn.IFERROR((Y27/'Fannie Historical Ops'!$V$1)/12,0)</f>
        <v>0</v>
      </c>
      <c r="AA27">
        <f>SUMIF('OS Analysis'!$CU3:$CU1002,'Fannie Historical Ops'!$B27,'OS Analysis'!$CW3:$CW1002)</f>
        <v>0</v>
      </c>
      <c r="AB27">
        <f>_xlfn.IFERROR((AA27/'Fannie Historical Ops'!$V$1)/12,0)</f>
        <v>0</v>
      </c>
      <c r="AC27">
        <f>SUMIF('OS Analysis'!$CU3:$CU1002,'Fannie Historical Ops'!$B27,'OS Analysis'!$CX3:$CX1002)</f>
        <v>0</v>
      </c>
      <c r="AD27">
        <f>_xlfn.IFERROR((AC27/'Fannie Historical Ops'!$V$1)/12,0)</f>
        <v>0</v>
      </c>
      <c r="AE27">
        <v>0</v>
      </c>
      <c r="AF27">
        <f>_xlfn.IFERROR((AE27/'Fannie Historical Ops'!$V$1)/12,0)</f>
        <v>0</v>
      </c>
      <c r="AG27">
        <v>0</v>
      </c>
      <c r="AH27">
        <f>_xlfn.IFERROR((AG27/'Fannie Historical Ops'!$V$1)/12,0)</f>
        <v>0</v>
      </c>
      <c r="AI27">
        <v>0</v>
      </c>
      <c r="AJ27">
        <f>_xlfn.IFERROR((AI27/'Fannie Historical Ops'!$V$1)/12,0)</f>
        <v>0</v>
      </c>
      <c r="AK27">
        <f t="shared" si="10"/>
        <v>0</v>
      </c>
      <c r="AL27">
        <f>_xlfn.IFERROR((AK27/'Fannie Historical Ops'!$V$1)/12,0)</f>
        <v>0</v>
      </c>
      <c r="AM27">
        <f t="shared" si="11"/>
        <v>0</v>
      </c>
      <c r="AN27">
        <f>_xlfn.IFERROR((AM27/'Fannie Historical Ops'!$V$1)/12,0)</f>
        <v>0</v>
      </c>
      <c r="AQ27" t="str">
        <f>'Fannie Historical Ops'!B27</f>
        <v>Support Plans (AL/ALZ)</v>
      </c>
      <c r="AR27" t="s">
        <v>20</v>
      </c>
      <c r="AV27">
        <v>0</v>
      </c>
      <c r="AW27">
        <v>0</v>
      </c>
      <c r="AX27">
        <v>0</v>
      </c>
      <c r="AY27">
        <v>0</v>
      </c>
    </row>
    <row r="28" ht="14.25" customHeight="1">
      <c r="A28">
        <f>A23+1</f>
        <v>9</v>
      </c>
      <c r="B28" t="s">
        <v>181</v>
      </c>
      <c r="D28">
        <f>IF(ISBLANK('Fannie Historical Ops'!D$3),SUMIF('OS Analysis'!$BM3:$BM1002,'Fannie Historical Ops'!$B28,'OS Analysis'!$CB3:$CB1002),INDEX($J28:$U28,1,MATCH('Fannie Historical Ops'!D$3,'Fannie Historical Ops'!$J$4:$U$4,0)))</f>
        <v>0</v>
      </c>
      <c r="E28">
        <f>_xlfn.IFERROR((D28/'Fannie Historical Ops'!$V$1)/12,0)</f>
        <v>0</v>
      </c>
      <c r="F28">
        <f>IF(ISBLANK('Fannie Historical Ops'!F$3),SUMIF('OS Analysis'!$AV3:$AV1002,'Fannie Historical Ops'!$B28,'OS Analysis'!$BK3:$BK1002),INDEX($J28:$U28,1,MATCH('Fannie Historical Ops'!F$3,'Fannie Historical Ops'!$J$4:$U$4,0)))</f>
        <v>0</v>
      </c>
      <c r="G28">
        <f>_xlfn.IFERROR((F28/'Fannie Historical Ops'!$V$1)/12,0)</f>
        <v>0</v>
      </c>
      <c r="H28">
        <f>IF(ISBLANK('Fannie Historical Ops'!H$3),SUMIF('OS Analysis'!$AE3:$AE1002,'Fannie Historical Ops'!$B28,'OS Analysis'!$AT3:$AT1002),INDEX($J28:$U28,1,MATCH('Fannie Historical Ops'!H$3,'Fannie Historical Ops'!$J$4:$U$4,0)))</f>
        <v>0</v>
      </c>
      <c r="I28">
        <f>_xlfn.IFERROR((H28/'Fannie Historical Ops'!$V$1)/12,0)</f>
        <v>0</v>
      </c>
      <c r="J28">
        <f>((SUMIF('OS Analysis'!$B3:$B1002,'Fannie Historical Ops'!B28,'OS Analysis'!$AC3:$AC1002))/12)*12</f>
        <v>0</v>
      </c>
      <c r="K28">
        <f>((SUMIF('OS Analysis'!$B3:$B1002,'Fannie Historical Ops'!B28,'OS Analysis'!$AB3:$AB1002))/11)*12</f>
        <v>0</v>
      </c>
      <c r="L28">
        <f>((SUMIF('OS Analysis'!$B3:$B1002,'Fannie Historical Ops'!B28,'OS Analysis'!$AA3:$AA1002))/10)*12</f>
        <v>0</v>
      </c>
      <c r="M28">
        <f>((SUMIF('OS Analysis'!$B3:$B1002,'Fannie Historical Ops'!B28,'OS Analysis'!$Z3:$Z1002))/9)*12</f>
        <v>0</v>
      </c>
      <c r="N28">
        <f>((SUMIF('OS Analysis'!$B3:$B1002,'Fannie Historical Ops'!B28,'OS Analysis'!$Y3:$Y1002))/8)*12</f>
        <v>0</v>
      </c>
      <c r="O28">
        <f>((SUMIF('OS Analysis'!$B3:$B1002,'Fannie Historical Ops'!B28,'OS Analysis'!$X3:$X1002))/7)*12</f>
        <v>0</v>
      </c>
      <c r="P28">
        <f>((SUMIF('OS Analysis'!$B3:$B1002,'Fannie Historical Ops'!B28,'OS Analysis'!$W3:$W1002))/6)*12</f>
        <v>0</v>
      </c>
      <c r="Q28">
        <f>((SUMIF('OS Analysis'!$B3:$B1002,'Fannie Historical Ops'!B28,'OS Analysis'!$V3:$V1002))/5)*12</f>
        <v>0</v>
      </c>
      <c r="R28">
        <f>((SUMIF('OS Analysis'!$B3:$B1002,'Fannie Historical Ops'!B28,'OS Analysis'!$U3:$U1002))/4)*12</f>
        <v>0</v>
      </c>
      <c r="S28">
        <f>((SUMIF('OS Analysis'!$B3:$B1002,'Fannie Historical Ops'!B28,'OS Analysis'!$T3:$T1002))/3)*12</f>
        <v>0</v>
      </c>
      <c r="T28">
        <f>((SUMIF('OS Analysis'!$B3:$B1002,'Fannie Historical Ops'!B28,'OS Analysis'!$S3:$S1002))/2)*12</f>
        <v>0</v>
      </c>
      <c r="U28">
        <f>(SUMIF('OS Analysis'!$B3:$B1002,'Fannie Historical Ops'!B28,'OS Analysis'!$R3:$R1002))*12</f>
        <v>0</v>
      </c>
      <c r="V28">
        <f>SUMIF('OS Analysis'!$B$3:$B$1002,'Fannie Historical Ops'!$B28,'OS Analysis'!$Q$3:$Q$1002)</f>
        <v>0</v>
      </c>
      <c r="W28">
        <f>(V28/'Fannie Historical Ops'!$V$4)*12</f>
        <v>0</v>
      </c>
      <c r="X28">
        <f>_xlfn.IFERROR((W28/'Fannie Historical Ops'!$V$1)/12,0)</f>
        <v>0</v>
      </c>
      <c r="Y28">
        <f>SUMIF('OS Analysis'!$CD3:$CD1002,'Fannie Historical Ops'!$B28,'OS Analysis'!$CS3:$CS1002)</f>
        <v>0</v>
      </c>
      <c r="Z28">
        <f>_xlfn.IFERROR((Y28/'Fannie Historical Ops'!$V$1)/12,0)</f>
        <v>0</v>
      </c>
      <c r="AA28">
        <f>SUMIF('OS Analysis'!$CU3:$CU1002,'Fannie Historical Ops'!$B28,'OS Analysis'!$CW3:$CW1002)</f>
        <v>0</v>
      </c>
      <c r="AB28">
        <f>_xlfn.IFERROR((AA28/'Fannie Historical Ops'!$V$1)/12,0)</f>
        <v>0</v>
      </c>
      <c r="AC28">
        <f>SUMIF('OS Analysis'!$CU3:$CU1002,'Fannie Historical Ops'!$B28,'OS Analysis'!$CX3:$CX1002)</f>
        <v>0</v>
      </c>
      <c r="AD28">
        <f>_xlfn.IFERROR((AC28/'Fannie Historical Ops'!$V$1)/12,0)</f>
        <v>0</v>
      </c>
      <c r="AE28">
        <v>0</v>
      </c>
      <c r="AF28">
        <f>_xlfn.IFERROR((AE28/'Fannie Historical Ops'!$V$1)/12,0)</f>
        <v>0</v>
      </c>
      <c r="AG28">
        <v>0</v>
      </c>
      <c r="AH28">
        <f>_xlfn.IFERROR((AG28/'Fannie Historical Ops'!$V$1)/12,0)</f>
        <v>0</v>
      </c>
      <c r="AI28">
        <v>0</v>
      </c>
      <c r="AJ28">
        <f>_xlfn.IFERROR((AI28/'Fannie Historical Ops'!$V$1)/12,0)</f>
        <v>0</v>
      </c>
      <c r="AK28">
        <v>0</v>
      </c>
      <c r="AL28">
        <f>_xlfn.IFERROR((AK28/'Fannie Historical Ops'!$V$1)/12,0)</f>
        <v>0</v>
      </c>
      <c r="AM28">
        <f t="shared" si="11"/>
        <v>0</v>
      </c>
      <c r="AN28">
        <f>_xlfn.IFERROR((AM28/'Fannie Historical Ops'!$V$1)/12,0)</f>
        <v>0</v>
      </c>
      <c r="AQ28" t="str">
        <f>'Fannie Historical Ops'!B28</f>
        <v>Unallowable</v>
      </c>
      <c r="AR28" t="s">
        <v>182</v>
      </c>
      <c r="AV28">
        <v>0</v>
      </c>
      <c r="AW28">
        <v>0</v>
      </c>
      <c r="AX28">
        <v>0</v>
      </c>
      <c r="AY28">
        <v>0</v>
      </c>
    </row>
    <row r="29" ht="15" customHeight="1"/>
    <row r="30" ht="15" customHeight="1">
      <c r="B30" t="s">
        <v>63</v>
      </c>
      <c r="D30">
        <v>0</v>
      </c>
      <c r="E30">
        <f>_xlfn.IFERROR((D30/'Fannie Historical Ops'!$V$1)/12,0)</f>
        <v>0</v>
      </c>
      <c r="F30">
        <f t="shared" si="13" ref="F30:AM30">F9+SUM(F12:F27)</f>
        <v>0</v>
      </c>
      <c r="G30">
        <f>_xlfn.IFERROR((F30/'Fannie Historical Ops'!$V$1)/12,0)</f>
        <v>0</v>
      </c>
      <c r="H30">
        <f t="shared" si="13"/>
        <v>0</v>
      </c>
      <c r="I30">
        <f>_xlfn.IFERROR((H30/'Fannie Historical Ops'!$V$1)/12,0)</f>
        <v>0</v>
      </c>
      <c r="J30">
        <f t="shared" si="13"/>
        <v>4591082</v>
      </c>
      <c r="K30">
        <f t="shared" si="13"/>
        <v>4579577.454545454</v>
      </c>
      <c r="L30">
        <f t="shared" si="13"/>
        <v>4578546</v>
      </c>
      <c r="M30">
        <f t="shared" si="13"/>
        <v>4609536</v>
      </c>
      <c r="N30">
        <f t="shared" si="13"/>
        <v>4628344.5</v>
      </c>
      <c r="O30">
        <f t="shared" si="13"/>
        <v>4632622.285714286</v>
      </c>
      <c r="P30">
        <f t="shared" si="13"/>
        <v>4686538</v>
      </c>
      <c r="Q30">
        <f t="shared" si="13"/>
        <v>4735466.4</v>
      </c>
      <c r="R30">
        <f t="shared" si="13"/>
        <v>4740597</v>
      </c>
      <c r="S30">
        <f t="shared" si="13"/>
        <v>4699944</v>
      </c>
      <c r="T30">
        <f t="shared" si="13"/>
        <v>4714008</v>
      </c>
      <c r="U30">
        <f t="shared" si="13"/>
        <v>4607052</v>
      </c>
      <c r="V30">
        <f t="shared" si="13"/>
        <v>4591082</v>
      </c>
      <c r="W30">
        <f t="shared" si="13"/>
        <v>4591082</v>
      </c>
      <c r="X30">
        <f>_xlfn.IFERROR((W30/'Fannie Historical Ops'!$V$1)/12,0)</f>
        <v>3788.0214521452144</v>
      </c>
      <c r="Y30">
        <f t="shared" si="13"/>
        <v>0</v>
      </c>
      <c r="Z30">
        <f>_xlfn.IFERROR((Y30/'Fannie Historical Ops'!$V$1)/12,0)</f>
        <v>0</v>
      </c>
      <c r="AA30">
        <f t="shared" si="13"/>
        <v>0</v>
      </c>
      <c r="AB30">
        <f>_xlfn.IFERROR((AA30/'Fannie Historical Ops'!$V$1)/12,0)</f>
        <v>0</v>
      </c>
      <c r="AC30">
        <f t="shared" si="13"/>
        <v>0</v>
      </c>
      <c r="AD30">
        <f>_xlfn.IFERROR((AC30/'Fannie Historical Ops'!$V$1)/12,0)</f>
        <v>0</v>
      </c>
      <c r="AE30">
        <f t="shared" si="13"/>
        <v>0</v>
      </c>
      <c r="AF30">
        <f>_xlfn.IFERROR((AE30/'Fannie Historical Ops'!$V$1)/12,0)</f>
        <v>0</v>
      </c>
      <c r="AG30">
        <f t="shared" si="13"/>
        <v>0</v>
      </c>
      <c r="AH30">
        <f>_xlfn.IFERROR((AG30/'Fannie Historical Ops'!$V$1)/12,0)</f>
        <v>0</v>
      </c>
      <c r="AI30">
        <f t="shared" si="13"/>
        <v>0</v>
      </c>
      <c r="AJ30">
        <f>_xlfn.IFERROR((AI30/'Fannie Historical Ops'!$V$1)/12,0)</f>
        <v>0</v>
      </c>
      <c r="AK30">
        <f t="shared" si="13"/>
        <v>1109838</v>
      </c>
      <c r="AL30">
        <f>_xlfn.IFERROR((AK30/'Fannie Historical Ops'!$V$1)/12,0)</f>
        <v>915.7079207920792</v>
      </c>
      <c r="AM30">
        <f t="shared" si="13"/>
        <v>1109838</v>
      </c>
      <c r="AN30">
        <f>_xlfn.IFERROR((AM30/'Fannie Historical Ops'!$V$1)/12,0)</f>
        <v>915.707920792079</v>
      </c>
      <c r="AQ30" t="str">
        <f>'Fannie Historical Ops'!B30</f>
        <v>EGI</v>
      </c>
      <c r="AV30">
        <v>0</v>
      </c>
      <c r="AW30">
        <v>0</v>
      </c>
      <c r="AX30">
        <v>0</v>
      </c>
      <c r="AY30">
        <v>0</v>
      </c>
    </row>
    <row r="31" ht="15" customHeight="1"/>
    <row r="32" ht="15" customHeight="1">
      <c r="B32" t="s">
        <v>74</v>
      </c>
      <c r="E32" t="s">
        <v>33</v>
      </c>
      <c r="G32" t="s">
        <v>33</v>
      </c>
      <c r="I32" t="s">
        <v>33</v>
      </c>
      <c r="X32" t="s">
        <v>33</v>
      </c>
      <c r="Z32" t="s">
        <v>33</v>
      </c>
      <c r="AB32" t="s">
        <v>33</v>
      </c>
      <c r="AD32" t="s">
        <v>33</v>
      </c>
      <c r="AF32" t="s">
        <v>33</v>
      </c>
      <c r="AH32" t="s">
        <v>33</v>
      </c>
      <c r="AJ32" t="s">
        <v>33</v>
      </c>
      <c r="AK32">
        <v>1.03</v>
      </c>
      <c r="AL32" t="s">
        <v>33</v>
      </c>
      <c r="AN32" t="s">
        <v>33</v>
      </c>
      <c r="AQ32" t="str">
        <f>'Fannie Historical Ops'!B32</f>
        <v>FIXED EXPENSES</v>
      </c>
      <c r="AW32" t="s">
        <v>33</v>
      </c>
      <c r="AY32" t="s">
        <v>33</v>
      </c>
    </row>
    <row r="33" ht="14.25" customHeight="1">
      <c r="A33">
        <v>1</v>
      </c>
      <c r="B33" t="s">
        <v>65</v>
      </c>
      <c r="D33">
        <f>IF(ISBLANK('Fannie Historical Ops'!D$3),SUMIF('OS Analysis'!$BM3:$BM1002,'Fannie Historical Ops'!$B33,'OS Analysis'!$CB3:$CB1002),INDEX($J33:$U33,1,MATCH('Fannie Historical Ops'!D$3,'Fannie Historical Ops'!$J$4:$U$4,0)))</f>
        <v>0</v>
      </c>
      <c r="E33">
        <f>ROUND(IF(D33=0,0,(D33)/'Fannie Historical Ops'!$V$1),0)</f>
        <v>0</v>
      </c>
      <c r="F33">
        <f>IF(ISBLANK('Fannie Historical Ops'!F$3),SUMIF('OS Analysis'!$AV3:$AV1002,'Fannie Historical Ops'!$B33,'OS Analysis'!$BK3:$BK1002),INDEX($J33:$U33,1,MATCH('Fannie Historical Ops'!F$3,'Fannie Historical Ops'!$J$4:$U$4,0)))</f>
        <v>0</v>
      </c>
      <c r="G33">
        <f>ROUND(IF(F33=0,0,(F33)/'Fannie Historical Ops'!$V$1),0)</f>
        <v>0</v>
      </c>
      <c r="H33">
        <f>IF(ISBLANK('Fannie Historical Ops'!H$3),SUMIF('OS Analysis'!$AE3:$AE1002,'Fannie Historical Ops'!$B33,'OS Analysis'!$AT3:$AT1002),INDEX($J33:$U33,1,MATCH('Fannie Historical Ops'!H$3,'Fannie Historical Ops'!$J$4:$U$4,0)))</f>
        <v>0</v>
      </c>
      <c r="I33">
        <f>ROUND(IF(H33=0,0,(H33)/'Fannie Historical Ops'!$V$1),0)</f>
        <v>0</v>
      </c>
      <c r="J33">
        <f>((SUMIF('OS Analysis'!$B3:$B1002,'Fannie Historical Ops'!B33,'OS Analysis'!$AC3:$AC1002))/12)*12</f>
        <v>1006197</v>
      </c>
      <c r="K33">
        <f>((SUMIF('OS Analysis'!$B3:$B1002,'Fannie Historical Ops'!B33,'OS Analysis'!$AB3:$AB1002))/11)*12</f>
        <v>1003195.6363636365</v>
      </c>
      <c r="L33">
        <f>((SUMIF('OS Analysis'!$B3:$B1002,'Fannie Historical Ops'!B33,'OS Analysis'!$AA3:$AA1002))/10)*12</f>
        <v>999962.3999999999</v>
      </c>
      <c r="M33">
        <f>((SUMIF('OS Analysis'!$B3:$B1002,'Fannie Historical Ops'!B33,'OS Analysis'!$Z3:$Z1002))/9)*12</f>
        <v>994116</v>
      </c>
      <c r="N33">
        <f>((SUMIF('OS Analysis'!$B3:$B1002,'Fannie Historical Ops'!B33,'OS Analysis'!$Y3:$Y1002))/8)*12</f>
        <v>991563</v>
      </c>
      <c r="O33">
        <f>((SUMIF('OS Analysis'!$B3:$B1002,'Fannie Historical Ops'!B33,'OS Analysis'!$X3:$X1002))/7)*12</f>
        <v>981183.4285714285</v>
      </c>
      <c r="P33">
        <f>((SUMIF('OS Analysis'!$B3:$B1002,'Fannie Historical Ops'!B33,'OS Analysis'!$W3:$W1002))/6)*12</f>
        <v>981090</v>
      </c>
      <c r="Q33">
        <f>((SUMIF('OS Analysis'!$B3:$B1002,'Fannie Historical Ops'!B33,'OS Analysis'!$V3:$V1002))/5)*12</f>
        <v>971757.6000000001</v>
      </c>
      <c r="R33">
        <f>((SUMIF('OS Analysis'!$B3:$B1002,'Fannie Historical Ops'!B33,'OS Analysis'!$U3:$U1002))/4)*12</f>
        <v>1061562</v>
      </c>
      <c r="S33">
        <f>((SUMIF('OS Analysis'!$B3:$B1002,'Fannie Historical Ops'!B33,'OS Analysis'!$T3:$T1002))/3)*12</f>
        <v>1060564</v>
      </c>
      <c r="T33">
        <f>((SUMIF('OS Analysis'!$B3:$B1002,'Fannie Historical Ops'!B33,'OS Analysis'!$S3:$S1002))/2)*12</f>
        <v>1078668</v>
      </c>
      <c r="U33">
        <f>(SUMIF('OS Analysis'!$B3:$B1002,'Fannie Historical Ops'!B33,'OS Analysis'!$R3:$R1002))*12</f>
        <v>1079340</v>
      </c>
      <c r="V33">
        <f>SUMIF('OS Analysis'!$B$3:$B$1002,'Fannie Historical Ops'!$B33,'OS Analysis'!$Q$3:$Q$1002)</f>
        <v>1006197</v>
      </c>
      <c r="W33">
        <f>(V33/'Fannie Historical Ops'!$V$4)*12</f>
        <v>1006197</v>
      </c>
      <c r="X33">
        <f>ROUND(IF(W33=0,0,(W33)/'Fannie Historical Ops'!$V$1),0)</f>
        <v>9962</v>
      </c>
      <c r="Y33">
        <f>SUMIF('OS Analysis'!$CD3:$CD1002,'Fannie Historical Ops'!$B33,'OS Analysis'!$CS3:$CS1002)</f>
        <v>0</v>
      </c>
      <c r="Z33">
        <f>ROUND(IF(Y33=0,0,(Y33)/'Fannie Historical Ops'!$V$1),0)</f>
        <v>0</v>
      </c>
      <c r="AA33">
        <f>SUMIF('OS Analysis'!$CU3:$CU1002,'Fannie Historical Ops'!$B33,'OS Analysis'!$CW3:$CW1002)</f>
        <v>0</v>
      </c>
      <c r="AB33">
        <f>ROUND(IF(AA33=0,0,(AA33)/'Fannie Historical Ops'!$V$1),0)</f>
        <v>0</v>
      </c>
      <c r="AC33">
        <f>SUMIF('OS Analysis'!$CU3:$CU1002,'Fannie Historical Ops'!$B33,'OS Analysis'!$CX3:$CX1002)</f>
        <v>0</v>
      </c>
      <c r="AD33">
        <f>ROUND(IF(AC33=0,0,(AC33)/'Fannie Historical Ops'!$V$1),0)</f>
        <v>0</v>
      </c>
      <c r="AE33">
        <v>0</v>
      </c>
      <c r="AF33">
        <f>ROUND(IF(AE33=0,0,(AE33)/'Fannie Historical Ops'!$V$1),0)</f>
        <v>0</v>
      </c>
      <c r="AG33">
        <v>0</v>
      </c>
      <c r="AH33">
        <f>ROUND(IF(AG33=0,0,(AG33)/'Fannie Historical Ops'!$V$1),0)</f>
        <v>0</v>
      </c>
      <c r="AI33">
        <v>0</v>
      </c>
      <c r="AJ33">
        <f>ROUND(IF(AI33=0,0,(AI33)/'Fannie Historical Ops'!$V$1),0)</f>
        <v>0</v>
      </c>
      <c r="AK33">
        <f t="shared" si="14" ref="AK33:AK68">ROUND(HOps_ExpenseGrowthRate*W33,2)</f>
        <v>1036382.91</v>
      </c>
      <c r="AL33">
        <f>ROUND(IF(AK33=0,0,(AK33)/'Fannie Historical Ops'!$V$1),0)</f>
        <v>10261</v>
      </c>
      <c r="AM33">
        <f t="shared" si="11"/>
        <v>1006197</v>
      </c>
      <c r="AN33">
        <f>ROUND(IF(AM33=0,0,(AM33)/'Fannie Historical Ops'!$V$1),0)</f>
        <v>9962</v>
      </c>
      <c r="AQ33" t="str">
        <f>'Fannie Historical Ops'!B33</f>
        <v>Real Estate Taxes</v>
      </c>
      <c r="AR33" t="str">
        <f>IF('Fannie Historical Ops'!AK33=0,"",IF('Fannie Historical Ops'!AK33=ROUND(1.03*'Fannie Historical Ops'!W33,2),"T-12 + 3%","Non-Standard Assumption - Please Clarify"))</f>
        <v>T-12 + 3%</v>
      </c>
      <c r="AV33">
        <v>0</v>
      </c>
      <c r="AW33">
        <v>0</v>
      </c>
      <c r="AX33">
        <v>0</v>
      </c>
      <c r="AY33">
        <v>0</v>
      </c>
    </row>
    <row r="34" ht="14.25" customHeight="1">
      <c r="A34">
        <v>2</v>
      </c>
      <c r="B34" t="s">
        <v>184</v>
      </c>
      <c r="D34">
        <f>IF(ISBLANK('Fannie Historical Ops'!D$3),SUMIF('OS Analysis'!$BM3:$BM1002,'Fannie Historical Ops'!$B34,'OS Analysis'!$CB3:$CB1002),INDEX($J34:$U34,1,MATCH('Fannie Historical Ops'!D$3,'Fannie Historical Ops'!$J$4:$U$4,0)))</f>
        <v>0</v>
      </c>
      <c r="E34">
        <f>ROUND(IF(D34=0,0,(D34)/'Fannie Historical Ops'!$V$1),0)</f>
        <v>0</v>
      </c>
      <c r="F34">
        <f>IF(ISBLANK('Fannie Historical Ops'!F$3),SUMIF('OS Analysis'!$AV3:$AV1002,'Fannie Historical Ops'!$B34,'OS Analysis'!$BK3:$BK1002),INDEX($J34:$U34,1,MATCH('Fannie Historical Ops'!F$3,'Fannie Historical Ops'!$J$4:$U$4,0)))</f>
        <v>0</v>
      </c>
      <c r="G34">
        <f>ROUND(IF(F34=0,0,(F34)/'Fannie Historical Ops'!$V$1),0)</f>
        <v>0</v>
      </c>
      <c r="H34">
        <f>IF(ISBLANK('Fannie Historical Ops'!H$3),SUMIF('OS Analysis'!$AE3:$AE1002,'Fannie Historical Ops'!$B34,'OS Analysis'!$AT3:$AT1002),INDEX($J34:$U34,1,MATCH('Fannie Historical Ops'!H$3,'Fannie Historical Ops'!$J$4:$U$4,0)))</f>
        <v>0</v>
      </c>
      <c r="I34">
        <f>ROUND(IF(H34=0,0,(H34)/'Fannie Historical Ops'!$V$1),0)</f>
        <v>0</v>
      </c>
      <c r="J34">
        <f>((SUMIF('OS Analysis'!$B3:$B1002,'Fannie Historical Ops'!B34,'OS Analysis'!$AC3:$AC1002))/12)*12</f>
        <v>0</v>
      </c>
      <c r="K34">
        <f>((SUMIF('OS Analysis'!$B3:$B1002,'Fannie Historical Ops'!B34,'OS Analysis'!$AB3:$AB1002))/11)*12</f>
        <v>0</v>
      </c>
      <c r="L34">
        <f>((SUMIF('OS Analysis'!$B3:$B1002,'Fannie Historical Ops'!B34,'OS Analysis'!$AA3:$AA1002))/10)*12</f>
        <v>0</v>
      </c>
      <c r="M34">
        <f>((SUMIF('OS Analysis'!$B3:$B1002,'Fannie Historical Ops'!B34,'OS Analysis'!$Z3:$Z1002))/9)*12</f>
        <v>0</v>
      </c>
      <c r="N34">
        <f>((SUMIF('OS Analysis'!$B3:$B1002,'Fannie Historical Ops'!B34,'OS Analysis'!$Y3:$Y1002))/8)*12</f>
        <v>0</v>
      </c>
      <c r="O34">
        <f>((SUMIF('OS Analysis'!$B3:$B1002,'Fannie Historical Ops'!B34,'OS Analysis'!$X3:$X1002))/7)*12</f>
        <v>0</v>
      </c>
      <c r="P34">
        <f>((SUMIF('OS Analysis'!$B3:$B1002,'Fannie Historical Ops'!B34,'OS Analysis'!$W3:$W1002))/6)*12</f>
        <v>0</v>
      </c>
      <c r="Q34">
        <f>((SUMIF('OS Analysis'!$B3:$B1002,'Fannie Historical Ops'!B34,'OS Analysis'!$V3:$V1002))/5)*12</f>
        <v>0</v>
      </c>
      <c r="R34">
        <f>((SUMIF('OS Analysis'!$B3:$B1002,'Fannie Historical Ops'!B34,'OS Analysis'!$U3:$U1002))/4)*12</f>
        <v>0</v>
      </c>
      <c r="S34">
        <f>((SUMIF('OS Analysis'!$B3:$B1002,'Fannie Historical Ops'!B34,'OS Analysis'!$T3:$T1002))/3)*12</f>
        <v>0</v>
      </c>
      <c r="T34">
        <f>((SUMIF('OS Analysis'!$B3:$B1002,'Fannie Historical Ops'!B34,'OS Analysis'!$S3:$S1002))/2)*12</f>
        <v>0</v>
      </c>
      <c r="U34">
        <f>(SUMIF('OS Analysis'!$B3:$B1002,'Fannie Historical Ops'!B34,'OS Analysis'!$R3:$R1002))*12</f>
        <v>0</v>
      </c>
      <c r="V34">
        <f>SUMIF('OS Analysis'!$B$3:$B$1002,'Fannie Historical Ops'!$B34,'OS Analysis'!$Q$3:$Q$1002)</f>
        <v>0</v>
      </c>
      <c r="W34">
        <f>(V34/'Fannie Historical Ops'!$V$4)*12</f>
        <v>0</v>
      </c>
      <c r="X34">
        <f>ROUND(IF(W34=0,0,(W34)/'Fannie Historical Ops'!$V$1),0)</f>
        <v>0</v>
      </c>
      <c r="Y34">
        <f>SUMIF('OS Analysis'!$CD3:$CD1002,'Fannie Historical Ops'!$B34,'OS Analysis'!$CS3:$CS1002)</f>
        <v>0</v>
      </c>
      <c r="Z34">
        <f>ROUND(IF(Y34=0,0,(Y34)/'Fannie Historical Ops'!$V$1),0)</f>
        <v>0</v>
      </c>
      <c r="AA34">
        <f>SUMIF('OS Analysis'!$CU3:$CU1002,'Fannie Historical Ops'!$B34,'OS Analysis'!$CW3:$CW1002)</f>
        <v>0</v>
      </c>
      <c r="AB34">
        <f>ROUND(IF(AA34=0,0,(AA34)/'Fannie Historical Ops'!$V$1),0)</f>
        <v>0</v>
      </c>
      <c r="AC34">
        <f>SUMIF('OS Analysis'!$CU3:$CU1002,'Fannie Historical Ops'!$B34,'OS Analysis'!$CX3:$CX1002)</f>
        <v>0</v>
      </c>
      <c r="AD34">
        <f>ROUND(IF(AC34=0,0,(AC34)/'Fannie Historical Ops'!$V$1),0)</f>
        <v>0</v>
      </c>
      <c r="AE34">
        <v>0</v>
      </c>
      <c r="AF34">
        <f>ROUND(IF(AE34=0,0,(AE34)/'Fannie Historical Ops'!$V$1),0)</f>
        <v>0</v>
      </c>
      <c r="AG34">
        <v>0</v>
      </c>
      <c r="AH34">
        <f>ROUND(IF(AG34=0,0,(AG34)/'Fannie Historical Ops'!$V$1),0)</f>
        <v>0</v>
      </c>
      <c r="AI34">
        <v>0</v>
      </c>
      <c r="AJ34">
        <f>ROUND(IF(AI34=0,0,(AI34)/'Fannie Historical Ops'!$V$1),0)</f>
        <v>0</v>
      </c>
      <c r="AK34">
        <f t="shared" si="14"/>
        <v>0</v>
      </c>
      <c r="AL34">
        <f>ROUND(IF(AK34=0,0,(AK34)/'Fannie Historical Ops'!$V$1),0)</f>
        <v>0</v>
      </c>
      <c r="AM34">
        <v>0</v>
      </c>
      <c r="AN34">
        <f>ROUND(IF(AM34=0,0,(AM34)/'Fannie Historical Ops'!$V$1),0)</f>
        <v>0</v>
      </c>
      <c r="AQ34" t="str">
        <f>'Fannie Historical Ops'!B34</f>
        <v>Other Taxes or Assessments</v>
      </c>
      <c r="AR34">
        <f>IF('Fannie Historical Ops'!AK34=0,"",IF('Fannie Historical Ops'!AK34=ROUND(1.03*'Fannie Historical Ops'!W34,2),"T-12 + 3%","Non-Standard Assumption - Please Clarify"))</f>
      </c>
      <c r="AV34">
        <v>0</v>
      </c>
      <c r="AW34">
        <v>0</v>
      </c>
      <c r="AX34">
        <v>0</v>
      </c>
      <c r="AY34">
        <v>0</v>
      </c>
    </row>
    <row r="35" ht="14.25" customHeight="1">
      <c r="A35">
        <v>3</v>
      </c>
      <c r="B35" t="s">
        <v>185</v>
      </c>
      <c r="D35">
        <f>IF(ISBLANK('Fannie Historical Ops'!D$3),SUMIF('OS Analysis'!$BM3:$BM1002,'Fannie Historical Ops'!$B35,'OS Analysis'!$CB3:$CB1002),INDEX($J35:$U35,1,MATCH('Fannie Historical Ops'!D$3,'Fannie Historical Ops'!$J$4:$U$4,0)))</f>
        <v>0</v>
      </c>
      <c r="E35">
        <f>ROUND(IF(D35=0,0,(D35)/'Fannie Historical Ops'!$V$1),0)</f>
        <v>0</v>
      </c>
      <c r="F35">
        <f>IF(ISBLANK('Fannie Historical Ops'!F$3),SUMIF('OS Analysis'!$AV3:$AV1002,'Fannie Historical Ops'!$B35,'OS Analysis'!$BK3:$BK1002),INDEX($J35:$U35,1,MATCH('Fannie Historical Ops'!F$3,'Fannie Historical Ops'!$J$4:$U$4,0)))</f>
        <v>0</v>
      </c>
      <c r="G35">
        <f>ROUND(IF(F35=0,0,(F35)/'Fannie Historical Ops'!$V$1),0)</f>
        <v>0</v>
      </c>
      <c r="H35">
        <f>IF(ISBLANK('Fannie Historical Ops'!H$3),SUMIF('OS Analysis'!$AE3:$AE1002,'Fannie Historical Ops'!$B35,'OS Analysis'!$AT3:$AT1002),INDEX($J35:$U35,1,MATCH('Fannie Historical Ops'!H$3,'Fannie Historical Ops'!$J$4:$U$4,0)))</f>
        <v>0</v>
      </c>
      <c r="I35">
        <f>ROUND(IF(H35=0,0,(H35)/'Fannie Historical Ops'!$V$1),0)</f>
        <v>0</v>
      </c>
      <c r="J35">
        <f>((SUMIF('OS Analysis'!$B3:$B1002,'Fannie Historical Ops'!B35,'OS Analysis'!$AC3:$AC1002))/12)*12</f>
        <v>243093</v>
      </c>
      <c r="K35">
        <f>((SUMIF('OS Analysis'!$B3:$B1002,'Fannie Historical Ops'!B35,'OS Analysis'!$AB3:$AB1002))/11)*12</f>
        <v>243326.18181818182</v>
      </c>
      <c r="L35">
        <f>((SUMIF('OS Analysis'!$B3:$B1002,'Fannie Historical Ops'!B35,'OS Analysis'!$AA3:$AA1002))/10)*12</f>
        <v>244185.59999999998</v>
      </c>
      <c r="M35">
        <f>((SUMIF('OS Analysis'!$B3:$B1002,'Fannie Historical Ops'!B35,'OS Analysis'!$Z3:$Z1002))/9)*12</f>
        <v>245037.3333333333</v>
      </c>
      <c r="N35">
        <f>((SUMIF('OS Analysis'!$B3:$B1002,'Fannie Historical Ops'!B35,'OS Analysis'!$Y3:$Y1002))/8)*12</f>
        <v>243865.5</v>
      </c>
      <c r="O35">
        <f>((SUMIF('OS Analysis'!$B3:$B1002,'Fannie Historical Ops'!B35,'OS Analysis'!$X3:$X1002))/7)*12</f>
        <v>245295.42857142858</v>
      </c>
      <c r="P35">
        <f>((SUMIF('OS Analysis'!$B3:$B1002,'Fannie Historical Ops'!B35,'OS Analysis'!$W3:$W1002))/6)*12</f>
        <v>247212</v>
      </c>
      <c r="Q35">
        <f>((SUMIF('OS Analysis'!$B3:$B1002,'Fannie Historical Ops'!B35,'OS Analysis'!$V3:$V1002))/5)*12</f>
        <v>247120.80000000002</v>
      </c>
      <c r="R35">
        <f>((SUMIF('OS Analysis'!$B3:$B1002,'Fannie Historical Ops'!B35,'OS Analysis'!$U3:$U1002))/4)*12</f>
        <v>246114</v>
      </c>
      <c r="S35">
        <f>((SUMIF('OS Analysis'!$B3:$B1002,'Fannie Historical Ops'!B35,'OS Analysis'!$T3:$T1002))/3)*12</f>
        <v>244320</v>
      </c>
      <c r="T35">
        <f>((SUMIF('OS Analysis'!$B3:$B1002,'Fannie Historical Ops'!B35,'OS Analysis'!$S3:$S1002))/2)*12</f>
        <v>247350</v>
      </c>
      <c r="U35">
        <f>(SUMIF('OS Analysis'!$B3:$B1002,'Fannie Historical Ops'!B35,'OS Analysis'!$R3:$R1002))*12</f>
        <v>238164</v>
      </c>
      <c r="V35">
        <f>SUMIF('OS Analysis'!$B$3:$B$1002,'Fannie Historical Ops'!$B35,'OS Analysis'!$Q$3:$Q$1002)</f>
        <v>243093</v>
      </c>
      <c r="W35">
        <f>(V35/'Fannie Historical Ops'!$V$4)*12</f>
        <v>243093</v>
      </c>
      <c r="X35">
        <f>ROUND(IF(W35=0,0,(W35)/'Fannie Historical Ops'!$V$1),0)</f>
        <v>2407</v>
      </c>
      <c r="Y35">
        <f>SUMIF('OS Analysis'!$CD3:$CD1002,'Fannie Historical Ops'!$B35,'OS Analysis'!$CS3:$CS1002)</f>
        <v>0</v>
      </c>
      <c r="Z35">
        <f>ROUND(IF(Y35=0,0,(Y35)/'Fannie Historical Ops'!$V$1),0)</f>
        <v>0</v>
      </c>
      <c r="AA35">
        <f>SUMIF('OS Analysis'!$CU3:$CU1002,'Fannie Historical Ops'!$B35,'OS Analysis'!$CW3:$CW1002)</f>
        <v>0</v>
      </c>
      <c r="AB35">
        <f>ROUND(IF(AA35=0,0,(AA35)/'Fannie Historical Ops'!$V$1),0)</f>
        <v>0</v>
      </c>
      <c r="AC35">
        <f>SUMIF('OS Analysis'!$CU3:$CU1002,'Fannie Historical Ops'!$B35,'OS Analysis'!$CX3:$CX1002)</f>
        <v>0</v>
      </c>
      <c r="AD35">
        <f>ROUND(IF(AC35=0,0,(AC35)/'Fannie Historical Ops'!$V$1),0)</f>
        <v>0</v>
      </c>
      <c r="AE35">
        <v>0</v>
      </c>
      <c r="AF35">
        <f>ROUND(IF(AE35=0,0,(AE35)/'Fannie Historical Ops'!$V$1),0)</f>
        <v>0</v>
      </c>
      <c r="AG35">
        <v>0</v>
      </c>
      <c r="AH35">
        <f>ROUND(IF(AG35=0,0,(AG35)/'Fannie Historical Ops'!$V$1),0)</f>
        <v>0</v>
      </c>
      <c r="AI35">
        <v>0</v>
      </c>
      <c r="AJ35">
        <f>ROUND(IF(AI35=0,0,(AI35)/'Fannie Historical Ops'!$V$1),0)</f>
        <v>0</v>
      </c>
      <c r="AK35">
        <f t="shared" si="14"/>
        <v>250385.79</v>
      </c>
      <c r="AL35">
        <f>ROUND(IF(AK35=0,0,(AK35)/'Fannie Historical Ops'!$V$1),0)</f>
        <v>2479</v>
      </c>
      <c r="AM35">
        <f t="shared" si="11"/>
        <v>243093</v>
      </c>
      <c r="AN35">
        <f>ROUND(IF(AM35=0,0,(AM35)/'Fannie Historical Ops'!$V$1),0)</f>
        <v>2407</v>
      </c>
      <c r="AQ35" t="str">
        <f>'Fannie Historical Ops'!B35</f>
        <v>Property Insurance</v>
      </c>
      <c r="AR35" t="str">
        <f>IF('Fannie Historical Ops'!AK35=0,"",IF('Fannie Historical Ops'!AK35=ROUND(1.03*'Fannie Historical Ops'!W35,2),"T-12 + 3%","Non-Standard Assumption - Please Clarify"))</f>
        <v>T-12 + 3%</v>
      </c>
      <c r="AV35">
        <v>0</v>
      </c>
      <c r="AW35">
        <v>0</v>
      </c>
      <c r="AX35">
        <v>0</v>
      </c>
      <c r="AY35">
        <v>0</v>
      </c>
    </row>
    <row r="36" ht="14.25" customHeight="1">
      <c r="A36">
        <v>4</v>
      </c>
      <c r="B36" t="s">
        <v>186</v>
      </c>
      <c r="D36">
        <f>IF(ISBLANK('Fannie Historical Ops'!D$3),SUMIF('OS Analysis'!$BM3:$BM1002,'Fannie Historical Ops'!$B36,'OS Analysis'!$CB3:$CB1002),INDEX($J36:$U36,1,MATCH('Fannie Historical Ops'!D$3,'Fannie Historical Ops'!$J$4:$U$4,0)))</f>
        <v>0</v>
      </c>
      <c r="E36">
        <f>ROUND(IF(D36=0,0,(D36)/'Fannie Historical Ops'!$V$1),0)</f>
        <v>0</v>
      </c>
      <c r="F36">
        <f>IF(ISBLANK('Fannie Historical Ops'!F$3),SUMIF('OS Analysis'!$AV3:$AV1002,'Fannie Historical Ops'!$B36,'OS Analysis'!$BK3:$BK1002),INDEX($J36:$U36,1,MATCH('Fannie Historical Ops'!F$3,'Fannie Historical Ops'!$J$4:$U$4,0)))</f>
        <v>0</v>
      </c>
      <c r="G36">
        <f>ROUND(IF(F36=0,0,(F36)/'Fannie Historical Ops'!$V$1),0)</f>
        <v>0</v>
      </c>
      <c r="H36">
        <f>IF(ISBLANK('Fannie Historical Ops'!H$3),SUMIF('OS Analysis'!$AE3:$AE1002,'Fannie Historical Ops'!$B36,'OS Analysis'!$AT3:$AT1002),INDEX($J36:$U36,1,MATCH('Fannie Historical Ops'!H$3,'Fannie Historical Ops'!$J$4:$U$4,0)))</f>
        <v>0</v>
      </c>
      <c r="I36">
        <f>ROUND(IF(H36=0,0,(H36)/'Fannie Historical Ops'!$V$1),0)</f>
        <v>0</v>
      </c>
      <c r="J36">
        <f>((SUMIF('OS Analysis'!$B3:$B1002,'Fannie Historical Ops'!B36,'OS Analysis'!$AC3:$AC1002))/12)*12</f>
        <v>2723</v>
      </c>
      <c r="K36">
        <f>((SUMIF('OS Analysis'!$B3:$B1002,'Fannie Historical Ops'!B36,'OS Analysis'!$AB3:$AB1002))/11)*12</f>
        <v>2970.5454545454545</v>
      </c>
      <c r="L36">
        <f>((SUMIF('OS Analysis'!$B3:$B1002,'Fannie Historical Ops'!B36,'OS Analysis'!$AA3:$AA1002))/10)*12</f>
        <v>3267.6000000000004</v>
      </c>
      <c r="M36">
        <f>((SUMIF('OS Analysis'!$B3:$B1002,'Fannie Historical Ops'!B36,'OS Analysis'!$Z3:$Z1002))/9)*12</f>
        <v>3496</v>
      </c>
      <c r="N36">
        <f>((SUMIF('OS Analysis'!$B3:$B1002,'Fannie Historical Ops'!B36,'OS Analysis'!$Y3:$Y1002))/8)*12</f>
        <v>3933</v>
      </c>
      <c r="O36">
        <f>((SUMIF('OS Analysis'!$B3:$B1002,'Fannie Historical Ops'!B36,'OS Analysis'!$X3:$X1002))/7)*12</f>
        <v>4494.857142857143</v>
      </c>
      <c r="P36">
        <f>((SUMIF('OS Analysis'!$B3:$B1002,'Fannie Historical Ops'!B36,'OS Analysis'!$W3:$W1002))/6)*12</f>
        <v>4430</v>
      </c>
      <c r="Q36">
        <f>((SUMIF('OS Analysis'!$B3:$B1002,'Fannie Historical Ops'!B36,'OS Analysis'!$V3:$V1002))/5)*12</f>
        <v>3261.6000000000004</v>
      </c>
      <c r="R36">
        <f>((SUMIF('OS Analysis'!$B3:$B1002,'Fannie Historical Ops'!B36,'OS Analysis'!$U3:$U1002))/4)*12</f>
        <v>3171</v>
      </c>
      <c r="S36">
        <f>((SUMIF('OS Analysis'!$B3:$B1002,'Fannie Historical Ops'!B36,'OS Analysis'!$T3:$T1002))/3)*12</f>
        <v>4228</v>
      </c>
      <c r="T36">
        <f>((SUMIF('OS Analysis'!$B3:$B1002,'Fannie Historical Ops'!B36,'OS Analysis'!$S3:$S1002))/2)*12</f>
        <v>918</v>
      </c>
      <c r="U36">
        <f>(SUMIF('OS Analysis'!$B3:$B1002,'Fannie Historical Ops'!B36,'OS Analysis'!$R3:$R1002))*12</f>
        <v>1836</v>
      </c>
      <c r="V36">
        <f>SUMIF('OS Analysis'!$B$3:$B$1002,'Fannie Historical Ops'!$B36,'OS Analysis'!$Q$3:$Q$1002)</f>
        <v>2723</v>
      </c>
      <c r="W36">
        <f>(V36/'Fannie Historical Ops'!$V$4)*12</f>
        <v>2723</v>
      </c>
      <c r="X36">
        <f>ROUND(IF(W36=0,0,(W36)/'Fannie Historical Ops'!$V$1),0)</f>
        <v>27</v>
      </c>
      <c r="Y36">
        <f>SUMIF('OS Analysis'!$CD3:$CD1002,'Fannie Historical Ops'!$B36,'OS Analysis'!$CS3:$CS1002)</f>
        <v>0</v>
      </c>
      <c r="Z36">
        <f>ROUND(IF(Y36=0,0,(Y36)/'Fannie Historical Ops'!$V$1),0)</f>
        <v>0</v>
      </c>
      <c r="AA36">
        <f>SUMIF('OS Analysis'!$CU3:$CU1002,'Fannie Historical Ops'!$B36,'OS Analysis'!$CW3:$CW1002)</f>
        <v>0</v>
      </c>
      <c r="AB36">
        <f>ROUND(IF(AA36=0,0,(AA36)/'Fannie Historical Ops'!$V$1),0)</f>
        <v>0</v>
      </c>
      <c r="AC36">
        <f>SUMIF('OS Analysis'!$CU3:$CU1002,'Fannie Historical Ops'!$B36,'OS Analysis'!$CX3:$CX1002)</f>
        <v>0</v>
      </c>
      <c r="AD36">
        <f>ROUND(IF(AC36=0,0,(AC36)/'Fannie Historical Ops'!$V$1),0)</f>
        <v>0</v>
      </c>
      <c r="AE36">
        <v>0</v>
      </c>
      <c r="AF36">
        <f>ROUND(IF(AE36=0,0,(AE36)/'Fannie Historical Ops'!$V$1),0)</f>
        <v>0</v>
      </c>
      <c r="AG36">
        <v>0</v>
      </c>
      <c r="AH36">
        <f>ROUND(IF(AG36=0,0,(AG36)/'Fannie Historical Ops'!$V$1),0)</f>
        <v>0</v>
      </c>
      <c r="AI36">
        <v>0</v>
      </c>
      <c r="AJ36">
        <f>ROUND(IF(AI36=0,0,(AI36)/'Fannie Historical Ops'!$V$1),0)</f>
        <v>0</v>
      </c>
      <c r="AK36">
        <f t="shared" si="14"/>
        <v>2804.69</v>
      </c>
      <c r="AL36">
        <f>ROUND(IF(AK36=0,0,(AK36)/'Fannie Historical Ops'!$V$1),0)</f>
        <v>28</v>
      </c>
      <c r="AM36">
        <v>2723</v>
      </c>
      <c r="AN36">
        <f>ROUND(IF(AM36=0,0,(AM36)/'Fannie Historical Ops'!$V$1),0)</f>
        <v>27</v>
      </c>
      <c r="AQ36" t="str">
        <f>'Fannie Historical Ops'!B36</f>
        <v>Licenses</v>
      </c>
      <c r="AR36" t="str">
        <f>IF('Fannie Historical Ops'!AK36=0,"",IF('Fannie Historical Ops'!AK36=ROUND(1.03*'Fannie Historical Ops'!W36,2),"T-12 + 3%","Non-Standard Assumption - Please Clarify"))</f>
        <v>T-12 + 3%</v>
      </c>
      <c r="AV36">
        <v>0</v>
      </c>
      <c r="AW36">
        <v>0</v>
      </c>
      <c r="AX36">
        <v>0</v>
      </c>
      <c r="AY36">
        <v>0</v>
      </c>
    </row>
    <row r="37" ht="15" customHeight="1">
      <c r="A37">
        <v>5</v>
      </c>
      <c r="B37" t="s">
        <v>187</v>
      </c>
      <c r="D37">
        <f>IF(ISBLANK('Fannie Historical Ops'!D$3),SUMIF('OS Analysis'!$BM3:$BM1002,'Fannie Historical Ops'!$B37,'OS Analysis'!$CB3:$CB1002),INDEX($J37:$U37,1,MATCH('Fannie Historical Ops'!D$3,'Fannie Historical Ops'!$J$4:$U$4,0)))</f>
        <v>0</v>
      </c>
      <c r="E37">
        <f>ROUND(IF(D37=0,0,(D37)/'Fannie Historical Ops'!$V$1),0)</f>
        <v>0</v>
      </c>
      <c r="F37">
        <f>IF(ISBLANK('Fannie Historical Ops'!F$3),SUMIF('OS Analysis'!$AV3:$AV1002,'Fannie Historical Ops'!$B37,'OS Analysis'!$BK3:$BK1002),INDEX($J37:$U37,1,MATCH('Fannie Historical Ops'!F$3,'Fannie Historical Ops'!$J$4:$U$4,0)))</f>
        <v>0</v>
      </c>
      <c r="G37">
        <f>ROUND(IF(F37=0,0,(F37)/'Fannie Historical Ops'!$V$1),0)</f>
        <v>0</v>
      </c>
      <c r="H37">
        <f>IF(ISBLANK('Fannie Historical Ops'!H$3),SUMIF('OS Analysis'!$AE3:$AE1002,'Fannie Historical Ops'!$B37,'OS Analysis'!$AT3:$AT1002),INDEX($J37:$U37,1,MATCH('Fannie Historical Ops'!H$3,'Fannie Historical Ops'!$J$4:$U$4,0)))</f>
        <v>0</v>
      </c>
      <c r="I37">
        <f>ROUND(IF(H37=0,0,(H37)/'Fannie Historical Ops'!$V$1),0)</f>
        <v>0</v>
      </c>
      <c r="J37">
        <f>((SUMIF('OS Analysis'!$B3:$B1002,'Fannie Historical Ops'!B37,'OS Analysis'!$AC3:$AC1002))/12)*12</f>
        <v>0</v>
      </c>
      <c r="K37">
        <f>((SUMIF('OS Analysis'!$B3:$B1002,'Fannie Historical Ops'!B37,'OS Analysis'!$AB3:$AB1002))/11)*12</f>
        <v>0</v>
      </c>
      <c r="L37">
        <f>((SUMIF('OS Analysis'!$B3:$B1002,'Fannie Historical Ops'!B37,'OS Analysis'!$AA3:$AA1002))/10)*12</f>
        <v>0</v>
      </c>
      <c r="M37">
        <f>((SUMIF('OS Analysis'!$B3:$B1002,'Fannie Historical Ops'!B37,'OS Analysis'!$Z3:$Z1002))/9)*12</f>
        <v>0</v>
      </c>
      <c r="N37">
        <f>((SUMIF('OS Analysis'!$B3:$B1002,'Fannie Historical Ops'!B37,'OS Analysis'!$Y3:$Y1002))/8)*12</f>
        <v>0</v>
      </c>
      <c r="O37">
        <f>((SUMIF('OS Analysis'!$B3:$B1002,'Fannie Historical Ops'!B37,'OS Analysis'!$X3:$X1002))/7)*12</f>
        <v>0</v>
      </c>
      <c r="P37">
        <f>((SUMIF('OS Analysis'!$B3:$B1002,'Fannie Historical Ops'!B37,'OS Analysis'!$W3:$W1002))/6)*12</f>
        <v>0</v>
      </c>
      <c r="Q37">
        <f>((SUMIF('OS Analysis'!$B3:$B1002,'Fannie Historical Ops'!B37,'OS Analysis'!$V3:$V1002))/5)*12</f>
        <v>0</v>
      </c>
      <c r="R37">
        <f>((SUMIF('OS Analysis'!$B3:$B1002,'Fannie Historical Ops'!B37,'OS Analysis'!$U3:$U1002))/4)*12</f>
        <v>0</v>
      </c>
      <c r="S37">
        <f>((SUMIF('OS Analysis'!$B3:$B1002,'Fannie Historical Ops'!B37,'OS Analysis'!$T3:$T1002))/3)*12</f>
        <v>0</v>
      </c>
      <c r="T37">
        <f>((SUMIF('OS Analysis'!$B3:$B1002,'Fannie Historical Ops'!B37,'OS Analysis'!$S3:$S1002))/2)*12</f>
        <v>0</v>
      </c>
      <c r="U37">
        <f>(SUMIF('OS Analysis'!$B3:$B1002,'Fannie Historical Ops'!B37,'OS Analysis'!$R3:$R1002))*12</f>
        <v>0</v>
      </c>
      <c r="V37">
        <f>SUMIF('OS Analysis'!$B$3:$B$1002,'Fannie Historical Ops'!$B37,'OS Analysis'!$Q$3:$Q$1002)</f>
        <v>0</v>
      </c>
      <c r="W37">
        <f>(V37/'Fannie Historical Ops'!$V$4)*12</f>
        <v>0</v>
      </c>
      <c r="X37">
        <f>ROUND(IF(W37=0,0,(W37)/'Fannie Historical Ops'!$V$1),0)</f>
        <v>0</v>
      </c>
      <c r="Y37">
        <f>SUMIF('OS Analysis'!$CD3:$CD1002,'Fannie Historical Ops'!$B37,'OS Analysis'!$CS3:$CS1002)</f>
        <v>0</v>
      </c>
      <c r="Z37">
        <f>ROUND(IF(Y37=0,0,(Y37)/'Fannie Historical Ops'!$V$1),0)</f>
        <v>0</v>
      </c>
      <c r="AA37">
        <f>SUMIF('OS Analysis'!$CU3:$CU1002,'Fannie Historical Ops'!$B37,'OS Analysis'!$CW3:$CW1002)</f>
        <v>0</v>
      </c>
      <c r="AB37">
        <f>ROUND(IF(AA37=0,0,(AA37)/'Fannie Historical Ops'!$V$1),0)</f>
        <v>0</v>
      </c>
      <c r="AC37">
        <f>SUMIF('OS Analysis'!$CU3:$CU1002,'Fannie Historical Ops'!$B37,'OS Analysis'!$CX3:$CX1002)</f>
        <v>0</v>
      </c>
      <c r="AD37">
        <f>ROUND(IF(AC37=0,0,(AC37)/'Fannie Historical Ops'!$V$1),0)</f>
        <v>0</v>
      </c>
      <c r="AE37">
        <v>0</v>
      </c>
      <c r="AF37">
        <f>ROUND(IF(AE37=0,0,(AE37)/'Fannie Historical Ops'!$V$1),0)</f>
        <v>0</v>
      </c>
      <c r="AG37">
        <v>0</v>
      </c>
      <c r="AH37">
        <f>ROUND(IF(AG37=0,0,(AG37)/'Fannie Historical Ops'!$V$1),0)</f>
        <v>0</v>
      </c>
      <c r="AI37">
        <v>0</v>
      </c>
      <c r="AJ37">
        <f>ROUND(IF(AI37=0,0,(AI37)/'Fannie Historical Ops'!$V$1),0)</f>
        <v>0</v>
      </c>
      <c r="AK37">
        <f t="shared" si="14"/>
        <v>0</v>
      </c>
      <c r="AL37">
        <f>ROUND(IF(AK37=0,0,(AK37)/'Fannie Historical Ops'!$V$1),0)</f>
        <v>0</v>
      </c>
      <c r="AM37">
        <v>0</v>
      </c>
      <c r="AN37">
        <f>ROUND(IF(AM37=0,0,(AM37)/'Fannie Historical Ops'!$V$1),0)</f>
        <v>0</v>
      </c>
      <c r="AQ37" t="str">
        <f>'Fannie Historical Ops'!B37</f>
        <v>Ground Rent</v>
      </c>
      <c r="AR37">
        <f>IF('Fannie Historical Ops'!AK37=0,"",IF('Fannie Historical Ops'!AK37=ROUND(1.03*'Fannie Historical Ops'!W37,2),"T-12 + 3%","Non-Standard Assumption - Please Clarify"))</f>
      </c>
      <c r="AV37">
        <v>0</v>
      </c>
      <c r="AW37">
        <v>0</v>
      </c>
      <c r="AX37">
        <v>0</v>
      </c>
      <c r="AY37">
        <v>0</v>
      </c>
    </row>
    <row r="38" ht="15" customHeight="1">
      <c r="B38" t="s">
        <v>188</v>
      </c>
      <c r="D38">
        <f t="shared" si="15" ref="D38:AM38">SUM(D33:D37)</f>
        <v>0</v>
      </c>
      <c r="E38">
        <f>ROUND(IF(D38=0,0,(D38)/'Fannie Historical Ops'!$V$1),0)</f>
        <v>0</v>
      </c>
      <c r="F38">
        <f t="shared" si="15"/>
        <v>0</v>
      </c>
      <c r="G38">
        <f>ROUND(IF(F38=0,0,(F38)/'Fannie Historical Ops'!$V$1),0)</f>
        <v>0</v>
      </c>
      <c r="H38">
        <f t="shared" si="15"/>
        <v>0</v>
      </c>
      <c r="I38">
        <f>ROUND(IF(H38=0,0,(H38)/'Fannie Historical Ops'!$V$1),0)</f>
        <v>0</v>
      </c>
      <c r="J38">
        <f t="shared" si="15"/>
        <v>1252013</v>
      </c>
      <c r="K38">
        <f t="shared" si="15"/>
        <v>1249492.3636363638</v>
      </c>
      <c r="L38">
        <f t="shared" si="15"/>
        <v>1247415.6</v>
      </c>
      <c r="M38">
        <f t="shared" si="15"/>
        <v>1242649.3333333333</v>
      </c>
      <c r="N38">
        <f t="shared" si="15"/>
        <v>1239361.5</v>
      </c>
      <c r="O38">
        <f t="shared" si="15"/>
        <v>1230973.714285714</v>
      </c>
      <c r="P38">
        <f t="shared" si="15"/>
        <v>1232732</v>
      </c>
      <c r="Q38">
        <f t="shared" si="15"/>
        <v>1222140.0000000002</v>
      </c>
      <c r="R38">
        <f t="shared" si="15"/>
        <v>1310847</v>
      </c>
      <c r="S38">
        <f t="shared" si="15"/>
        <v>1309112</v>
      </c>
      <c r="T38">
        <f t="shared" si="15"/>
        <v>1326936</v>
      </c>
      <c r="U38">
        <f t="shared" si="15"/>
        <v>1319340</v>
      </c>
      <c r="V38">
        <f t="shared" si="15"/>
        <v>1252013</v>
      </c>
      <c r="W38">
        <f t="shared" si="15"/>
        <v>1252013</v>
      </c>
      <c r="X38">
        <f>ROUND(IF(W38=0,0,(W38)/'Fannie Historical Ops'!$V$1),0)</f>
        <v>12396</v>
      </c>
      <c r="Y38">
        <f t="shared" si="15"/>
        <v>0</v>
      </c>
      <c r="Z38">
        <f>ROUND(IF(Y38=0,0,(Y38)/'Fannie Historical Ops'!$V$1),0)</f>
        <v>0</v>
      </c>
      <c r="AA38">
        <f t="shared" si="15"/>
        <v>0</v>
      </c>
      <c r="AB38">
        <f>ROUND(IF(AA38=0,0,(AA38)/'Fannie Historical Ops'!$V$1),0)</f>
        <v>0</v>
      </c>
      <c r="AC38">
        <f t="shared" si="15"/>
        <v>0</v>
      </c>
      <c r="AD38">
        <f>ROUND(IF(AC38=0,0,(AC38)/'Fannie Historical Ops'!$V$1),0)</f>
        <v>0</v>
      </c>
      <c r="AE38">
        <f t="shared" si="15"/>
        <v>0</v>
      </c>
      <c r="AF38">
        <f>ROUND(IF(AE38=0,0,(AE38)/'Fannie Historical Ops'!$V$1),0)</f>
        <v>0</v>
      </c>
      <c r="AG38">
        <f t="shared" si="15"/>
        <v>0</v>
      </c>
      <c r="AH38">
        <f>ROUND(IF(AG38=0,0,(AG38)/'Fannie Historical Ops'!$V$1),0)</f>
        <v>0</v>
      </c>
      <c r="AI38">
        <f t="shared" si="15"/>
        <v>0</v>
      </c>
      <c r="AJ38">
        <f>ROUND(IF(AI38=0,0,(AI38)/'Fannie Historical Ops'!$V$1),0)</f>
        <v>0</v>
      </c>
      <c r="AK38">
        <f t="shared" si="15"/>
        <v>1289573.39</v>
      </c>
      <c r="AL38">
        <f>ROUND(IF(AK38=0,0,(AK38)/'Fannie Historical Ops'!$V$1),0)</f>
        <v>12768</v>
      </c>
      <c r="AM38">
        <f t="shared" si="15"/>
        <v>1252013</v>
      </c>
      <c r="AN38">
        <f>ROUND(IF(AM38=0,0,(AM38)/'Fannie Historical Ops'!$V$1),0)</f>
        <v>12396</v>
      </c>
      <c r="AQ38" t="str">
        <f>'Fannie Historical Ops'!B38</f>
        <v>Total Fixed</v>
      </c>
      <c r="AR38" t="str">
        <f>IF('Fannie Historical Ops'!AK38=0,"",IF('Fannie Historical Ops'!AK38=ROUND(1.03*'Fannie Historical Ops'!W38,2),"T-12 + 3%","Non-Standard Assumption - Please Clarify"))</f>
        <v>T-12 + 3%</v>
      </c>
      <c r="AV38">
        <v>0</v>
      </c>
      <c r="AW38">
        <v>0</v>
      </c>
      <c r="AX38">
        <v>0</v>
      </c>
      <c r="AY38">
        <v>0</v>
      </c>
    </row>
    <row r="39" ht="15" customHeight="1">
      <c r="B39" t="s">
        <v>88</v>
      </c>
      <c r="AQ39" t="str">
        <f>'Fannie Historical Ops'!B39</f>
        <v>OPERATING EXPENSES</v>
      </c>
    </row>
    <row r="40" ht="14.25" customHeight="1">
      <c r="A40">
        <v>6</v>
      </c>
      <c r="B40" t="s">
        <v>189</v>
      </c>
      <c r="D40">
        <f>IF(ISBLANK('Fannie Historical Ops'!D$3),SUMIF('OS Analysis'!$BM3:$BM1002,'Fannie Historical Ops'!$B40,'OS Analysis'!$CB3:$CB1002),INDEX($J40:$U40,1,MATCH('Fannie Historical Ops'!D$3,'Fannie Historical Ops'!$J$4:$U$4,0)))</f>
        <v>0</v>
      </c>
      <c r="E40">
        <f>ROUND(IF(D40=0,0,(D40)/'Fannie Historical Ops'!$V$1),0)</f>
        <v>0</v>
      </c>
      <c r="F40">
        <f>IF(ISBLANK('Fannie Historical Ops'!F$3),SUMIF('OS Analysis'!$AV3:$AV1002,'Fannie Historical Ops'!$B40,'OS Analysis'!$BK3:$BK1002),INDEX($J40:$U40,1,MATCH('Fannie Historical Ops'!F$3,'Fannie Historical Ops'!$J$4:$U$4,0)))</f>
        <v>0</v>
      </c>
      <c r="G40">
        <f>ROUND(IF(F40=0,0,(F40)/'Fannie Historical Ops'!$V$1),0)</f>
        <v>0</v>
      </c>
      <c r="H40">
        <f>IF(ISBLANK('Fannie Historical Ops'!H$3),SUMIF('OS Analysis'!$AE3:$AE1002,'Fannie Historical Ops'!$B40,'OS Analysis'!$AT3:$AT1002),INDEX($J40:$U40,1,MATCH('Fannie Historical Ops'!H$3,'Fannie Historical Ops'!$J$4:$U$4,0)))</f>
        <v>0</v>
      </c>
      <c r="I40">
        <f>ROUND(IF(H40=0,0,(H40)/'Fannie Historical Ops'!$V$1),0)</f>
        <v>0</v>
      </c>
      <c r="J40">
        <f>((SUMIF('OS Analysis'!$B3:$B1002,'Fannie Historical Ops'!B40,'OS Analysis'!$AC3:$AC1002))/12)*12</f>
        <v>42628</v>
      </c>
      <c r="K40">
        <f>((SUMIF('OS Analysis'!$B3:$B1002,'Fannie Historical Ops'!B40,'OS Analysis'!$AB3:$AB1002))/11)*12</f>
        <v>46447.63636363636</v>
      </c>
      <c r="L40">
        <f>((SUMIF('OS Analysis'!$B3:$B1002,'Fannie Historical Ops'!B40,'OS Analysis'!$AA3:$AA1002))/10)*12</f>
        <v>46989.600000000006</v>
      </c>
      <c r="M40">
        <f>((SUMIF('OS Analysis'!$B3:$B1002,'Fannie Historical Ops'!B40,'OS Analysis'!$Z3:$Z1002))/9)*12</f>
        <v>43246.666666666664</v>
      </c>
      <c r="N40">
        <f>((SUMIF('OS Analysis'!$B3:$B1002,'Fannie Historical Ops'!B40,'OS Analysis'!$Y3:$Y1002))/8)*12</f>
        <v>43450.5</v>
      </c>
      <c r="O40">
        <f>((SUMIF('OS Analysis'!$B3:$B1002,'Fannie Historical Ops'!B40,'OS Analysis'!$X3:$X1002))/7)*12</f>
        <v>43539.42857142857</v>
      </c>
      <c r="P40">
        <f>((SUMIF('OS Analysis'!$B3:$B1002,'Fannie Historical Ops'!B40,'OS Analysis'!$W3:$W1002))/6)*12</f>
        <v>43932</v>
      </c>
      <c r="Q40">
        <f>((SUMIF('OS Analysis'!$B3:$B1002,'Fannie Historical Ops'!B40,'OS Analysis'!$V3:$V1002))/5)*12</f>
        <v>44301.600000000006</v>
      </c>
      <c r="R40">
        <f>((SUMIF('OS Analysis'!$B3:$B1002,'Fannie Historical Ops'!B40,'OS Analysis'!$U3:$U1002))/4)*12</f>
        <v>55230</v>
      </c>
      <c r="S40">
        <f>((SUMIF('OS Analysis'!$B3:$B1002,'Fannie Historical Ops'!B40,'OS Analysis'!$T3:$T1002))/3)*12</f>
        <v>44112</v>
      </c>
      <c r="T40">
        <f>((SUMIF('OS Analysis'!$B3:$B1002,'Fannie Historical Ops'!B40,'OS Analysis'!$S3:$S1002))/2)*12</f>
        <v>40074</v>
      </c>
      <c r="U40">
        <f>(SUMIF('OS Analysis'!$B3:$B1002,'Fannie Historical Ops'!B40,'OS Analysis'!$R3:$R1002))*12</f>
        <v>43284</v>
      </c>
      <c r="V40">
        <f>SUMIF('OS Analysis'!$B$3:$B$1002,'Fannie Historical Ops'!$B40,'OS Analysis'!$Q$3:$Q$1002)</f>
        <v>42628</v>
      </c>
      <c r="W40">
        <f>(V40/'Fannie Historical Ops'!$V$4)*12</f>
        <v>42628</v>
      </c>
      <c r="X40">
        <f>ROUND(IF(W40=0,0,(W40)/'Fannie Historical Ops'!$V$1),0)</f>
        <v>422</v>
      </c>
      <c r="Y40">
        <f>SUMIF('OS Analysis'!$CD3:$CD1002,'Fannie Historical Ops'!$B40,'OS Analysis'!$CS3:$CS1002)</f>
        <v>0</v>
      </c>
      <c r="Z40">
        <f>ROUND(IF(Y40=0,0,(Y40)/'Fannie Historical Ops'!$V$1),0)</f>
        <v>0</v>
      </c>
      <c r="AA40">
        <f>SUMIF('OS Analysis'!$CU3:$CU1002,'Fannie Historical Ops'!$B40,'OS Analysis'!$CW3:$CW1002)</f>
        <v>0</v>
      </c>
      <c r="AB40">
        <f>ROUND(IF(AA40=0,0,(AA40)/'Fannie Historical Ops'!$V$1),0)</f>
        <v>0</v>
      </c>
      <c r="AC40">
        <f>SUMIF('OS Analysis'!$CU3:$CU1002,'Fannie Historical Ops'!$B40,'OS Analysis'!$CX3:$CX1002)</f>
        <v>0</v>
      </c>
      <c r="AD40">
        <f>ROUND(IF(AC40=0,0,(AC40)/'Fannie Historical Ops'!$V$1),0)</f>
        <v>0</v>
      </c>
      <c r="AE40">
        <v>0</v>
      </c>
      <c r="AF40">
        <f>ROUND(IF(AE40=0,0,(AE40)/'Fannie Historical Ops'!$V$1),0)</f>
        <v>0</v>
      </c>
      <c r="AG40">
        <v>0</v>
      </c>
      <c r="AH40">
        <f>ROUND(IF(AG40=0,0,(AG40)/'Fannie Historical Ops'!$V$1),0)</f>
        <v>0</v>
      </c>
      <c r="AI40">
        <v>0</v>
      </c>
      <c r="AJ40">
        <f>ROUND(IF(AI40=0,0,(AI40)/'Fannie Historical Ops'!$V$1),0)</f>
        <v>0</v>
      </c>
      <c r="AK40">
        <f t="shared" si="14"/>
        <v>43906.84</v>
      </c>
      <c r="AL40">
        <f>ROUND(IF(AK40=0,0,(AK40)/'Fannie Historical Ops'!$V$1),0)</f>
        <v>435</v>
      </c>
      <c r="AM40">
        <f t="shared" si="11"/>
        <v>42628</v>
      </c>
      <c r="AN40">
        <f>ROUND(IF(AM40=0,0,(AM40)/'Fannie Historical Ops'!$V$1),0)</f>
        <v>422</v>
      </c>
      <c r="AQ40" t="str">
        <f>'Fannie Historical Ops'!B40</f>
        <v>Trash Removal (including contract)</v>
      </c>
      <c r="AR40" t="str">
        <f>IF('Fannie Historical Ops'!AK40=0,"",IF('Fannie Historical Ops'!AK40=ROUND(1.03*'Fannie Historical Ops'!W40,2),"T-12 + 3%","Non-Standard Assumption - Please Clarify"))</f>
        <v>T-12 + 3%</v>
      </c>
      <c r="AV40">
        <v>0</v>
      </c>
      <c r="AW40">
        <v>0</v>
      </c>
      <c r="AX40">
        <v>0</v>
      </c>
      <c r="AY40">
        <v>0</v>
      </c>
    </row>
    <row r="41" ht="14.25" customHeight="1">
      <c r="A41">
        <v>7</v>
      </c>
      <c r="B41" t="s">
        <v>190</v>
      </c>
      <c r="D41">
        <f>IF(ISBLANK('Fannie Historical Ops'!D$3),SUMIF('OS Analysis'!$BM3:$BM1002,'Fannie Historical Ops'!$B41,'OS Analysis'!$CB3:$CB1002),INDEX($J41:$U41,1,MATCH('Fannie Historical Ops'!D$3,'Fannie Historical Ops'!$J$4:$U$4,0)))</f>
        <v>0</v>
      </c>
      <c r="E41">
        <f>ROUND(IF(D41=0,0,(D41)/'Fannie Historical Ops'!$V$1),0)</f>
        <v>0</v>
      </c>
      <c r="F41">
        <f>IF(ISBLANK('Fannie Historical Ops'!F$3),SUMIF('OS Analysis'!$AV3:$AV1002,'Fannie Historical Ops'!$B41,'OS Analysis'!$BK3:$BK1002),INDEX($J41:$U41,1,MATCH('Fannie Historical Ops'!F$3,'Fannie Historical Ops'!$J$4:$U$4,0)))</f>
        <v>0</v>
      </c>
      <c r="G41">
        <f>ROUND(IF(F41=0,0,(F41)/'Fannie Historical Ops'!$V$1),0)</f>
        <v>0</v>
      </c>
      <c r="H41">
        <f>IF(ISBLANK('Fannie Historical Ops'!H$3),SUMIF('OS Analysis'!$AE3:$AE1002,'Fannie Historical Ops'!$B41,'OS Analysis'!$AT3:$AT1002),INDEX($J41:$U41,1,MATCH('Fannie Historical Ops'!H$3,'Fannie Historical Ops'!$J$4:$U$4,0)))</f>
        <v>0</v>
      </c>
      <c r="I41">
        <f>ROUND(IF(H41=0,0,(H41)/'Fannie Historical Ops'!$V$1),0)</f>
        <v>0</v>
      </c>
      <c r="J41">
        <f>((SUMIF('OS Analysis'!$B3:$B1002,'Fannie Historical Ops'!B41,'OS Analysis'!$AC3:$AC1002))/12)*12</f>
        <v>121255</v>
      </c>
      <c r="K41">
        <f>((SUMIF('OS Analysis'!$B3:$B1002,'Fannie Historical Ops'!B41,'OS Analysis'!$AB3:$AB1002))/11)*12</f>
        <v>127443.27272727274</v>
      </c>
      <c r="L41">
        <f>((SUMIF('OS Analysis'!$B3:$B1002,'Fannie Historical Ops'!B41,'OS Analysis'!$AA3:$AA1002))/10)*12</f>
        <v>131290.8</v>
      </c>
      <c r="M41">
        <f>((SUMIF('OS Analysis'!$B3:$B1002,'Fannie Historical Ops'!B41,'OS Analysis'!$Z3:$Z1002))/9)*12</f>
        <v>129437.33333333334</v>
      </c>
      <c r="N41">
        <f>((SUMIF('OS Analysis'!$B3:$B1002,'Fannie Historical Ops'!B41,'OS Analysis'!$Y3:$Y1002))/8)*12</f>
        <v>121282.5</v>
      </c>
      <c r="O41">
        <f>((SUMIF('OS Analysis'!$B3:$B1002,'Fannie Historical Ops'!B41,'OS Analysis'!$X3:$X1002))/7)*12</f>
        <v>110211.42857142857</v>
      </c>
      <c r="P41">
        <f>((SUMIF('OS Analysis'!$B3:$B1002,'Fannie Historical Ops'!B41,'OS Analysis'!$W3:$W1002))/6)*12</f>
        <v>100636</v>
      </c>
      <c r="Q41">
        <f>((SUMIF('OS Analysis'!$B3:$B1002,'Fannie Historical Ops'!B41,'OS Analysis'!$V3:$V1002))/5)*12</f>
        <v>94101.6</v>
      </c>
      <c r="R41">
        <f>((SUMIF('OS Analysis'!$B3:$B1002,'Fannie Historical Ops'!B41,'OS Analysis'!$U3:$U1002))/4)*12</f>
        <v>117627</v>
      </c>
      <c r="S41">
        <f>((SUMIF('OS Analysis'!$B3:$B1002,'Fannie Historical Ops'!B41,'OS Analysis'!$T3:$T1002))/3)*12</f>
        <v>88088</v>
      </c>
      <c r="T41">
        <f>((SUMIF('OS Analysis'!$B3:$B1002,'Fannie Historical Ops'!B41,'OS Analysis'!$S3:$S1002))/2)*12</f>
        <v>86040</v>
      </c>
      <c r="U41">
        <f>(SUMIF('OS Analysis'!$B3:$B1002,'Fannie Historical Ops'!B41,'OS Analysis'!$R3:$R1002))*12</f>
        <v>168432</v>
      </c>
      <c r="V41">
        <f>SUMIF('OS Analysis'!$B$3:$B$1002,'Fannie Historical Ops'!$B41,'OS Analysis'!$Q$3:$Q$1002)</f>
        <v>121255</v>
      </c>
      <c r="W41">
        <f>(V41/'Fannie Historical Ops'!$V$4)*12</f>
        <v>121255</v>
      </c>
      <c r="X41">
        <f>ROUND(IF(W41=0,0,(W41)/'Fannie Historical Ops'!$V$1),0)</f>
        <v>1201</v>
      </c>
      <c r="Y41">
        <f>SUMIF('OS Analysis'!$CD3:$CD1002,'Fannie Historical Ops'!$B41,'OS Analysis'!$CS3:$CS1002)</f>
        <v>0</v>
      </c>
      <c r="Z41">
        <f>ROUND(IF(Y41=0,0,(Y41)/'Fannie Historical Ops'!$V$1),0)</f>
        <v>0</v>
      </c>
      <c r="AA41">
        <f>SUMIF('OS Analysis'!$CU3:$CU1002,'Fannie Historical Ops'!$B41,'OS Analysis'!$CW3:$CW1002)</f>
        <v>0</v>
      </c>
      <c r="AB41">
        <f>ROUND(IF(AA41=0,0,(AA41)/'Fannie Historical Ops'!$V$1),0)</f>
        <v>0</v>
      </c>
      <c r="AC41">
        <f>SUMIF('OS Analysis'!$CU3:$CU1002,'Fannie Historical Ops'!$B41,'OS Analysis'!$CX3:$CX1002)</f>
        <v>0</v>
      </c>
      <c r="AD41">
        <f>ROUND(IF(AC41=0,0,(AC41)/'Fannie Historical Ops'!$V$1),0)</f>
        <v>0</v>
      </c>
      <c r="AE41">
        <v>0</v>
      </c>
      <c r="AF41">
        <f>ROUND(IF(AE41=0,0,(AE41)/'Fannie Historical Ops'!$V$1),0)</f>
        <v>0</v>
      </c>
      <c r="AG41">
        <v>0</v>
      </c>
      <c r="AH41">
        <f>ROUND(IF(AG41=0,0,(AG41)/'Fannie Historical Ops'!$V$1),0)</f>
        <v>0</v>
      </c>
      <c r="AI41">
        <v>0</v>
      </c>
      <c r="AJ41">
        <f>ROUND(IF(AI41=0,0,(AI41)/'Fannie Historical Ops'!$V$1),0)</f>
        <v>0</v>
      </c>
      <c r="AK41">
        <f t="shared" si="14"/>
        <v>124892.65</v>
      </c>
      <c r="AL41">
        <f>ROUND(IF(AK41=0,0,(AK41)/'Fannie Historical Ops'!$V$1),0)</f>
        <v>1237</v>
      </c>
      <c r="AM41">
        <f t="shared" si="11"/>
        <v>121255</v>
      </c>
      <c r="AN41">
        <f>ROUND(IF(AM41=0,0,(AM41)/'Fannie Historical Ops'!$V$1),0)</f>
        <v>1201</v>
      </c>
      <c r="AQ41" t="str">
        <f>'Fannie Historical Ops'!B41</f>
        <v>Gas / Fuel / Other</v>
      </c>
      <c r="AR41" t="str">
        <f>IF('Fannie Historical Ops'!AK41=0,"",IF('Fannie Historical Ops'!AK41=ROUND(1.03*'Fannie Historical Ops'!W41,2),"T-12 + 3%","Non-Standard Assumption - Please Clarify"))</f>
        <v>T-12 + 3%</v>
      </c>
      <c r="AV41">
        <v>0</v>
      </c>
      <c r="AW41">
        <v>0</v>
      </c>
      <c r="AX41">
        <v>0</v>
      </c>
      <c r="AY41">
        <v>0</v>
      </c>
    </row>
    <row r="42" ht="15" customHeight="1">
      <c r="A42">
        <v>8</v>
      </c>
      <c r="B42" t="s">
        <v>82</v>
      </c>
      <c r="D42">
        <f>IF(ISBLANK('Fannie Historical Ops'!D$3),SUMIF('OS Analysis'!$BM3:$BM1002,'Fannie Historical Ops'!$B42,'OS Analysis'!$CB3:$CB1002),INDEX($J42:$U42,1,MATCH('Fannie Historical Ops'!D$3,'Fannie Historical Ops'!$J$4:$U$4,0)))</f>
        <v>0</v>
      </c>
      <c r="E42">
        <f>ROUND(IF(D42=0,0,(D42)/'Fannie Historical Ops'!$V$1),0)</f>
        <v>0</v>
      </c>
      <c r="F42">
        <f>IF(ISBLANK('Fannie Historical Ops'!F$3),SUMIF('OS Analysis'!$AV3:$AV1002,'Fannie Historical Ops'!$B42,'OS Analysis'!$BK3:$BK1002),INDEX($J42:$U42,1,MATCH('Fannie Historical Ops'!F$3,'Fannie Historical Ops'!$J$4:$U$4,0)))</f>
        <v>0</v>
      </c>
      <c r="G42">
        <f>ROUND(IF(F42=0,0,(F42)/'Fannie Historical Ops'!$V$1),0)</f>
        <v>0</v>
      </c>
      <c r="H42">
        <f>IF(ISBLANK('Fannie Historical Ops'!H$3),SUMIF('OS Analysis'!$AE3:$AE1002,'Fannie Historical Ops'!$B42,'OS Analysis'!$AT3:$AT1002),INDEX($J42:$U42,1,MATCH('Fannie Historical Ops'!H$3,'Fannie Historical Ops'!$J$4:$U$4,0)))</f>
        <v>0</v>
      </c>
      <c r="I42">
        <f>ROUND(IF(H42=0,0,(H42)/'Fannie Historical Ops'!$V$1),0)</f>
        <v>0</v>
      </c>
      <c r="J42">
        <f>((SUMIF('OS Analysis'!$B3:$B1002,'Fannie Historical Ops'!B42,'OS Analysis'!$AC3:$AC1002))/12)*12</f>
        <v>13876</v>
      </c>
      <c r="K42">
        <f>((SUMIF('OS Analysis'!$B3:$B1002,'Fannie Historical Ops'!B42,'OS Analysis'!$AB3:$AB1002))/11)*12</f>
        <v>14102.18181818182</v>
      </c>
      <c r="L42">
        <f>((SUMIF('OS Analysis'!$B3:$B1002,'Fannie Historical Ops'!B42,'OS Analysis'!$AA3:$AA1002))/10)*12</f>
        <v>14254.800000000001</v>
      </c>
      <c r="M42">
        <f>((SUMIF('OS Analysis'!$B3:$B1002,'Fannie Historical Ops'!B42,'OS Analysis'!$Z3:$Z1002))/9)*12</f>
        <v>14604</v>
      </c>
      <c r="N42">
        <f>((SUMIF('OS Analysis'!$B3:$B1002,'Fannie Historical Ops'!B42,'OS Analysis'!$Y3:$Y1002))/8)*12</f>
        <v>15001.5</v>
      </c>
      <c r="O42">
        <f>((SUMIF('OS Analysis'!$B3:$B1002,'Fannie Historical Ops'!B42,'OS Analysis'!$X3:$X1002))/7)*12</f>
        <v>16503.428571428572</v>
      </c>
      <c r="P42">
        <f>((SUMIF('OS Analysis'!$B3:$B1002,'Fannie Historical Ops'!B42,'OS Analysis'!$W3:$W1002))/6)*12</f>
        <v>14678</v>
      </c>
      <c r="Q42">
        <f>((SUMIF('OS Analysis'!$B3:$B1002,'Fannie Historical Ops'!B42,'OS Analysis'!$V3:$V1002))/5)*12</f>
        <v>14805.599999999999</v>
      </c>
      <c r="R42">
        <f>((SUMIF('OS Analysis'!$B3:$B1002,'Fannie Historical Ops'!B42,'OS Analysis'!$U3:$U1002))/4)*12</f>
        <v>14913</v>
      </c>
      <c r="S42">
        <f>((SUMIF('OS Analysis'!$B3:$B1002,'Fannie Historical Ops'!B42,'OS Analysis'!$T3:$T1002))/3)*12</f>
        <v>15684</v>
      </c>
      <c r="T42">
        <f>((SUMIF('OS Analysis'!$B3:$B1002,'Fannie Historical Ops'!B42,'OS Analysis'!$S3:$S1002))/2)*12</f>
        <v>17412</v>
      </c>
      <c r="U42">
        <f>(SUMIF('OS Analysis'!$B3:$B1002,'Fannie Historical Ops'!B42,'OS Analysis'!$R3:$R1002))*12</f>
        <v>31596</v>
      </c>
      <c r="V42">
        <f>SUMIF('OS Analysis'!$B$3:$B$1002,'Fannie Historical Ops'!$B42,'OS Analysis'!$Q$3:$Q$1002)</f>
        <v>13876</v>
      </c>
      <c r="W42">
        <f>(V42/'Fannie Historical Ops'!$V$4)*12</f>
        <v>13876</v>
      </c>
      <c r="X42">
        <f>ROUND(IF(W42=0,0,(W42)/'Fannie Historical Ops'!$V$1),0)</f>
        <v>137</v>
      </c>
      <c r="Y42">
        <f>SUMIF('OS Analysis'!$CD3:$CD1002,'Fannie Historical Ops'!$B42,'OS Analysis'!$CS3:$CS1002)</f>
        <v>0</v>
      </c>
      <c r="Z42">
        <f>ROUND(IF(Y42=0,0,(Y42)/'Fannie Historical Ops'!$V$1),0)</f>
        <v>0</v>
      </c>
      <c r="AA42">
        <f>SUMIF('OS Analysis'!$CU3:$CU1002,'Fannie Historical Ops'!$B42,'OS Analysis'!$CW3:$CW1002)</f>
        <v>0</v>
      </c>
      <c r="AB42">
        <f>ROUND(IF(AA42=0,0,(AA42)/'Fannie Historical Ops'!$V$1),0)</f>
        <v>0</v>
      </c>
      <c r="AC42">
        <f>SUMIF('OS Analysis'!$CU3:$CU1002,'Fannie Historical Ops'!$B42,'OS Analysis'!$CX3:$CX1002)</f>
        <v>0</v>
      </c>
      <c r="AD42">
        <f>ROUND(IF(AC42=0,0,(AC42)/'Fannie Historical Ops'!$V$1),0)</f>
        <v>0</v>
      </c>
      <c r="AE42">
        <v>0</v>
      </c>
      <c r="AF42">
        <f>ROUND(IF(AE42=0,0,(AE42)/'Fannie Historical Ops'!$V$1),0)</f>
        <v>0</v>
      </c>
      <c r="AG42">
        <v>0</v>
      </c>
      <c r="AH42">
        <f>ROUND(IF(AG42=0,0,(AG42)/'Fannie Historical Ops'!$V$1),0)</f>
        <v>0</v>
      </c>
      <c r="AI42">
        <v>0</v>
      </c>
      <c r="AJ42">
        <f>ROUND(IF(AI42=0,0,(AI42)/'Fannie Historical Ops'!$V$1),0)</f>
        <v>0</v>
      </c>
      <c r="AK42">
        <f t="shared" si="14"/>
        <v>14292.28</v>
      </c>
      <c r="AL42">
        <f>ROUND(IF(AK42=0,0,(AK42)/'Fannie Historical Ops'!$V$1),0)</f>
        <v>142</v>
      </c>
      <c r="AM42">
        <f t="shared" si="11"/>
        <v>13876</v>
      </c>
      <c r="AN42">
        <f>ROUND(IF(AM42=0,0,(AM42)/'Fannie Historical Ops'!$V$1),0)</f>
        <v>137</v>
      </c>
      <c r="AQ42" t="str">
        <f>'Fannie Historical Ops'!B42</f>
        <v>Electricity</v>
      </c>
      <c r="AR42" t="str">
        <f>IF('Fannie Historical Ops'!AK42=0,"",IF('Fannie Historical Ops'!AK42=ROUND(1.03*'Fannie Historical Ops'!W42,2),"T-12 + 3%","Non-Standard Assumption - Please Clarify"))</f>
        <v>T-12 + 3%</v>
      </c>
      <c r="AV42">
        <v>0</v>
      </c>
      <c r="AW42">
        <v>0</v>
      </c>
      <c r="AX42">
        <v>0</v>
      </c>
      <c r="AY42">
        <v>0</v>
      </c>
    </row>
    <row r="43" ht="15" customHeight="1">
      <c r="A43">
        <v>9</v>
      </c>
      <c r="B43" t="s">
        <v>84</v>
      </c>
      <c r="D43">
        <f>IF(ISBLANK('Fannie Historical Ops'!D$3),SUMIF('OS Analysis'!$BM3:$BM1002,'Fannie Historical Ops'!$B43,'OS Analysis'!$CB3:$CB1002),INDEX($J43:$U43,1,MATCH('Fannie Historical Ops'!D$3,'Fannie Historical Ops'!$J$4:$U$4,0)))</f>
        <v>0</v>
      </c>
      <c r="E43">
        <f>ROUND(IF(D43=0,0,(D43)/'Fannie Historical Ops'!$V$1),0)</f>
        <v>0</v>
      </c>
      <c r="F43">
        <f>IF(ISBLANK('Fannie Historical Ops'!F$3),SUMIF('OS Analysis'!$AV3:$AV1002,'Fannie Historical Ops'!$B43,'OS Analysis'!$BK3:$BK1002),INDEX($J43:$U43,1,MATCH('Fannie Historical Ops'!F$3,'Fannie Historical Ops'!$J$4:$U$4,0)))</f>
        <v>0</v>
      </c>
      <c r="G43">
        <f>ROUND(IF(F43=0,0,(F43)/'Fannie Historical Ops'!$V$1),0)</f>
        <v>0</v>
      </c>
      <c r="H43">
        <f>IF(ISBLANK('Fannie Historical Ops'!H$3),SUMIF('OS Analysis'!$AE3:$AE1002,'Fannie Historical Ops'!$B43,'OS Analysis'!$AT3:$AT1002),INDEX($J43:$U43,1,MATCH('Fannie Historical Ops'!H$3,'Fannie Historical Ops'!$J$4:$U$4,0)))</f>
        <v>0</v>
      </c>
      <c r="I43">
        <f>ROUND(IF(H43=0,0,(H43)/'Fannie Historical Ops'!$V$1),0)</f>
        <v>0</v>
      </c>
      <c r="J43">
        <f>((SUMIF('OS Analysis'!$B3:$B1002,'Fannie Historical Ops'!B43,'OS Analysis'!$AC3:$AC1002))/12)*12</f>
        <v>114174</v>
      </c>
      <c r="K43">
        <f>((SUMIF('OS Analysis'!$B3:$B1002,'Fannie Historical Ops'!B43,'OS Analysis'!$AB3:$AB1002))/11)*12</f>
        <v>114571.63636363637</v>
      </c>
      <c r="L43">
        <f>((SUMIF('OS Analysis'!$B3:$B1002,'Fannie Historical Ops'!B43,'OS Analysis'!$AA3:$AA1002))/10)*12</f>
        <v>115201.20000000001</v>
      </c>
      <c r="M43">
        <f>((SUMIF('OS Analysis'!$B3:$B1002,'Fannie Historical Ops'!B43,'OS Analysis'!$Z3:$Z1002))/9)*12</f>
        <v>104226.66666666666</v>
      </c>
      <c r="N43">
        <f>((SUMIF('OS Analysis'!$B3:$B1002,'Fannie Historical Ops'!B43,'OS Analysis'!$Y3:$Y1002))/8)*12</f>
        <v>116680.5</v>
      </c>
      <c r="O43">
        <f>((SUMIF('OS Analysis'!$B3:$B1002,'Fannie Historical Ops'!B43,'OS Analysis'!$X3:$X1002))/7)*12</f>
        <v>113477.14285714284</v>
      </c>
      <c r="P43">
        <f>((SUMIF('OS Analysis'!$B3:$B1002,'Fannie Historical Ops'!B43,'OS Analysis'!$W3:$W1002))/6)*12</f>
        <v>106140</v>
      </c>
      <c r="Q43">
        <f>((SUMIF('OS Analysis'!$B3:$B1002,'Fannie Historical Ops'!B43,'OS Analysis'!$V3:$V1002))/5)*12</f>
        <v>120554.40000000001</v>
      </c>
      <c r="R43">
        <f>((SUMIF('OS Analysis'!$B3:$B1002,'Fannie Historical Ops'!B43,'OS Analysis'!$U3:$U1002))/4)*12</f>
        <v>124221</v>
      </c>
      <c r="S43">
        <f>((SUMIF('OS Analysis'!$B3:$B1002,'Fannie Historical Ops'!B43,'OS Analysis'!$T3:$T1002))/3)*12</f>
        <v>132396</v>
      </c>
      <c r="T43">
        <f>((SUMIF('OS Analysis'!$B3:$B1002,'Fannie Historical Ops'!B43,'OS Analysis'!$S3:$S1002))/2)*12</f>
        <v>131922</v>
      </c>
      <c r="U43">
        <f>(SUMIF('OS Analysis'!$B3:$B1002,'Fannie Historical Ops'!B43,'OS Analysis'!$R3:$R1002))*12</f>
        <v>113544</v>
      </c>
      <c r="V43">
        <f>SUMIF('OS Analysis'!$B$3:$B$1002,'Fannie Historical Ops'!$B43,'OS Analysis'!$Q$3:$Q$1002)</f>
        <v>114174</v>
      </c>
      <c r="W43">
        <f>(V43/'Fannie Historical Ops'!$V$4)*12</f>
        <v>114174</v>
      </c>
      <c r="X43">
        <f>ROUND(IF(W43=0,0,(W43)/'Fannie Historical Ops'!$V$1),0)</f>
        <v>1130</v>
      </c>
      <c r="Y43">
        <f>SUMIF('OS Analysis'!$CD3:$CD1002,'Fannie Historical Ops'!$B43,'OS Analysis'!$CS3:$CS1002)</f>
        <v>0</v>
      </c>
      <c r="Z43">
        <f>ROUND(IF(Y43=0,0,(Y43)/'Fannie Historical Ops'!$V$1),0)</f>
        <v>0</v>
      </c>
      <c r="AA43">
        <f>SUMIF('OS Analysis'!$CU3:$CU1002,'Fannie Historical Ops'!$B43,'OS Analysis'!$CW3:$CW1002)</f>
        <v>0</v>
      </c>
      <c r="AB43">
        <f>ROUND(IF(AA43=0,0,(AA43)/'Fannie Historical Ops'!$V$1),0)</f>
        <v>0</v>
      </c>
      <c r="AC43">
        <f>SUMIF('OS Analysis'!$CU3:$CU1002,'Fannie Historical Ops'!$B43,'OS Analysis'!$CX3:$CX1002)</f>
        <v>0</v>
      </c>
      <c r="AD43">
        <f>ROUND(IF(AC43=0,0,(AC43)/'Fannie Historical Ops'!$V$1),0)</f>
        <v>0</v>
      </c>
      <c r="AE43">
        <v>0</v>
      </c>
      <c r="AF43">
        <f>ROUND(IF(AE43=0,0,(AE43)/'Fannie Historical Ops'!$V$1),0)</f>
        <v>0</v>
      </c>
      <c r="AG43">
        <v>0</v>
      </c>
      <c r="AH43">
        <f>ROUND(IF(AG43=0,0,(AG43)/'Fannie Historical Ops'!$V$1),0)</f>
        <v>0</v>
      </c>
      <c r="AI43">
        <v>0</v>
      </c>
      <c r="AJ43">
        <f>ROUND(IF(AI43=0,0,(AI43)/'Fannie Historical Ops'!$V$1),0)</f>
        <v>0</v>
      </c>
      <c r="AK43">
        <f t="shared" si="14"/>
        <v>117599.22</v>
      </c>
      <c r="AL43">
        <f>ROUND(IF(AK43=0,0,(AK43)/'Fannie Historical Ops'!$V$1),0)</f>
        <v>1164</v>
      </c>
      <c r="AM43">
        <f t="shared" si="11"/>
        <v>114174</v>
      </c>
      <c r="AN43">
        <f>ROUND(IF(AM43=0,0,(AM43)/'Fannie Historical Ops'!$V$1),0)</f>
        <v>1130</v>
      </c>
      <c r="AQ43" t="str">
        <f>'Fannie Historical Ops'!B43</f>
        <v>Water &amp; Sewer</v>
      </c>
      <c r="AR43" t="str">
        <f>IF('Fannie Historical Ops'!AK43=0,"",IF('Fannie Historical Ops'!AK43=ROUND(1.03*'Fannie Historical Ops'!W43,2),"T-12 + 3%","Non-Standard Assumption - Please Clarify"))</f>
        <v>T-12 + 3%</v>
      </c>
      <c r="AV43">
        <v>0</v>
      </c>
      <c r="AW43">
        <v>0</v>
      </c>
      <c r="AX43">
        <v>0</v>
      </c>
      <c r="AY43">
        <v>0</v>
      </c>
    </row>
    <row r="44" ht="14.25" customHeight="1">
      <c r="A44">
        <v>10</v>
      </c>
      <c r="B44" t="s">
        <v>91</v>
      </c>
      <c r="D44">
        <f>IF(ISBLANK('Fannie Historical Ops'!D$3),SUMIF('OS Analysis'!$BM3:$BM1002,'Fannie Historical Ops'!$B44,'OS Analysis'!$CB3:$CB1002),INDEX($J44:$U44,1,MATCH('Fannie Historical Ops'!D$3,'Fannie Historical Ops'!$J$4:$U$4,0)))</f>
        <v>0</v>
      </c>
      <c r="E44">
        <f>ROUND(IF(D44=0,0,(D44)/'Fannie Historical Ops'!$V$1),0)</f>
        <v>0</v>
      </c>
      <c r="F44">
        <f>IF(ISBLANK('Fannie Historical Ops'!F$3),SUMIF('OS Analysis'!$AV3:$AV1002,'Fannie Historical Ops'!$B44,'OS Analysis'!$BK3:$BK1002),INDEX($J44:$U44,1,MATCH('Fannie Historical Ops'!F$3,'Fannie Historical Ops'!$J$4:$U$4,0)))</f>
        <v>0</v>
      </c>
      <c r="G44">
        <f>ROUND(IF(F44=0,0,(F44)/'Fannie Historical Ops'!$V$1),0)</f>
        <v>0</v>
      </c>
      <c r="H44">
        <f>IF(ISBLANK('Fannie Historical Ops'!H$3),SUMIF('OS Analysis'!$AE3:$AE1002,'Fannie Historical Ops'!$B44,'OS Analysis'!$AT3:$AT1002),INDEX($J44:$U44,1,MATCH('Fannie Historical Ops'!H$3,'Fannie Historical Ops'!$J$4:$U$4,0)))</f>
        <v>0</v>
      </c>
      <c r="I44">
        <f>ROUND(IF(H44=0,0,(H44)/'Fannie Historical Ops'!$V$1),0)</f>
        <v>0</v>
      </c>
      <c r="J44">
        <f>((SUMIF('OS Analysis'!$B3:$B1002,'Fannie Historical Ops'!B44,'OS Analysis'!$AC3:$AC1002))/12)*12</f>
        <v>6928</v>
      </c>
      <c r="K44">
        <f>((SUMIF('OS Analysis'!$B3:$B1002,'Fannie Historical Ops'!B44,'OS Analysis'!$AB3:$AB1002))/11)*12</f>
        <v>7192.363636363636</v>
      </c>
      <c r="L44">
        <f>((SUMIF('OS Analysis'!$B3:$B1002,'Fannie Historical Ops'!B44,'OS Analysis'!$AA3:$AA1002))/10)*12</f>
        <v>7484.400000000001</v>
      </c>
      <c r="M44">
        <f>((SUMIF('OS Analysis'!$B3:$B1002,'Fannie Historical Ops'!B44,'OS Analysis'!$Z3:$Z1002))/9)*12</f>
        <v>7669.333333333333</v>
      </c>
      <c r="N44">
        <f>((SUMIF('OS Analysis'!$B3:$B1002,'Fannie Historical Ops'!B44,'OS Analysis'!$Y3:$Y1002))/8)*12</f>
        <v>8628</v>
      </c>
      <c r="O44">
        <f>((SUMIF('OS Analysis'!$B3:$B1002,'Fannie Historical Ops'!B44,'OS Analysis'!$X3:$X1002))/7)*12</f>
        <v>9248.571428571428</v>
      </c>
      <c r="P44">
        <f>((SUMIF('OS Analysis'!$B3:$B1002,'Fannie Historical Ops'!B44,'OS Analysis'!$W3:$W1002))/6)*12</f>
        <v>7816</v>
      </c>
      <c r="Q44">
        <f>((SUMIF('OS Analysis'!$B3:$B1002,'Fannie Historical Ops'!B44,'OS Analysis'!$V3:$V1002))/5)*12</f>
        <v>8865.599999999999</v>
      </c>
      <c r="R44">
        <f>((SUMIF('OS Analysis'!$B3:$B1002,'Fannie Historical Ops'!B44,'OS Analysis'!$U3:$U1002))/4)*12</f>
        <v>10014</v>
      </c>
      <c r="S44">
        <f>((SUMIF('OS Analysis'!$B3:$B1002,'Fannie Historical Ops'!B44,'OS Analysis'!$T3:$T1002))/3)*12</f>
        <v>11944</v>
      </c>
      <c r="T44">
        <f>((SUMIF('OS Analysis'!$B3:$B1002,'Fannie Historical Ops'!B44,'OS Analysis'!$S3:$S1002))/2)*12</f>
        <v>16830</v>
      </c>
      <c r="U44">
        <f>(SUMIF('OS Analysis'!$B3:$B1002,'Fannie Historical Ops'!B44,'OS Analysis'!$R3:$R1002))*12</f>
        <v>28680</v>
      </c>
      <c r="V44">
        <f>SUMIF('OS Analysis'!$B$3:$B$1002,'Fannie Historical Ops'!$B44,'OS Analysis'!$Q$3:$Q$1002)</f>
        <v>6928</v>
      </c>
      <c r="W44">
        <f>(V44/'Fannie Historical Ops'!$V$4)*12</f>
        <v>6928</v>
      </c>
      <c r="X44">
        <f>ROUND(IF(W44=0,0,(W44)/'Fannie Historical Ops'!$V$1),0)</f>
        <v>69</v>
      </c>
      <c r="Y44">
        <f>SUMIF('OS Analysis'!$CD3:$CD1002,'Fannie Historical Ops'!$B44,'OS Analysis'!$CS3:$CS1002)</f>
        <v>0</v>
      </c>
      <c r="Z44">
        <f>ROUND(IF(Y44=0,0,(Y44)/'Fannie Historical Ops'!$V$1),0)</f>
        <v>0</v>
      </c>
      <c r="AA44">
        <f>SUMIF('OS Analysis'!$CU3:$CU1002,'Fannie Historical Ops'!$B44,'OS Analysis'!$CW3:$CW1002)</f>
        <v>0</v>
      </c>
      <c r="AB44">
        <f>ROUND(IF(AA44=0,0,(AA44)/'Fannie Historical Ops'!$V$1),0)</f>
        <v>0</v>
      </c>
      <c r="AC44">
        <f>SUMIF('OS Analysis'!$CU3:$CU1002,'Fannie Historical Ops'!$B44,'OS Analysis'!$CX3:$CX1002)</f>
        <v>0</v>
      </c>
      <c r="AD44">
        <f>ROUND(IF(AC44=0,0,(AC44)/'Fannie Historical Ops'!$V$1),0)</f>
        <v>0</v>
      </c>
      <c r="AE44">
        <v>0</v>
      </c>
      <c r="AF44">
        <f>ROUND(IF(AE44=0,0,(AE44)/'Fannie Historical Ops'!$V$1),0)</f>
        <v>0</v>
      </c>
      <c r="AG44">
        <v>0</v>
      </c>
      <c r="AH44">
        <f>ROUND(IF(AG44=0,0,(AG44)/'Fannie Historical Ops'!$V$1),0)</f>
        <v>0</v>
      </c>
      <c r="AI44">
        <v>0</v>
      </c>
      <c r="AJ44">
        <f>ROUND(IF(AI44=0,0,(AI44)/'Fannie Historical Ops'!$V$1),0)</f>
        <v>0</v>
      </c>
      <c r="AK44">
        <f t="shared" si="14"/>
        <v>7135.84</v>
      </c>
      <c r="AL44">
        <f>ROUND(IF(AK44=0,0,(AK44)/'Fannie Historical Ops'!$V$1),0)</f>
        <v>71</v>
      </c>
      <c r="AM44">
        <f t="shared" si="11"/>
        <v>6928</v>
      </c>
      <c r="AN44">
        <f>ROUND(IF(AM44=0,0,(AM44)/'Fannie Historical Ops'!$V$1),0)</f>
        <v>69</v>
      </c>
      <c r="AQ44" t="str">
        <f>'Fannie Historical Ops'!B44</f>
        <v>Pest Control</v>
      </c>
      <c r="AR44" t="str">
        <f>IF('Fannie Historical Ops'!AK44=0,"",IF('Fannie Historical Ops'!AK44=ROUND(1.03*'Fannie Historical Ops'!W44,2),"T-12 + 3%","Non-Standard Assumption - Please Clarify"))</f>
        <v>T-12 + 3%</v>
      </c>
      <c r="AV44">
        <v>0</v>
      </c>
      <c r="AW44">
        <v>0</v>
      </c>
      <c r="AX44">
        <v>0</v>
      </c>
      <c r="AY44">
        <v>0</v>
      </c>
    </row>
    <row r="45" ht="14.25" customHeight="1">
      <c r="A45">
        <v>11</v>
      </c>
      <c r="B45" t="s">
        <v>92</v>
      </c>
      <c r="D45">
        <f>IF(ISBLANK('Fannie Historical Ops'!D$3),SUMIF('OS Analysis'!$BM3:$BM1002,'Fannie Historical Ops'!$B45,'OS Analysis'!$CB3:$CB1002),INDEX($J45:$U45,1,MATCH('Fannie Historical Ops'!D$3,'Fannie Historical Ops'!$J$4:$U$4,0)))</f>
        <v>0</v>
      </c>
      <c r="E45">
        <f>ROUND(IF(D45=0,0,(D45)/'Fannie Historical Ops'!$V$1),0)</f>
        <v>0</v>
      </c>
      <c r="F45">
        <f>IF(ISBLANK('Fannie Historical Ops'!F$3),SUMIF('OS Analysis'!$AV3:$AV1002,'Fannie Historical Ops'!$B45,'OS Analysis'!$BK3:$BK1002),INDEX($J45:$U45,1,MATCH('Fannie Historical Ops'!F$3,'Fannie Historical Ops'!$J$4:$U$4,0)))</f>
        <v>0</v>
      </c>
      <c r="G45">
        <f>ROUND(IF(F45=0,0,(F45)/'Fannie Historical Ops'!$V$1),0)</f>
        <v>0</v>
      </c>
      <c r="H45">
        <f>IF(ISBLANK('Fannie Historical Ops'!H$3),SUMIF('OS Analysis'!$AE3:$AE1002,'Fannie Historical Ops'!$B45,'OS Analysis'!$AT3:$AT1002),INDEX($J45:$U45,1,MATCH('Fannie Historical Ops'!H$3,'Fannie Historical Ops'!$J$4:$U$4,0)))</f>
        <v>0</v>
      </c>
      <c r="I45">
        <f>ROUND(IF(H45=0,0,(H45)/'Fannie Historical Ops'!$V$1),0)</f>
        <v>0</v>
      </c>
      <c r="J45">
        <f>((SUMIF('OS Analysis'!$B3:$B1002,'Fannie Historical Ops'!B45,'OS Analysis'!$AC3:$AC1002))/12)*12</f>
        <v>188637</v>
      </c>
      <c r="K45">
        <f>((SUMIF('OS Analysis'!$B3:$B1002,'Fannie Historical Ops'!B45,'OS Analysis'!$AB3:$AB1002))/11)*12</f>
        <v>191190.54545454544</v>
      </c>
      <c r="L45">
        <f>((SUMIF('OS Analysis'!$B3:$B1002,'Fannie Historical Ops'!B45,'OS Analysis'!$AA3:$AA1002))/10)*12</f>
        <v>186744</v>
      </c>
      <c r="M45">
        <f>((SUMIF('OS Analysis'!$B3:$B1002,'Fannie Historical Ops'!B45,'OS Analysis'!$Z3:$Z1002))/9)*12</f>
        <v>172269.3333333333</v>
      </c>
      <c r="N45">
        <f>((SUMIF('OS Analysis'!$B3:$B1002,'Fannie Historical Ops'!B45,'OS Analysis'!$Y3:$Y1002))/8)*12</f>
        <v>184059</v>
      </c>
      <c r="O45">
        <f>((SUMIF('OS Analysis'!$B3:$B1002,'Fannie Historical Ops'!B45,'OS Analysis'!$X3:$X1002))/7)*12</f>
        <v>182132.57142857142</v>
      </c>
      <c r="P45">
        <f>((SUMIF('OS Analysis'!$B3:$B1002,'Fannie Historical Ops'!B45,'OS Analysis'!$W3:$W1002))/6)*12</f>
        <v>173038</v>
      </c>
      <c r="Q45">
        <f>((SUMIF('OS Analysis'!$B3:$B1002,'Fannie Historical Ops'!B45,'OS Analysis'!$V3:$V1002))/5)*12</f>
        <v>197203.19999999998</v>
      </c>
      <c r="R45">
        <f>((SUMIF('OS Analysis'!$B3:$B1002,'Fannie Historical Ops'!B45,'OS Analysis'!$U3:$U1002))/4)*12</f>
        <v>214167</v>
      </c>
      <c r="S45">
        <f>((SUMIF('OS Analysis'!$B3:$B1002,'Fannie Historical Ops'!B45,'OS Analysis'!$T3:$T1002))/3)*12</f>
        <v>212052</v>
      </c>
      <c r="T45">
        <f>((SUMIF('OS Analysis'!$B3:$B1002,'Fannie Historical Ops'!B45,'OS Analysis'!$S3:$S1002))/2)*12</f>
        <v>225750</v>
      </c>
      <c r="U45">
        <f>(SUMIF('OS Analysis'!$B3:$B1002,'Fannie Historical Ops'!B45,'OS Analysis'!$R3:$R1002))*12</f>
        <v>239088</v>
      </c>
      <c r="V45">
        <f>SUMIF('OS Analysis'!$B$3:$B$1002,'Fannie Historical Ops'!$B45,'OS Analysis'!$Q$3:$Q$1002)</f>
        <v>188637</v>
      </c>
      <c r="W45">
        <f>(V45/'Fannie Historical Ops'!$V$4)*12</f>
        <v>188637</v>
      </c>
      <c r="X45">
        <f>ROUND(IF(W45=0,0,(W45)/'Fannie Historical Ops'!$V$1),0)</f>
        <v>1868</v>
      </c>
      <c r="Y45">
        <f>SUMIF('OS Analysis'!$CD3:$CD1002,'Fannie Historical Ops'!$B45,'OS Analysis'!$CS3:$CS1002)</f>
        <v>0</v>
      </c>
      <c r="Z45">
        <f>ROUND(IF(Y45=0,0,(Y45)/'Fannie Historical Ops'!$V$1),0)</f>
        <v>0</v>
      </c>
      <c r="AA45">
        <f>SUMIF('OS Analysis'!$CU3:$CU1002,'Fannie Historical Ops'!$B45,'OS Analysis'!$CW3:$CW1002)</f>
        <v>0</v>
      </c>
      <c r="AB45">
        <f>ROUND(IF(AA45=0,0,(AA45)/'Fannie Historical Ops'!$V$1),0)</f>
        <v>0</v>
      </c>
      <c r="AC45">
        <f>SUMIF('OS Analysis'!$CU3:$CU1002,'Fannie Historical Ops'!$B45,'OS Analysis'!$CX3:$CX1002)</f>
        <v>0</v>
      </c>
      <c r="AD45">
        <f>ROUND(IF(AC45=0,0,(AC45)/'Fannie Historical Ops'!$V$1),0)</f>
        <v>0</v>
      </c>
      <c r="AE45">
        <v>0</v>
      </c>
      <c r="AF45">
        <f>ROUND(IF(AE45=0,0,(AE45)/'Fannie Historical Ops'!$V$1),0)</f>
        <v>0</v>
      </c>
      <c r="AG45">
        <v>0</v>
      </c>
      <c r="AH45">
        <f>ROUND(IF(AG45=0,0,(AG45)/'Fannie Historical Ops'!$V$1),0)</f>
        <v>0</v>
      </c>
      <c r="AI45">
        <v>0</v>
      </c>
      <c r="AJ45">
        <f>ROUND(IF(AI45=0,0,(AI45)/'Fannie Historical Ops'!$V$1),0)</f>
        <v>0</v>
      </c>
      <c r="AK45">
        <f t="shared" si="14"/>
        <v>194296.11</v>
      </c>
      <c r="AL45">
        <f>ROUND(IF(AK45=0,0,(AK45)/'Fannie Historical Ops'!$V$1),0)</f>
        <v>1924</v>
      </c>
      <c r="AM45">
        <f t="shared" si="11"/>
        <v>188637</v>
      </c>
      <c r="AN45">
        <f>ROUND(IF(AM45=0,0,(AM45)/'Fannie Historical Ops'!$V$1),0)</f>
        <v>1868</v>
      </c>
      <c r="AQ45" t="str">
        <f>'Fannie Historical Ops'!B45</f>
        <v>Bldg. Maint. &amp; Repair</v>
      </c>
      <c r="AR45" t="str">
        <f>IF('Fannie Historical Ops'!AK45=0,"",IF('Fannie Historical Ops'!AK45=ROUND(1.03*'Fannie Historical Ops'!W45,2),"T-12 + 3%","Non-Standard Assumption - Please Clarify"))</f>
        <v>T-12 + 3%</v>
      </c>
      <c r="AV45">
        <v>0</v>
      </c>
      <c r="AW45">
        <v>0</v>
      </c>
      <c r="AX45">
        <v>0</v>
      </c>
      <c r="AY45">
        <v>0</v>
      </c>
    </row>
    <row r="46" ht="14.25" customHeight="1">
      <c r="A46">
        <v>12</v>
      </c>
      <c r="B46" t="s">
        <v>191</v>
      </c>
      <c r="D46">
        <f>IF(ISBLANK('Fannie Historical Ops'!D$3),SUMIF('OS Analysis'!$BM3:$BM1002,'Fannie Historical Ops'!$B46,'OS Analysis'!$CB3:$CB1002),INDEX($J46:$U46,1,MATCH('Fannie Historical Ops'!D$3,'Fannie Historical Ops'!$J$4:$U$4,0)))</f>
        <v>0</v>
      </c>
      <c r="E46">
        <f>ROUND(IF(D46=0,0,(D46)/'Fannie Historical Ops'!$V$1),0)</f>
        <v>0</v>
      </c>
      <c r="F46">
        <f>IF(ISBLANK('Fannie Historical Ops'!F$3),SUMIF('OS Analysis'!$AV3:$AV1002,'Fannie Historical Ops'!$B46,'OS Analysis'!$BK3:$BK1002),INDEX($J46:$U46,1,MATCH('Fannie Historical Ops'!F$3,'Fannie Historical Ops'!$J$4:$U$4,0)))</f>
        <v>0</v>
      </c>
      <c r="G46">
        <f>ROUND(IF(F46=0,0,(F46)/'Fannie Historical Ops'!$V$1),0)</f>
        <v>0</v>
      </c>
      <c r="H46">
        <f>IF(ISBLANK('Fannie Historical Ops'!H$3),SUMIF('OS Analysis'!$AE3:$AE1002,'Fannie Historical Ops'!$B46,'OS Analysis'!$AT3:$AT1002),INDEX($J46:$U46,1,MATCH('Fannie Historical Ops'!H$3,'Fannie Historical Ops'!$J$4:$U$4,0)))</f>
        <v>0</v>
      </c>
      <c r="I46">
        <f>ROUND(IF(H46=0,0,(H46)/'Fannie Historical Ops'!$V$1),0)</f>
        <v>0</v>
      </c>
      <c r="J46">
        <f>((SUMIF('OS Analysis'!$B3:$B1002,'Fannie Historical Ops'!B46,'OS Analysis'!$AC3:$AC1002))/12)*12</f>
        <v>115069</v>
      </c>
      <c r="K46">
        <f>((SUMIF('OS Analysis'!$B3:$B1002,'Fannie Historical Ops'!B46,'OS Analysis'!$AB3:$AB1002))/11)*12</f>
        <v>119580</v>
      </c>
      <c r="L46">
        <f>((SUMIF('OS Analysis'!$B3:$B1002,'Fannie Historical Ops'!B46,'OS Analysis'!$AA3:$AA1002))/10)*12</f>
        <v>115909.20000000001</v>
      </c>
      <c r="M46">
        <f>((SUMIF('OS Analysis'!$B3:$B1002,'Fannie Historical Ops'!B46,'OS Analysis'!$Z3:$Z1002))/9)*12</f>
        <v>110972</v>
      </c>
      <c r="N46">
        <f>((SUMIF('OS Analysis'!$B3:$B1002,'Fannie Historical Ops'!B46,'OS Analysis'!$Y3:$Y1002))/8)*12</f>
        <v>113685</v>
      </c>
      <c r="O46">
        <f>((SUMIF('OS Analysis'!$B3:$B1002,'Fannie Historical Ops'!B46,'OS Analysis'!$X3:$X1002))/7)*12</f>
        <v>107557.71428571429</v>
      </c>
      <c r="P46">
        <f>((SUMIF('OS Analysis'!$B3:$B1002,'Fannie Historical Ops'!B46,'OS Analysis'!$W3:$W1002))/6)*12</f>
        <v>120618</v>
      </c>
      <c r="Q46">
        <f>((SUMIF('OS Analysis'!$B3:$B1002,'Fannie Historical Ops'!B46,'OS Analysis'!$V3:$V1002))/5)*12</f>
        <v>120722.40000000001</v>
      </c>
      <c r="R46">
        <f>((SUMIF('OS Analysis'!$B3:$B1002,'Fannie Historical Ops'!B46,'OS Analysis'!$U3:$U1002))/4)*12</f>
        <v>136506</v>
      </c>
      <c r="S46">
        <f>((SUMIF('OS Analysis'!$B3:$B1002,'Fannie Historical Ops'!B46,'OS Analysis'!$T3:$T1002))/3)*12</f>
        <v>130696</v>
      </c>
      <c r="T46">
        <f>((SUMIF('OS Analysis'!$B3:$B1002,'Fannie Historical Ops'!B46,'OS Analysis'!$S3:$S1002))/2)*12</f>
        <v>130956</v>
      </c>
      <c r="U46">
        <f>(SUMIF('OS Analysis'!$B3:$B1002,'Fannie Historical Ops'!B46,'OS Analysis'!$R3:$R1002))*12</f>
        <v>153708</v>
      </c>
      <c r="V46">
        <f>SUMIF('OS Analysis'!$B$3:$B$1002,'Fannie Historical Ops'!$B46,'OS Analysis'!$Q$3:$Q$1002)</f>
        <v>115069</v>
      </c>
      <c r="W46">
        <f>(V46/'Fannie Historical Ops'!$V$4)*12</f>
        <v>115069</v>
      </c>
      <c r="X46">
        <f>ROUND(IF(W46=0,0,(W46)/'Fannie Historical Ops'!$V$1),0)</f>
        <v>1139</v>
      </c>
      <c r="Y46">
        <f>SUMIF('OS Analysis'!$CD3:$CD1002,'Fannie Historical Ops'!$B46,'OS Analysis'!$CS3:$CS1002)</f>
        <v>0</v>
      </c>
      <c r="Z46">
        <f>ROUND(IF(Y46=0,0,(Y46)/'Fannie Historical Ops'!$V$1),0)</f>
        <v>0</v>
      </c>
      <c r="AA46">
        <f>SUMIF('OS Analysis'!$CU3:$CU1002,'Fannie Historical Ops'!$B46,'OS Analysis'!$CW3:$CW1002)</f>
        <v>0</v>
      </c>
      <c r="AB46">
        <f>ROUND(IF(AA46=0,0,(AA46)/'Fannie Historical Ops'!$V$1),0)</f>
        <v>0</v>
      </c>
      <c r="AC46">
        <f>SUMIF('OS Analysis'!$CU3:$CU1002,'Fannie Historical Ops'!$B46,'OS Analysis'!$CX3:$CX1002)</f>
        <v>0</v>
      </c>
      <c r="AD46">
        <f>ROUND(IF(AC46=0,0,(AC46)/'Fannie Historical Ops'!$V$1),0)</f>
        <v>0</v>
      </c>
      <c r="AE46">
        <v>0</v>
      </c>
      <c r="AF46">
        <f>ROUND(IF(AE46=0,0,(AE46)/'Fannie Historical Ops'!$V$1),0)</f>
        <v>0</v>
      </c>
      <c r="AG46">
        <v>0</v>
      </c>
      <c r="AH46">
        <f>ROUND(IF(AG46=0,0,(AG46)/'Fannie Historical Ops'!$V$1),0)</f>
        <v>0</v>
      </c>
      <c r="AI46">
        <v>0</v>
      </c>
      <c r="AJ46">
        <f>ROUND(IF(AI46=0,0,(AI46)/'Fannie Historical Ops'!$V$1),0)</f>
        <v>0</v>
      </c>
      <c r="AK46">
        <f t="shared" si="14"/>
        <v>118521.07</v>
      </c>
      <c r="AL46">
        <f>ROUND(IF(AK46=0,0,(AK46)/'Fannie Historical Ops'!$V$1),0)</f>
        <v>1173</v>
      </c>
      <c r="AM46">
        <f t="shared" si="11"/>
        <v>115069</v>
      </c>
      <c r="AN46">
        <f>ROUND(IF(AM46=0,0,(AM46)/'Fannie Historical Ops'!$V$1),0)</f>
        <v>1139</v>
      </c>
      <c r="AQ46" t="str">
        <f>'Fannie Historical Ops'!B46</f>
        <v>Paint/Decorating/Turnover</v>
      </c>
      <c r="AR46" t="str">
        <f>IF('Fannie Historical Ops'!AK46=0,"",IF('Fannie Historical Ops'!AK46=ROUND(1.03*'Fannie Historical Ops'!W46,2),"T-12 + 3%","Non-Standard Assumption - Please Clarify"))</f>
        <v>T-12 + 3%</v>
      </c>
      <c r="AV46">
        <v>0</v>
      </c>
      <c r="AW46">
        <v>0</v>
      </c>
      <c r="AX46">
        <v>0</v>
      </c>
      <c r="AY46">
        <v>0</v>
      </c>
    </row>
    <row r="47" ht="14.25" customHeight="1">
      <c r="A47">
        <v>13</v>
      </c>
      <c r="B47" t="s">
        <v>95</v>
      </c>
      <c r="D47">
        <f>IF(ISBLANK('Fannie Historical Ops'!D$3),SUMIF('OS Analysis'!$BM3:$BM1002,'Fannie Historical Ops'!$B47,'OS Analysis'!$CB3:$CB1002),INDEX($J47:$U47,1,MATCH('Fannie Historical Ops'!D$3,'Fannie Historical Ops'!$J$4:$U$4,0)))</f>
        <v>0</v>
      </c>
      <c r="E47">
        <f>ROUND(IF(D47=0,0,(D47)/'Fannie Historical Ops'!$V$1),0)</f>
        <v>0</v>
      </c>
      <c r="F47">
        <f>IF(ISBLANK('Fannie Historical Ops'!F$3),SUMIF('OS Analysis'!$AV3:$AV1002,'Fannie Historical Ops'!$B47,'OS Analysis'!$BK3:$BK1002),INDEX($J47:$U47,1,MATCH('Fannie Historical Ops'!F$3,'Fannie Historical Ops'!$J$4:$U$4,0)))</f>
        <v>0</v>
      </c>
      <c r="G47">
        <f>ROUND(IF(F47=0,0,(F47)/'Fannie Historical Ops'!$V$1),0)</f>
        <v>0</v>
      </c>
      <c r="H47">
        <f>IF(ISBLANK('Fannie Historical Ops'!H$3),SUMIF('OS Analysis'!$AE3:$AE1002,'Fannie Historical Ops'!$B47,'OS Analysis'!$AT3:$AT1002),INDEX($J47:$U47,1,MATCH('Fannie Historical Ops'!H$3,'Fannie Historical Ops'!$J$4:$U$4,0)))</f>
        <v>0</v>
      </c>
      <c r="I47">
        <f>ROUND(IF(H47=0,0,(H47)/'Fannie Historical Ops'!$V$1),0)</f>
        <v>0</v>
      </c>
      <c r="J47">
        <f>((SUMIF('OS Analysis'!$B3:$B1002,'Fannie Historical Ops'!B47,'OS Analysis'!$AC3:$AC1002))/12)*12</f>
        <v>0</v>
      </c>
      <c r="K47">
        <f>((SUMIF('OS Analysis'!$B3:$B1002,'Fannie Historical Ops'!B47,'OS Analysis'!$AB3:$AB1002))/11)*12</f>
        <v>0</v>
      </c>
      <c r="L47">
        <f>((SUMIF('OS Analysis'!$B3:$B1002,'Fannie Historical Ops'!B47,'OS Analysis'!$AA3:$AA1002))/10)*12</f>
        <v>0</v>
      </c>
      <c r="M47">
        <f>((SUMIF('OS Analysis'!$B3:$B1002,'Fannie Historical Ops'!B47,'OS Analysis'!$Z3:$Z1002))/9)*12</f>
        <v>0</v>
      </c>
      <c r="N47">
        <f>((SUMIF('OS Analysis'!$B3:$B1002,'Fannie Historical Ops'!B47,'OS Analysis'!$Y3:$Y1002))/8)*12</f>
        <v>0</v>
      </c>
      <c r="O47">
        <f>((SUMIF('OS Analysis'!$B3:$B1002,'Fannie Historical Ops'!B47,'OS Analysis'!$X3:$X1002))/7)*12</f>
        <v>0</v>
      </c>
      <c r="P47">
        <f>((SUMIF('OS Analysis'!$B3:$B1002,'Fannie Historical Ops'!B47,'OS Analysis'!$W3:$W1002))/6)*12</f>
        <v>0</v>
      </c>
      <c r="Q47">
        <f>((SUMIF('OS Analysis'!$B3:$B1002,'Fannie Historical Ops'!B47,'OS Analysis'!$V3:$V1002))/5)*12</f>
        <v>0</v>
      </c>
      <c r="R47">
        <f>((SUMIF('OS Analysis'!$B3:$B1002,'Fannie Historical Ops'!B47,'OS Analysis'!$U3:$U1002))/4)*12</f>
        <v>0</v>
      </c>
      <c r="S47">
        <f>((SUMIF('OS Analysis'!$B3:$B1002,'Fannie Historical Ops'!B47,'OS Analysis'!$T3:$T1002))/3)*12</f>
        <v>0</v>
      </c>
      <c r="T47">
        <f>((SUMIF('OS Analysis'!$B3:$B1002,'Fannie Historical Ops'!B47,'OS Analysis'!$S3:$S1002))/2)*12</f>
        <v>0</v>
      </c>
      <c r="U47">
        <f>(SUMIF('OS Analysis'!$B3:$B1002,'Fannie Historical Ops'!B47,'OS Analysis'!$R3:$R1002))*12</f>
        <v>0</v>
      </c>
      <c r="V47">
        <f>SUMIF('OS Analysis'!$B$3:$B$1002,'Fannie Historical Ops'!$B47,'OS Analysis'!$Q$3:$Q$1002)</f>
        <v>0</v>
      </c>
      <c r="W47">
        <f>(V47/'Fannie Historical Ops'!$V$4)*12</f>
        <v>0</v>
      </c>
      <c r="X47">
        <f>ROUND(IF(W47=0,0,(W47)/'Fannie Historical Ops'!$V$1),0)</f>
        <v>0</v>
      </c>
      <c r="Y47">
        <f>SUMIF('OS Analysis'!$CD3:$CD1002,'Fannie Historical Ops'!$B47,'OS Analysis'!$CS3:$CS1002)</f>
        <v>0</v>
      </c>
      <c r="Z47">
        <f>ROUND(IF(Y47=0,0,(Y47)/'Fannie Historical Ops'!$V$1),0)</f>
        <v>0</v>
      </c>
      <c r="AA47">
        <f>SUMIF('OS Analysis'!$CU3:$CU1002,'Fannie Historical Ops'!$B47,'OS Analysis'!$CW3:$CW1002)</f>
        <v>0</v>
      </c>
      <c r="AB47">
        <f>ROUND(IF(AA47=0,0,(AA47)/'Fannie Historical Ops'!$V$1),0)</f>
        <v>0</v>
      </c>
      <c r="AC47">
        <f>SUMIF('OS Analysis'!$CU3:$CU1002,'Fannie Historical Ops'!$B47,'OS Analysis'!$CX3:$CX1002)</f>
        <v>0</v>
      </c>
      <c r="AD47">
        <f>ROUND(IF(AC47=0,0,(AC47)/'Fannie Historical Ops'!$V$1),0)</f>
        <v>0</v>
      </c>
      <c r="AE47">
        <v>0</v>
      </c>
      <c r="AF47">
        <f>ROUND(IF(AE47=0,0,(AE47)/'Fannie Historical Ops'!$V$1),0)</f>
        <v>0</v>
      </c>
      <c r="AG47">
        <v>0</v>
      </c>
      <c r="AH47">
        <f>ROUND(IF(AG47=0,0,(AG47)/'Fannie Historical Ops'!$V$1),0)</f>
        <v>0</v>
      </c>
      <c r="AI47">
        <v>0</v>
      </c>
      <c r="AJ47">
        <f>ROUND(IF(AI47=0,0,(AI47)/'Fannie Historical Ops'!$V$1),0)</f>
        <v>0</v>
      </c>
      <c r="AK47">
        <f t="shared" si="14"/>
        <v>0</v>
      </c>
      <c r="AL47">
        <f>ROUND(IF(AK47=0,0,(AK47)/'Fannie Historical Ops'!$V$1),0)</f>
        <v>0</v>
      </c>
      <c r="AM47">
        <f t="shared" si="11"/>
        <v>0</v>
      </c>
      <c r="AN47">
        <f>ROUND(IF(AM47=0,0,(AM47)/'Fannie Historical Ops'!$V$1),0)</f>
        <v>0</v>
      </c>
      <c r="AQ47" t="str">
        <f>'Fannie Historical Ops'!B47</f>
        <v>Elevator Maintenance</v>
      </c>
      <c r="AR47">
        <f>IF('Fannie Historical Ops'!AK47=0,"",IF('Fannie Historical Ops'!AK47=ROUND(1.03*'Fannie Historical Ops'!W47,2),"T-12 + 3%","Non-Standard Assumption - Please Clarify"))</f>
      </c>
      <c r="AV47">
        <v>0</v>
      </c>
      <c r="AW47">
        <v>0</v>
      </c>
      <c r="AX47">
        <v>0</v>
      </c>
      <c r="AY47">
        <v>0</v>
      </c>
    </row>
    <row r="48" ht="14.25" customHeight="1">
      <c r="A48">
        <v>14</v>
      </c>
      <c r="B48" t="s">
        <v>192</v>
      </c>
      <c r="D48">
        <f>IF(ISBLANK('Fannie Historical Ops'!D$3),SUMIF('OS Analysis'!$BM3:$BM1002,'Fannie Historical Ops'!$B48,'OS Analysis'!$CB3:$CB1002),INDEX($J48:$U48,1,MATCH('Fannie Historical Ops'!D$3,'Fannie Historical Ops'!$J$4:$U$4,0)))</f>
        <v>0</v>
      </c>
      <c r="E48">
        <f>ROUND(IF(D48=0,0,(D48)/'Fannie Historical Ops'!$V$1),0)</f>
        <v>0</v>
      </c>
      <c r="F48">
        <f>IF(ISBLANK('Fannie Historical Ops'!F$3),SUMIF('OS Analysis'!$AV3:$AV1002,'Fannie Historical Ops'!$B48,'OS Analysis'!$BK3:$BK1002),INDEX($J48:$U48,1,MATCH('Fannie Historical Ops'!F$3,'Fannie Historical Ops'!$J$4:$U$4,0)))</f>
        <v>0</v>
      </c>
      <c r="G48">
        <f>ROUND(IF(F48=0,0,(F48)/'Fannie Historical Ops'!$V$1),0)</f>
        <v>0</v>
      </c>
      <c r="H48">
        <f>IF(ISBLANK('Fannie Historical Ops'!H$3),SUMIF('OS Analysis'!$AE3:$AE1002,'Fannie Historical Ops'!$B48,'OS Analysis'!$AT3:$AT1002),INDEX($J48:$U48,1,MATCH('Fannie Historical Ops'!H$3,'Fannie Historical Ops'!$J$4:$U$4,0)))</f>
        <v>0</v>
      </c>
      <c r="I48">
        <f>ROUND(IF(H48=0,0,(H48)/'Fannie Historical Ops'!$V$1),0)</f>
        <v>0</v>
      </c>
      <c r="J48">
        <f>((SUMIF('OS Analysis'!$B3:$B1002,'Fannie Historical Ops'!B48,'OS Analysis'!$AC3:$AC1002))/12)*12</f>
        <v>10154</v>
      </c>
      <c r="K48">
        <f>((SUMIF('OS Analysis'!$B3:$B1002,'Fannie Historical Ops'!B48,'OS Analysis'!$AB3:$AB1002))/11)*12</f>
        <v>10885.09090909091</v>
      </c>
      <c r="L48">
        <f>((SUMIF('OS Analysis'!$B3:$B1002,'Fannie Historical Ops'!B48,'OS Analysis'!$AA3:$AA1002))/10)*12</f>
        <v>11973.599999999999</v>
      </c>
      <c r="M48">
        <f>((SUMIF('OS Analysis'!$B3:$B1002,'Fannie Historical Ops'!B48,'OS Analysis'!$Z3:$Z1002))/9)*12</f>
        <v>13304</v>
      </c>
      <c r="N48">
        <f>((SUMIF('OS Analysis'!$B3:$B1002,'Fannie Historical Ops'!B48,'OS Analysis'!$Y3:$Y1002))/8)*12</f>
        <v>14967</v>
      </c>
      <c r="O48">
        <f>((SUMIF('OS Analysis'!$B3:$B1002,'Fannie Historical Ops'!B48,'OS Analysis'!$X3:$X1002))/7)*12</f>
        <v>17105.142857142855</v>
      </c>
      <c r="P48">
        <f>((SUMIF('OS Analysis'!$B3:$B1002,'Fannie Historical Ops'!B48,'OS Analysis'!$W3:$W1002))/6)*12</f>
        <v>12944</v>
      </c>
      <c r="Q48">
        <f>((SUMIF('OS Analysis'!$B3:$B1002,'Fannie Historical Ops'!B48,'OS Analysis'!$V3:$V1002))/5)*12</f>
        <v>10819.2</v>
      </c>
      <c r="R48">
        <f>((SUMIF('OS Analysis'!$B3:$B1002,'Fannie Historical Ops'!B48,'OS Analysis'!$U3:$U1002))/4)*12</f>
        <v>4662</v>
      </c>
      <c r="S48">
        <f>((SUMIF('OS Analysis'!$B3:$B1002,'Fannie Historical Ops'!B48,'OS Analysis'!$T3:$T1002))/3)*12</f>
        <v>4808</v>
      </c>
      <c r="T48">
        <f>((SUMIF('OS Analysis'!$B3:$B1002,'Fannie Historical Ops'!B48,'OS Analysis'!$S3:$S1002))/2)*12</f>
        <v>6354</v>
      </c>
      <c r="U48">
        <f>(SUMIF('OS Analysis'!$B3:$B1002,'Fannie Historical Ops'!B48,'OS Analysis'!$R3:$R1002))*12</f>
        <v>12360</v>
      </c>
      <c r="V48">
        <f>SUMIF('OS Analysis'!$B$3:$B$1002,'Fannie Historical Ops'!$B48,'OS Analysis'!$Q$3:$Q$1002)</f>
        <v>10154</v>
      </c>
      <c r="W48">
        <f>(V48/'Fannie Historical Ops'!$V$4)*12</f>
        <v>10154</v>
      </c>
      <c r="X48">
        <f>ROUND(IF(W48=0,0,(W48)/'Fannie Historical Ops'!$V$1),0)</f>
        <v>101</v>
      </c>
      <c r="Y48">
        <f>SUMIF('OS Analysis'!$CD3:$CD1002,'Fannie Historical Ops'!$B48,'OS Analysis'!$CS3:$CS1002)</f>
        <v>0</v>
      </c>
      <c r="Z48">
        <f>ROUND(IF(Y48=0,0,(Y48)/'Fannie Historical Ops'!$V$1),0)</f>
        <v>0</v>
      </c>
      <c r="AA48">
        <f>SUMIF('OS Analysis'!$CU3:$CU1002,'Fannie Historical Ops'!$B48,'OS Analysis'!$CW3:$CW1002)</f>
        <v>0</v>
      </c>
      <c r="AB48">
        <f>ROUND(IF(AA48=0,0,(AA48)/'Fannie Historical Ops'!$V$1),0)</f>
        <v>0</v>
      </c>
      <c r="AC48">
        <f>SUMIF('OS Analysis'!$CU3:$CU1002,'Fannie Historical Ops'!$B48,'OS Analysis'!$CX3:$CX1002)</f>
        <v>0</v>
      </c>
      <c r="AD48">
        <f>ROUND(IF(AC48=0,0,(AC48)/'Fannie Historical Ops'!$V$1),0)</f>
        <v>0</v>
      </c>
      <c r="AE48">
        <v>0</v>
      </c>
      <c r="AF48">
        <f>ROUND(IF(AE48=0,0,(AE48)/'Fannie Historical Ops'!$V$1),0)</f>
        <v>0</v>
      </c>
      <c r="AG48">
        <v>0</v>
      </c>
      <c r="AH48">
        <f>ROUND(IF(AG48=0,0,(AG48)/'Fannie Historical Ops'!$V$1),0)</f>
        <v>0</v>
      </c>
      <c r="AI48">
        <v>0</v>
      </c>
      <c r="AJ48">
        <f>ROUND(IF(AI48=0,0,(AI48)/'Fannie Historical Ops'!$V$1),0)</f>
        <v>0</v>
      </c>
      <c r="AK48">
        <f t="shared" si="14"/>
        <v>10458.62</v>
      </c>
      <c r="AL48">
        <f>ROUND(IF(AK48=0,0,(AK48)/'Fannie Historical Ops'!$V$1),0)</f>
        <v>104</v>
      </c>
      <c r="AM48">
        <f t="shared" si="11"/>
        <v>10154</v>
      </c>
      <c r="AN48">
        <f>ROUND(IF(AM48=0,0,(AM48)/'Fannie Historical Ops'!$V$1),0)</f>
        <v>101</v>
      </c>
      <c r="AQ48" t="str">
        <f>'Fannie Historical Ops'!B48</f>
        <v>Pool Maintenance</v>
      </c>
      <c r="AR48" t="str">
        <f>IF('Fannie Historical Ops'!AK48=0,"",IF('Fannie Historical Ops'!AK48=ROUND(1.03*'Fannie Historical Ops'!W48,2),"T-12 + 3%","Non-Standard Assumption - Please Clarify"))</f>
        <v>T-12 + 3%</v>
      </c>
      <c r="AV48">
        <v>0</v>
      </c>
      <c r="AW48">
        <v>0</v>
      </c>
      <c r="AX48">
        <v>0</v>
      </c>
      <c r="AY48">
        <v>0</v>
      </c>
    </row>
    <row r="49" ht="14.25" customHeight="1">
      <c r="A49">
        <v>15</v>
      </c>
      <c r="B49" t="s">
        <v>193</v>
      </c>
      <c r="D49">
        <f>IF(ISBLANK('Fannie Historical Ops'!D$3),SUMIF('OS Analysis'!$BM3:$BM1002,'Fannie Historical Ops'!$B49,'OS Analysis'!$CB3:$CB1002),INDEX($J49:$U49,1,MATCH('Fannie Historical Ops'!D$3,'Fannie Historical Ops'!$J$4:$U$4,0)))</f>
        <v>0</v>
      </c>
      <c r="E49">
        <f>ROUND(IF(D49=0,0,(D49)/'Fannie Historical Ops'!$V$1),0)</f>
        <v>0</v>
      </c>
      <c r="F49">
        <f>IF(ISBLANK('Fannie Historical Ops'!F$3),SUMIF('OS Analysis'!$AV3:$AV1002,'Fannie Historical Ops'!$B49,'OS Analysis'!$BK3:$BK1002),INDEX($J49:$U49,1,MATCH('Fannie Historical Ops'!F$3,'Fannie Historical Ops'!$J$4:$U$4,0)))</f>
        <v>0</v>
      </c>
      <c r="G49">
        <f>ROUND(IF(F49=0,0,(F49)/'Fannie Historical Ops'!$V$1),0)</f>
        <v>0</v>
      </c>
      <c r="H49">
        <f>IF(ISBLANK('Fannie Historical Ops'!H$3),SUMIF('OS Analysis'!$AE3:$AE1002,'Fannie Historical Ops'!$B49,'OS Analysis'!$AT3:$AT1002),INDEX($J49:$U49,1,MATCH('Fannie Historical Ops'!H$3,'Fannie Historical Ops'!$J$4:$U$4,0)))</f>
        <v>0</v>
      </c>
      <c r="I49">
        <f>ROUND(IF(H49=0,0,(H49)/'Fannie Historical Ops'!$V$1),0)</f>
        <v>0</v>
      </c>
      <c r="J49">
        <f>((SUMIF('OS Analysis'!$B3:$B1002,'Fannie Historical Ops'!B49,'OS Analysis'!$AC3:$AC1002))/12)*12</f>
        <v>26934</v>
      </c>
      <c r="K49">
        <f>((SUMIF('OS Analysis'!$B3:$B1002,'Fannie Historical Ops'!B49,'OS Analysis'!$AB3:$AB1002))/11)*12</f>
        <v>28174.909090909092</v>
      </c>
      <c r="L49">
        <f>((SUMIF('OS Analysis'!$B3:$B1002,'Fannie Historical Ops'!B49,'OS Analysis'!$AA3:$AA1002))/10)*12</f>
        <v>29397.600000000002</v>
      </c>
      <c r="M49">
        <f>((SUMIF('OS Analysis'!$B3:$B1002,'Fannie Historical Ops'!B49,'OS Analysis'!$Z3:$Z1002))/9)*12</f>
        <v>32480</v>
      </c>
      <c r="N49">
        <f>((SUMIF('OS Analysis'!$B3:$B1002,'Fannie Historical Ops'!B49,'OS Analysis'!$Y3:$Y1002))/8)*12</f>
        <v>27471</v>
      </c>
      <c r="O49">
        <f>((SUMIF('OS Analysis'!$B3:$B1002,'Fannie Historical Ops'!B49,'OS Analysis'!$X3:$X1002))/7)*12</f>
        <v>28172.571428571428</v>
      </c>
      <c r="P49">
        <f>((SUMIF('OS Analysis'!$B3:$B1002,'Fannie Historical Ops'!B49,'OS Analysis'!$W3:$W1002))/6)*12</f>
        <v>0</v>
      </c>
      <c r="Q49">
        <f>((SUMIF('OS Analysis'!$B3:$B1002,'Fannie Historical Ops'!B49,'OS Analysis'!$V3:$V1002))/5)*12</f>
        <v>0</v>
      </c>
      <c r="R49">
        <f>((SUMIF('OS Analysis'!$B3:$B1002,'Fannie Historical Ops'!B49,'OS Analysis'!$U3:$U1002))/4)*12</f>
        <v>0</v>
      </c>
      <c r="S49">
        <f>((SUMIF('OS Analysis'!$B3:$B1002,'Fannie Historical Ops'!B49,'OS Analysis'!$T3:$T1002))/3)*12</f>
        <v>0</v>
      </c>
      <c r="T49">
        <f>((SUMIF('OS Analysis'!$B3:$B1002,'Fannie Historical Ops'!B49,'OS Analysis'!$S3:$S1002))/2)*12</f>
        <v>0</v>
      </c>
      <c r="U49">
        <f>(SUMIF('OS Analysis'!$B3:$B1002,'Fannie Historical Ops'!B49,'OS Analysis'!$R3:$R1002))*12</f>
        <v>0</v>
      </c>
      <c r="V49">
        <f>SUMIF('OS Analysis'!$B$3:$B$1002,'Fannie Historical Ops'!$B49,'OS Analysis'!$Q$3:$Q$1002)</f>
        <v>26934</v>
      </c>
      <c r="W49">
        <f>(V49/'Fannie Historical Ops'!$V$4)*12</f>
        <v>26934</v>
      </c>
      <c r="X49">
        <f>ROUND(IF(W49=0,0,(W49)/'Fannie Historical Ops'!$V$1),0)</f>
        <v>267</v>
      </c>
      <c r="Y49">
        <f>SUMIF('OS Analysis'!$CD3:$CD1002,'Fannie Historical Ops'!$B49,'OS Analysis'!$CS3:$CS1002)</f>
        <v>0</v>
      </c>
      <c r="Z49">
        <f>ROUND(IF(Y49=0,0,(Y49)/'Fannie Historical Ops'!$V$1),0)</f>
        <v>0</v>
      </c>
      <c r="AA49">
        <f>SUMIF('OS Analysis'!$CU3:$CU1002,'Fannie Historical Ops'!$B49,'OS Analysis'!$CW3:$CW1002)</f>
        <v>0</v>
      </c>
      <c r="AB49">
        <f>ROUND(IF(AA49=0,0,(AA49)/'Fannie Historical Ops'!$V$1),0)</f>
        <v>0</v>
      </c>
      <c r="AC49">
        <f>SUMIF('OS Analysis'!$CU3:$CU1002,'Fannie Historical Ops'!$B49,'OS Analysis'!$CX3:$CX1002)</f>
        <v>0</v>
      </c>
      <c r="AD49">
        <f>ROUND(IF(AC49=0,0,(AC49)/'Fannie Historical Ops'!$V$1),0)</f>
        <v>0</v>
      </c>
      <c r="AE49">
        <v>0</v>
      </c>
      <c r="AF49">
        <f>ROUND(IF(AE49=0,0,(AE49)/'Fannie Historical Ops'!$V$1),0)</f>
        <v>0</v>
      </c>
      <c r="AG49">
        <v>0</v>
      </c>
      <c r="AH49">
        <f>ROUND(IF(AG49=0,0,(AG49)/'Fannie Historical Ops'!$V$1),0)</f>
        <v>0</v>
      </c>
      <c r="AI49">
        <v>0</v>
      </c>
      <c r="AJ49">
        <f>ROUND(IF(AI49=0,0,(AI49)/'Fannie Historical Ops'!$V$1),0)</f>
        <v>0</v>
      </c>
      <c r="AK49">
        <f t="shared" si="14"/>
        <v>27742.02</v>
      </c>
      <c r="AL49">
        <f>ROUND(IF(AK49=0,0,(AK49)/'Fannie Historical Ops'!$V$1),0)</f>
        <v>275</v>
      </c>
      <c r="AM49">
        <f t="shared" si="11"/>
        <v>26934</v>
      </c>
      <c r="AN49">
        <f>ROUND(IF(AM49=0,0,(AM49)/'Fannie Historical Ops'!$V$1),0)</f>
        <v>267</v>
      </c>
      <c r="AQ49" t="str">
        <f>'Fannie Historical Ops'!B49</f>
        <v>Park'g Maint/Snow/Other</v>
      </c>
      <c r="AR49" t="str">
        <f>IF('Fannie Historical Ops'!AK49=0,"",IF('Fannie Historical Ops'!AK49=ROUND(1.03*'Fannie Historical Ops'!W49,2),"T-12 + 3%","Non-Standard Assumption - Please Clarify"))</f>
        <v>T-12 + 3%</v>
      </c>
      <c r="AV49">
        <v>0</v>
      </c>
      <c r="AW49">
        <v>0</v>
      </c>
      <c r="AX49">
        <v>0</v>
      </c>
      <c r="AY49">
        <v>0</v>
      </c>
    </row>
    <row r="50" ht="15" customHeight="1">
      <c r="A50">
        <v>16</v>
      </c>
      <c r="B50" t="s">
        <v>194</v>
      </c>
      <c r="D50">
        <f>IF(ISBLANK('Fannie Historical Ops'!D$3),SUMIF('OS Analysis'!$BM3:$BM1002,'Fannie Historical Ops'!$B50,'OS Analysis'!$CB3:$CB1002),INDEX($J50:$U50,1,MATCH('Fannie Historical Ops'!D$3,'Fannie Historical Ops'!$J$4:$U$4,0)))</f>
        <v>0</v>
      </c>
      <c r="E50">
        <f>ROUND(IF(D50=0,0,(D50)/'Fannie Historical Ops'!$V$1),0)</f>
        <v>0</v>
      </c>
      <c r="F50">
        <f>IF(ISBLANK('Fannie Historical Ops'!F$3),SUMIF('OS Analysis'!$AV3:$AV1002,'Fannie Historical Ops'!$B50,'OS Analysis'!$BK3:$BK1002),INDEX($J50:$U50,1,MATCH('Fannie Historical Ops'!F$3,'Fannie Historical Ops'!$J$4:$U$4,0)))</f>
        <v>0</v>
      </c>
      <c r="G50">
        <f>ROUND(IF(F50=0,0,(F50)/'Fannie Historical Ops'!$V$1),0)</f>
        <v>0</v>
      </c>
      <c r="H50">
        <f>IF(ISBLANK('Fannie Historical Ops'!H$3),SUMIF('OS Analysis'!$AE3:$AE1002,'Fannie Historical Ops'!$B50,'OS Analysis'!$AT3:$AT1002),INDEX($J50:$U50,1,MATCH('Fannie Historical Ops'!H$3,'Fannie Historical Ops'!$J$4:$U$4,0)))</f>
        <v>0</v>
      </c>
      <c r="I50">
        <f>ROUND(IF(H50=0,0,(H50)/'Fannie Historical Ops'!$V$1),0)</f>
        <v>0</v>
      </c>
      <c r="J50">
        <f>((SUMIF('OS Analysis'!$B3:$B1002,'Fannie Historical Ops'!B50,'OS Analysis'!$AC3:$AC1002))/12)*12</f>
        <v>36517</v>
      </c>
      <c r="K50">
        <f>((SUMIF('OS Analysis'!$B3:$B1002,'Fannie Historical Ops'!B50,'OS Analysis'!$AB3:$AB1002))/11)*12</f>
        <v>36504</v>
      </c>
      <c r="L50">
        <f>((SUMIF('OS Analysis'!$B3:$B1002,'Fannie Historical Ops'!B50,'OS Analysis'!$AA3:$AA1002))/10)*12</f>
        <v>36866.399999999994</v>
      </c>
      <c r="M50">
        <f>((SUMIF('OS Analysis'!$B3:$B1002,'Fannie Historical Ops'!B50,'OS Analysis'!$Z3:$Z1002))/9)*12</f>
        <v>40105.333333333336</v>
      </c>
      <c r="N50">
        <f>((SUMIF('OS Analysis'!$B3:$B1002,'Fannie Historical Ops'!B50,'OS Analysis'!$Y3:$Y1002))/8)*12</f>
        <v>45118.5</v>
      </c>
      <c r="O50">
        <f>((SUMIF('OS Analysis'!$B3:$B1002,'Fannie Historical Ops'!B50,'OS Analysis'!$X3:$X1002))/7)*12</f>
        <v>51279.42857142858</v>
      </c>
      <c r="P50">
        <f>((SUMIF('OS Analysis'!$B3:$B1002,'Fannie Historical Ops'!B50,'OS Analysis'!$W3:$W1002))/6)*12</f>
        <v>59488</v>
      </c>
      <c r="Q50">
        <f>((SUMIF('OS Analysis'!$B3:$B1002,'Fannie Historical Ops'!B50,'OS Analysis'!$V3:$V1002))/5)*12</f>
        <v>64344</v>
      </c>
      <c r="R50">
        <f>((SUMIF('OS Analysis'!$B3:$B1002,'Fannie Historical Ops'!B50,'OS Analysis'!$U3:$U1002))/4)*12</f>
        <v>37482</v>
      </c>
      <c r="S50">
        <f>((SUMIF('OS Analysis'!$B3:$B1002,'Fannie Historical Ops'!B50,'OS Analysis'!$T3:$T1002))/3)*12</f>
        <v>49080</v>
      </c>
      <c r="T50">
        <f>((SUMIF('OS Analysis'!$B3:$B1002,'Fannie Historical Ops'!B50,'OS Analysis'!$S3:$S1002))/2)*12</f>
        <v>44514</v>
      </c>
      <c r="U50">
        <f>(SUMIF('OS Analysis'!$B3:$B1002,'Fannie Historical Ops'!B50,'OS Analysis'!$R3:$R1002))*12</f>
        <v>52296</v>
      </c>
      <c r="V50">
        <f>SUMIF('OS Analysis'!$B$3:$B$1002,'Fannie Historical Ops'!$B50,'OS Analysis'!$Q$3:$Q$1002)</f>
        <v>36517</v>
      </c>
      <c r="W50">
        <f>(V50/'Fannie Historical Ops'!$V$4)*12</f>
        <v>36517</v>
      </c>
      <c r="X50">
        <f>ROUND(IF(W50=0,0,(W50)/'Fannie Historical Ops'!$V$1),0)</f>
        <v>362</v>
      </c>
      <c r="Y50">
        <f>SUMIF('OS Analysis'!$CD3:$CD1002,'Fannie Historical Ops'!$B50,'OS Analysis'!$CS3:$CS1002)</f>
        <v>0</v>
      </c>
      <c r="Z50">
        <f>ROUND(IF(Y50=0,0,(Y50)/'Fannie Historical Ops'!$V$1),0)</f>
        <v>0</v>
      </c>
      <c r="AA50">
        <f>SUMIF('OS Analysis'!$CU3:$CU1002,'Fannie Historical Ops'!$B50,'OS Analysis'!$CW3:$CW1002)</f>
        <v>0</v>
      </c>
      <c r="AB50">
        <f>ROUND(IF(AA50=0,0,(AA50)/'Fannie Historical Ops'!$V$1),0)</f>
        <v>0</v>
      </c>
      <c r="AC50">
        <f>SUMIF('OS Analysis'!$CU3:$CU1002,'Fannie Historical Ops'!$B50,'OS Analysis'!$CX3:$CX1002)</f>
        <v>0</v>
      </c>
      <c r="AD50">
        <f>ROUND(IF(AC50=0,0,(AC50)/'Fannie Historical Ops'!$V$1),0)</f>
        <v>0</v>
      </c>
      <c r="AE50">
        <v>0</v>
      </c>
      <c r="AF50">
        <f>ROUND(IF(AE50=0,0,(AE50)/'Fannie Historical Ops'!$V$1),0)</f>
        <v>0</v>
      </c>
      <c r="AG50">
        <v>0</v>
      </c>
      <c r="AH50">
        <f>ROUND(IF(AG50=0,0,(AG50)/'Fannie Historical Ops'!$V$1),0)</f>
        <v>0</v>
      </c>
      <c r="AI50">
        <v>0</v>
      </c>
      <c r="AJ50">
        <f>ROUND(IF(AI50=0,0,(AI50)/'Fannie Historical Ops'!$V$1),0)</f>
        <v>0</v>
      </c>
      <c r="AK50">
        <f t="shared" si="14"/>
        <v>37612.51</v>
      </c>
      <c r="AL50">
        <f>ROUND(IF(AK50=0,0,(AK50)/'Fannie Historical Ops'!$V$1),0)</f>
        <v>372</v>
      </c>
      <c r="AM50">
        <f t="shared" si="11"/>
        <v>36517</v>
      </c>
      <c r="AN50">
        <f>ROUND(IF(AM50=0,0,(AM50)/'Fannie Historical Ops'!$V$1),0)</f>
        <v>362</v>
      </c>
      <c r="AQ50" t="str">
        <f>'Fannie Historical Ops'!B50</f>
        <v>Gardening/Landscape</v>
      </c>
      <c r="AR50" t="str">
        <f>IF('Fannie Historical Ops'!AK50=0,"",IF('Fannie Historical Ops'!AK50=ROUND(1.03*'Fannie Historical Ops'!W50,2),"T-12 + 3%","Non-Standard Assumption - Please Clarify"))</f>
        <v>T-12 + 3%</v>
      </c>
      <c r="AV50">
        <v>0</v>
      </c>
      <c r="AW50">
        <v>0</v>
      </c>
      <c r="AX50">
        <v>0</v>
      </c>
      <c r="AY50">
        <v>0</v>
      </c>
    </row>
    <row r="51" ht="15" customHeight="1">
      <c r="A51">
        <v>17</v>
      </c>
      <c r="B51" t="s">
        <v>195</v>
      </c>
      <c r="D51">
        <f>IF(ISBLANK('Fannie Historical Ops'!D$3),SUMIF('OS Analysis'!$BM3:$BM1002,'Fannie Historical Ops'!$B51,'OS Analysis'!$CB3:$CB1002),INDEX($J51:$U51,1,MATCH('Fannie Historical Ops'!D$3,'Fannie Historical Ops'!$J$4:$U$4,0)))</f>
        <v>0</v>
      </c>
      <c r="E51">
        <f>ROUND(IF(D51=0,0,(D51)/'Fannie Historical Ops'!$V$1),0)</f>
        <v>0</v>
      </c>
      <c r="F51">
        <f>IF(ISBLANK('Fannie Historical Ops'!F$3),SUMIF('OS Analysis'!$AV3:$AV1002,'Fannie Historical Ops'!$B51,'OS Analysis'!$BK3:$BK1002),INDEX($J51:$U51,1,MATCH('Fannie Historical Ops'!F$3,'Fannie Historical Ops'!$J$4:$U$4,0)))</f>
        <v>0</v>
      </c>
      <c r="G51">
        <f>ROUND(IF(F51=0,0,(F51)/'Fannie Historical Ops'!$V$1),0)</f>
        <v>0</v>
      </c>
      <c r="H51">
        <f>IF(ISBLANK('Fannie Historical Ops'!H$3),SUMIF('OS Analysis'!$AE3:$AE1002,'Fannie Historical Ops'!$B51,'OS Analysis'!$AT3:$AT1002),INDEX($J51:$U51,1,MATCH('Fannie Historical Ops'!H$3,'Fannie Historical Ops'!$J$4:$U$4,0)))</f>
        <v>0</v>
      </c>
      <c r="I51">
        <f>ROUND(IF(H51=0,0,(H51)/'Fannie Historical Ops'!$V$1),0)</f>
        <v>0</v>
      </c>
      <c r="J51">
        <f>((SUMIF('OS Analysis'!$B3:$B1002,'Fannie Historical Ops'!B51,'OS Analysis'!$AC3:$AC1002))/12)*12</f>
        <v>173577</v>
      </c>
      <c r="K51">
        <f>((SUMIF('OS Analysis'!$B3:$B1002,'Fannie Historical Ops'!B51,'OS Analysis'!$AB3:$AB1002))/11)*12</f>
        <v>174280.36363636365</v>
      </c>
      <c r="L51">
        <f>((SUMIF('OS Analysis'!$B3:$B1002,'Fannie Historical Ops'!B51,'OS Analysis'!$AA3:$AA1002))/10)*12</f>
        <v>175737.59999999998</v>
      </c>
      <c r="M51">
        <f>((SUMIF('OS Analysis'!$B3:$B1002,'Fannie Historical Ops'!B51,'OS Analysis'!$Z3:$Z1002))/9)*12</f>
        <v>168997.33333333334</v>
      </c>
      <c r="N51">
        <f>((SUMIF('OS Analysis'!$B3:$B1002,'Fannie Historical Ops'!B51,'OS Analysis'!$Y3:$Y1002))/8)*12</f>
        <v>168841.5</v>
      </c>
      <c r="O51">
        <f>((SUMIF('OS Analysis'!$B3:$B1002,'Fannie Historical Ops'!B51,'OS Analysis'!$X3:$X1002))/7)*12</f>
        <v>168778.2857142857</v>
      </c>
      <c r="P51">
        <f>((SUMIF('OS Analysis'!$B3:$B1002,'Fannie Historical Ops'!B51,'OS Analysis'!$W3:$W1002))/6)*12</f>
        <v>168824</v>
      </c>
      <c r="Q51">
        <f>((SUMIF('OS Analysis'!$B3:$B1002,'Fannie Historical Ops'!B51,'OS Analysis'!$V3:$V1002))/5)*12</f>
        <v>168780</v>
      </c>
      <c r="R51">
        <f>((SUMIF('OS Analysis'!$B3:$B1002,'Fannie Historical Ops'!B51,'OS Analysis'!$U3:$U1002))/4)*12</f>
        <v>167427</v>
      </c>
      <c r="S51">
        <f>((SUMIF('OS Analysis'!$B3:$B1002,'Fannie Historical Ops'!B51,'OS Analysis'!$T3:$T1002))/3)*12</f>
        <v>168604</v>
      </c>
      <c r="T51">
        <f>((SUMIF('OS Analysis'!$B3:$B1002,'Fannie Historical Ops'!B51,'OS Analysis'!$S3:$S1002))/2)*12</f>
        <v>171720</v>
      </c>
      <c r="U51">
        <f>(SUMIF('OS Analysis'!$B3:$B1002,'Fannie Historical Ops'!B51,'OS Analysis'!$R3:$R1002))*12</f>
        <v>166656</v>
      </c>
      <c r="V51">
        <f>SUMIF('OS Analysis'!$B$3:$B$1002,'Fannie Historical Ops'!$B51,'OS Analysis'!$Q$3:$Q$1002)</f>
        <v>173577</v>
      </c>
      <c r="W51">
        <f>(V51/'Fannie Historical Ops'!$V$4)*12</f>
        <v>173577</v>
      </c>
      <c r="X51">
        <f>ROUND(IF(W51=0,0,(W51)/'Fannie Historical Ops'!$V$1),0)</f>
        <v>1719</v>
      </c>
      <c r="Y51">
        <f>SUMIF('OS Analysis'!$CD3:$CD1002,'Fannie Historical Ops'!$B51,'OS Analysis'!$CS3:$CS1002)</f>
        <v>0</v>
      </c>
      <c r="Z51">
        <f>ROUND(IF(Y51=0,0,(Y51)/'Fannie Historical Ops'!$V$1),0)</f>
        <v>0</v>
      </c>
      <c r="AA51">
        <f>SUMIF('OS Analysis'!$CU3:$CU1002,'Fannie Historical Ops'!$B51,'OS Analysis'!$CW3:$CW1002)</f>
        <v>0</v>
      </c>
      <c r="AB51">
        <f>ROUND(IF(AA51=0,0,(AA51)/'Fannie Historical Ops'!$V$1),0)</f>
        <v>0</v>
      </c>
      <c r="AC51">
        <f>SUMIF('OS Analysis'!$CU3:$CU1002,'Fannie Historical Ops'!$B51,'OS Analysis'!$CX3:$CX1002)</f>
        <v>0</v>
      </c>
      <c r="AD51">
        <f>ROUND(IF(AC51=0,0,(AC51)/'Fannie Historical Ops'!$V$1),0)</f>
        <v>0</v>
      </c>
      <c r="AE51">
        <v>0</v>
      </c>
      <c r="AF51">
        <f>ROUND(IF(AE51=0,0,(AE51)/'Fannie Historical Ops'!$V$1),0)</f>
        <v>0</v>
      </c>
      <c r="AG51">
        <v>0</v>
      </c>
      <c r="AH51">
        <f>ROUND(IF(AG51=0,0,(AG51)/'Fannie Historical Ops'!$V$1),0)</f>
        <v>0</v>
      </c>
      <c r="AI51">
        <v>0</v>
      </c>
      <c r="AJ51">
        <f>ROUND(IF(AI51=0,0,(AI51)/'Fannie Historical Ops'!$V$1),0)</f>
        <v>0</v>
      </c>
      <c r="AK51">
        <f>ROUND(AK30*AL51,2)</f>
        <v>38844.33</v>
      </c>
      <c r="AL51">
        <v>0.035</v>
      </c>
      <c r="AM51">
        <f>ROUND(AM30*AL51,2)</f>
        <v>38844.33</v>
      </c>
      <c r="AN51">
        <f>ROUND(IF(AM51=0,0,(AM51)/'Fannie Historical Ops'!$V$1),0)</f>
        <v>385</v>
      </c>
      <c r="AQ51" t="str">
        <f>'Fannie Historical Ops'!B51</f>
        <v>Management Fees</v>
      </c>
      <c r="AR51" t="str">
        <f>IF('Fannie Historical Ops'!AK51=0,"",IF(HOps_ManagementFee=3.5%,"3.5% of EGI","Non-Standard Assumption - Please Clarify"))</f>
        <v>3.5% of EGI</v>
      </c>
      <c r="AV51">
        <v>0</v>
      </c>
      <c r="AW51">
        <v>0</v>
      </c>
      <c r="AX51">
        <v>0</v>
      </c>
      <c r="AY51">
        <v>0</v>
      </c>
    </row>
    <row r="52" ht="14.25" customHeight="1">
      <c r="A52">
        <v>18</v>
      </c>
      <c r="B52" t="s">
        <v>197</v>
      </c>
      <c r="D52">
        <f>IF(ISBLANK('Fannie Historical Ops'!D$3),SUMIF('OS Analysis'!$BM3:$BM1002,'Fannie Historical Ops'!$B52,'OS Analysis'!$CB3:$CB1002),INDEX($J52:$U52,1,MATCH('Fannie Historical Ops'!D$3,'Fannie Historical Ops'!$J$4:$U$4,0)))</f>
        <v>0</v>
      </c>
      <c r="E52">
        <f>ROUND(IF(D52=0,0,(D52)/'Fannie Historical Ops'!$V$1),0)</f>
        <v>0</v>
      </c>
      <c r="F52">
        <f>IF(ISBLANK('Fannie Historical Ops'!F$3),SUMIF('OS Analysis'!$AV3:$AV1002,'Fannie Historical Ops'!$B52,'OS Analysis'!$BK3:$BK1002),INDEX($J52:$U52,1,MATCH('Fannie Historical Ops'!F$3,'Fannie Historical Ops'!$J$4:$U$4,0)))</f>
        <v>0</v>
      </c>
      <c r="G52">
        <f>ROUND(IF(F52=0,0,(F52)/'Fannie Historical Ops'!$V$1),0)</f>
        <v>0</v>
      </c>
      <c r="H52">
        <f>IF(ISBLANK('Fannie Historical Ops'!H$3),SUMIF('OS Analysis'!$AE3:$AE1002,'Fannie Historical Ops'!$B52,'OS Analysis'!$AT3:$AT1002),INDEX($J52:$U52,1,MATCH('Fannie Historical Ops'!H$3,'Fannie Historical Ops'!$J$4:$U$4,0)))</f>
        <v>0</v>
      </c>
      <c r="I52">
        <f>ROUND(IF(H52=0,0,(H52)/'Fannie Historical Ops'!$V$1),0)</f>
        <v>0</v>
      </c>
      <c r="J52">
        <f>((SUMIF('OS Analysis'!$B3:$B1002,'Fannie Historical Ops'!B52,'OS Analysis'!$AC3:$AC1002))/12)*12</f>
        <v>79215</v>
      </c>
      <c r="K52">
        <f>((SUMIF('OS Analysis'!$B3:$B1002,'Fannie Historical Ops'!B52,'OS Analysis'!$AB3:$AB1002))/11)*12</f>
        <v>80654.18181818182</v>
      </c>
      <c r="L52">
        <f>((SUMIF('OS Analysis'!$B3:$B1002,'Fannie Historical Ops'!B52,'OS Analysis'!$AA3:$AA1002))/10)*12</f>
        <v>80389.20000000001</v>
      </c>
      <c r="M52">
        <f>((SUMIF('OS Analysis'!$B3:$B1002,'Fannie Historical Ops'!B52,'OS Analysis'!$Z3:$Z1002))/9)*12</f>
        <v>79010.66666666667</v>
      </c>
      <c r="N52">
        <f>((SUMIF('OS Analysis'!$B3:$B1002,'Fannie Historical Ops'!B52,'OS Analysis'!$Y3:$Y1002))/8)*12</f>
        <v>80410.5</v>
      </c>
      <c r="O52">
        <f>((SUMIF('OS Analysis'!$B3:$B1002,'Fannie Historical Ops'!B52,'OS Analysis'!$X3:$X1002))/7)*12</f>
        <v>79074.85714285714</v>
      </c>
      <c r="P52">
        <f>((SUMIF('OS Analysis'!$B3:$B1002,'Fannie Historical Ops'!B52,'OS Analysis'!$W3:$W1002))/6)*12</f>
        <v>80774</v>
      </c>
      <c r="Q52">
        <f>((SUMIF('OS Analysis'!$B3:$B1002,'Fannie Historical Ops'!B52,'OS Analysis'!$V3:$V1002))/5)*12</f>
        <v>83080.79999999999</v>
      </c>
      <c r="R52">
        <f>((SUMIF('OS Analysis'!$B3:$B1002,'Fannie Historical Ops'!B52,'OS Analysis'!$U3:$U1002))/4)*12</f>
        <v>82506</v>
      </c>
      <c r="S52">
        <f>((SUMIF('OS Analysis'!$B3:$B1002,'Fannie Historical Ops'!B52,'OS Analysis'!$T3:$T1002))/3)*12</f>
        <v>86852</v>
      </c>
      <c r="T52">
        <f>((SUMIF('OS Analysis'!$B3:$B1002,'Fannie Historical Ops'!B52,'OS Analysis'!$S3:$S1002))/2)*12</f>
        <v>79278</v>
      </c>
      <c r="U52">
        <f>(SUMIF('OS Analysis'!$B3:$B1002,'Fannie Historical Ops'!B52,'OS Analysis'!$R3:$R1002))*12</f>
        <v>69396</v>
      </c>
      <c r="V52">
        <f>SUMIF('OS Analysis'!$B$3:$B$1002,'Fannie Historical Ops'!$B52,'OS Analysis'!$Q$3:$Q$1002)</f>
        <v>79215</v>
      </c>
      <c r="W52">
        <f>(V52/'Fannie Historical Ops'!$V$4)*12</f>
        <v>79215</v>
      </c>
      <c r="X52">
        <f>ROUND(IF(W52=0,0,(W52)/'Fannie Historical Ops'!$V$1),0)</f>
        <v>784</v>
      </c>
      <c r="Y52">
        <f>SUMIF('OS Analysis'!$CD3:$CD1002,'Fannie Historical Ops'!$B52,'OS Analysis'!$CS3:$CS1002)</f>
        <v>0</v>
      </c>
      <c r="Z52">
        <f>ROUND(IF(Y52=0,0,(Y52)/'Fannie Historical Ops'!$V$1),0)</f>
        <v>0</v>
      </c>
      <c r="AA52">
        <f>SUMIF('OS Analysis'!$CU3:$CU1002,'Fannie Historical Ops'!$B52,'OS Analysis'!$CW3:$CW1002)</f>
        <v>0</v>
      </c>
      <c r="AB52">
        <f>ROUND(IF(AA52=0,0,(AA52)/'Fannie Historical Ops'!$V$1),0)</f>
        <v>0</v>
      </c>
      <c r="AC52">
        <f>SUMIF('OS Analysis'!$CU3:$CU1002,'Fannie Historical Ops'!$B52,'OS Analysis'!$CX3:$CX1002)</f>
        <v>0</v>
      </c>
      <c r="AD52">
        <f>ROUND(IF(AC52=0,0,(AC52)/'Fannie Historical Ops'!$V$1),0)</f>
        <v>0</v>
      </c>
      <c r="AE52">
        <v>0</v>
      </c>
      <c r="AF52">
        <f>ROUND(IF(AE52=0,0,(AE52)/'Fannie Historical Ops'!$V$1),0)</f>
        <v>0</v>
      </c>
      <c r="AG52">
        <v>0</v>
      </c>
      <c r="AH52">
        <f>ROUND(IF(AG52=0,0,(AG52)/'Fannie Historical Ops'!$V$1),0)</f>
        <v>0</v>
      </c>
      <c r="AI52">
        <v>0</v>
      </c>
      <c r="AJ52">
        <f>ROUND(IF(AI52=0,0,(AI52)/'Fannie Historical Ops'!$V$1),0)</f>
        <v>0</v>
      </c>
      <c r="AK52">
        <f t="shared" si="14"/>
        <v>81591.45</v>
      </c>
      <c r="AL52">
        <f>ROUND(IF(AK52=0,0,(AK52)/'Fannie Historical Ops'!$V$1),0)</f>
        <v>808</v>
      </c>
      <c r="AM52">
        <f t="shared" si="11"/>
        <v>79215</v>
      </c>
      <c r="AN52">
        <f>ROUND(IF(AM52=0,0,(AM52)/'Fannie Historical Ops'!$V$1),0)</f>
        <v>784</v>
      </c>
      <c r="AQ52" t="str">
        <f>'Fannie Historical Ops'!B52</f>
        <v>Manager Salary</v>
      </c>
      <c r="AR52" t="str">
        <f>IF('Fannie Historical Ops'!AK52=0,"",IF('Fannie Historical Ops'!AK52=ROUND(1.03*'Fannie Historical Ops'!W52,2),"T-12 + 3%","Non-Standard Assumption - Please Clarify"))</f>
        <v>T-12 + 3%</v>
      </c>
      <c r="AV52">
        <v>0</v>
      </c>
      <c r="AW52">
        <v>0</v>
      </c>
      <c r="AX52">
        <v>0</v>
      </c>
      <c r="AY52">
        <v>0</v>
      </c>
    </row>
    <row r="53" ht="14.25" customHeight="1">
      <c r="A53">
        <v>19</v>
      </c>
      <c r="B53" t="s">
        <v>198</v>
      </c>
      <c r="D53">
        <f>IF(ISBLANK('Fannie Historical Ops'!D$3),SUMIF('OS Analysis'!$BM3:$BM1002,'Fannie Historical Ops'!$B53,'OS Analysis'!$CB3:$CB1002),INDEX($J53:$U53,1,MATCH('Fannie Historical Ops'!D$3,'Fannie Historical Ops'!$J$4:$U$4,0)))</f>
        <v>0</v>
      </c>
      <c r="E53">
        <f>ROUND(IF(D53=0,0,(D53)/'Fannie Historical Ops'!$V$1),0)</f>
        <v>0</v>
      </c>
      <c r="F53">
        <f>IF(ISBLANK('Fannie Historical Ops'!F$3),SUMIF('OS Analysis'!$AV3:$AV1002,'Fannie Historical Ops'!$B53,'OS Analysis'!$BK3:$BK1002),INDEX($J53:$U53,1,MATCH('Fannie Historical Ops'!F$3,'Fannie Historical Ops'!$J$4:$U$4,0)))</f>
        <v>0</v>
      </c>
      <c r="G53">
        <f>ROUND(IF(F53=0,0,(F53)/'Fannie Historical Ops'!$V$1),0)</f>
        <v>0</v>
      </c>
      <c r="H53">
        <f>IF(ISBLANK('Fannie Historical Ops'!H$3),SUMIF('OS Analysis'!$AE3:$AE1002,'Fannie Historical Ops'!$B53,'OS Analysis'!$AT3:$AT1002),INDEX($J53:$U53,1,MATCH('Fannie Historical Ops'!H$3,'Fannie Historical Ops'!$J$4:$U$4,0)))</f>
        <v>0</v>
      </c>
      <c r="I53">
        <f>ROUND(IF(H53=0,0,(H53)/'Fannie Historical Ops'!$V$1),0)</f>
        <v>0</v>
      </c>
      <c r="J53">
        <f>((SUMIF('OS Analysis'!$B3:$B1002,'Fannie Historical Ops'!B53,'OS Analysis'!$AC3:$AC1002))/12)*12</f>
        <v>114511</v>
      </c>
      <c r="K53">
        <f>((SUMIF('OS Analysis'!$B3:$B1002,'Fannie Historical Ops'!B53,'OS Analysis'!$AB3:$AB1002))/11)*12</f>
        <v>116166.54545454544</v>
      </c>
      <c r="L53">
        <f>((SUMIF('OS Analysis'!$B3:$B1002,'Fannie Historical Ops'!B53,'OS Analysis'!$AA3:$AA1002))/10)*12</f>
        <v>117246</v>
      </c>
      <c r="M53">
        <f>((SUMIF('OS Analysis'!$B3:$B1002,'Fannie Historical Ops'!B53,'OS Analysis'!$Z3:$Z1002))/9)*12</f>
        <v>113297.33333333334</v>
      </c>
      <c r="N53">
        <f>((SUMIF('OS Analysis'!$B3:$B1002,'Fannie Historical Ops'!B53,'OS Analysis'!$Y3:$Y1002))/8)*12</f>
        <v>113221.5</v>
      </c>
      <c r="O53">
        <f>((SUMIF('OS Analysis'!$B3:$B1002,'Fannie Historical Ops'!B53,'OS Analysis'!$X3:$X1002))/7)*12</f>
        <v>114720</v>
      </c>
      <c r="P53">
        <f>((SUMIF('OS Analysis'!$B3:$B1002,'Fannie Historical Ops'!B53,'OS Analysis'!$W3:$W1002))/6)*12</f>
        <v>114420</v>
      </c>
      <c r="Q53">
        <f>((SUMIF('OS Analysis'!$B3:$B1002,'Fannie Historical Ops'!B53,'OS Analysis'!$V3:$V1002))/5)*12</f>
        <v>115893.59999999999</v>
      </c>
      <c r="R53">
        <f>((SUMIF('OS Analysis'!$B3:$B1002,'Fannie Historical Ops'!B53,'OS Analysis'!$U3:$U1002))/4)*12</f>
        <v>118869</v>
      </c>
      <c r="S53">
        <f>((SUMIF('OS Analysis'!$B3:$B1002,'Fannie Historical Ops'!B53,'OS Analysis'!$T3:$T1002))/3)*12</f>
        <v>124116</v>
      </c>
      <c r="T53">
        <f>((SUMIF('OS Analysis'!$B3:$B1002,'Fannie Historical Ops'!B53,'OS Analysis'!$S3:$S1002))/2)*12</f>
        <v>107760</v>
      </c>
      <c r="U53">
        <f>(SUMIF('OS Analysis'!$B3:$B1002,'Fannie Historical Ops'!B53,'OS Analysis'!$R3:$R1002))*12</f>
        <v>104904</v>
      </c>
      <c r="V53">
        <f>SUMIF('OS Analysis'!$B$3:$B$1002,'Fannie Historical Ops'!$B53,'OS Analysis'!$Q$3:$Q$1002)</f>
        <v>114511</v>
      </c>
      <c r="W53">
        <f>(V53/'Fannie Historical Ops'!$V$4)*12</f>
        <v>114511</v>
      </c>
      <c r="X53">
        <f>ROUND(IF(W53=0,0,(W53)/'Fannie Historical Ops'!$V$1),0)</f>
        <v>1134</v>
      </c>
      <c r="Y53">
        <f>SUMIF('OS Analysis'!$CD3:$CD1002,'Fannie Historical Ops'!$B53,'OS Analysis'!$CS3:$CS1002)</f>
        <v>0</v>
      </c>
      <c r="Z53">
        <f>ROUND(IF(Y53=0,0,(Y53)/'Fannie Historical Ops'!$V$1),0)</f>
        <v>0</v>
      </c>
      <c r="AA53">
        <f>SUMIF('OS Analysis'!$CU3:$CU1002,'Fannie Historical Ops'!$B53,'OS Analysis'!$CW3:$CW1002)</f>
        <v>0</v>
      </c>
      <c r="AB53">
        <f>ROUND(IF(AA53=0,0,(AA53)/'Fannie Historical Ops'!$V$1),0)</f>
        <v>0</v>
      </c>
      <c r="AC53">
        <f>SUMIF('OS Analysis'!$CU3:$CU1002,'Fannie Historical Ops'!$B53,'OS Analysis'!$CX3:$CX1002)</f>
        <v>0</v>
      </c>
      <c r="AD53">
        <f>ROUND(IF(AC53=0,0,(AC53)/'Fannie Historical Ops'!$V$1),0)</f>
        <v>0</v>
      </c>
      <c r="AE53">
        <v>0</v>
      </c>
      <c r="AF53">
        <f>ROUND(IF(AE53=0,0,(AE53)/'Fannie Historical Ops'!$V$1),0)</f>
        <v>0</v>
      </c>
      <c r="AG53">
        <v>0</v>
      </c>
      <c r="AH53">
        <f>ROUND(IF(AG53=0,0,(AG53)/'Fannie Historical Ops'!$V$1),0)</f>
        <v>0</v>
      </c>
      <c r="AI53">
        <v>0</v>
      </c>
      <c r="AJ53">
        <f>ROUND(IF(AI53=0,0,(AI53)/'Fannie Historical Ops'!$V$1),0)</f>
        <v>0</v>
      </c>
      <c r="AK53">
        <f t="shared" si="14"/>
        <v>117946.33</v>
      </c>
      <c r="AL53">
        <f>ROUND(IF(AK53=0,0,(AK53)/'Fannie Historical Ops'!$V$1),0)</f>
        <v>1168</v>
      </c>
      <c r="AM53">
        <f t="shared" si="11"/>
        <v>114511</v>
      </c>
      <c r="AN53">
        <f>ROUND(IF(AM53=0,0,(AM53)/'Fannie Historical Ops'!$V$1),0)</f>
        <v>1134</v>
      </c>
      <c r="AQ53" t="str">
        <f>'Fannie Historical Ops'!B53</f>
        <v>Other Leasing Salaries</v>
      </c>
      <c r="AR53" t="str">
        <f>IF('Fannie Historical Ops'!AK53=0,"",IF('Fannie Historical Ops'!AK53=ROUND(1.03*'Fannie Historical Ops'!W53,2),"T-12 + 3%","Non-Standard Assumption - Please Clarify"))</f>
        <v>T-12 + 3%</v>
      </c>
      <c r="AV53">
        <v>0</v>
      </c>
      <c r="AW53">
        <v>0</v>
      </c>
      <c r="AX53">
        <v>0</v>
      </c>
      <c r="AY53">
        <v>0</v>
      </c>
    </row>
    <row r="54" ht="14.25" customHeight="1">
      <c r="A54">
        <v>20</v>
      </c>
      <c r="B54" t="s">
        <v>199</v>
      </c>
      <c r="D54">
        <f>IF(ISBLANK('Fannie Historical Ops'!D$3),SUMIF('OS Analysis'!$BM3:$BM1002,'Fannie Historical Ops'!$B54,'OS Analysis'!$CB3:$CB1002),INDEX($J54:$U54,1,MATCH('Fannie Historical Ops'!D$3,'Fannie Historical Ops'!$J$4:$U$4,0)))</f>
        <v>0</v>
      </c>
      <c r="E54">
        <f>ROUND(IF(D54=0,0,(D54)/'Fannie Historical Ops'!$V$1),0)</f>
        <v>0</v>
      </c>
      <c r="F54">
        <f>IF(ISBLANK('Fannie Historical Ops'!F$3),SUMIF('OS Analysis'!$AV3:$AV1002,'Fannie Historical Ops'!$B54,'OS Analysis'!$BK3:$BK1002),INDEX($J54:$U54,1,MATCH('Fannie Historical Ops'!F$3,'Fannie Historical Ops'!$J$4:$U$4,0)))</f>
        <v>0</v>
      </c>
      <c r="G54">
        <f>ROUND(IF(F54=0,0,(F54)/'Fannie Historical Ops'!$V$1),0)</f>
        <v>0</v>
      </c>
      <c r="H54">
        <f>IF(ISBLANK('Fannie Historical Ops'!H$3),SUMIF('OS Analysis'!$AE3:$AE1002,'Fannie Historical Ops'!$B54,'OS Analysis'!$AT3:$AT1002),INDEX($J54:$U54,1,MATCH('Fannie Historical Ops'!H$3,'Fannie Historical Ops'!$J$4:$U$4,0)))</f>
        <v>0</v>
      </c>
      <c r="I54">
        <f>ROUND(IF(H54=0,0,(H54)/'Fannie Historical Ops'!$V$1),0)</f>
        <v>0</v>
      </c>
      <c r="J54">
        <f>((SUMIF('OS Analysis'!$B3:$B1002,'Fannie Historical Ops'!B54,'OS Analysis'!$AC3:$AC1002))/12)*12</f>
        <v>0</v>
      </c>
      <c r="K54">
        <f>((SUMIF('OS Analysis'!$B3:$B1002,'Fannie Historical Ops'!B54,'OS Analysis'!$AB3:$AB1002))/11)*12</f>
        <v>0</v>
      </c>
      <c r="L54">
        <f>((SUMIF('OS Analysis'!$B3:$B1002,'Fannie Historical Ops'!B54,'OS Analysis'!$AA3:$AA1002))/10)*12</f>
        <v>0</v>
      </c>
      <c r="M54">
        <f>((SUMIF('OS Analysis'!$B3:$B1002,'Fannie Historical Ops'!B54,'OS Analysis'!$Z3:$Z1002))/9)*12</f>
        <v>0</v>
      </c>
      <c r="N54">
        <f>((SUMIF('OS Analysis'!$B3:$B1002,'Fannie Historical Ops'!B54,'OS Analysis'!$Y3:$Y1002))/8)*12</f>
        <v>0</v>
      </c>
      <c r="O54">
        <f>((SUMIF('OS Analysis'!$B3:$B1002,'Fannie Historical Ops'!B54,'OS Analysis'!$X3:$X1002))/7)*12</f>
        <v>0</v>
      </c>
      <c r="P54">
        <f>((SUMIF('OS Analysis'!$B3:$B1002,'Fannie Historical Ops'!B54,'OS Analysis'!$W3:$W1002))/6)*12</f>
        <v>0</v>
      </c>
      <c r="Q54">
        <f>((SUMIF('OS Analysis'!$B3:$B1002,'Fannie Historical Ops'!B54,'OS Analysis'!$V3:$V1002))/5)*12</f>
        <v>0</v>
      </c>
      <c r="R54">
        <f>((SUMIF('OS Analysis'!$B3:$B1002,'Fannie Historical Ops'!B54,'OS Analysis'!$U3:$U1002))/4)*12</f>
        <v>0</v>
      </c>
      <c r="S54">
        <f>((SUMIF('OS Analysis'!$B3:$B1002,'Fannie Historical Ops'!B54,'OS Analysis'!$T3:$T1002))/3)*12</f>
        <v>0</v>
      </c>
      <c r="T54">
        <f>((SUMIF('OS Analysis'!$B3:$B1002,'Fannie Historical Ops'!B54,'OS Analysis'!$S3:$S1002))/2)*12</f>
        <v>0</v>
      </c>
      <c r="U54">
        <f>(SUMIF('OS Analysis'!$B3:$B1002,'Fannie Historical Ops'!B54,'OS Analysis'!$R3:$R1002))*12</f>
        <v>0</v>
      </c>
      <c r="V54">
        <f>SUMIF('OS Analysis'!$B$3:$B$1002,'Fannie Historical Ops'!$B54,'OS Analysis'!$Q$3:$Q$1002)</f>
        <v>0</v>
      </c>
      <c r="W54">
        <f>(V54/'Fannie Historical Ops'!$V$4)*12</f>
        <v>0</v>
      </c>
      <c r="X54">
        <f>ROUND(IF(W54=0,0,(W54)/'Fannie Historical Ops'!$V$1),0)</f>
        <v>0</v>
      </c>
      <c r="Y54">
        <f>SUMIF('OS Analysis'!$CD3:$CD1002,'Fannie Historical Ops'!$B54,'OS Analysis'!$CS3:$CS1002)</f>
        <v>0</v>
      </c>
      <c r="Z54">
        <f>ROUND(IF(Y54=0,0,(Y54)/'Fannie Historical Ops'!$V$1),0)</f>
        <v>0</v>
      </c>
      <c r="AA54">
        <f>SUMIF('OS Analysis'!$CU3:$CU1002,'Fannie Historical Ops'!$B54,'OS Analysis'!$CW3:$CW1002)</f>
        <v>0</v>
      </c>
      <c r="AB54">
        <f>ROUND(IF(AA54=0,0,(AA54)/'Fannie Historical Ops'!$V$1),0)</f>
        <v>0</v>
      </c>
      <c r="AC54">
        <f>SUMIF('OS Analysis'!$CU3:$CU1002,'Fannie Historical Ops'!$B54,'OS Analysis'!$CX3:$CX1002)</f>
        <v>0</v>
      </c>
      <c r="AD54">
        <f>ROUND(IF(AC54=0,0,(AC54)/'Fannie Historical Ops'!$V$1),0)</f>
        <v>0</v>
      </c>
      <c r="AE54">
        <v>0</v>
      </c>
      <c r="AF54">
        <f>ROUND(IF(AE54=0,0,(AE54)/'Fannie Historical Ops'!$V$1),0)</f>
        <v>0</v>
      </c>
      <c r="AG54">
        <v>0</v>
      </c>
      <c r="AH54">
        <f>ROUND(IF(AG54=0,0,(AG54)/'Fannie Historical Ops'!$V$1),0)</f>
        <v>0</v>
      </c>
      <c r="AI54">
        <v>0</v>
      </c>
      <c r="AJ54">
        <f>ROUND(IF(AI54=0,0,(AI54)/'Fannie Historical Ops'!$V$1),0)</f>
        <v>0</v>
      </c>
      <c r="AK54">
        <f t="shared" si="14"/>
        <v>0</v>
      </c>
      <c r="AL54">
        <f>ROUND(IF(AK54=0,0,(AK54)/'Fannie Historical Ops'!$V$1),0)</f>
        <v>0</v>
      </c>
      <c r="AM54">
        <f t="shared" si="11"/>
        <v>0</v>
      </c>
      <c r="AN54">
        <f>ROUND(IF(AM54=0,0,(AM54)/'Fannie Historical Ops'!$V$1),0)</f>
        <v>0</v>
      </c>
      <c r="AQ54" t="str">
        <f>'Fannie Historical Ops'!B54</f>
        <v>Maintenance Super Salary</v>
      </c>
      <c r="AR54">
        <f>IF('Fannie Historical Ops'!AK54=0,"",IF('Fannie Historical Ops'!AK54=ROUND(1.03*'Fannie Historical Ops'!W54,2),"T-12 + 3%","Non-Standard Assumption - Please Clarify"))</f>
      </c>
      <c r="AV54">
        <v>0</v>
      </c>
      <c r="AW54">
        <v>0</v>
      </c>
      <c r="AX54">
        <v>0</v>
      </c>
      <c r="AY54">
        <v>0</v>
      </c>
    </row>
    <row r="55" ht="14.25" customHeight="1">
      <c r="A55">
        <v>21</v>
      </c>
      <c r="B55" t="s">
        <v>200</v>
      </c>
      <c r="D55">
        <f>IF(ISBLANK('Fannie Historical Ops'!D$3),SUMIF('OS Analysis'!$BM3:$BM1002,'Fannie Historical Ops'!$B55,'OS Analysis'!$CB3:$CB1002),INDEX($J55:$U55,1,MATCH('Fannie Historical Ops'!D$3,'Fannie Historical Ops'!$J$4:$U$4,0)))</f>
        <v>0</v>
      </c>
      <c r="E55">
        <f>ROUND(IF(D55=0,0,(D55)/'Fannie Historical Ops'!$V$1),0)</f>
        <v>0</v>
      </c>
      <c r="F55">
        <f>IF(ISBLANK('Fannie Historical Ops'!F$3),SUMIF('OS Analysis'!$AV3:$AV1002,'Fannie Historical Ops'!$B55,'OS Analysis'!$BK3:$BK1002),INDEX($J55:$U55,1,MATCH('Fannie Historical Ops'!F$3,'Fannie Historical Ops'!$J$4:$U$4,0)))</f>
        <v>0</v>
      </c>
      <c r="G55">
        <f>ROUND(IF(F55=0,0,(F55)/'Fannie Historical Ops'!$V$1),0)</f>
        <v>0</v>
      </c>
      <c r="H55">
        <f>IF(ISBLANK('Fannie Historical Ops'!H$3),SUMIF('OS Analysis'!$AE3:$AE1002,'Fannie Historical Ops'!$B55,'OS Analysis'!$AT3:$AT1002),INDEX($J55:$U55,1,MATCH('Fannie Historical Ops'!H$3,'Fannie Historical Ops'!$J$4:$U$4,0)))</f>
        <v>0</v>
      </c>
      <c r="I55">
        <f>ROUND(IF(H55=0,0,(H55)/'Fannie Historical Ops'!$V$1),0)</f>
        <v>0</v>
      </c>
      <c r="J55">
        <f>((SUMIF('OS Analysis'!$B3:$B1002,'Fannie Historical Ops'!B55,'OS Analysis'!$AC3:$AC1002))/12)*12</f>
        <v>212857</v>
      </c>
      <c r="K55">
        <f>((SUMIF('OS Analysis'!$B3:$B1002,'Fannie Historical Ops'!B55,'OS Analysis'!$AB3:$AB1002))/11)*12</f>
        <v>218762.18181818182</v>
      </c>
      <c r="L55">
        <f>((SUMIF('OS Analysis'!$B3:$B1002,'Fannie Historical Ops'!B55,'OS Analysis'!$AA3:$AA1002))/10)*12</f>
        <v>220662</v>
      </c>
      <c r="M55">
        <f>((SUMIF('OS Analysis'!$B3:$B1002,'Fannie Historical Ops'!B55,'OS Analysis'!$Z3:$Z1002))/9)*12</f>
        <v>208349.33333333334</v>
      </c>
      <c r="N55">
        <f>((SUMIF('OS Analysis'!$B3:$B1002,'Fannie Historical Ops'!B55,'OS Analysis'!$Y3:$Y1002))/8)*12</f>
        <v>211411.5</v>
      </c>
      <c r="O55">
        <f>((SUMIF('OS Analysis'!$B3:$B1002,'Fannie Historical Ops'!B55,'OS Analysis'!$X3:$X1002))/7)*12</f>
        <v>210726.85714285713</v>
      </c>
      <c r="P55">
        <f>((SUMIF('OS Analysis'!$B3:$B1002,'Fannie Historical Ops'!B55,'OS Analysis'!$W3:$W1002))/6)*12</f>
        <v>217804</v>
      </c>
      <c r="Q55">
        <f>((SUMIF('OS Analysis'!$B3:$B1002,'Fannie Historical Ops'!B55,'OS Analysis'!$V3:$V1002))/5)*12</f>
        <v>228600</v>
      </c>
      <c r="R55">
        <f>((SUMIF('OS Analysis'!$B3:$B1002,'Fannie Historical Ops'!B55,'OS Analysis'!$U3:$U1002))/4)*12</f>
        <v>232470</v>
      </c>
      <c r="S55">
        <f>((SUMIF('OS Analysis'!$B3:$B1002,'Fannie Historical Ops'!B55,'OS Analysis'!$T3:$T1002))/3)*12</f>
        <v>246600</v>
      </c>
      <c r="T55">
        <f>((SUMIF('OS Analysis'!$B3:$B1002,'Fannie Historical Ops'!B55,'OS Analysis'!$S3:$S1002))/2)*12</f>
        <v>212832</v>
      </c>
      <c r="U55">
        <f>(SUMIF('OS Analysis'!$B3:$B1002,'Fannie Historical Ops'!B55,'OS Analysis'!$R3:$R1002))*12</f>
        <v>182952</v>
      </c>
      <c r="V55">
        <f>SUMIF('OS Analysis'!$B$3:$B$1002,'Fannie Historical Ops'!$B55,'OS Analysis'!$Q$3:$Q$1002)</f>
        <v>212857</v>
      </c>
      <c r="W55">
        <f>(V55/'Fannie Historical Ops'!$V$4)*12</f>
        <v>212857</v>
      </c>
      <c r="X55">
        <f>ROUND(IF(W55=0,0,(W55)/'Fannie Historical Ops'!$V$1),0)</f>
        <v>2107</v>
      </c>
      <c r="Y55">
        <f>SUMIF('OS Analysis'!$CD3:$CD1002,'Fannie Historical Ops'!$B55,'OS Analysis'!$CS3:$CS1002)</f>
        <v>0</v>
      </c>
      <c r="Z55">
        <f>ROUND(IF(Y55=0,0,(Y55)/'Fannie Historical Ops'!$V$1),0)</f>
        <v>0</v>
      </c>
      <c r="AA55">
        <f>SUMIF('OS Analysis'!$CU3:$CU1002,'Fannie Historical Ops'!$B55,'OS Analysis'!$CW3:$CW1002)</f>
        <v>0</v>
      </c>
      <c r="AB55">
        <f>ROUND(IF(AA55=0,0,(AA55)/'Fannie Historical Ops'!$V$1),0)</f>
        <v>0</v>
      </c>
      <c r="AC55">
        <f>SUMIF('OS Analysis'!$CU3:$CU1002,'Fannie Historical Ops'!$B55,'OS Analysis'!$CX3:$CX1002)</f>
        <v>0</v>
      </c>
      <c r="AD55">
        <f>ROUND(IF(AC55=0,0,(AC55)/'Fannie Historical Ops'!$V$1),0)</f>
        <v>0</v>
      </c>
      <c r="AE55">
        <v>0</v>
      </c>
      <c r="AF55">
        <f>ROUND(IF(AE55=0,0,(AE55)/'Fannie Historical Ops'!$V$1),0)</f>
        <v>0</v>
      </c>
      <c r="AG55">
        <v>0</v>
      </c>
      <c r="AH55">
        <f>ROUND(IF(AG55=0,0,(AG55)/'Fannie Historical Ops'!$V$1),0)</f>
        <v>0</v>
      </c>
      <c r="AI55">
        <v>0</v>
      </c>
      <c r="AJ55">
        <f>ROUND(IF(AI55=0,0,(AI55)/'Fannie Historical Ops'!$V$1),0)</f>
        <v>0</v>
      </c>
      <c r="AK55">
        <f t="shared" si="14"/>
        <v>219242.71</v>
      </c>
      <c r="AL55">
        <f>ROUND(IF(AK55=0,0,(AK55)/'Fannie Historical Ops'!$V$1),0)</f>
        <v>2171</v>
      </c>
      <c r="AM55">
        <f t="shared" si="11"/>
        <v>212857</v>
      </c>
      <c r="AN55">
        <f>ROUND(IF(AM55=0,0,(AM55)/'Fannie Historical Ops'!$V$1),0)</f>
        <v>2107</v>
      </c>
      <c r="AQ55" t="str">
        <f>'Fannie Historical Ops'!B55</f>
        <v>Other Maintenance Salaries</v>
      </c>
      <c r="AR55" t="str">
        <f>IF('Fannie Historical Ops'!AK55=0,"",IF('Fannie Historical Ops'!AK55=ROUND(1.03*'Fannie Historical Ops'!W55,2),"T-12 + 3%","Non-Standard Assumption - Please Clarify"))</f>
        <v>T-12 + 3%</v>
      </c>
      <c r="AV55">
        <v>0</v>
      </c>
      <c r="AW55">
        <v>0</v>
      </c>
      <c r="AX55">
        <v>0</v>
      </c>
      <c r="AY55">
        <v>0</v>
      </c>
    </row>
    <row r="56" ht="14.25" customHeight="1">
      <c r="A56">
        <v>22</v>
      </c>
      <c r="B56" t="s">
        <v>201</v>
      </c>
      <c r="D56">
        <f>IF(ISBLANK('Fannie Historical Ops'!D$3),IF('Fannie Historical Ops'!B56="Apartment Allowances",-SUMIF('OS Analysis'!$BM3:$BM1002,"Apartment Allowances (income line item)",'OS Analysis'!$CB3:$CB1002)+SUMIF('OS Analysis'!$BM3:$BM1002,"Apartment Allowances (expense line item)",'OS Analysis'!$CB3:$CB1002),SUMIF('OS Analysis'!$BM3:$BM1002,'Fannie Historical Ops'!$B56,'OS Analysis'!$CB3:$CB1002)),INDEX($J56:$U56,1,MATCH('Fannie Historical Ops'!D$3,'Fannie Historical Ops'!$J$4:$U$4,0)))</f>
        <v>0</v>
      </c>
      <c r="E56">
        <f>ROUND(IF(D56=0,0,(D56)/'Fannie Historical Ops'!$V$1),0)</f>
        <v>0</v>
      </c>
      <c r="F56">
        <f>IF(ISBLANK('Fannie Historical Ops'!F$3),IF('Fannie Historical Ops'!B56="Apartment Allowances",-SUMIF('OS Analysis'!$AV3:$AV1002,"Apartment Allowances (income line item)",'OS Analysis'!$BK3:$BK1002)+SUMIF('OS Analysis'!$AV3:$AV1002,"Apartment Allowances (expense line item)",'OS Analysis'!$BK3:$BK1002),SUMIF('OS Analysis'!$AV3:$AV1002,'Fannie Historical Ops'!$B56,'OS Analysis'!$BK3:$BK1002)),INDEX($J56:$U56,1,MATCH('Fannie Historical Ops'!F$3,'Fannie Historical Ops'!$J$4:$U$4,0)))</f>
        <v>0</v>
      </c>
      <c r="G56">
        <f>ROUND(IF(F56=0,0,(F56)/'Fannie Historical Ops'!$V$1),0)</f>
        <v>0</v>
      </c>
      <c r="H56">
        <f>IF(ISBLANK('Fannie Historical Ops'!H$3),IF('Fannie Historical Ops'!B56="Apartment Allowances",-SUMIF('OS Analysis'!$AE3:$AE1002,"Apartment Allowances (income line item)",'OS Analysis'!$AT3:$AT1002)+SUMIF('OS Analysis'!$AE3:$AE1002,"Apartment Allowances (expense line item)",'OS Analysis'!$AT3:$AT1002),SUMIF('OS Analysis'!$AE3:$AE1002,'Fannie Historical Ops'!$B56,'OS Analysis'!$AT3:$AT1002)),INDEX($J56:$U56,1,MATCH('Fannie Historical Ops'!H$3,'Fannie Historical Ops'!$J$4:$U$4,0)))</f>
        <v>0</v>
      </c>
      <c r="I56">
        <f>ROUND(IF(H56=0,0,(H56)/'Fannie Historical Ops'!$V$1),0)</f>
        <v>0</v>
      </c>
      <c r="J56">
        <f>-(((SUMIF('OS Analysis'!$B3:$B1002,"Apartment Allowances (income line item)",'OS Analysis'!$AC3:$AC1002))/12)*12)+(((SUMIF('OS Analysis'!$B3:$B1002,"Apartment Allowances (expense line item)",'OS Analysis'!$AC3:$AC1002))/12)*12)</f>
        <v>0</v>
      </c>
      <c r="K56">
        <f>-(((SUMIF('OS Analysis'!$B3:$B1002,"Apartment Allowances (income line item)",'OS Analysis'!$AB3:$AB1002))/11)*12)+(((SUMIF('OS Analysis'!$B3:$B1002,"Apartment Allowances (expense line item)",'OS Analysis'!$AB3:$AB1002))/11)*12)</f>
        <v>0</v>
      </c>
      <c r="L56">
        <f>-(((SUMIF('OS Analysis'!$B3:$B1002,"Apartment Allowances (income line item)",'OS Analysis'!$AA3:$AA1002))/10)*12)+(((SUMIF('OS Analysis'!$B3:$B1002,"Apartment Allowances (expense line item)",'OS Analysis'!$AA3:$AA1002))/10)*12)</f>
        <v>0</v>
      </c>
      <c r="M56">
        <f>-(((SUMIF('OS Analysis'!$B3:$B1002,"Apartment Allowances (income line item)",'OS Analysis'!$Z3:$Z1002))/9)*12)+(((SUMIF('OS Analysis'!$B3:$B1002,"Apartment Allowances (expense line item)",'OS Analysis'!$Z3:$Z1002))/9)*12)</f>
        <v>0</v>
      </c>
      <c r="N56">
        <f>-(((SUMIF('OS Analysis'!$B3:$B1002,"Apartment Allowances (income line item)",'OS Analysis'!$Y3:$Y1002))/8)*12)+(((SUMIF('OS Analysis'!$B3:$B1002,"Apartment Allowances (expense line item)",'OS Analysis'!$Y3:$Y1002))/8)*12)</f>
        <v>0</v>
      </c>
      <c r="O56">
        <f>-(((SUMIF('OS Analysis'!$B3:$B1002,"Apartment Allowances (income line item)",'OS Analysis'!$X3:$X1002))/7)*12)+(((SUMIF('OS Analysis'!$B3:$B1002,"Apartment Allowances (expense line item)",'OS Analysis'!$X3:$X1002))/7)*12)</f>
        <v>0</v>
      </c>
      <c r="P56">
        <f>-(((SUMIF('OS Analysis'!$B3:$B1002,"Apartment Allowances (income line item)",'OS Analysis'!$W3:$W1002))/6)*12)+(((SUMIF('OS Analysis'!$B3:$B1002,"Apartment Allowances (expense line item)",'OS Analysis'!$W3:$W1002))/6)*12)</f>
        <v>0</v>
      </c>
      <c r="Q56">
        <f>-(((SUMIF('OS Analysis'!$B3:$B1002,"Apartment Allowances (income line item)",'OS Analysis'!$V3:$V1002))/5)*12)+(((SUMIF('OS Analysis'!$B3:$B1002,"Apartment Allowances (expense line item)",'OS Analysis'!$V3:$V1002))/5)*12)</f>
        <v>0</v>
      </c>
      <c r="R56">
        <f>-(((SUMIF('OS Analysis'!$B3:$B1002,"Apartment Allowances (income line item)",'OS Analysis'!$U3:$U1002))/4)*12)+(((SUMIF('OS Analysis'!$B3:$B1002,"Apartment Allowances (expense line item)",'OS Analysis'!$U3:$U1002))/4)*12)</f>
        <v>0</v>
      </c>
      <c r="S56">
        <f>-(((SUMIF('OS Analysis'!$B3:$B1002,"Apartment Allowances (income line item)",'OS Analysis'!$T3:$T1002))/3)*12)+(((SUMIF('OS Analysis'!$B3:$B1002,"Apartment Allowances (expense line item)",'OS Analysis'!$T3:$T1002))/3)*12)</f>
        <v>0</v>
      </c>
      <c r="T56">
        <f>-(((SUMIF('OS Analysis'!$B3:$B1002,"Apartment Allowances (income line item)",'OS Analysis'!$S3:$S1002))/2)*12)+(((SUMIF('OS Analysis'!$B3:$B1002,"Apartment Allowances (expense line item)",'OS Analysis'!$S3:$S1002))/2)*12)</f>
        <v>0</v>
      </c>
      <c r="U56">
        <f>-(((SUMIF('OS Analysis'!$B3:$B1002,"Apartment Allowances (income line item)",'OS Analysis'!$R3:$R1002)))*12)+(((SUMIF('OS Analysis'!$B3:$B1002,"Apartment Allowances (expense line item)",'OS Analysis'!$R3:$R1002)))*12)</f>
        <v>0</v>
      </c>
      <c r="V56">
        <f>IF('Fannie Historical Ops'!B56="Apartment Allowances",-SUMIF('OS Analysis'!$B$3:$B$1002,"Apartment Allowances (income line item)",'OS Analysis'!$Q$3:$Q$1002)+SUMIF('OS Analysis'!$B$3:$B$1002,"Apartment Allowances (expense line item)",'OS Analysis'!$Q$3:$Q$1002),SUMIF('OS Analysis'!$B$3:$B$1002,'Fannie Historical Ops'!$B56,'OS Analysis'!$Q$3:$Q$1002))</f>
        <v>0</v>
      </c>
      <c r="W56">
        <f>(V56/'Fannie Historical Ops'!$V$4)*12</f>
        <v>0</v>
      </c>
      <c r="X56">
        <f>ROUND(IF(W56=0,0,(W56)/'Fannie Historical Ops'!$V$1),0)</f>
        <v>0</v>
      </c>
      <c r="Y56">
        <f>-SUMIF('OS Analysis'!$CD3:$CD1002,"Apartment Allowances (income line item)",'OS Analysis'!$CS3:$CS1002)+SUMIF('OS Analysis'!$CD3:$CD1002,"Apartment Allowances (expense line item)",'OS Analysis'!$CS3:$CS1002)</f>
        <v>0</v>
      </c>
      <c r="Z56">
        <f>ROUND(IF(Y56=0,0,(Y56)/'Fannie Historical Ops'!$V$1),0)</f>
        <v>0</v>
      </c>
      <c r="AA56">
        <f>-SUMIF('OS Analysis'!$CU3:$CU1002,"Apartment Allowances (income line item)",'OS Analysis'!$CW3:$CW1002)+SUMIF('OS Analysis'!$CU3:$CU1002,"Apartment Allowances (expense line item)",'OS Analysis'!$CW3:$CW1002)</f>
        <v>0</v>
      </c>
      <c r="AB56">
        <f>ROUND(IF(AA56=0,0,(AA56)/'Fannie Historical Ops'!$V$1),0)</f>
        <v>0</v>
      </c>
      <c r="AC56">
        <f>-SUMIF('OS Analysis'!$CU3:$CU1002,"Apartment Allowances (income line item)",'OS Analysis'!$CX3:$CX1002)+SUMIF('OS Analysis'!$CU3:$CU1002,"Apartment Allowances (expense line item)",'OS Analysis'!$CX3:$CX1002)</f>
        <v>0</v>
      </c>
      <c r="AD56">
        <f>ROUND(IF(AC56=0,0,(AC56)/'Fannie Historical Ops'!$V$1),0)</f>
        <v>0</v>
      </c>
      <c r="AE56">
        <v>0</v>
      </c>
      <c r="AF56">
        <f>ROUND(IF(AE56=0,0,(AE56)/'Fannie Historical Ops'!$V$1),0)</f>
        <v>0</v>
      </c>
      <c r="AG56">
        <v>0</v>
      </c>
      <c r="AH56">
        <f>ROUND(IF(AG56=0,0,(AG56)/'Fannie Historical Ops'!$V$1),0)</f>
        <v>0</v>
      </c>
      <c r="AI56">
        <v>0</v>
      </c>
      <c r="AJ56">
        <f>ROUND(IF(AI56=0,0,(AI56)/'Fannie Historical Ops'!$V$1),0)</f>
        <v>0</v>
      </c>
      <c r="AK56">
        <f t="shared" si="14"/>
        <v>0</v>
      </c>
      <c r="AL56">
        <f>ROUND(IF(AK56=0,0,(AK56)/'Fannie Historical Ops'!$V$1),0)</f>
        <v>0</v>
      </c>
      <c r="AM56">
        <f t="shared" si="11"/>
        <v>0</v>
      </c>
      <c r="AN56">
        <f>ROUND(IF(AM56=0,0,(AM56)/'Fannie Historical Ops'!$V$1),0)</f>
        <v>0</v>
      </c>
      <c r="AQ56" t="str">
        <f>'Fannie Historical Ops'!B56</f>
        <v>Apartment Allowances</v>
      </c>
      <c r="AR56">
        <f>IF('Fannie Historical Ops'!AK56=0,"",IF('Fannie Historical Ops'!AK56=ROUND(1.03*'Fannie Historical Ops'!W56,2),"T-12 + 3%","Non-Standard Assumption - Please Clarify"))</f>
      </c>
      <c r="AV56">
        <v>0</v>
      </c>
      <c r="AW56">
        <v>0</v>
      </c>
      <c r="AX56">
        <v>0</v>
      </c>
      <c r="AY56">
        <v>0</v>
      </c>
    </row>
    <row r="57" ht="14.25" customHeight="1">
      <c r="A57">
        <v>23</v>
      </c>
      <c r="B57" t="s">
        <v>202</v>
      </c>
      <c r="D57">
        <f>IF(ISBLANK('Fannie Historical Ops'!D$3),SUMIF('OS Analysis'!$BM3:$BM1002,'Fannie Historical Ops'!$B57,'OS Analysis'!$CB3:$CB1002),INDEX($J57:$U57,1,MATCH('Fannie Historical Ops'!D$3,'Fannie Historical Ops'!$J$4:$U$4,0)))</f>
        <v>0</v>
      </c>
      <c r="E57">
        <f>ROUND(IF(D57=0,0,(D57)/'Fannie Historical Ops'!$V$1),0)</f>
        <v>0</v>
      </c>
      <c r="F57">
        <f>IF(ISBLANK('Fannie Historical Ops'!F$3),SUMIF('OS Analysis'!$AV3:$AV1002,'Fannie Historical Ops'!$B57,'OS Analysis'!$BK3:$BK1002),INDEX($J57:$U57,1,MATCH('Fannie Historical Ops'!F$3,'Fannie Historical Ops'!$J$4:$U$4,0)))</f>
        <v>0</v>
      </c>
      <c r="G57">
        <f>ROUND(IF(F57=0,0,(F57)/'Fannie Historical Ops'!$V$1),0)</f>
        <v>0</v>
      </c>
      <c r="H57">
        <f>IF(ISBLANK('Fannie Historical Ops'!H$3),SUMIF('OS Analysis'!$AE3:$AE1002,'Fannie Historical Ops'!$B57,'OS Analysis'!$AT3:$AT1002),INDEX($J57:$U57,1,MATCH('Fannie Historical Ops'!H$3,'Fannie Historical Ops'!$J$4:$U$4,0)))</f>
        <v>0</v>
      </c>
      <c r="I57">
        <f>ROUND(IF(H57=0,0,(H57)/'Fannie Historical Ops'!$V$1),0)</f>
        <v>0</v>
      </c>
      <c r="J57">
        <f>((SUMIF('OS Analysis'!$B3:$B1002,'Fannie Historical Ops'!B57,'OS Analysis'!$AC3:$AC1002))/12)*12</f>
        <v>0</v>
      </c>
      <c r="K57">
        <f>((SUMIF('OS Analysis'!$B3:$B1002,'Fannie Historical Ops'!B57,'OS Analysis'!$AB3:$AB1002))/11)*12</f>
        <v>0</v>
      </c>
      <c r="L57">
        <f>((SUMIF('OS Analysis'!$B3:$B1002,'Fannie Historical Ops'!B57,'OS Analysis'!$AA3:$AA1002))/10)*12</f>
        <v>0</v>
      </c>
      <c r="M57">
        <f>((SUMIF('OS Analysis'!$B3:$B1002,'Fannie Historical Ops'!B57,'OS Analysis'!$Z3:$Z1002))/9)*12</f>
        <v>0</v>
      </c>
      <c r="N57">
        <f>((SUMIF('OS Analysis'!$B3:$B1002,'Fannie Historical Ops'!B57,'OS Analysis'!$Y3:$Y1002))/8)*12</f>
        <v>0</v>
      </c>
      <c r="O57">
        <f>((SUMIF('OS Analysis'!$B3:$B1002,'Fannie Historical Ops'!B57,'OS Analysis'!$X3:$X1002))/7)*12</f>
        <v>0</v>
      </c>
      <c r="P57">
        <f>((SUMIF('OS Analysis'!$B3:$B1002,'Fannie Historical Ops'!B57,'OS Analysis'!$W3:$W1002))/6)*12</f>
        <v>0</v>
      </c>
      <c r="Q57">
        <f>((SUMIF('OS Analysis'!$B3:$B1002,'Fannie Historical Ops'!B57,'OS Analysis'!$V3:$V1002))/5)*12</f>
        <v>0</v>
      </c>
      <c r="R57">
        <f>((SUMIF('OS Analysis'!$B3:$B1002,'Fannie Historical Ops'!B57,'OS Analysis'!$U3:$U1002))/4)*12</f>
        <v>0</v>
      </c>
      <c r="S57">
        <f>((SUMIF('OS Analysis'!$B3:$B1002,'Fannie Historical Ops'!B57,'OS Analysis'!$T3:$T1002))/3)*12</f>
        <v>0</v>
      </c>
      <c r="T57">
        <f>((SUMIF('OS Analysis'!$B3:$B1002,'Fannie Historical Ops'!B57,'OS Analysis'!$S3:$S1002))/2)*12</f>
        <v>0</v>
      </c>
      <c r="U57">
        <f>(SUMIF('OS Analysis'!$B3:$B1002,'Fannie Historical Ops'!B57,'OS Analysis'!$R3:$R1002))*12</f>
        <v>0</v>
      </c>
      <c r="V57">
        <f>SUMIF('OS Analysis'!$B$3:$B$1002,'Fannie Historical Ops'!$B57,'OS Analysis'!$Q$3:$Q$1002)</f>
        <v>0</v>
      </c>
      <c r="W57">
        <f>(V57/'Fannie Historical Ops'!$V$4)*12</f>
        <v>0</v>
      </c>
      <c r="X57">
        <f>ROUND(IF(W57=0,0,(W57)/'Fannie Historical Ops'!$V$1),0)</f>
        <v>0</v>
      </c>
      <c r="Y57">
        <f>SUMIF('OS Analysis'!$CD3:$CD1002,'Fannie Historical Ops'!$B57,'OS Analysis'!$CS3:$CS1002)</f>
        <v>0</v>
      </c>
      <c r="Z57">
        <f>ROUND(IF(Y57=0,0,(Y57)/'Fannie Historical Ops'!$V$1),0)</f>
        <v>0</v>
      </c>
      <c r="AA57">
        <f>SUMIF('OS Analysis'!$CU3:$CU1002,'Fannie Historical Ops'!$B57,'OS Analysis'!$CW3:$CW1002)</f>
        <v>0</v>
      </c>
      <c r="AB57">
        <f>ROUND(IF(AA57=0,0,(AA57)/'Fannie Historical Ops'!$V$1),0)</f>
        <v>0</v>
      </c>
      <c r="AC57">
        <f>SUMIF('OS Analysis'!$CU3:$CU1002,'Fannie Historical Ops'!$B57,'OS Analysis'!$CX3:$CX1002)</f>
        <v>0</v>
      </c>
      <c r="AD57">
        <f>ROUND(IF(AC57=0,0,(AC57)/'Fannie Historical Ops'!$V$1),0)</f>
        <v>0</v>
      </c>
      <c r="AE57">
        <v>0</v>
      </c>
      <c r="AF57">
        <f>ROUND(IF(AE57=0,0,(AE57)/'Fannie Historical Ops'!$V$1),0)</f>
        <v>0</v>
      </c>
      <c r="AG57">
        <v>0</v>
      </c>
      <c r="AH57">
        <f>ROUND(IF(AG57=0,0,(AG57)/'Fannie Historical Ops'!$V$1),0)</f>
        <v>0</v>
      </c>
      <c r="AI57">
        <v>0</v>
      </c>
      <c r="AJ57">
        <f>ROUND(IF(AI57=0,0,(AI57)/'Fannie Historical Ops'!$V$1),0)</f>
        <v>0</v>
      </c>
      <c r="AK57">
        <f t="shared" si="14"/>
        <v>0</v>
      </c>
      <c r="AL57">
        <f>ROUND(IF(AK57=0,0,(AK57)/'Fannie Historical Ops'!$V$1),0)</f>
        <v>0</v>
      </c>
      <c r="AM57">
        <f t="shared" si="11"/>
        <v>0</v>
      </c>
      <c r="AN57">
        <f>ROUND(IF(AM57=0,0,(AM57)/'Fannie Historical Ops'!$V$1),0)</f>
        <v>0</v>
      </c>
      <c r="AQ57" t="str">
        <f>'Fannie Historical Ops'!B57</f>
        <v>Bonuses/Commissions/Other</v>
      </c>
      <c r="AR57">
        <f>IF('Fannie Historical Ops'!AK57=0,"",IF('Fannie Historical Ops'!AK57=ROUND(1.03*'Fannie Historical Ops'!W57,2),"T-12 + 3%","Non-Standard Assumption - Please Clarify"))</f>
      </c>
      <c r="AV57">
        <v>0</v>
      </c>
      <c r="AW57">
        <v>0</v>
      </c>
      <c r="AX57">
        <v>0</v>
      </c>
      <c r="AY57">
        <v>0</v>
      </c>
    </row>
    <row r="58" ht="15" customHeight="1">
      <c r="A58">
        <v>24</v>
      </c>
      <c r="B58" t="s">
        <v>203</v>
      </c>
      <c r="D58">
        <f>IF(ISBLANK('Fannie Historical Ops'!D$3),SUMIF('OS Analysis'!$BM3:$BM1002,'Fannie Historical Ops'!$B58,'OS Analysis'!$CB3:$CB1002),INDEX($J58:$U58,1,MATCH('Fannie Historical Ops'!D$3,'Fannie Historical Ops'!$J$4:$U$4,0)))</f>
        <v>0</v>
      </c>
      <c r="E58">
        <f>ROUND(IF(D58=0,0,(D58)/'Fannie Historical Ops'!$V$1),0)</f>
        <v>0</v>
      </c>
      <c r="F58">
        <f>IF(ISBLANK('Fannie Historical Ops'!F$3),SUMIF('OS Analysis'!$AV3:$AV1002,'Fannie Historical Ops'!$B58,'OS Analysis'!$BK3:$BK1002),INDEX($J58:$U58,1,MATCH('Fannie Historical Ops'!F$3,'Fannie Historical Ops'!$J$4:$U$4,0)))</f>
        <v>0</v>
      </c>
      <c r="G58">
        <f>ROUND(IF(F58=0,0,(F58)/'Fannie Historical Ops'!$V$1),0)</f>
        <v>0</v>
      </c>
      <c r="H58">
        <f>IF(ISBLANK('Fannie Historical Ops'!H$3),SUMIF('OS Analysis'!$AE3:$AE1002,'Fannie Historical Ops'!$B58,'OS Analysis'!$AT3:$AT1002),INDEX($J58:$U58,1,MATCH('Fannie Historical Ops'!H$3,'Fannie Historical Ops'!$J$4:$U$4,0)))</f>
        <v>0</v>
      </c>
      <c r="I58">
        <f>ROUND(IF(H58=0,0,(H58)/'Fannie Historical Ops'!$V$1),0)</f>
        <v>0</v>
      </c>
      <c r="J58">
        <f>((SUMIF('OS Analysis'!$B3:$B1002,'Fannie Historical Ops'!B58,'OS Analysis'!$AC3:$AC1002))/12)*12</f>
        <v>71566</v>
      </c>
      <c r="K58">
        <f>((SUMIF('OS Analysis'!$B3:$B1002,'Fannie Historical Ops'!B58,'OS Analysis'!$AB3:$AB1002))/11)*12</f>
        <v>73512</v>
      </c>
      <c r="L58">
        <f>((SUMIF('OS Analysis'!$B3:$B1002,'Fannie Historical Ops'!B58,'OS Analysis'!$AA3:$AA1002))/10)*12</f>
        <v>74509.20000000001</v>
      </c>
      <c r="M58">
        <f>((SUMIF('OS Analysis'!$B3:$B1002,'Fannie Historical Ops'!B58,'OS Analysis'!$Z3:$Z1002))/9)*12</f>
        <v>75657.33333333333</v>
      </c>
      <c r="N58">
        <f>((SUMIF('OS Analysis'!$B3:$B1002,'Fannie Historical Ops'!B58,'OS Analysis'!$Y3:$Y1002))/8)*12</f>
        <v>75891</v>
      </c>
      <c r="O58">
        <f>((SUMIF('OS Analysis'!$B3:$B1002,'Fannie Historical Ops'!B58,'OS Analysis'!$X3:$X1002))/7)*12</f>
        <v>71525.14285714286</v>
      </c>
      <c r="P58">
        <f>((SUMIF('OS Analysis'!$B3:$B1002,'Fannie Historical Ops'!B58,'OS Analysis'!$W3:$W1002))/6)*12</f>
        <v>69332</v>
      </c>
      <c r="Q58">
        <f>((SUMIF('OS Analysis'!$B3:$B1002,'Fannie Historical Ops'!B58,'OS Analysis'!$V3:$V1002))/5)*12</f>
        <v>68913.6</v>
      </c>
      <c r="R58">
        <f>((SUMIF('OS Analysis'!$B3:$B1002,'Fannie Historical Ops'!B58,'OS Analysis'!$U3:$U1002))/4)*12</f>
        <v>65628</v>
      </c>
      <c r="S58">
        <f>((SUMIF('OS Analysis'!$B3:$B1002,'Fannie Historical Ops'!B58,'OS Analysis'!$T3:$T1002))/3)*12</f>
        <v>65708</v>
      </c>
      <c r="T58">
        <f>((SUMIF('OS Analysis'!$B3:$B1002,'Fannie Historical Ops'!B58,'OS Analysis'!$S3:$S1002))/2)*12</f>
        <v>68640</v>
      </c>
      <c r="U58">
        <f>(SUMIF('OS Analysis'!$B3:$B1002,'Fannie Historical Ops'!B58,'OS Analysis'!$R3:$R1002))*12</f>
        <v>64176</v>
      </c>
      <c r="V58">
        <f>SUMIF('OS Analysis'!$B$3:$B$1002,'Fannie Historical Ops'!$B58,'OS Analysis'!$Q$3:$Q$1002)</f>
        <v>71566</v>
      </c>
      <c r="W58">
        <f>(V58/'Fannie Historical Ops'!$V$4)*12</f>
        <v>71566</v>
      </c>
      <c r="X58">
        <f>ROUND(IF(W58=0,0,(W58)/'Fannie Historical Ops'!$V$1),0)</f>
        <v>709</v>
      </c>
      <c r="Y58">
        <f>SUMIF('OS Analysis'!$CD3:$CD1002,'Fannie Historical Ops'!$B58,'OS Analysis'!$CS3:$CS1002)</f>
        <v>0</v>
      </c>
      <c r="Z58">
        <f>ROUND(IF(Y58=0,0,(Y58)/'Fannie Historical Ops'!$V$1),0)</f>
        <v>0</v>
      </c>
      <c r="AA58">
        <f>SUMIF('OS Analysis'!$CU3:$CU1002,'Fannie Historical Ops'!$B58,'OS Analysis'!$CW3:$CW1002)</f>
        <v>0</v>
      </c>
      <c r="AB58">
        <f>ROUND(IF(AA58=0,0,(AA58)/'Fannie Historical Ops'!$V$1),0)</f>
        <v>0</v>
      </c>
      <c r="AC58">
        <f>SUMIF('OS Analysis'!$CU3:$CU1002,'Fannie Historical Ops'!$B58,'OS Analysis'!$CX3:$CX1002)</f>
        <v>0</v>
      </c>
      <c r="AD58">
        <f>ROUND(IF(AC58=0,0,(AC58)/'Fannie Historical Ops'!$V$1),0)</f>
        <v>0</v>
      </c>
      <c r="AE58">
        <v>0</v>
      </c>
      <c r="AF58">
        <f>ROUND(IF(AE58=0,0,(AE58)/'Fannie Historical Ops'!$V$1),0)</f>
        <v>0</v>
      </c>
      <c r="AG58">
        <v>0</v>
      </c>
      <c r="AH58">
        <f>ROUND(IF(AG58=0,0,(AG58)/'Fannie Historical Ops'!$V$1),0)</f>
        <v>0</v>
      </c>
      <c r="AI58">
        <v>0</v>
      </c>
      <c r="AJ58">
        <f>ROUND(IF(AI58=0,0,(AI58)/'Fannie Historical Ops'!$V$1),0)</f>
        <v>0</v>
      </c>
      <c r="AK58">
        <f t="shared" si="14"/>
        <v>73712.98</v>
      </c>
      <c r="AL58">
        <f>ROUND(IF(AK58=0,0,(AK58)/'Fannie Historical Ops'!$V$1),0)</f>
        <v>730</v>
      </c>
      <c r="AM58">
        <f t="shared" si="11"/>
        <v>71566</v>
      </c>
      <c r="AN58">
        <f>ROUND(IF(AM58=0,0,(AM58)/'Fannie Historical Ops'!$V$1),0)</f>
        <v>709</v>
      </c>
      <c r="AQ58" t="str">
        <f>'Fannie Historical Ops'!B58</f>
        <v>Benefits &amp; Payroll Taxes</v>
      </c>
      <c r="AR58" t="str">
        <f>IF('Fannie Historical Ops'!AK58=0,"",IF('Fannie Historical Ops'!AK58=ROUND(1.03*'Fannie Historical Ops'!W58,2),"T-12 + 3%","Non-Standard Assumption - Please Clarify"))</f>
        <v>T-12 + 3%</v>
      </c>
      <c r="AV58">
        <v>0</v>
      </c>
      <c r="AW58">
        <v>0</v>
      </c>
      <c r="AX58">
        <v>0</v>
      </c>
      <c r="AY58">
        <v>0</v>
      </c>
    </row>
    <row r="59" ht="15" customHeight="1">
      <c r="A59">
        <v>25</v>
      </c>
      <c r="B59" t="s">
        <v>204</v>
      </c>
      <c r="D59">
        <f>IF(ISBLANK('Fannie Historical Ops'!D$3),SUMIF('OS Analysis'!$BM3:$BM1002,'Fannie Historical Ops'!$B59,'OS Analysis'!$CB3:$CB1002),INDEX($J59:$U59,1,MATCH('Fannie Historical Ops'!D$3,'Fannie Historical Ops'!$J$4:$U$4,0)))</f>
        <v>0</v>
      </c>
      <c r="E59">
        <f>ROUND(IF(D59=0,0,(D59)/'Fannie Historical Ops'!$V$1),0)</f>
        <v>0</v>
      </c>
      <c r="F59">
        <f>IF(ISBLANK('Fannie Historical Ops'!F$3),SUMIF('OS Analysis'!$AV3:$AV1002,'Fannie Historical Ops'!$B59,'OS Analysis'!$BK3:$BK1002),INDEX($J59:$U59,1,MATCH('Fannie Historical Ops'!F$3,'Fannie Historical Ops'!$J$4:$U$4,0)))</f>
        <v>0</v>
      </c>
      <c r="G59">
        <f>ROUND(IF(F59=0,0,(F59)/'Fannie Historical Ops'!$V$1),0)</f>
        <v>0</v>
      </c>
      <c r="H59">
        <f>IF(ISBLANK('Fannie Historical Ops'!H$3),SUMIF('OS Analysis'!$AE3:$AE1002,'Fannie Historical Ops'!$B59,'OS Analysis'!$AT3:$AT1002),INDEX($J59:$U59,1,MATCH('Fannie Historical Ops'!H$3,'Fannie Historical Ops'!$J$4:$U$4,0)))</f>
        <v>0</v>
      </c>
      <c r="I59">
        <f>ROUND(IF(H59=0,0,(H59)/'Fannie Historical Ops'!$V$1),0)</f>
        <v>0</v>
      </c>
      <c r="J59">
        <f>((SUMIF('OS Analysis'!$B3:$B1002,'Fannie Historical Ops'!B59,'OS Analysis'!$AC3:$AC1002))/12)*12</f>
        <v>49624</v>
      </c>
      <c r="K59">
        <f>((SUMIF('OS Analysis'!$B3:$B1002,'Fannie Historical Ops'!B59,'OS Analysis'!$AB3:$AB1002))/11)*12</f>
        <v>49602.545454545456</v>
      </c>
      <c r="L59">
        <f>((SUMIF('OS Analysis'!$B3:$B1002,'Fannie Historical Ops'!B59,'OS Analysis'!$AA3:$AA1002))/10)*12</f>
        <v>49792.799999999996</v>
      </c>
      <c r="M59">
        <f>((SUMIF('OS Analysis'!$B3:$B1002,'Fannie Historical Ops'!B59,'OS Analysis'!$Z3:$Z1002))/9)*12</f>
        <v>47836</v>
      </c>
      <c r="N59">
        <f>((SUMIF('OS Analysis'!$B3:$B1002,'Fannie Historical Ops'!B59,'OS Analysis'!$Y3:$Y1002))/8)*12</f>
        <v>47443.5</v>
      </c>
      <c r="O59">
        <f>((SUMIF('OS Analysis'!$B3:$B1002,'Fannie Historical Ops'!B59,'OS Analysis'!$X3:$X1002))/7)*12</f>
        <v>48224.57142857143</v>
      </c>
      <c r="P59">
        <f>((SUMIF('OS Analysis'!$B3:$B1002,'Fannie Historical Ops'!B59,'OS Analysis'!$W3:$W1002))/6)*12</f>
        <v>45686</v>
      </c>
      <c r="Q59">
        <f>((SUMIF('OS Analysis'!$B3:$B1002,'Fannie Historical Ops'!B59,'OS Analysis'!$V3:$V1002))/5)*12</f>
        <v>46980</v>
      </c>
      <c r="R59">
        <f>((SUMIF('OS Analysis'!$B3:$B1002,'Fannie Historical Ops'!B59,'OS Analysis'!$U3:$U1002))/4)*12</f>
        <v>46341</v>
      </c>
      <c r="S59">
        <f>((SUMIF('OS Analysis'!$B3:$B1002,'Fannie Historical Ops'!B59,'OS Analysis'!$T3:$T1002))/3)*12</f>
        <v>47200</v>
      </c>
      <c r="T59">
        <f>((SUMIF('OS Analysis'!$B3:$B1002,'Fannie Historical Ops'!B59,'OS Analysis'!$S3:$S1002))/2)*12</f>
        <v>49560</v>
      </c>
      <c r="U59">
        <f>(SUMIF('OS Analysis'!$B3:$B1002,'Fannie Historical Ops'!B59,'OS Analysis'!$R3:$R1002))*12</f>
        <v>22656</v>
      </c>
      <c r="V59">
        <f>SUMIF('OS Analysis'!$B$3:$B$1002,'Fannie Historical Ops'!$B59,'OS Analysis'!$Q$3:$Q$1002)</f>
        <v>49624</v>
      </c>
      <c r="W59">
        <f>(V59/'Fannie Historical Ops'!$V$4)*12</f>
        <v>49624</v>
      </c>
      <c r="X59">
        <f>ROUND(IF(W59=0,0,(W59)/'Fannie Historical Ops'!$V$1),0)</f>
        <v>491</v>
      </c>
      <c r="Y59">
        <f>SUMIF('OS Analysis'!$CD3:$CD1002,'Fannie Historical Ops'!$B59,'OS Analysis'!$CS3:$CS1002)</f>
        <v>0</v>
      </c>
      <c r="Z59">
        <f>ROUND(IF(Y59=0,0,(Y59)/'Fannie Historical Ops'!$V$1),0)</f>
        <v>0</v>
      </c>
      <c r="AA59">
        <f>SUMIF('OS Analysis'!$CU3:$CU1002,'Fannie Historical Ops'!$B59,'OS Analysis'!$CW3:$CW1002)</f>
        <v>0</v>
      </c>
      <c r="AB59">
        <f>ROUND(IF(AA59=0,0,(AA59)/'Fannie Historical Ops'!$V$1),0)</f>
        <v>0</v>
      </c>
      <c r="AC59">
        <f>SUMIF('OS Analysis'!$CU3:$CU1002,'Fannie Historical Ops'!$B59,'OS Analysis'!$CX3:$CX1002)</f>
        <v>0</v>
      </c>
      <c r="AD59">
        <f>ROUND(IF(AC59=0,0,(AC59)/'Fannie Historical Ops'!$V$1),0)</f>
        <v>0</v>
      </c>
      <c r="AE59">
        <v>0</v>
      </c>
      <c r="AF59">
        <f>ROUND(IF(AE59=0,0,(AE59)/'Fannie Historical Ops'!$V$1),0)</f>
        <v>0</v>
      </c>
      <c r="AG59">
        <v>0</v>
      </c>
      <c r="AH59">
        <f>ROUND(IF(AG59=0,0,(AG59)/'Fannie Historical Ops'!$V$1),0)</f>
        <v>0</v>
      </c>
      <c r="AI59">
        <v>0</v>
      </c>
      <c r="AJ59">
        <f>ROUND(IF(AI59=0,0,(AI59)/'Fannie Historical Ops'!$V$1),0)</f>
        <v>0</v>
      </c>
      <c r="AK59">
        <f t="shared" si="14"/>
        <v>51112.72</v>
      </c>
      <c r="AL59">
        <f>ROUND(IF(AK59=0,0,(AK59)/'Fannie Historical Ops'!$V$1),0)</f>
        <v>506</v>
      </c>
      <c r="AM59">
        <f t="shared" si="11"/>
        <v>49624</v>
      </c>
      <c r="AN59">
        <f>ROUND(IF(AM59=0,0,(AM59)/'Fannie Historical Ops'!$V$1),0)</f>
        <v>491</v>
      </c>
      <c r="AQ59" t="str">
        <f>'Fannie Historical Ops'!B59</f>
        <v>Advertising &amp; Marketing</v>
      </c>
      <c r="AR59" t="str">
        <f>IF('Fannie Historical Ops'!AK59=0,"",IF('Fannie Historical Ops'!AK59=ROUND(1.03*'Fannie Historical Ops'!W59,2),"T-12 + 3%","Non-Standard Assumption - Please Clarify"))</f>
        <v>T-12 + 3%</v>
      </c>
      <c r="AV59">
        <v>0</v>
      </c>
      <c r="AW59">
        <v>0</v>
      </c>
      <c r="AX59">
        <v>0</v>
      </c>
      <c r="AY59">
        <v>0</v>
      </c>
    </row>
    <row r="60" ht="18" customHeight="1">
      <c r="A60">
        <v>26</v>
      </c>
      <c r="B60" t="s">
        <v>205</v>
      </c>
      <c r="D60">
        <f>IF(ISBLANK('Fannie Historical Ops'!D$3),SUMIF('OS Analysis'!$BM3:$BM1002,'Fannie Historical Ops'!$B60,'OS Analysis'!$CB3:$CB1002),INDEX($J60:$U60,1,MATCH('Fannie Historical Ops'!D$3,'Fannie Historical Ops'!$J$4:$U$4,0)))</f>
        <v>0</v>
      </c>
      <c r="E60">
        <f>ROUND(IF(D60=0,0,(D60)/'Fannie Historical Ops'!$V$1),0)</f>
        <v>0</v>
      </c>
      <c r="F60">
        <f>IF(ISBLANK('Fannie Historical Ops'!F$3),SUMIF('OS Analysis'!$AV3:$AV1002,'Fannie Historical Ops'!$B60,'OS Analysis'!$BK3:$BK1002),INDEX($J60:$U60,1,MATCH('Fannie Historical Ops'!F$3,'Fannie Historical Ops'!$J$4:$U$4,0)))</f>
        <v>0</v>
      </c>
      <c r="G60">
        <f>ROUND(IF(F60=0,0,(F60)/'Fannie Historical Ops'!$V$1),0)</f>
        <v>0</v>
      </c>
      <c r="H60">
        <f>IF(ISBLANK('Fannie Historical Ops'!H$3),SUMIF('OS Analysis'!$AE3:$AE1002,'Fannie Historical Ops'!$B60,'OS Analysis'!$AT3:$AT1002),INDEX($J60:$U60,1,MATCH('Fannie Historical Ops'!H$3,'Fannie Historical Ops'!$J$4:$U$4,0)))</f>
        <v>0</v>
      </c>
      <c r="I60">
        <f>ROUND(IF(H60=0,0,(H60)/'Fannie Historical Ops'!$V$1),0)</f>
        <v>0</v>
      </c>
      <c r="J60">
        <f>((SUMIF('OS Analysis'!$B3:$B1002,'Fannie Historical Ops'!B60,'OS Analysis'!$AC3:$AC1002))/12)*12</f>
        <v>18386</v>
      </c>
      <c r="K60">
        <f>((SUMIF('OS Analysis'!$B3:$B1002,'Fannie Historical Ops'!B60,'OS Analysis'!$AB3:$AB1002))/11)*12</f>
        <v>17412</v>
      </c>
      <c r="L60">
        <f>((SUMIF('OS Analysis'!$B3:$B1002,'Fannie Historical Ops'!B60,'OS Analysis'!$AA3:$AA1002))/10)*12</f>
        <v>20241.6</v>
      </c>
      <c r="M60">
        <f>((SUMIF('OS Analysis'!$B3:$B1002,'Fannie Historical Ops'!B60,'OS Analysis'!$Z3:$Z1002))/9)*12</f>
        <v>21221.333333333332</v>
      </c>
      <c r="N60">
        <f>((SUMIF('OS Analysis'!$B3:$B1002,'Fannie Historical Ops'!B60,'OS Analysis'!$Y3:$Y1002))/8)*12</f>
        <v>19116</v>
      </c>
      <c r="O60">
        <f>((SUMIF('OS Analysis'!$B3:$B1002,'Fannie Historical Ops'!B60,'OS Analysis'!$X3:$X1002))/7)*12</f>
        <v>17972.571428571428</v>
      </c>
      <c r="P60">
        <f>((SUMIF('OS Analysis'!$B3:$B1002,'Fannie Historical Ops'!B60,'OS Analysis'!$W3:$W1002))/6)*12</f>
        <v>21448</v>
      </c>
      <c r="Q60">
        <f>((SUMIF('OS Analysis'!$B3:$B1002,'Fannie Historical Ops'!B60,'OS Analysis'!$V3:$V1002))/5)*12</f>
        <v>8515.2</v>
      </c>
      <c r="R60">
        <f>((SUMIF('OS Analysis'!$B3:$B1002,'Fannie Historical Ops'!B60,'OS Analysis'!$U3:$U1002))/4)*12</f>
        <v>2919</v>
      </c>
      <c r="S60">
        <f>((SUMIF('OS Analysis'!$B3:$B1002,'Fannie Historical Ops'!B60,'OS Analysis'!$T3:$T1002))/3)*12</f>
        <v>3892</v>
      </c>
      <c r="T60">
        <f>((SUMIF('OS Analysis'!$B3:$B1002,'Fannie Historical Ops'!B60,'OS Analysis'!$S3:$S1002))/2)*12</f>
        <v>8322</v>
      </c>
      <c r="U60">
        <f>(SUMIF('OS Analysis'!$B3:$B1002,'Fannie Historical Ops'!B60,'OS Analysis'!$R3:$R1002))*12</f>
        <v>0</v>
      </c>
      <c r="V60">
        <f>SUMIF('OS Analysis'!$B$3:$B$1002,'Fannie Historical Ops'!$B60,'OS Analysis'!$Q$3:$Q$1002)</f>
        <v>18386</v>
      </c>
      <c r="W60">
        <f>(V60/'Fannie Historical Ops'!$V$4)*12</f>
        <v>18386</v>
      </c>
      <c r="X60">
        <f>ROUND(IF(W60=0,0,(W60)/'Fannie Historical Ops'!$V$1),0)</f>
        <v>182</v>
      </c>
      <c r="Y60">
        <f>SUMIF('OS Analysis'!$CD3:$CD1002,'Fannie Historical Ops'!$B60,'OS Analysis'!$CS3:$CS1002)</f>
        <v>0</v>
      </c>
      <c r="Z60">
        <f>ROUND(IF(Y60=0,0,(Y60)/'Fannie Historical Ops'!$V$1),0)</f>
        <v>0</v>
      </c>
      <c r="AA60">
        <f>SUMIF('OS Analysis'!$CU3:$CU1002,'Fannie Historical Ops'!$B60,'OS Analysis'!$CW3:$CW1002)</f>
        <v>0</v>
      </c>
      <c r="AB60">
        <f>ROUND(IF(AA60=0,0,(AA60)/'Fannie Historical Ops'!$V$1),0)</f>
        <v>0</v>
      </c>
      <c r="AC60">
        <f>SUMIF('OS Analysis'!$CU3:$CU1002,'Fannie Historical Ops'!$B60,'OS Analysis'!$CX3:$CX1002)</f>
        <v>0</v>
      </c>
      <c r="AD60">
        <f>ROUND(IF(AC60=0,0,(AC60)/'Fannie Historical Ops'!$V$1),0)</f>
        <v>0</v>
      </c>
      <c r="AE60">
        <v>0</v>
      </c>
      <c r="AF60">
        <f>ROUND(IF(AE60=0,0,(AE60)/'Fannie Historical Ops'!$V$1),0)</f>
        <v>0</v>
      </c>
      <c r="AG60">
        <v>0</v>
      </c>
      <c r="AH60">
        <f>ROUND(IF(AG60=0,0,(AG60)/'Fannie Historical Ops'!$V$1),0)</f>
        <v>0</v>
      </c>
      <c r="AI60">
        <v>0</v>
      </c>
      <c r="AJ60">
        <f>ROUND(IF(AI60=0,0,(AI60)/'Fannie Historical Ops'!$V$1),0)</f>
        <v>0</v>
      </c>
      <c r="AK60">
        <f t="shared" si="14"/>
        <v>18937.58</v>
      </c>
      <c r="AL60">
        <f>ROUND(IF(AK60=0,0,(AK60)/'Fannie Historical Ops'!$V$1),0)</f>
        <v>188</v>
      </c>
      <c r="AM60">
        <f t="shared" si="11"/>
        <v>18386</v>
      </c>
      <c r="AN60">
        <f>ROUND(IF(AM60=0,0,(AM60)/'Fannie Historical Ops'!$V$1),0)</f>
        <v>182</v>
      </c>
      <c r="AQ60" t="str">
        <f>'Fannie Historical Ops'!B60</f>
        <v>Professional Fees</v>
      </c>
      <c r="AR60" t="str">
        <f>IF('Fannie Historical Ops'!AK60=0,"",IF('Fannie Historical Ops'!AK60=ROUND(1.03*'Fannie Historical Ops'!W60,2),"T-12 + 3%","Non-Standard Assumption - Please Clarify"))</f>
        <v>T-12 + 3%</v>
      </c>
      <c r="AV60">
        <v>0</v>
      </c>
      <c r="AW60">
        <v>0</v>
      </c>
      <c r="AX60">
        <v>0</v>
      </c>
      <c r="AY60">
        <v>0</v>
      </c>
    </row>
    <row r="61" ht="13.5" customHeight="1" hidden="1">
      <c r="A61" t="e">
        <v>#REF!</v>
      </c>
      <c r="B61" t="s">
        <v>206</v>
      </c>
      <c r="D61">
        <f>IF(ISBLANK('Fannie Historical Ops'!D$3),SUMIF('OS Analysis'!$BM3:$BM1002,'Fannie Historical Ops'!$B61,'OS Analysis'!$CB3:$CB1002),INDEX($J61:$U61,1,MATCH('Fannie Historical Ops'!D$3,'Fannie Historical Ops'!$J$4:$U$4,0)))</f>
        <v>0</v>
      </c>
      <c r="E61">
        <f>ROUND(IF(D61=0,0,(D61)/'Fannie Historical Ops'!$V$1),0)</f>
        <v>0</v>
      </c>
      <c r="F61">
        <f>IF(ISBLANK('Fannie Historical Ops'!F$3),SUMIF('OS Analysis'!$AV3:$AV1002,'Fannie Historical Ops'!$B61,'OS Analysis'!$BK3:$BK1002),INDEX($J61:$U61,1,MATCH('Fannie Historical Ops'!F$3,'Fannie Historical Ops'!$J$4:$U$4,0)))</f>
        <v>0</v>
      </c>
      <c r="G61">
        <f>ROUND(IF(F61=0,0,(F61)/'Fannie Historical Ops'!$V$1),0)</f>
        <v>0</v>
      </c>
      <c r="H61">
        <f>IF(ISBLANK('Fannie Historical Ops'!H$3),SUMIF('OS Analysis'!$AE3:$AE1002,'Fannie Historical Ops'!$B61,'OS Analysis'!$AT3:$AT1002),INDEX($J61:$U61,1,MATCH('Fannie Historical Ops'!H$3,'Fannie Historical Ops'!$J$4:$U$4,0)))</f>
        <v>0</v>
      </c>
      <c r="I61">
        <f>ROUND(IF(H61=0,0,(H61)/'Fannie Historical Ops'!$V$1),0)</f>
        <v>0</v>
      </c>
      <c r="J61">
        <f>((SUMIF('OS Analysis'!$B3:$B1002,'Fannie Historical Ops'!B61,'OS Analysis'!$AC3:$AC1002))/12)*12</f>
        <v>0</v>
      </c>
      <c r="K61">
        <f>((SUMIF('OS Analysis'!$B3:$B1002,'Fannie Historical Ops'!B61,'OS Analysis'!$AB3:$AB1002))/11)*12</f>
        <v>0</v>
      </c>
      <c r="L61">
        <f>((SUMIF('OS Analysis'!$B3:$B1002,'Fannie Historical Ops'!B61,'OS Analysis'!$AA3:$AA1002))/10)*12</f>
        <v>0</v>
      </c>
      <c r="M61">
        <f>((SUMIF('OS Analysis'!$B3:$B1002,'Fannie Historical Ops'!B61,'OS Analysis'!$Z3:$Z1002))/9)*12</f>
        <v>0</v>
      </c>
      <c r="N61">
        <f>((SUMIF('OS Analysis'!$B3:$B1002,'Fannie Historical Ops'!B61,'OS Analysis'!$Y3:$Y1002))/8)*12</f>
        <v>0</v>
      </c>
      <c r="O61">
        <f>((SUMIF('OS Analysis'!$B3:$B1002,'Fannie Historical Ops'!B61,'OS Analysis'!$X3:$X1002))/7)*12</f>
        <v>0</v>
      </c>
      <c r="P61">
        <f>((SUMIF('OS Analysis'!$B3:$B1002,'Fannie Historical Ops'!B61,'OS Analysis'!$W3:$W1002))/6)*12</f>
        <v>0</v>
      </c>
      <c r="Q61">
        <f>((SUMIF('OS Analysis'!$B3:$B1002,'Fannie Historical Ops'!B61,'OS Analysis'!$V3:$V1002))/5)*12</f>
        <v>0</v>
      </c>
      <c r="R61">
        <f>((SUMIF('OS Analysis'!$B3:$B1002,'Fannie Historical Ops'!B61,'OS Analysis'!$U3:$U1002))/4)*12</f>
        <v>0</v>
      </c>
      <c r="S61">
        <f>((SUMIF('OS Analysis'!$B3:$B1002,'Fannie Historical Ops'!B61,'OS Analysis'!$T3:$T1002))/3)*12</f>
        <v>0</v>
      </c>
      <c r="T61">
        <f>((SUMIF('OS Analysis'!$B3:$B1002,'Fannie Historical Ops'!B61,'OS Analysis'!$S3:$S1002))/2)*12</f>
        <v>0</v>
      </c>
      <c r="U61">
        <f>(SUMIF('OS Analysis'!$B3:$B1002,'Fannie Historical Ops'!B61,'OS Analysis'!$R3:$R1002))*12</f>
        <v>0</v>
      </c>
      <c r="V61">
        <f>SUMIF('OS Analysis'!$B$3:$B$1002,'Fannie Historical Ops'!$B61,'OS Analysis'!$Q$3:$Q$1002)</f>
        <v>0</v>
      </c>
      <c r="W61">
        <f>(V61/'Fannie Historical Ops'!$V$4)*12</f>
        <v>0</v>
      </c>
      <c r="X61">
        <f>ROUND(IF(W61=0,0,(W61)/'Fannie Historical Ops'!$V$1),0)</f>
        <v>0</v>
      </c>
      <c r="Y61">
        <f>SUMIF('OS Analysis'!$CD3:$CD1002,'Fannie Historical Ops'!$B61,'OS Analysis'!$CS3:$CS1002)</f>
        <v>0</v>
      </c>
      <c r="Z61">
        <f>ROUND(IF(Y61=0,0,(Y61)/'Fannie Historical Ops'!$V$1),0)</f>
        <v>0</v>
      </c>
      <c r="AA61">
        <f>SUMIF('OS Analysis'!$CU3:$CU1002,'Fannie Historical Ops'!$B61,'OS Analysis'!$CW3:$CW1002)</f>
        <v>0</v>
      </c>
      <c r="AB61">
        <f>ROUND(IF(AA61=0,0,(AA61)/'Fannie Historical Ops'!$V$1),0)</f>
        <v>0</v>
      </c>
      <c r="AC61">
        <f>SUMIF('OS Analysis'!$CU3:$CU1002,'Fannie Historical Ops'!$B61,'OS Analysis'!$CX3:$CX1002)</f>
        <v>0</v>
      </c>
      <c r="AD61">
        <f>ROUND(IF(AC61=0,0,(AC61)/'Fannie Historical Ops'!$V$1),0)</f>
        <v>0</v>
      </c>
      <c r="AE61">
        <v>0</v>
      </c>
      <c r="AF61">
        <f>ROUND(IF(AE61=0,0,(AE61)/'Fannie Historical Ops'!$V$1),0)</f>
        <v>0</v>
      </c>
      <c r="AG61">
        <v>0</v>
      </c>
      <c r="AH61">
        <f>ROUND(IF(AG61=0,0,(AG61)/'Fannie Historical Ops'!$V$1),0)</f>
        <v>0</v>
      </c>
      <c r="AI61">
        <v>0</v>
      </c>
      <c r="AJ61">
        <f>ROUND(IF(AI61=0,0,(AI61)/'Fannie Historical Ops'!$V$1),0)</f>
        <v>0</v>
      </c>
      <c r="AK61">
        <f t="shared" si="14"/>
        <v>0</v>
      </c>
      <c r="AL61">
        <f>ROUND(IF(AK61=0,0,(AK61)/'Fannie Historical Ops'!$V$1),0)</f>
        <v>0</v>
      </c>
      <c r="AM61">
        <v>0</v>
      </c>
      <c r="AN61">
        <f>ROUND(IF(AM61=0,0,(AM61)/'Fannie Historical Ops'!$V$1),0)</f>
        <v>0</v>
      </c>
      <c r="AQ61" t="str">
        <f>'Fannie Historical Ops'!B61</f>
        <v>Meals Expense (Seniors Only)</v>
      </c>
      <c r="AR61">
        <f>IF('Fannie Historical Ops'!AK61=0,"",IF('Fannie Historical Ops'!AK61=ROUND(1.03*'Fannie Historical Ops'!W61,2),"T-12 + 3%","Non-Standard Assumption - Please Clarify"))</f>
      </c>
      <c r="AV61">
        <v>0</v>
      </c>
      <c r="AW61">
        <v>0</v>
      </c>
      <c r="AX61">
        <v>0</v>
      </c>
      <c r="AY61">
        <v>0</v>
      </c>
    </row>
    <row r="62" ht="13.5" customHeight="1" hidden="1">
      <c r="A62" t="e">
        <v>#REF!</v>
      </c>
      <c r="B62" t="s">
        <v>207</v>
      </c>
      <c r="D62">
        <f>IF(ISBLANK('Fannie Historical Ops'!D$3),SUMIF('OS Analysis'!$BM3:$BM1002,'Fannie Historical Ops'!$B62,'OS Analysis'!$CB3:$CB1002),INDEX($J62:$U62,1,MATCH('Fannie Historical Ops'!D$3,'Fannie Historical Ops'!$J$4:$U$4,0)))</f>
        <v>0</v>
      </c>
      <c r="E62">
        <f>ROUND(IF(D62=0,0,(D62)/'Fannie Historical Ops'!$V$1),0)</f>
        <v>0</v>
      </c>
      <c r="F62">
        <f>IF(ISBLANK('Fannie Historical Ops'!F$3),SUMIF('OS Analysis'!$AV3:$AV1002,'Fannie Historical Ops'!$B62,'OS Analysis'!$BK3:$BK1002),INDEX($J62:$U62,1,MATCH('Fannie Historical Ops'!F$3,'Fannie Historical Ops'!$J$4:$U$4,0)))</f>
        <v>0</v>
      </c>
      <c r="G62">
        <f>ROUND(IF(F62=0,0,(F62)/'Fannie Historical Ops'!$V$1),0)</f>
        <v>0</v>
      </c>
      <c r="H62">
        <f>IF(ISBLANK('Fannie Historical Ops'!H$3),SUMIF('OS Analysis'!$AE3:$AE1002,'Fannie Historical Ops'!$B62,'OS Analysis'!$AT3:$AT1002),INDEX($J62:$U62,1,MATCH('Fannie Historical Ops'!H$3,'Fannie Historical Ops'!$J$4:$U$4,0)))</f>
        <v>0</v>
      </c>
      <c r="I62">
        <f>ROUND(IF(H62=0,0,(H62)/'Fannie Historical Ops'!$V$1),0)</f>
        <v>0</v>
      </c>
      <c r="J62">
        <f>((SUMIF('OS Analysis'!$B3:$B1002,'Fannie Historical Ops'!B62,'OS Analysis'!$AC3:$AC1002))/12)*12</f>
        <v>0</v>
      </c>
      <c r="K62">
        <f>((SUMIF('OS Analysis'!$B3:$B1002,'Fannie Historical Ops'!B62,'OS Analysis'!$AB3:$AB1002))/11)*12</f>
        <v>0</v>
      </c>
      <c r="L62">
        <f>((SUMIF('OS Analysis'!$B3:$B1002,'Fannie Historical Ops'!B62,'OS Analysis'!$AA3:$AA1002))/10)*12</f>
        <v>0</v>
      </c>
      <c r="M62">
        <f>((SUMIF('OS Analysis'!$B3:$B1002,'Fannie Historical Ops'!B62,'OS Analysis'!$Z3:$Z1002))/9)*12</f>
        <v>0</v>
      </c>
      <c r="N62">
        <f>((SUMIF('OS Analysis'!$B3:$B1002,'Fannie Historical Ops'!B62,'OS Analysis'!$Y3:$Y1002))/8)*12</f>
        <v>0</v>
      </c>
      <c r="O62">
        <f>((SUMIF('OS Analysis'!$B3:$B1002,'Fannie Historical Ops'!B62,'OS Analysis'!$X3:$X1002))/7)*12</f>
        <v>0</v>
      </c>
      <c r="P62">
        <f>((SUMIF('OS Analysis'!$B3:$B1002,'Fannie Historical Ops'!B62,'OS Analysis'!$W3:$W1002))/6)*12</f>
        <v>0</v>
      </c>
      <c r="Q62">
        <f>((SUMIF('OS Analysis'!$B3:$B1002,'Fannie Historical Ops'!B62,'OS Analysis'!$V3:$V1002))/5)*12</f>
        <v>0</v>
      </c>
      <c r="R62">
        <f>((SUMIF('OS Analysis'!$B3:$B1002,'Fannie Historical Ops'!B62,'OS Analysis'!$U3:$U1002))/4)*12</f>
        <v>0</v>
      </c>
      <c r="S62">
        <f>((SUMIF('OS Analysis'!$B3:$B1002,'Fannie Historical Ops'!B62,'OS Analysis'!$T3:$T1002))/3)*12</f>
        <v>0</v>
      </c>
      <c r="T62">
        <f>((SUMIF('OS Analysis'!$B3:$B1002,'Fannie Historical Ops'!B62,'OS Analysis'!$S3:$S1002))/2)*12</f>
        <v>0</v>
      </c>
      <c r="U62">
        <f>(SUMIF('OS Analysis'!$B3:$B1002,'Fannie Historical Ops'!B62,'OS Analysis'!$R3:$R1002))*12</f>
        <v>0</v>
      </c>
      <c r="V62">
        <f>SUMIF('OS Analysis'!$B$3:$B$1002,'Fannie Historical Ops'!$B62,'OS Analysis'!$Q$3:$Q$1002)</f>
        <v>0</v>
      </c>
      <c r="W62">
        <f>(V62/'Fannie Historical Ops'!$V$4)*12</f>
        <v>0</v>
      </c>
      <c r="X62">
        <f>ROUND(IF(W62=0,0,(W62)/'Fannie Historical Ops'!$V$1),0)</f>
        <v>0</v>
      </c>
      <c r="Y62">
        <f>SUMIF('OS Analysis'!$CD3:$CD1002,'Fannie Historical Ops'!$B62,'OS Analysis'!$CS3:$CS1002)</f>
        <v>0</v>
      </c>
      <c r="Z62">
        <f>ROUND(IF(Y62=0,0,(Y62)/'Fannie Historical Ops'!$V$1),0)</f>
        <v>0</v>
      </c>
      <c r="AA62">
        <f>SUMIF('OS Analysis'!$CU3:$CU1002,'Fannie Historical Ops'!$B62,'OS Analysis'!$CW3:$CW1002)</f>
        <v>0</v>
      </c>
      <c r="AB62">
        <f>ROUND(IF(AA62=0,0,(AA62)/'Fannie Historical Ops'!$V$1),0)</f>
        <v>0</v>
      </c>
      <c r="AC62">
        <f>SUMIF('OS Analysis'!$CU3:$CU1002,'Fannie Historical Ops'!$B62,'OS Analysis'!$CX3:$CX1002)</f>
        <v>0</v>
      </c>
      <c r="AD62">
        <f>ROUND(IF(AC62=0,0,(AC62)/'Fannie Historical Ops'!$V$1),0)</f>
        <v>0</v>
      </c>
      <c r="AE62">
        <v>0</v>
      </c>
      <c r="AF62">
        <f>ROUND(IF(AE62=0,0,(AE62)/'Fannie Historical Ops'!$V$1),0)</f>
        <v>0</v>
      </c>
      <c r="AG62">
        <v>0</v>
      </c>
      <c r="AH62">
        <f>ROUND(IF(AG62=0,0,(AG62)/'Fannie Historical Ops'!$V$1),0)</f>
        <v>0</v>
      </c>
      <c r="AI62">
        <v>0</v>
      </c>
      <c r="AJ62">
        <f>ROUND(IF(AI62=0,0,(AI62)/'Fannie Historical Ops'!$V$1),0)</f>
        <v>0</v>
      </c>
      <c r="AK62">
        <f t="shared" si="14"/>
        <v>0</v>
      </c>
      <c r="AL62">
        <f>ROUND(IF(AK62=0,0,(AK62)/'Fannie Historical Ops'!$V$1),0)</f>
        <v>0</v>
      </c>
      <c r="AM62">
        <v>0</v>
      </c>
      <c r="AN62">
        <f>ROUND(IF(AM62=0,0,(AM62)/'Fannie Historical Ops'!$V$1),0)</f>
        <v>0</v>
      </c>
      <c r="AQ62" t="str">
        <f>'Fannie Historical Ops'!B62</f>
        <v>Room Expense - House Keeping (Seniors Only)</v>
      </c>
      <c r="AR62">
        <f>IF('Fannie Historical Ops'!AK62=0,"",IF('Fannie Historical Ops'!AK62=ROUND(1.03*'Fannie Historical Ops'!W62,2),"T-12 + 3%","Non-Standard Assumption - Please Clarify"))</f>
      </c>
      <c r="AV62">
        <v>0</v>
      </c>
      <c r="AW62">
        <v>0</v>
      </c>
      <c r="AX62">
        <v>0</v>
      </c>
      <c r="AY62">
        <v>0</v>
      </c>
    </row>
    <row r="63" ht="14.25" customHeight="1">
      <c r="A63">
        <f>A60+1</f>
        <v>27</v>
      </c>
      <c r="B63" t="s">
        <v>208</v>
      </c>
      <c r="D63">
        <f>IF(ISBLANK('Fannie Historical Ops'!D$3),SUMIF('OS Analysis'!$BM3:$BM1002,'Fannie Historical Ops'!$B63,'OS Analysis'!$CB3:$CB1002),INDEX($J63:$U63,1,MATCH('Fannie Historical Ops'!D$3,'Fannie Historical Ops'!$J$4:$U$4,0)))</f>
        <v>0</v>
      </c>
      <c r="E63">
        <f>ROUND(IF(D63=0,0,(D63)/'Fannie Historical Ops'!$V$1),0)</f>
        <v>0</v>
      </c>
      <c r="F63">
        <f>IF(ISBLANK('Fannie Historical Ops'!F$3),SUMIF('OS Analysis'!$AV3:$AV1002,'Fannie Historical Ops'!$B63,'OS Analysis'!$BK3:$BK1002),INDEX($J63:$U63,1,MATCH('Fannie Historical Ops'!F$3,'Fannie Historical Ops'!$J$4:$U$4,0)))</f>
        <v>0</v>
      </c>
      <c r="G63">
        <f>ROUND(IF(F63=0,0,(F63)/'Fannie Historical Ops'!$V$1),0)</f>
        <v>0</v>
      </c>
      <c r="H63">
        <f>IF(ISBLANK('Fannie Historical Ops'!H$3),SUMIF('OS Analysis'!$AE3:$AE1002,'Fannie Historical Ops'!$B63,'OS Analysis'!$AT3:$AT1002),INDEX($J63:$U63,1,MATCH('Fannie Historical Ops'!H$3,'Fannie Historical Ops'!$J$4:$U$4,0)))</f>
        <v>0</v>
      </c>
      <c r="I63">
        <f>ROUND(IF(H63=0,0,(H63)/'Fannie Historical Ops'!$V$1),0)</f>
        <v>0</v>
      </c>
      <c r="J63">
        <f>((SUMIF('OS Analysis'!$B3:$B1002,'Fannie Historical Ops'!B63,'OS Analysis'!$AC3:$AC1002))/12)*12</f>
        <v>204085</v>
      </c>
      <c r="K63">
        <f>((SUMIF('OS Analysis'!$B3:$B1002,'Fannie Historical Ops'!B63,'OS Analysis'!$AB3:$AB1002))/11)*12</f>
        <v>192807.27272727274</v>
      </c>
      <c r="L63">
        <f>((SUMIF('OS Analysis'!$B3:$B1002,'Fannie Historical Ops'!B63,'OS Analysis'!$AA3:$AA1002))/10)*12</f>
        <v>188283.59999999998</v>
      </c>
      <c r="M63">
        <f>((SUMIF('OS Analysis'!$B3:$B1002,'Fannie Historical Ops'!B63,'OS Analysis'!$Z3:$Z1002))/9)*12</f>
        <v>187734.66666666666</v>
      </c>
      <c r="N63">
        <f>((SUMIF('OS Analysis'!$B3:$B1002,'Fannie Historical Ops'!B63,'OS Analysis'!$Y3:$Y1002))/8)*12</f>
        <v>177015</v>
      </c>
      <c r="O63">
        <f>((SUMIF('OS Analysis'!$B3:$B1002,'Fannie Historical Ops'!B63,'OS Analysis'!$X3:$X1002))/7)*12</f>
        <v>175253.14285714284</v>
      </c>
      <c r="P63">
        <f>((SUMIF('OS Analysis'!$B3:$B1002,'Fannie Historical Ops'!B63,'OS Analysis'!$W3:$W1002))/6)*12</f>
        <v>178708</v>
      </c>
      <c r="Q63">
        <f>((SUMIF('OS Analysis'!$B3:$B1002,'Fannie Historical Ops'!B63,'OS Analysis'!$V3:$V1002))/5)*12</f>
        <v>163255.2</v>
      </c>
      <c r="R63">
        <f>((SUMIF('OS Analysis'!$B3:$B1002,'Fannie Historical Ops'!B63,'OS Analysis'!$U3:$U1002))/4)*12</f>
        <v>188778</v>
      </c>
      <c r="S63">
        <f>((SUMIF('OS Analysis'!$B3:$B1002,'Fannie Historical Ops'!B63,'OS Analysis'!$T3:$T1002))/3)*12</f>
        <v>200908</v>
      </c>
      <c r="T63">
        <f>((SUMIF('OS Analysis'!$B3:$B1002,'Fannie Historical Ops'!B63,'OS Analysis'!$S3:$S1002))/2)*12</f>
        <v>215946</v>
      </c>
      <c r="U63">
        <f>(SUMIF('OS Analysis'!$B3:$B1002,'Fannie Historical Ops'!B63,'OS Analysis'!$R3:$R1002))*12</f>
        <v>193488</v>
      </c>
      <c r="V63">
        <f>SUMIF('OS Analysis'!$B$3:$B$1002,'Fannie Historical Ops'!$B63,'OS Analysis'!$Q$3:$Q$1002)</f>
        <v>204085</v>
      </c>
      <c r="W63">
        <f>(V63/'Fannie Historical Ops'!$V$4)*12</f>
        <v>204085</v>
      </c>
      <c r="X63">
        <f>ROUND(IF(W63=0,0,(W63)/'Fannie Historical Ops'!$V$1),0)</f>
        <v>2021</v>
      </c>
      <c r="Y63">
        <f>SUMIF('OS Analysis'!$CD3:$CD1002,'Fannie Historical Ops'!$B63,'OS Analysis'!$CS3:$CS1002)</f>
        <v>0</v>
      </c>
      <c r="Z63">
        <f>ROUND(IF(Y63=0,0,(Y63)/'Fannie Historical Ops'!$V$1),0)</f>
        <v>0</v>
      </c>
      <c r="AA63">
        <f>SUMIF('OS Analysis'!$CU3:$CU1002,'Fannie Historical Ops'!$B63,'OS Analysis'!$CW3:$CW1002)</f>
        <v>0</v>
      </c>
      <c r="AB63">
        <f>ROUND(IF(AA63=0,0,(AA63)/'Fannie Historical Ops'!$V$1),0)</f>
        <v>0</v>
      </c>
      <c r="AC63">
        <f>SUMIF('OS Analysis'!$CU3:$CU1002,'Fannie Historical Ops'!$B63,'OS Analysis'!$CX3:$CX1002)</f>
        <v>0</v>
      </c>
      <c r="AD63">
        <f>ROUND(IF(AC63=0,0,(AC63)/'Fannie Historical Ops'!$V$1),0)</f>
        <v>0</v>
      </c>
      <c r="AE63">
        <v>0</v>
      </c>
      <c r="AF63">
        <f>ROUND(IF(AE63=0,0,(AE63)/'Fannie Historical Ops'!$V$1),0)</f>
        <v>0</v>
      </c>
      <c r="AG63">
        <v>0</v>
      </c>
      <c r="AH63">
        <f>ROUND(IF(AG63=0,0,(AG63)/'Fannie Historical Ops'!$V$1),0)</f>
        <v>0</v>
      </c>
      <c r="AI63">
        <v>0</v>
      </c>
      <c r="AJ63">
        <f>ROUND(IF(AI63=0,0,(AI63)/'Fannie Historical Ops'!$V$1),0)</f>
        <v>0</v>
      </c>
      <c r="AK63">
        <f t="shared" si="14"/>
        <v>210207.55</v>
      </c>
      <c r="AL63">
        <f>ROUND(IF(AK63=0,0,(AK63)/'Fannie Historical Ops'!$V$1),0)</f>
        <v>2081</v>
      </c>
      <c r="AM63">
        <f t="shared" si="11"/>
        <v>204085</v>
      </c>
      <c r="AN63">
        <f>ROUND(IF(AM63=0,0,(AM63)/'Fannie Historical Ops'!$V$1),0)</f>
        <v>2021</v>
      </c>
      <c r="AQ63" t="str">
        <f>'Fannie Historical Ops'!B63</f>
        <v>General Administrative</v>
      </c>
      <c r="AR63" t="str">
        <f>IF('Fannie Historical Ops'!AK63=0,"",IF('Fannie Historical Ops'!AK63=ROUND(1.03*'Fannie Historical Ops'!W63,2),"T-12 + 3%","Non-Standard Assumption - Please Clarify"))</f>
        <v>T-12 + 3%</v>
      </c>
      <c r="AV63">
        <v>0</v>
      </c>
      <c r="AW63">
        <v>0</v>
      </c>
      <c r="AX63">
        <v>0</v>
      </c>
      <c r="AY63">
        <v>0</v>
      </c>
    </row>
    <row r="64" ht="14.25" customHeight="1">
      <c r="A64">
        <f t="shared" si="12"/>
        <v>28</v>
      </c>
      <c r="B64" t="s">
        <v>209</v>
      </c>
      <c r="D64">
        <f>IF(ISBLANK('Fannie Historical Ops'!D$3),-SUMIF('OS Analysis'!$BM3:$BM1002,"Office / Model Apts. (income line item)",'OS Analysis'!$CB3:$CB1002)+SUMIF('OS Analysis'!$BM3:$BM1002,"Office / Model Apts. (expense line item)",'OS Analysis'!$CB3:$CB1002),INDEX($J64:$U64,1,MATCH('Fannie Historical Ops'!D$3,'Fannie Historical Ops'!$J$4:$U$4,0)))</f>
        <v>0</v>
      </c>
      <c r="E64">
        <f>ROUND(IF(D64=0,0,(D64)/'Fannie Historical Ops'!$V$1),0)</f>
        <v>0</v>
      </c>
      <c r="F64">
        <f>IF(ISBLANK('Fannie Historical Ops'!F$3),-SUMIF('OS Analysis'!$AV3:$AV1002,"Office / Model Apts. (income line item)",'OS Analysis'!$BK3:$BK1002)+SUMIF('OS Analysis'!$AV3:$AV1002,"Office / Model Apts. (expense line item)",'OS Analysis'!$BK3:$BK1002),INDEX($J64:$U64,1,MATCH('Fannie Historical Ops'!F$3,'Fannie Historical Ops'!$J$4:$U$4,0)))</f>
        <v>0</v>
      </c>
      <c r="G64">
        <f>ROUND(IF(F64=0,0,(F64)/'Fannie Historical Ops'!$V$1),0)</f>
        <v>0</v>
      </c>
      <c r="H64">
        <f>IF(ISBLANK('Fannie Historical Ops'!H$3),-SUMIF('OS Analysis'!$AE3:$AE1002,"Office / Model Apts. (income line item)",'OS Analysis'!$AT3:$AT1002)+SUMIF('OS Analysis'!$AE3:$AE1002,"Office / Model Apts. (expense line item)",'OS Analysis'!$AT3:$AT1002),INDEX($J64:$U64,1,MATCH('Fannie Historical Ops'!H$3,'Fannie Historical Ops'!$J$4:$U$4,0)))</f>
        <v>0</v>
      </c>
      <c r="I64">
        <f>ROUND(IF(H64=0,0,(H64)/'Fannie Historical Ops'!$V$1),0)</f>
        <v>0</v>
      </c>
      <c r="J64">
        <f>-(((SUMIF('OS Analysis'!$B3:$B1002,"Office / Model Apts. (income line item)",'OS Analysis'!$AC3:$AC1002))/12)*12)+(((SUMIF('OS Analysis'!$B3:$B1002,"Office / Model Apts. (expense line item)",'OS Analysis'!$AC3:$AC1002))/12)*12)</f>
        <v>0</v>
      </c>
      <c r="K64">
        <f>-(((SUMIF('OS Analysis'!$B3:$B1002,"Office / Model Apts. (income line item)",'OS Analysis'!$AB3:$AB1002))/11)*12)+(((SUMIF('OS Analysis'!$B3:$B1002,"Office / Model Apts. (expense line item)",'OS Analysis'!$AB3:$AB1002))/11)*12)</f>
        <v>0</v>
      </c>
      <c r="L64">
        <f>-(((SUMIF('OS Analysis'!$B3:$B1002,"Office / Model Apts. (income line item)",'OS Analysis'!$AA3:$AA1002))/10)*12)+(((SUMIF('OS Analysis'!$B3:$B1002,"Office / Model Apts. (expense line item)",'OS Analysis'!$AA3:$AA1002))/10)*12)</f>
        <v>0</v>
      </c>
      <c r="M64">
        <f>-(((SUMIF('OS Analysis'!$B3:$B1002,"Office / Model Apts. (income line item)",'OS Analysis'!$Z3:$Z1002))/9)*12)+(((SUMIF('OS Analysis'!$B3:$B1002,"Office / Model Apts. (expense line item)",'OS Analysis'!$Z3:$Z1002))/9)*12)</f>
        <v>0</v>
      </c>
      <c r="N64">
        <f>-(((SUMIF('OS Analysis'!$B3:$B1002,"Office / Model Apts. (income line item)",'OS Analysis'!$Y3:$Y1002))/8)*12)+(((SUMIF('OS Analysis'!$B3:$B1002,"Office / Model Apts. (expense line item)",'OS Analysis'!$Y3:$Y1002))/8)*12)</f>
        <v>0</v>
      </c>
      <c r="O64">
        <f>-(((SUMIF('OS Analysis'!$B3:$B1002,"Office / Model Apts. (income line item)",'OS Analysis'!$X3:$X1002))/7)*12)+(((SUMIF('OS Analysis'!$B3:$B1002,"Office / Model Apts. (expense line item)",'OS Analysis'!$X3:$X1002))/7)*12)</f>
        <v>0</v>
      </c>
      <c r="P64">
        <f>-(((SUMIF('OS Analysis'!$B3:$B1002,"Office / Model Apts. (income line item)",'OS Analysis'!$W3:$W1002))/6)*12)+(((SUMIF('OS Analysis'!$B3:$B1002,"Office / Model Apts. (expense line item)",'OS Analysis'!$W3:$W1002))/6)*12)</f>
        <v>0</v>
      </c>
      <c r="Q64">
        <f>-(((SUMIF('OS Analysis'!$B3:$B1002,"Office / Model Apts. (income line item)",'OS Analysis'!$V3:$V1002))/5)*12)+(((SUMIF('OS Analysis'!$B3:$B1002,"Office / Model Apts. (expense line item)",'OS Analysis'!$V3:$V1002))/5)*12)</f>
        <v>0</v>
      </c>
      <c r="R64">
        <f>-(((SUMIF('OS Analysis'!$B3:$B1002,"Office / Model Apts. (income line item)",'OS Analysis'!$U3:$U1002))/4)*12)+(((SUMIF('OS Analysis'!$B3:$B1002,"Office / Model Apts. (expense line item)",'OS Analysis'!$U3:$U1002))/4)*12)</f>
        <v>0</v>
      </c>
      <c r="S64">
        <f>-(((SUMIF('OS Analysis'!$B3:$B1002,"Office / Model Apts. (income line item)",'OS Analysis'!$T3:$T1002))/3)*12)+(((SUMIF('OS Analysis'!$B3:$B1002,"Office / Model Apts. (expense line item)",'OS Analysis'!$T3:$T1002))/3)*12)</f>
        <v>0</v>
      </c>
      <c r="T64">
        <f>-(((SUMIF('OS Analysis'!$B3:$B1002,"Office / Model Apts. (income line item)",'OS Analysis'!$S3:$S1002))/2)*12)+(((SUMIF('OS Analysis'!$B3:$B1002,"Office / Model Apts. (expense line item)",'OS Analysis'!$S3:$S1002))/2)*12)</f>
        <v>0</v>
      </c>
      <c r="U64">
        <f>-(((SUMIF('OS Analysis'!$B3:$B1002,"Office / Model Apts. (income line item)",'OS Analysis'!$R3:$R1002)))*12)+(((SUMIF('OS Analysis'!$B3:$B1002,"Office / Model Apts. (expense line item)",'OS Analysis'!$R3:$R1002)))*12)</f>
        <v>0</v>
      </c>
      <c r="V64">
        <f>-SUMIF('OS Analysis'!$B$3:$B$1002,"Office / Model Apts. (income line item)",'OS Analysis'!$Q$3:$Q$1002)+SUMIF('OS Analysis'!$B$3:$B$1002,"Office / Model Apts. (expense line item)",'OS Analysis'!$Q$3:$Q$1002)</f>
        <v>0</v>
      </c>
      <c r="W64">
        <f>(V64/'Fannie Historical Ops'!$V$4)*12</f>
        <v>0</v>
      </c>
      <c r="X64">
        <f>ROUND(IF(W64=0,0,(W64)/'Fannie Historical Ops'!$V$1),0)</f>
        <v>0</v>
      </c>
      <c r="Y64">
        <f>-SUMIF('OS Analysis'!$CD3:$CD1002,"Office / Model Apts. (income line item)",'OS Analysis'!$CS3:$CS1002)+SUMIF('OS Analysis'!$CD3:$CD1002,"Office / Model Apts. (expense line item)",'OS Analysis'!$CS3:$CS1002)</f>
        <v>0</v>
      </c>
      <c r="Z64">
        <f>ROUND(IF(Y64=0,0,(Y64)/'Fannie Historical Ops'!$V$1),0)</f>
        <v>0</v>
      </c>
      <c r="AA64">
        <f>-SUMIF('OS Analysis'!$CU3:$CU1002,"Office / Model Apts. (income line item)",'OS Analysis'!$CW3:$CW1002)+SUMIF('OS Analysis'!$CU3:$CU1002,"Office / Model Apts. (expense line item)",'OS Analysis'!$CW3:$CW1002)</f>
        <v>0</v>
      </c>
      <c r="AB64">
        <f>ROUND(IF(AA64=0,0,(AA64)/'Fannie Historical Ops'!$V$1),0)</f>
        <v>0</v>
      </c>
      <c r="AC64">
        <f>-SUMIF('OS Analysis'!$CU3:$CU1002,"Office / Model Apts. (income line item)",'OS Analysis'!$CX3:$CX1002)+SUMIF('OS Analysis'!$CU3:$CU1002,"Office / Model Apts. (expense line item)",'OS Analysis'!$CX3:$CX1002)</f>
        <v>0</v>
      </c>
      <c r="AD64">
        <f>ROUND(IF(AC64=0,0,(AC64)/'Fannie Historical Ops'!$V$1),0)</f>
        <v>0</v>
      </c>
      <c r="AE64">
        <v>0</v>
      </c>
      <c r="AF64">
        <f>ROUND(IF(AE64=0,0,(AE64)/'Fannie Historical Ops'!$V$1),0)</f>
        <v>0</v>
      </c>
      <c r="AG64">
        <v>0</v>
      </c>
      <c r="AH64">
        <f>ROUND(IF(AG64=0,0,(AG64)/'Fannie Historical Ops'!$V$1),0)</f>
        <v>0</v>
      </c>
      <c r="AI64">
        <v>0</v>
      </c>
      <c r="AJ64">
        <f>ROUND(IF(AI64=0,0,(AI64)/'Fannie Historical Ops'!$V$1),0)</f>
        <v>0</v>
      </c>
      <c r="AK64">
        <f t="shared" si="14"/>
        <v>0</v>
      </c>
      <c r="AL64">
        <f>ROUND(IF(AK64=0,0,(AK64)/'Fannie Historical Ops'!$V$1),0)</f>
        <v>0</v>
      </c>
      <c r="AM64">
        <f t="shared" si="11"/>
        <v>0</v>
      </c>
      <c r="AN64">
        <f>ROUND(IF(AM64=0,0,(AM64)/'Fannie Historical Ops'!$V$1),0)</f>
        <v>0</v>
      </c>
      <c r="AQ64" t="str">
        <f>'Fannie Historical Ops'!B64</f>
        <v>Office / Model Apts.</v>
      </c>
      <c r="AR64">
        <f>IF('Fannie Historical Ops'!AK64=0,"",IF('Fannie Historical Ops'!AK64=ROUND(1.03*'Fannie Historical Ops'!W64,2),"T-12 + 3%","Non-Standard Assumption - Please Clarify"))</f>
      </c>
      <c r="AV64">
        <v>0</v>
      </c>
      <c r="AW64">
        <v>0</v>
      </c>
      <c r="AX64">
        <v>0</v>
      </c>
      <c r="AY64">
        <v>0</v>
      </c>
    </row>
    <row r="65" ht="14.25" customHeight="1">
      <c r="A65">
        <f t="shared" si="12"/>
        <v>29</v>
      </c>
      <c r="B65" t="s">
        <v>210</v>
      </c>
      <c r="D65">
        <f>IF(ISBLANK('Fannie Historical Ops'!D$3),SUMIF('OS Analysis'!$BM3:$BM1002,'Fannie Historical Ops'!$B65,'OS Analysis'!$CB3:$CB1002),INDEX($J65:$U65,1,MATCH('Fannie Historical Ops'!D$3,'Fannie Historical Ops'!$J$4:$U$4,0)))</f>
        <v>0</v>
      </c>
      <c r="E65">
        <f>ROUND(IF(D65=0,0,(D65)/'Fannie Historical Ops'!$V$1),0)</f>
        <v>0</v>
      </c>
      <c r="F65">
        <f>IF(ISBLANK('Fannie Historical Ops'!F$3),SUMIF('OS Analysis'!$AV3:$AV1002,'Fannie Historical Ops'!$B65,'OS Analysis'!$BK3:$BK1002),INDEX($J65:$U65,1,MATCH('Fannie Historical Ops'!F$3,'Fannie Historical Ops'!$J$4:$U$4,0)))</f>
        <v>0</v>
      </c>
      <c r="G65">
        <f>ROUND(IF(F65=0,0,(F65)/'Fannie Historical Ops'!$V$1),0)</f>
        <v>0</v>
      </c>
      <c r="H65">
        <f>IF(ISBLANK('Fannie Historical Ops'!H$3),SUMIF('OS Analysis'!$AE3:$AE1002,'Fannie Historical Ops'!$B65,'OS Analysis'!$AT3:$AT1002),INDEX($J65:$U65,1,MATCH('Fannie Historical Ops'!H$3,'Fannie Historical Ops'!$J$4:$U$4,0)))</f>
        <v>0</v>
      </c>
      <c r="I65">
        <f>ROUND(IF(H65=0,0,(H65)/'Fannie Historical Ops'!$V$1),0)</f>
        <v>0</v>
      </c>
      <c r="J65">
        <f>((SUMIF('OS Analysis'!$B3:$B1002,'Fannie Historical Ops'!B65,'OS Analysis'!$AC3:$AC1002))/12)*12</f>
        <v>11567</v>
      </c>
      <c r="K65">
        <f>((SUMIF('OS Analysis'!$B3:$B1002,'Fannie Historical Ops'!B65,'OS Analysis'!$AB3:$AB1002))/11)*12</f>
        <v>11842.90909090909</v>
      </c>
      <c r="L65">
        <f>((SUMIF('OS Analysis'!$B3:$B1002,'Fannie Historical Ops'!B65,'OS Analysis'!$AA3:$AA1002))/10)*12</f>
        <v>12118.8</v>
      </c>
      <c r="M65">
        <f>((SUMIF('OS Analysis'!$B3:$B1002,'Fannie Historical Ops'!B65,'OS Analysis'!$Z3:$Z1002))/9)*12</f>
        <v>11872</v>
      </c>
      <c r="N65">
        <f>((SUMIF('OS Analysis'!$B3:$B1002,'Fannie Historical Ops'!B65,'OS Analysis'!$Y3:$Y1002))/8)*12</f>
        <v>12801</v>
      </c>
      <c r="O65">
        <f>((SUMIF('OS Analysis'!$B3:$B1002,'Fannie Historical Ops'!B65,'OS Analysis'!$X3:$X1002))/7)*12</f>
        <v>12605.142857142855</v>
      </c>
      <c r="P65">
        <f>((SUMIF('OS Analysis'!$B3:$B1002,'Fannie Historical Ops'!B65,'OS Analysis'!$W3:$W1002))/6)*12</f>
        <v>13148</v>
      </c>
      <c r="Q65">
        <f>((SUMIF('OS Analysis'!$B3:$B1002,'Fannie Historical Ops'!B65,'OS Analysis'!$V3:$V1002))/5)*12</f>
        <v>12969.599999999999</v>
      </c>
      <c r="R65">
        <f>((SUMIF('OS Analysis'!$B3:$B1002,'Fannie Historical Ops'!B65,'OS Analysis'!$U3:$U1002))/4)*12</f>
        <v>12714</v>
      </c>
      <c r="S65">
        <f>((SUMIF('OS Analysis'!$B3:$B1002,'Fannie Historical Ops'!B65,'OS Analysis'!$T3:$T1002))/3)*12</f>
        <v>12744</v>
      </c>
      <c r="T65">
        <f>((SUMIF('OS Analysis'!$B3:$B1002,'Fannie Historical Ops'!B65,'OS Analysis'!$S3:$S1002))/2)*12</f>
        <v>12018</v>
      </c>
      <c r="U65">
        <f>(SUMIF('OS Analysis'!$B3:$B1002,'Fannie Historical Ops'!B65,'OS Analysis'!$R3:$R1002))*12</f>
        <v>11568</v>
      </c>
      <c r="V65">
        <f>SUMIF('OS Analysis'!$B$3:$B$1002,'Fannie Historical Ops'!$B65,'OS Analysis'!$Q$3:$Q$1002)</f>
        <v>11567</v>
      </c>
      <c r="W65">
        <f>(V65/'Fannie Historical Ops'!$V$4)*12</f>
        <v>11567</v>
      </c>
      <c r="X65">
        <f>ROUND(IF(W65=0,0,(W65)/'Fannie Historical Ops'!$V$1),0)</f>
        <v>115</v>
      </c>
      <c r="Y65">
        <f>SUMIF('OS Analysis'!$CD3:$CD1002,'Fannie Historical Ops'!$B65,'OS Analysis'!$CS3:$CS1002)</f>
        <v>0</v>
      </c>
      <c r="Z65">
        <f>ROUND(IF(Y65=0,0,(Y65)/'Fannie Historical Ops'!$V$1),0)</f>
        <v>0</v>
      </c>
      <c r="AA65">
        <f>SUMIF('OS Analysis'!$CU3:$CU1002,'Fannie Historical Ops'!$B65,'OS Analysis'!$CW3:$CW1002)</f>
        <v>0</v>
      </c>
      <c r="AB65">
        <f>ROUND(IF(AA65=0,0,(AA65)/'Fannie Historical Ops'!$V$1),0)</f>
        <v>0</v>
      </c>
      <c r="AC65">
        <f>SUMIF('OS Analysis'!$CU3:$CU1002,'Fannie Historical Ops'!$B65,'OS Analysis'!$CX3:$CX1002)</f>
        <v>0</v>
      </c>
      <c r="AD65">
        <f>ROUND(IF(AC65=0,0,(AC65)/'Fannie Historical Ops'!$V$1),0)</f>
        <v>0</v>
      </c>
      <c r="AE65">
        <v>0</v>
      </c>
      <c r="AF65">
        <f>ROUND(IF(AE65=0,0,(AE65)/'Fannie Historical Ops'!$V$1),0)</f>
        <v>0</v>
      </c>
      <c r="AG65">
        <v>0</v>
      </c>
      <c r="AH65">
        <f>ROUND(IF(AG65=0,0,(AG65)/'Fannie Historical Ops'!$V$1),0)</f>
        <v>0</v>
      </c>
      <c r="AI65">
        <v>0</v>
      </c>
      <c r="AJ65">
        <f>ROUND(IF(AI65=0,0,(AI65)/'Fannie Historical Ops'!$V$1),0)</f>
        <v>0</v>
      </c>
      <c r="AK65">
        <f t="shared" si="14"/>
        <v>11914.01</v>
      </c>
      <c r="AL65">
        <f>ROUND(IF(AK65=0,0,(AK65)/'Fannie Historical Ops'!$V$1),0)</f>
        <v>118</v>
      </c>
      <c r="AM65">
        <f t="shared" si="11"/>
        <v>11567</v>
      </c>
      <c r="AN65">
        <f>ROUND(IF(AM65=0,0,(AM65)/'Fannie Historical Ops'!$V$1),0)</f>
        <v>115</v>
      </c>
      <c r="AQ65" t="str">
        <f>'Fannie Historical Ops'!B65</f>
        <v>Telephone / Cable</v>
      </c>
      <c r="AR65" t="str">
        <f>IF('Fannie Historical Ops'!AK65=0,"",IF('Fannie Historical Ops'!AK65=ROUND(1.03*'Fannie Historical Ops'!W65,2),"T-12 + 3%","Non-Standard Assumption - Please Clarify"))</f>
        <v>T-12 + 3%</v>
      </c>
      <c r="AV65">
        <v>0</v>
      </c>
      <c r="AW65">
        <v>0</v>
      </c>
      <c r="AX65">
        <v>0</v>
      </c>
      <c r="AY65">
        <v>0</v>
      </c>
    </row>
    <row r="66" ht="14.25" customHeight="1">
      <c r="A66">
        <f t="shared" si="12"/>
        <v>30</v>
      </c>
      <c r="B66" t="s">
        <v>211</v>
      </c>
      <c r="D66">
        <f>IF(ISBLANK('Fannie Historical Ops'!D$3),SUMIF('OS Analysis'!$BM3:$BM1002,'Fannie Historical Ops'!$B66,'OS Analysis'!$CB3:$CB1002),INDEX($J66:$U66,1,MATCH('Fannie Historical Ops'!D$3,'Fannie Historical Ops'!$J$4:$U$4,0)))</f>
        <v>0</v>
      </c>
      <c r="E66">
        <f>ROUND(IF(D66=0,0,(D66)/'Fannie Historical Ops'!$V$1),0)</f>
        <v>0</v>
      </c>
      <c r="F66">
        <f>IF(ISBLANK('Fannie Historical Ops'!F$3),SUMIF('OS Analysis'!$AV3:$AV1002,'Fannie Historical Ops'!$B66,'OS Analysis'!$BK3:$BK1002),INDEX($J66:$U66,1,MATCH('Fannie Historical Ops'!F$3,'Fannie Historical Ops'!$J$4:$U$4,0)))</f>
        <v>0</v>
      </c>
      <c r="G66">
        <f>ROUND(IF(F66=0,0,(F66)/'Fannie Historical Ops'!$V$1),0)</f>
        <v>0</v>
      </c>
      <c r="H66">
        <f>IF(ISBLANK('Fannie Historical Ops'!H$3),SUMIF('OS Analysis'!$AE3:$AE1002,'Fannie Historical Ops'!$B66,'OS Analysis'!$AT3:$AT1002),INDEX($J66:$U66,1,MATCH('Fannie Historical Ops'!H$3,'Fannie Historical Ops'!$J$4:$U$4,0)))</f>
        <v>0</v>
      </c>
      <c r="I66">
        <f>ROUND(IF(H66=0,0,(H66)/'Fannie Historical Ops'!$V$1),0)</f>
        <v>0</v>
      </c>
      <c r="J66">
        <f>((SUMIF('OS Analysis'!$B3:$B1002,'Fannie Historical Ops'!B66,'OS Analysis'!$AC3:$AC1002))/12)*12</f>
        <v>0</v>
      </c>
      <c r="K66">
        <f>((SUMIF('OS Analysis'!$B3:$B1002,'Fannie Historical Ops'!B66,'OS Analysis'!$AB3:$AB1002))/11)*12</f>
        <v>0</v>
      </c>
      <c r="L66">
        <f>((SUMIF('OS Analysis'!$B3:$B1002,'Fannie Historical Ops'!B66,'OS Analysis'!$AA3:$AA1002))/10)*12</f>
        <v>0</v>
      </c>
      <c r="M66">
        <f>((SUMIF('OS Analysis'!$B3:$B1002,'Fannie Historical Ops'!B66,'OS Analysis'!$Z3:$Z1002))/9)*12</f>
        <v>0</v>
      </c>
      <c r="N66">
        <f>((SUMIF('OS Analysis'!$B3:$B1002,'Fannie Historical Ops'!B66,'OS Analysis'!$Y3:$Y1002))/8)*12</f>
        <v>0</v>
      </c>
      <c r="O66">
        <f>((SUMIF('OS Analysis'!$B3:$B1002,'Fannie Historical Ops'!B66,'OS Analysis'!$X3:$X1002))/7)*12</f>
        <v>0</v>
      </c>
      <c r="P66">
        <f>((SUMIF('OS Analysis'!$B3:$B1002,'Fannie Historical Ops'!B66,'OS Analysis'!$W3:$W1002))/6)*12</f>
        <v>0</v>
      </c>
      <c r="Q66">
        <f>((SUMIF('OS Analysis'!$B3:$B1002,'Fannie Historical Ops'!B66,'OS Analysis'!$V3:$V1002))/5)*12</f>
        <v>0</v>
      </c>
      <c r="R66">
        <f>((SUMIF('OS Analysis'!$B3:$B1002,'Fannie Historical Ops'!B66,'OS Analysis'!$U3:$U1002))/4)*12</f>
        <v>0</v>
      </c>
      <c r="S66">
        <f>((SUMIF('OS Analysis'!$B3:$B1002,'Fannie Historical Ops'!B66,'OS Analysis'!$T3:$T1002))/3)*12</f>
        <v>0</v>
      </c>
      <c r="T66">
        <f>((SUMIF('OS Analysis'!$B3:$B1002,'Fannie Historical Ops'!B66,'OS Analysis'!$S3:$S1002))/2)*12</f>
        <v>0</v>
      </c>
      <c r="U66">
        <f>(SUMIF('OS Analysis'!$B3:$B1002,'Fannie Historical Ops'!B66,'OS Analysis'!$R3:$R1002))*12</f>
        <v>0</v>
      </c>
      <c r="V66">
        <f>SUMIF('OS Analysis'!$B$3:$B$1002,'Fannie Historical Ops'!$B66,'OS Analysis'!$Q$3:$Q$1002)</f>
        <v>0</v>
      </c>
      <c r="W66">
        <f>(V66/'Fannie Historical Ops'!$V$4)*12</f>
        <v>0</v>
      </c>
      <c r="X66">
        <f>ROUND(IF(W66=0,0,(W66)/'Fannie Historical Ops'!$V$1),0)</f>
        <v>0</v>
      </c>
      <c r="Y66">
        <f>SUMIF('OS Analysis'!$CD3:$CD1002,'Fannie Historical Ops'!$B66,'OS Analysis'!$CS3:$CS1002)</f>
        <v>0</v>
      </c>
      <c r="Z66">
        <f>ROUND(IF(Y66=0,0,(Y66)/'Fannie Historical Ops'!$V$1),0)</f>
        <v>0</v>
      </c>
      <c r="AA66">
        <f>SUMIF('OS Analysis'!$CU3:$CU1002,'Fannie Historical Ops'!$B66,'OS Analysis'!$CW3:$CW1002)</f>
        <v>0</v>
      </c>
      <c r="AB66">
        <f>ROUND(IF(AA66=0,0,(AA66)/'Fannie Historical Ops'!$V$1),0)</f>
        <v>0</v>
      </c>
      <c r="AC66">
        <f>SUMIF('OS Analysis'!$CU3:$CU1002,'Fannie Historical Ops'!$B66,'OS Analysis'!$CX3:$CX1002)</f>
        <v>0</v>
      </c>
      <c r="AD66">
        <f>ROUND(IF(AC66=0,0,(AC66)/'Fannie Historical Ops'!$V$1),0)</f>
        <v>0</v>
      </c>
      <c r="AE66">
        <v>0</v>
      </c>
      <c r="AF66">
        <f>ROUND(IF(AE66=0,0,(AE66)/'Fannie Historical Ops'!$V$1),0)</f>
        <v>0</v>
      </c>
      <c r="AG66">
        <v>0</v>
      </c>
      <c r="AH66">
        <f>ROUND(IF(AG66=0,0,(AG66)/'Fannie Historical Ops'!$V$1),0)</f>
        <v>0</v>
      </c>
      <c r="AI66">
        <v>0</v>
      </c>
      <c r="AJ66">
        <f>ROUND(IF(AI66=0,0,(AI66)/'Fannie Historical Ops'!$V$1),0)</f>
        <v>0</v>
      </c>
      <c r="AK66">
        <f t="shared" si="14"/>
        <v>0</v>
      </c>
      <c r="AL66">
        <f>ROUND(IF(AK66=0,0,(AK66)/'Fannie Historical Ops'!$V$1),0)</f>
        <v>0</v>
      </c>
      <c r="AM66">
        <f t="shared" si="11"/>
        <v>0</v>
      </c>
      <c r="AN66">
        <f>ROUND(IF(AM66=0,0,(AM66)/'Fannie Historical Ops'!$V$1),0)</f>
        <v>0</v>
      </c>
      <c r="AQ66" t="str">
        <f>'Fannie Historical Ops'!B66</f>
        <v>Security Contract</v>
      </c>
      <c r="AR66">
        <f>IF('Fannie Historical Ops'!AK66=0,"",IF('Fannie Historical Ops'!AK66=ROUND(1.03*'Fannie Historical Ops'!W66,2),"T-12 + 3%","Non-Standard Assumption - Please Clarify"))</f>
      </c>
      <c r="AV66">
        <v>0</v>
      </c>
      <c r="AW66">
        <v>0</v>
      </c>
      <c r="AX66">
        <v>0</v>
      </c>
      <c r="AY66">
        <v>0</v>
      </c>
    </row>
    <row r="67" ht="15" customHeight="1">
      <c r="A67">
        <f t="shared" si="12"/>
        <v>31</v>
      </c>
      <c r="B67" t="s">
        <v>212</v>
      </c>
      <c r="D67">
        <f>IF(ISBLANK('Fannie Historical Ops'!D$3),SUMIF('OS Analysis'!$BM3:$BM1002,'Fannie Historical Ops'!$B67,'OS Analysis'!$CB3:$CB1002),INDEX($J67:$U67,1,MATCH('Fannie Historical Ops'!D$3,'Fannie Historical Ops'!$J$4:$U$4,0)))</f>
        <v>0</v>
      </c>
      <c r="E67">
        <f>ROUND(IF(D67=0,0,(D67)/'Fannie Historical Ops'!$V$1),0)</f>
        <v>0</v>
      </c>
      <c r="F67">
        <f>IF(ISBLANK('Fannie Historical Ops'!F$3),SUMIF('OS Analysis'!$AV3:$AV1002,'Fannie Historical Ops'!$B67,'OS Analysis'!$BK3:$BK1002),INDEX($J67:$U67,1,MATCH('Fannie Historical Ops'!F$3,'Fannie Historical Ops'!$J$4:$U$4,0)))</f>
        <v>0</v>
      </c>
      <c r="G67">
        <f>ROUND(IF(F67=0,0,(F67)/'Fannie Historical Ops'!$V$1),0)</f>
        <v>0</v>
      </c>
      <c r="H67">
        <f>IF(ISBLANK('Fannie Historical Ops'!H$3),SUMIF('OS Analysis'!$AE3:$AE1002,'Fannie Historical Ops'!$B67,'OS Analysis'!$AT3:$AT1002),INDEX($J67:$U67,1,MATCH('Fannie Historical Ops'!H$3,'Fannie Historical Ops'!$J$4:$U$4,0)))</f>
        <v>0</v>
      </c>
      <c r="I67">
        <f>ROUND(IF(H67=0,0,(H67)/'Fannie Historical Ops'!$V$1),0)</f>
        <v>0</v>
      </c>
      <c r="J67">
        <f>((SUMIF('OS Analysis'!$B3:$B1002,'Fannie Historical Ops'!B67,'OS Analysis'!$AC3:$AC1002))/12)*12</f>
        <v>0</v>
      </c>
      <c r="K67">
        <f>((SUMIF('OS Analysis'!$B3:$B1002,'Fannie Historical Ops'!B67,'OS Analysis'!$AB3:$AB1002))/11)*12</f>
        <v>0</v>
      </c>
      <c r="L67">
        <f>((SUMIF('OS Analysis'!$B3:$B1002,'Fannie Historical Ops'!B67,'OS Analysis'!$AA3:$AA1002))/10)*12</f>
        <v>0</v>
      </c>
      <c r="M67">
        <f>((SUMIF('OS Analysis'!$B3:$B1002,'Fannie Historical Ops'!B67,'OS Analysis'!$Z3:$Z1002))/9)*12</f>
        <v>0</v>
      </c>
      <c r="N67">
        <f>((SUMIF('OS Analysis'!$B3:$B1002,'Fannie Historical Ops'!B67,'OS Analysis'!$Y3:$Y1002))/8)*12</f>
        <v>0</v>
      </c>
      <c r="O67">
        <f>((SUMIF('OS Analysis'!$B3:$B1002,'Fannie Historical Ops'!B67,'OS Analysis'!$X3:$X1002))/7)*12</f>
        <v>0</v>
      </c>
      <c r="P67">
        <f>((SUMIF('OS Analysis'!$B3:$B1002,'Fannie Historical Ops'!B67,'OS Analysis'!$W3:$W1002))/6)*12</f>
        <v>0</v>
      </c>
      <c r="Q67">
        <f>((SUMIF('OS Analysis'!$B3:$B1002,'Fannie Historical Ops'!B67,'OS Analysis'!$V3:$V1002))/5)*12</f>
        <v>0</v>
      </c>
      <c r="R67">
        <f>((SUMIF('OS Analysis'!$B3:$B1002,'Fannie Historical Ops'!B67,'OS Analysis'!$U3:$U1002))/4)*12</f>
        <v>0</v>
      </c>
      <c r="S67">
        <f>((SUMIF('OS Analysis'!$B3:$B1002,'Fannie Historical Ops'!B67,'OS Analysis'!$T3:$T1002))/3)*12</f>
        <v>0</v>
      </c>
      <c r="T67">
        <f>((SUMIF('OS Analysis'!$B3:$B1002,'Fannie Historical Ops'!B67,'OS Analysis'!$S3:$S1002))/2)*12</f>
        <v>0</v>
      </c>
      <c r="U67">
        <f>(SUMIF('OS Analysis'!$B3:$B1002,'Fannie Historical Ops'!B67,'OS Analysis'!$R3:$R1002))*12</f>
        <v>0</v>
      </c>
      <c r="V67">
        <f>SUMIF('OS Analysis'!$B$3:$B$1002,'Fannie Historical Ops'!$B67,'OS Analysis'!$Q$3:$Q$1002)</f>
        <v>0</v>
      </c>
      <c r="W67">
        <f>(V67/'Fannie Historical Ops'!$V$4)*12</f>
        <v>0</v>
      </c>
      <c r="X67">
        <f>ROUND(IF(W67=0,0,(W67)/'Fannie Historical Ops'!$V$1),0)</f>
        <v>0</v>
      </c>
      <c r="Y67">
        <f>SUMIF('OS Analysis'!$CD3:$CD1002,'Fannie Historical Ops'!$B67,'OS Analysis'!$CS3:$CS1002)</f>
        <v>0</v>
      </c>
      <c r="Z67">
        <f>ROUND(IF(Y67=0,0,(Y67)/'Fannie Historical Ops'!$V$1),0)</f>
        <v>0</v>
      </c>
      <c r="AA67">
        <f>SUMIF('OS Analysis'!$CU3:$CU1002,'Fannie Historical Ops'!$B67,'OS Analysis'!$CW3:$CW1002)</f>
        <v>0</v>
      </c>
      <c r="AB67">
        <f>ROUND(IF(AA67=0,0,(AA67)/'Fannie Historical Ops'!$V$1),0)</f>
        <v>0</v>
      </c>
      <c r="AC67">
        <f>SUMIF('OS Analysis'!$CU3:$CU1002,'Fannie Historical Ops'!$B67,'OS Analysis'!$CX3:$CX1002)</f>
        <v>0</v>
      </c>
      <c r="AD67">
        <f>ROUND(IF(AC67=0,0,(AC67)/'Fannie Historical Ops'!$V$1),0)</f>
        <v>0</v>
      </c>
      <c r="AE67">
        <v>0</v>
      </c>
      <c r="AF67">
        <f>ROUND(IF(AE67=0,0,(AE67)/'Fannie Historical Ops'!$V$1),0)</f>
        <v>0</v>
      </c>
      <c r="AG67">
        <v>0</v>
      </c>
      <c r="AH67">
        <f>ROUND(IF(AG67=0,0,(AG67)/'Fannie Historical Ops'!$V$1),0)</f>
        <v>0</v>
      </c>
      <c r="AI67">
        <v>0</v>
      </c>
      <c r="AJ67">
        <f>ROUND(IF(AI67=0,0,(AI67)/'Fannie Historical Ops'!$V$1),0)</f>
        <v>0</v>
      </c>
      <c r="AK67">
        <f t="shared" si="14"/>
        <v>0</v>
      </c>
      <c r="AL67">
        <f>ROUND(IF(AK67=0,0,(AK67)/'Fannie Historical Ops'!$V$1),0)</f>
        <v>0</v>
      </c>
      <c r="AM67">
        <f t="shared" si="11"/>
        <v>0</v>
      </c>
      <c r="AN67">
        <f>ROUND(IF(AM67=0,0,(AM67)/'Fannie Historical Ops'!$V$1),0)</f>
        <v>0</v>
      </c>
      <c r="AQ67" t="str">
        <f>'Fannie Historical Ops'!B67</f>
        <v>Other Administrative</v>
      </c>
      <c r="AR67">
        <f>IF('Fannie Historical Ops'!AK67=0,"",IF('Fannie Historical Ops'!AK67=ROUND(1.03*'Fannie Historical Ops'!W67,2),"T-12 + 3%","Non-Standard Assumption - Please Clarify"))</f>
      </c>
      <c r="AV67">
        <v>0</v>
      </c>
      <c r="AW67">
        <v>0</v>
      </c>
      <c r="AX67">
        <v>0</v>
      </c>
      <c r="AY67">
        <v>0</v>
      </c>
    </row>
    <row r="68" ht="15" customHeight="1">
      <c r="A68">
        <f t="shared" si="12"/>
        <v>32</v>
      </c>
      <c r="B68" t="s">
        <v>213</v>
      </c>
      <c r="D68">
        <f>IF(ISBLANK('Fannie Historical Ops'!D$3),SUMIF('OS Analysis'!$BM3:$BM1002,'Fannie Historical Ops'!$B68,'OS Analysis'!$CB3:$CB1002),INDEX($J68:$U68,1,MATCH('Fannie Historical Ops'!D$3,'Fannie Historical Ops'!$J$4:$U$4,0)))</f>
        <v>0</v>
      </c>
      <c r="E68">
        <f>ROUND(IF(D68=0,0,(D68)/'Fannie Historical Ops'!$V$1),0)</f>
        <v>0</v>
      </c>
      <c r="F68">
        <f>IF(ISBLANK('Fannie Historical Ops'!F$3),SUMIF('OS Analysis'!$AV3:$AV1002,'Fannie Historical Ops'!$B68,'OS Analysis'!$BK3:$BK1002),INDEX($J68:$U68,1,MATCH('Fannie Historical Ops'!F$3,'Fannie Historical Ops'!$J$4:$U$4,0)))</f>
        <v>0</v>
      </c>
      <c r="G68">
        <f>ROUND(IF(F68=0,0,(F68)/'Fannie Historical Ops'!$V$1),0)</f>
        <v>0</v>
      </c>
      <c r="H68">
        <f>IF(ISBLANK('Fannie Historical Ops'!H$3),SUMIF('OS Analysis'!$AE3:$AE1002,'Fannie Historical Ops'!$B68,'OS Analysis'!$AT3:$AT1002),INDEX($J68:$U68,1,MATCH('Fannie Historical Ops'!H$3,'Fannie Historical Ops'!$J$4:$U$4,0)))</f>
        <v>0</v>
      </c>
      <c r="I68">
        <f>ROUND(IF(H68=0,0,(H68)/'Fannie Historical Ops'!$V$1),0)</f>
        <v>0</v>
      </c>
      <c r="J68">
        <f>((SUMIF('OS Analysis'!$B3:$B1002,'Fannie Historical Ops'!B68,'OS Analysis'!$AC3:$AC1002))/12)*12</f>
        <v>0</v>
      </c>
      <c r="K68">
        <f>((SUMIF('OS Analysis'!$B3:$B1002,'Fannie Historical Ops'!B68,'OS Analysis'!$AB3:$AB1002))/11)*12</f>
        <v>0</v>
      </c>
      <c r="L68">
        <f>((SUMIF('OS Analysis'!$B3:$B1002,'Fannie Historical Ops'!B68,'OS Analysis'!$AA3:$AA1002))/10)*12</f>
        <v>0</v>
      </c>
      <c r="M68">
        <f>((SUMIF('OS Analysis'!$B3:$B1002,'Fannie Historical Ops'!B68,'OS Analysis'!$Z3:$Z1002))/9)*12</f>
        <v>0</v>
      </c>
      <c r="N68">
        <f>((SUMIF('OS Analysis'!$B3:$B1002,'Fannie Historical Ops'!B68,'OS Analysis'!$Y3:$Y1002))/8)*12</f>
        <v>0</v>
      </c>
      <c r="O68">
        <f>((SUMIF('OS Analysis'!$B3:$B1002,'Fannie Historical Ops'!B68,'OS Analysis'!$X3:$X1002))/7)*12</f>
        <v>0</v>
      </c>
      <c r="P68">
        <f>((SUMIF('OS Analysis'!$B3:$B1002,'Fannie Historical Ops'!B68,'OS Analysis'!$W3:$W1002))/6)*12</f>
        <v>0</v>
      </c>
      <c r="Q68">
        <f>((SUMIF('OS Analysis'!$B3:$B1002,'Fannie Historical Ops'!B68,'OS Analysis'!$V3:$V1002))/5)*12</f>
        <v>0</v>
      </c>
      <c r="R68">
        <f>((SUMIF('OS Analysis'!$B3:$B1002,'Fannie Historical Ops'!B68,'OS Analysis'!$U3:$U1002))/4)*12</f>
        <v>0</v>
      </c>
      <c r="S68">
        <f>((SUMIF('OS Analysis'!$B3:$B1002,'Fannie Historical Ops'!B68,'OS Analysis'!$T3:$T1002))/3)*12</f>
        <v>0</v>
      </c>
      <c r="T68">
        <f>((SUMIF('OS Analysis'!$B3:$B1002,'Fannie Historical Ops'!B68,'OS Analysis'!$S3:$S1002))/2)*12</f>
        <v>0</v>
      </c>
      <c r="U68">
        <f>(SUMIF('OS Analysis'!$B3:$B1002,'Fannie Historical Ops'!B68,'OS Analysis'!$R3:$R1002))*12</f>
        <v>0</v>
      </c>
      <c r="V68">
        <f>SUMIF('OS Analysis'!$B$3:$B$1002,'Fannie Historical Ops'!$B68,'OS Analysis'!$Q$3:$Q$1002)</f>
        <v>0</v>
      </c>
      <c r="W68">
        <f>(V68/'Fannie Historical Ops'!$V$4)*12</f>
        <v>0</v>
      </c>
      <c r="X68">
        <f>ROUND(IF(W68=0,0,(W68)/'Fannie Historical Ops'!$V$1),0)</f>
        <v>0</v>
      </c>
      <c r="Y68">
        <f>SUMIF('OS Analysis'!$CD3:$CD1002,'Fannie Historical Ops'!$B68,'OS Analysis'!$CS3:$CS1002)</f>
        <v>0</v>
      </c>
      <c r="Z68">
        <f>ROUND(IF(Y68=0,0,(Y68)/'Fannie Historical Ops'!$V$1),0)</f>
        <v>0</v>
      </c>
      <c r="AA68">
        <f>SUMIF('OS Analysis'!$CU3:$CU1002,'Fannie Historical Ops'!$B68,'OS Analysis'!$CW3:$CW1002)</f>
        <v>0</v>
      </c>
      <c r="AB68">
        <f>ROUND(IF(AA68=0,0,(AA68)/'Fannie Historical Ops'!$V$1),0)</f>
        <v>0</v>
      </c>
      <c r="AC68">
        <f>SUMIF('OS Analysis'!$CU3:$CU1002,'Fannie Historical Ops'!$B68,'OS Analysis'!$CX3:$CX1002)</f>
        <v>0</v>
      </c>
      <c r="AD68">
        <f>ROUND(IF(AC68=0,0,(AC68)/'Fannie Historical Ops'!$V$1),0)</f>
        <v>0</v>
      </c>
      <c r="AE68">
        <v>0</v>
      </c>
      <c r="AF68">
        <f>ROUND(IF(AE68=0,0,(AE68)/'Fannie Historical Ops'!$V$1),0)</f>
        <v>0</v>
      </c>
      <c r="AG68">
        <v>0</v>
      </c>
      <c r="AH68">
        <f>ROUND(IF(AG68=0,0,(AG68)/'Fannie Historical Ops'!$V$1),0)</f>
        <v>0</v>
      </c>
      <c r="AI68">
        <v>0</v>
      </c>
      <c r="AJ68">
        <f>ROUND(IF(AI68=0,0,(AI68)/'Fannie Historical Ops'!$V$1),0)</f>
        <v>0</v>
      </c>
      <c r="AK68">
        <f t="shared" si="14"/>
        <v>0</v>
      </c>
      <c r="AL68">
        <f>ROUND(IF(AK68=0,0,(AK68)/'Fannie Historical Ops'!$V$1),0)</f>
        <v>0</v>
      </c>
      <c r="AM68">
        <f t="shared" si="11"/>
        <v>0</v>
      </c>
      <c r="AN68">
        <f>ROUND(IF(AM68=0,0,(AM68)/'Fannie Historical Ops'!$V$1),0)</f>
        <v>0</v>
      </c>
      <c r="AQ68" t="str">
        <f>'Fannie Historical Ops'!B68</f>
        <v>Other Expense</v>
      </c>
      <c r="AR68">
        <f>IF('Fannie Historical Ops'!AK68=0,"",IF('Fannie Historical Ops'!AK68=ROUND(1.03*'Fannie Historical Ops'!W68,2),"T-12 + 3%","Non-Standard Assumption - Please Clarify"))</f>
      </c>
      <c r="AV68">
        <v>0</v>
      </c>
      <c r="AW68">
        <v>0</v>
      </c>
      <c r="AX68">
        <v>0</v>
      </c>
      <c r="AY68">
        <v>0</v>
      </c>
    </row>
    <row r="69" ht="15" customHeight="1">
      <c r="B69" t="s">
        <v>79</v>
      </c>
      <c r="D69">
        <f t="shared" si="16" ref="D69:AM69">SUM(D40:D68)</f>
        <v>0</v>
      </c>
      <c r="E69">
        <f>ROUND(IF(D69=0,0,(D69)/'Fannie Historical Ops'!$V$1),0)</f>
        <v>0</v>
      </c>
      <c r="F69">
        <f t="shared" si="16"/>
        <v>0</v>
      </c>
      <c r="G69">
        <f>ROUND(IF(F69=0,0,(F69)/'Fannie Historical Ops'!$V$1),0)</f>
        <v>0</v>
      </c>
      <c r="H69">
        <f t="shared" si="16"/>
        <v>0</v>
      </c>
      <c r="I69">
        <f>ROUND(IF(H69=0,0,(H69)/'Fannie Historical Ops'!$V$1),0)</f>
        <v>0</v>
      </c>
      <c r="J69">
        <f t="shared" si="16"/>
        <v>1611560</v>
      </c>
      <c r="K69">
        <f t="shared" si="16"/>
        <v>1631131.6363636365</v>
      </c>
      <c r="L69">
        <f t="shared" si="16"/>
        <v>1635092.4000000001</v>
      </c>
      <c r="M69">
        <f t="shared" si="16"/>
        <v>1582290.6666666665</v>
      </c>
      <c r="N69">
        <f t="shared" si="16"/>
        <v>1596495</v>
      </c>
      <c r="O69">
        <f t="shared" si="16"/>
        <v>1578108.0000000002</v>
      </c>
      <c r="P69">
        <f t="shared" si="16"/>
        <v>1549434</v>
      </c>
      <c r="Q69">
        <f t="shared" si="16"/>
        <v>1572705.6</v>
      </c>
      <c r="R69">
        <f t="shared" si="16"/>
        <v>1632474</v>
      </c>
      <c r="S69">
        <f t="shared" si="16"/>
        <v>1645484</v>
      </c>
      <c r="T69">
        <f t="shared" si="16"/>
        <v>1625928</v>
      </c>
      <c r="U69">
        <f t="shared" si="16"/>
        <v>1658784</v>
      </c>
      <c r="V69">
        <f t="shared" si="16"/>
        <v>1611560</v>
      </c>
      <c r="W69">
        <f t="shared" si="16"/>
        <v>1611560</v>
      </c>
      <c r="X69">
        <f>ROUND(IF(W69=0,0,(W69)/'Fannie Historical Ops'!$V$1),0)</f>
        <v>15956</v>
      </c>
      <c r="Y69">
        <f t="shared" si="16"/>
        <v>0</v>
      </c>
      <c r="Z69">
        <f>ROUND(IF(Y69=0,0,(Y69)/'Fannie Historical Ops'!$V$1),0)</f>
        <v>0</v>
      </c>
      <c r="AA69">
        <f t="shared" si="16"/>
        <v>0</v>
      </c>
      <c r="AB69">
        <f>ROUND(IF(AA69=0,0,(AA69)/'Fannie Historical Ops'!$V$1),0)</f>
        <v>0</v>
      </c>
      <c r="AC69">
        <f t="shared" si="16"/>
        <v>0</v>
      </c>
      <c r="AD69">
        <f>ROUND(IF(AC69=0,0,(AC69)/'Fannie Historical Ops'!$V$1),0)</f>
        <v>0</v>
      </c>
      <c r="AE69">
        <f t="shared" si="16"/>
        <v>0</v>
      </c>
      <c r="AF69">
        <f>ROUND(IF(AE69=0,0,(AE69)/'Fannie Historical Ops'!$V$1),0)</f>
        <v>0</v>
      </c>
      <c r="AG69">
        <f t="shared" si="16"/>
        <v>0</v>
      </c>
      <c r="AH69">
        <f>ROUND(IF(AG69=0,0,(AG69)/'Fannie Historical Ops'!$V$1),0)</f>
        <v>0</v>
      </c>
      <c r="AI69">
        <f t="shared" si="16"/>
        <v>0</v>
      </c>
      <c r="AJ69">
        <f>ROUND(IF(AI69=0,0,(AI69)/'Fannie Historical Ops'!$V$1),0)</f>
        <v>0</v>
      </c>
      <c r="AK69">
        <f t="shared" si="16"/>
        <v>1519966.82</v>
      </c>
      <c r="AL69">
        <f>ROUND(IF(AK69=0,0,(AK69)/'Fannie Historical Ops'!$V$1),0)</f>
        <v>15049</v>
      </c>
      <c r="AM69">
        <f t="shared" si="16"/>
        <v>1476827.33</v>
      </c>
      <c r="AN69">
        <f>ROUND(IF(AM69=0,0,(AM69)/'Fannie Historical Ops'!$V$1),0)</f>
        <v>14622</v>
      </c>
      <c r="AQ69" t="str">
        <f>'Fannie Historical Ops'!B69</f>
        <v>TOTAL OPERATING EXPENSES</v>
      </c>
      <c r="AV69">
        <v>0</v>
      </c>
      <c r="AW69">
        <v>0</v>
      </c>
      <c r="AX69">
        <v>0</v>
      </c>
      <c r="AY69">
        <v>0</v>
      </c>
    </row>
    <row r="70" ht="15" customHeight="1"/>
    <row r="71" ht="15" customHeight="1">
      <c r="B71" t="s">
        <v>81</v>
      </c>
      <c r="D71">
        <f t="shared" si="17" ref="D71:AM71">D38+D69</f>
        <v>0</v>
      </c>
      <c r="E71">
        <f>ROUND(IF(D71=0,0,(D71)/'Fannie Historical Ops'!$V$1),0)</f>
        <v>0</v>
      </c>
      <c r="F71">
        <f t="shared" si="17"/>
        <v>0</v>
      </c>
      <c r="G71">
        <f>ROUND(IF(F71=0,0,(F71)/'Fannie Historical Ops'!$V$1),0)</f>
        <v>0</v>
      </c>
      <c r="H71">
        <f t="shared" si="17"/>
        <v>0</v>
      </c>
      <c r="I71">
        <f>ROUND(IF(H71=0,0,(H71)/'Fannie Historical Ops'!$V$1),0)</f>
        <v>0</v>
      </c>
      <c r="J71">
        <f t="shared" si="17"/>
        <v>2863573</v>
      </c>
      <c r="K71">
        <f t="shared" si="17"/>
        <v>2880624</v>
      </c>
      <c r="L71">
        <f t="shared" si="17"/>
        <v>2882508</v>
      </c>
      <c r="M71">
        <f t="shared" si="17"/>
        <v>2824940</v>
      </c>
      <c r="N71">
        <f t="shared" si="17"/>
        <v>2835856.5</v>
      </c>
      <c r="O71">
        <f t="shared" si="17"/>
        <v>2809081.7142857146</v>
      </c>
      <c r="P71">
        <f t="shared" si="17"/>
        <v>2782166</v>
      </c>
      <c r="Q71">
        <f t="shared" si="17"/>
        <v>2794845.6000000006</v>
      </c>
      <c r="R71">
        <f t="shared" si="17"/>
        <v>2943321</v>
      </c>
      <c r="S71">
        <f t="shared" si="17"/>
        <v>2954596</v>
      </c>
      <c r="T71">
        <f t="shared" si="17"/>
        <v>2952864</v>
      </c>
      <c r="U71">
        <f t="shared" si="17"/>
        <v>2978124</v>
      </c>
      <c r="V71">
        <f t="shared" si="17"/>
        <v>2863573</v>
      </c>
      <c r="W71">
        <f t="shared" si="17"/>
        <v>2863573</v>
      </c>
      <c r="X71">
        <f>ROUND(IF(W71=0,0,(W71)/'Fannie Historical Ops'!$V$1),0)</f>
        <v>28352</v>
      </c>
      <c r="Y71">
        <f t="shared" si="17"/>
        <v>0</v>
      </c>
      <c r="Z71">
        <f>ROUND(IF(Y71=0,0,(Y71)/'Fannie Historical Ops'!$V$1),0)</f>
        <v>0</v>
      </c>
      <c r="AA71">
        <f t="shared" si="17"/>
        <v>0</v>
      </c>
      <c r="AB71">
        <f>ROUND(IF(AA71=0,0,(AA71)/'Fannie Historical Ops'!$V$1),0)</f>
        <v>0</v>
      </c>
      <c r="AC71">
        <f t="shared" si="17"/>
        <v>0</v>
      </c>
      <c r="AD71">
        <f>ROUND(IF(AC71=0,0,(AC71)/'Fannie Historical Ops'!$V$1),0)</f>
        <v>0</v>
      </c>
      <c r="AE71">
        <f t="shared" si="17"/>
        <v>0</v>
      </c>
      <c r="AF71">
        <f>ROUND(IF(AE71=0,0,(AE71)/'Fannie Historical Ops'!$V$1),0)</f>
        <v>0</v>
      </c>
      <c r="AG71">
        <f t="shared" si="17"/>
        <v>0</v>
      </c>
      <c r="AH71">
        <f>ROUND(IF(AG71=0,0,(AG71)/'Fannie Historical Ops'!$V$1),0)</f>
        <v>0</v>
      </c>
      <c r="AI71">
        <f t="shared" si="17"/>
        <v>0</v>
      </c>
      <c r="AJ71">
        <f>ROUND(IF(AI71=0,0,(AI71)/'Fannie Historical Ops'!$V$1),0)</f>
        <v>0</v>
      </c>
      <c r="AK71">
        <f t="shared" si="17"/>
        <v>2809540.21</v>
      </c>
      <c r="AL71">
        <f>ROUND(IF(AK71=0,0,(AK71)/'Fannie Historical Ops'!$V$1),0)</f>
        <v>27817</v>
      </c>
      <c r="AM71">
        <f t="shared" si="17"/>
        <v>2728840.33</v>
      </c>
      <c r="AN71">
        <f>ROUND(IF(AM71=0,0,(AM71)/'Fannie Historical Ops'!$V$1),0)</f>
        <v>27018</v>
      </c>
      <c r="AQ71" t="str">
        <f>'Fannie Historical Ops'!B71</f>
        <v>TOTAL EXPENSES</v>
      </c>
      <c r="AV71">
        <v>0</v>
      </c>
      <c r="AW71">
        <v>0</v>
      </c>
      <c r="AX71">
        <v>0</v>
      </c>
      <c r="AY71">
        <v>0</v>
      </c>
    </row>
    <row r="72" ht="14.25" customHeight="1">
      <c r="AK72">
        <f t="shared" si="18" ref="AK72:AK73">TotalUnits*250</f>
        <v>21250</v>
      </c>
    </row>
    <row r="73" ht="14.25" customHeight="1">
      <c r="B73" t="s">
        <v>214</v>
      </c>
      <c r="D73">
        <f>IF(ISBLANK('Fannie Historical Ops'!D$3),SUMIF('OS Analysis'!$BM3:$BM1002,'Fannie Historical Ops'!$B73,'OS Analysis'!$CB3:$CB1002),INDEX($J73:$U73,1,MATCH('Fannie Historical Ops'!D$3,'Fannie Historical Ops'!$J$4:$U$4,0)))</f>
        <v>0</v>
      </c>
      <c r="E73">
        <f>ROUND(IF(D73=0,0,(D73)/'Fannie Historical Ops'!$V$1),0)</f>
        <v>0</v>
      </c>
      <c r="F73">
        <f>IF(ISBLANK('Fannie Historical Ops'!F$3),SUMIF('OS Analysis'!$AV3:$AV1002,'Fannie Historical Ops'!$B73,'OS Analysis'!$BK3:$BK1002),INDEX($J73:$U73,1,MATCH('Fannie Historical Ops'!F$3,'Fannie Historical Ops'!$J$4:$U$4,0)))</f>
        <v>0</v>
      </c>
      <c r="G73">
        <f>ROUND(IF(F73=0,0,(F73)/'Fannie Historical Ops'!$V$1),0)</f>
        <v>0</v>
      </c>
      <c r="H73">
        <f>IF(ISBLANK('Fannie Historical Ops'!H$3),SUMIF('OS Analysis'!$AE3:$AE1002,'Fannie Historical Ops'!$B73,'OS Analysis'!$AT3:$AT1002),INDEX($J73:$U73,1,MATCH('Fannie Historical Ops'!H$3,'Fannie Historical Ops'!$J$4:$U$4,0)))</f>
        <v>0</v>
      </c>
      <c r="I73">
        <f>ROUND(IF(H73=0,0,(H73)/'Fannie Historical Ops'!$V$1),0)</f>
        <v>0</v>
      </c>
      <c r="J73">
        <f>((SUMIF('OS Analysis'!$B3:$B1002,'Fannie Historical Ops'!B73,'OS Analysis'!$AC3:$AC1002))/12)*12</f>
        <v>0</v>
      </c>
      <c r="K73">
        <f>((SUMIF('OS Analysis'!$B3:$B1002,'Fannie Historical Ops'!B73,'OS Analysis'!$AB3:$AB1002))/11)*12</f>
        <v>0</v>
      </c>
      <c r="L73">
        <f>((SUMIF('OS Analysis'!$B3:$B1002,'Fannie Historical Ops'!B73,'OS Analysis'!$AA3:$AA1002))/10)*12</f>
        <v>0</v>
      </c>
      <c r="M73">
        <f>((SUMIF('OS Analysis'!$B3:$B1002,'Fannie Historical Ops'!B73,'OS Analysis'!$Z3:$Z1002))/9)*12</f>
        <v>0</v>
      </c>
      <c r="N73">
        <f>((SUMIF('OS Analysis'!$B3:$B1002,'Fannie Historical Ops'!B73,'OS Analysis'!$Y3:$Y1002))/8)*12</f>
        <v>0</v>
      </c>
      <c r="O73">
        <f>((SUMIF('OS Analysis'!$B3:$B1002,'Fannie Historical Ops'!B73,'OS Analysis'!$X3:$X1002))/7)*12</f>
        <v>0</v>
      </c>
      <c r="P73">
        <f>((SUMIF('OS Analysis'!$B3:$B1002,'Fannie Historical Ops'!B73,'OS Analysis'!$W3:$W1002))/6)*12</f>
        <v>0</v>
      </c>
      <c r="Q73">
        <f>((SUMIF('OS Analysis'!$B3:$B1002,'Fannie Historical Ops'!B73,'OS Analysis'!$V3:$V1002))/5)*12</f>
        <v>0</v>
      </c>
      <c r="R73">
        <f>((SUMIF('OS Analysis'!$B3:$B1002,'Fannie Historical Ops'!B73,'OS Analysis'!$U3:$U1002))/4)*12</f>
        <v>0</v>
      </c>
      <c r="S73">
        <f>((SUMIF('OS Analysis'!$B3:$B1002,'Fannie Historical Ops'!B73,'OS Analysis'!$T3:$T1002))/3)*12</f>
        <v>0</v>
      </c>
      <c r="T73">
        <f>((SUMIF('OS Analysis'!$B3:$B1002,'Fannie Historical Ops'!B73,'OS Analysis'!$S3:$S1002))/2)*12</f>
        <v>0</v>
      </c>
      <c r="U73">
        <f>(SUMIF('OS Analysis'!$B3:$B1002,'Fannie Historical Ops'!B73,'OS Analysis'!$R3:$R1002))*12</f>
        <v>0</v>
      </c>
      <c r="V73">
        <f>SUMIF('OS Analysis'!$B$3:$B$1002,'Fannie Historical Ops'!$B73,'OS Analysis'!$Q$3:$Q$1002)</f>
        <v>0</v>
      </c>
      <c r="W73">
        <f>(V73/'Fannie Historical Ops'!$V$4)*12</f>
        <v>0</v>
      </c>
      <c r="X73">
        <f>ROUND(IF(W73=0,0,(W73)/'Fannie Historical Ops'!$V$1),0)</f>
        <v>0</v>
      </c>
      <c r="Y73">
        <f>SUMIF('OS Analysis'!$CD3:$CD1002,'Fannie Historical Ops'!$B73,'OS Analysis'!$CS3:$CS1002)</f>
        <v>0</v>
      </c>
      <c r="Z73">
        <f>ROUND(IF(Y73=0,0,(Y73)/'Fannie Historical Ops'!$V$1),0)</f>
        <v>0</v>
      </c>
      <c r="AA73">
        <f>SUMIF('OS Analysis'!$CU3:$CU1002,'Fannie Historical Ops'!$B73,'OS Analysis'!$CW3:$CW1002)</f>
        <v>0</v>
      </c>
      <c r="AB73">
        <f>ROUND(IF(AA73=0,0,(AA73)/'Fannie Historical Ops'!$V$1),0)</f>
        <v>0</v>
      </c>
      <c r="AC73">
        <f>SUMIF('OS Analysis'!$CU3:$CU1002,'Fannie Historical Ops'!$B73,'OS Analysis'!$CX3:$CX1002)</f>
        <v>0</v>
      </c>
      <c r="AD73">
        <f>ROUND(IF(AC73=0,0,(AC73)/'Fannie Historical Ops'!$V$1),0)</f>
        <v>0</v>
      </c>
      <c r="AE73">
        <v>0</v>
      </c>
      <c r="AF73">
        <f>ROUND(IF(AE73=0,0,(AE73)/'Fannie Historical Ops'!$V$1),0)</f>
        <v>0</v>
      </c>
      <c r="AG73">
        <v>0</v>
      </c>
      <c r="AH73">
        <f>ROUND(IF(AG73=0,0,(AG73)/'Fannie Historical Ops'!$V$1),0)</f>
        <v>0</v>
      </c>
      <c r="AI73">
        <v>0</v>
      </c>
      <c r="AJ73">
        <f>ROUND(IF(AI73=0,0,(AI73)/'Fannie Historical Ops'!$V$1),0)</f>
        <v>0</v>
      </c>
      <c r="AK73">
        <f t="shared" si="18"/>
        <v>21250</v>
      </c>
      <c r="AL73">
        <f>ROUND(IF(AK73=0,0,(AK73)/'Fannie Historical Ops'!$V$1),0)</f>
        <v>210</v>
      </c>
      <c r="AM73">
        <v>0</v>
      </c>
      <c r="AN73">
        <f>ROUND(IF(AM73=0,0,(AM73)/'Fannie Historical Ops'!$V$1),0)</f>
        <v>0</v>
      </c>
      <c r="AQ73" t="str">
        <f>'Fannie Historical Ops'!B73</f>
        <v>Capital Expenditures (Replacement Reserves)</v>
      </c>
      <c r="AR73" t="str">
        <f>IF('Fannie Historical Ops'!AK73=TotalUnits*250,"#Units * 250","Non-Standard Assumption - Please Clarify")</f>
        <v>#Units * 250</v>
      </c>
      <c r="AV73">
        <v>0</v>
      </c>
      <c r="AW73">
        <v>0</v>
      </c>
      <c r="AX73">
        <v>0</v>
      </c>
      <c r="AY73">
        <v>0</v>
      </c>
    </row>
    <row r="74" ht="15" customHeight="1"/>
    <row r="75" ht="15" customHeight="1">
      <c r="B75" t="s">
        <v>85</v>
      </c>
      <c r="D75">
        <f t="shared" si="19" ref="D75:AM75">D71+D73</f>
        <v>0</v>
      </c>
      <c r="E75">
        <f>ROUND(IF(D75=0,0,(D75)/'Fannie Historical Ops'!$V$1),0)</f>
        <v>0</v>
      </c>
      <c r="F75">
        <f t="shared" si="19"/>
        <v>0</v>
      </c>
      <c r="G75">
        <f>ROUND(IF(F75=0,0,(F75)/'Fannie Historical Ops'!$V$1),0)</f>
        <v>0</v>
      </c>
      <c r="H75">
        <f t="shared" si="19"/>
        <v>0</v>
      </c>
      <c r="I75">
        <f>ROUND(IF(H75=0,0,(H75)/'Fannie Historical Ops'!$V$1),0)</f>
        <v>0</v>
      </c>
      <c r="J75">
        <f t="shared" si="19"/>
        <v>2863573</v>
      </c>
      <c r="K75">
        <f t="shared" si="19"/>
        <v>2880624</v>
      </c>
      <c r="L75">
        <f t="shared" si="19"/>
        <v>2882508</v>
      </c>
      <c r="M75">
        <f t="shared" si="19"/>
        <v>2824940</v>
      </c>
      <c r="N75">
        <f t="shared" si="19"/>
        <v>2835856.5</v>
      </c>
      <c r="O75">
        <f t="shared" si="19"/>
        <v>2809081.7142857146</v>
      </c>
      <c r="P75">
        <f t="shared" si="19"/>
        <v>2782166</v>
      </c>
      <c r="Q75">
        <f t="shared" si="19"/>
        <v>2794845.6000000006</v>
      </c>
      <c r="R75">
        <f t="shared" si="19"/>
        <v>2943321</v>
      </c>
      <c r="S75">
        <f t="shared" si="19"/>
        <v>2954596</v>
      </c>
      <c r="T75">
        <f t="shared" si="19"/>
        <v>2952864</v>
      </c>
      <c r="U75">
        <f t="shared" si="19"/>
        <v>2978124</v>
      </c>
      <c r="V75">
        <f t="shared" si="19"/>
        <v>2863573</v>
      </c>
      <c r="W75">
        <f t="shared" si="19"/>
        <v>2863573</v>
      </c>
      <c r="X75">
        <f>ROUND(IF(W75=0,0,(W75)/'Fannie Historical Ops'!$V$1),0)</f>
        <v>28352</v>
      </c>
      <c r="Y75">
        <f t="shared" si="19"/>
        <v>0</v>
      </c>
      <c r="Z75">
        <f>ROUND(IF(Y75=0,0,(Y75)/'Fannie Historical Ops'!$V$1),0)</f>
        <v>0</v>
      </c>
      <c r="AA75">
        <f t="shared" si="19"/>
        <v>0</v>
      </c>
      <c r="AB75">
        <f>ROUND(IF(AA75=0,0,(AA75)/'Fannie Historical Ops'!$V$1),0)</f>
        <v>0</v>
      </c>
      <c r="AC75">
        <f t="shared" si="19"/>
        <v>0</v>
      </c>
      <c r="AD75">
        <f>ROUND(IF(AC75=0,0,(AC75)/'Fannie Historical Ops'!$V$1),0)</f>
        <v>0</v>
      </c>
      <c r="AE75">
        <f t="shared" si="19"/>
        <v>0</v>
      </c>
      <c r="AF75">
        <f>ROUND(IF(AE75=0,0,(AE75)/'Fannie Historical Ops'!$V$1),0)</f>
        <v>0</v>
      </c>
      <c r="AG75">
        <f t="shared" si="19"/>
        <v>0</v>
      </c>
      <c r="AH75">
        <f>ROUND(IF(AG75=0,0,(AG75)/'Fannie Historical Ops'!$V$1),0)</f>
        <v>0</v>
      </c>
      <c r="AI75">
        <f t="shared" si="19"/>
        <v>0</v>
      </c>
      <c r="AJ75">
        <f>ROUND(IF(AI75=0,0,(AI75)/'Fannie Historical Ops'!$V$1),0)</f>
        <v>0</v>
      </c>
      <c r="AK75">
        <f t="shared" si="19"/>
        <v>2830790.21</v>
      </c>
      <c r="AL75">
        <f>ROUND(IF(AK75=0,0,(AK75)/'Fannie Historical Ops'!$V$1),0)</f>
        <v>28028</v>
      </c>
      <c r="AM75">
        <f t="shared" si="19"/>
        <v>2728840.33</v>
      </c>
      <c r="AN75">
        <f>ROUND(IF(AM75=0,0,(AM75)/'Fannie Historical Ops'!$V$1),0)</f>
        <v>27018</v>
      </c>
      <c r="AQ75" t="str">
        <f>'Fannie Historical Ops'!B75</f>
        <v>Total Expenses &amp; Reserves</v>
      </c>
      <c r="AV75">
        <v>0</v>
      </c>
      <c r="AW75">
        <v>0</v>
      </c>
      <c r="AX75">
        <v>0</v>
      </c>
      <c r="AY75">
        <v>0</v>
      </c>
    </row>
    <row r="76" ht="14.25" customHeight="1"/>
    <row r="77" ht="14.25" customHeight="1">
      <c r="B77" t="s">
        <v>216</v>
      </c>
      <c r="D77">
        <f t="shared" si="20" ref="D77:AM77">D30-D75</f>
        <v>0</v>
      </c>
      <c r="E77">
        <f>ROUND(IF(D77=0,0,(D77)/'Fannie Historical Ops'!$V$1),0)</f>
        <v>0</v>
      </c>
      <c r="F77">
        <f t="shared" si="20"/>
        <v>0</v>
      </c>
      <c r="G77">
        <f>ROUND(IF(F77=0,0,(F77)/'Fannie Historical Ops'!$V$1),0)</f>
        <v>0</v>
      </c>
      <c r="H77">
        <f t="shared" si="20"/>
        <v>0</v>
      </c>
      <c r="I77">
        <f>ROUND(IF(H77=0,0,(H77)/'Fannie Historical Ops'!$V$1),0)</f>
        <v>0</v>
      </c>
      <c r="J77">
        <f t="shared" si="20"/>
        <v>1727509</v>
      </c>
      <c r="K77">
        <f t="shared" si="20"/>
        <v>1698953.4545454541</v>
      </c>
      <c r="L77">
        <f t="shared" si="20"/>
        <v>1696038</v>
      </c>
      <c r="M77">
        <f t="shared" si="20"/>
        <v>1784596</v>
      </c>
      <c r="N77">
        <f t="shared" si="20"/>
        <v>1792488</v>
      </c>
      <c r="O77">
        <f t="shared" si="20"/>
        <v>1823540.5714285718</v>
      </c>
      <c r="P77">
        <f t="shared" si="20"/>
        <v>1904372</v>
      </c>
      <c r="Q77">
        <f t="shared" si="20"/>
        <v>1940620.7999999998</v>
      </c>
      <c r="R77">
        <f t="shared" si="20"/>
        <v>1797276</v>
      </c>
      <c r="S77">
        <f t="shared" si="20"/>
        <v>1745348</v>
      </c>
      <c r="T77">
        <f t="shared" si="20"/>
        <v>1761144</v>
      </c>
      <c r="U77">
        <f t="shared" si="20"/>
        <v>1628928</v>
      </c>
      <c r="V77">
        <f t="shared" si="20"/>
        <v>1727509</v>
      </c>
      <c r="W77">
        <f t="shared" si="20"/>
        <v>1727509</v>
      </c>
      <c r="X77">
        <f>ROUND(IF(W77=0,0,(W77)/'Fannie Historical Ops'!$V$1),0)</f>
        <v>17104</v>
      </c>
      <c r="Y77">
        <f t="shared" si="20"/>
        <v>0</v>
      </c>
      <c r="Z77">
        <f>ROUND(IF(Y77=0,0,(Y77)/'Fannie Historical Ops'!$V$1),0)</f>
        <v>0</v>
      </c>
      <c r="AA77">
        <f t="shared" si="20"/>
        <v>0</v>
      </c>
      <c r="AB77">
        <f>ROUND(IF(AA77=0,0,(AA77)/'Fannie Historical Ops'!$V$1),0)</f>
        <v>0</v>
      </c>
      <c r="AC77">
        <f t="shared" si="20"/>
        <v>0</v>
      </c>
      <c r="AD77">
        <f>ROUND(IF(AC77=0,0,(AC77)/'Fannie Historical Ops'!$V$1),0)</f>
        <v>0</v>
      </c>
      <c r="AE77">
        <f t="shared" si="20"/>
        <v>0</v>
      </c>
      <c r="AF77">
        <f>ROUND(IF(AE77=0,0,(AE77)/'Fannie Historical Ops'!$V$1),0)</f>
        <v>0</v>
      </c>
      <c r="AG77">
        <f t="shared" si="20"/>
        <v>0</v>
      </c>
      <c r="AH77">
        <f>ROUND(IF(AG77=0,0,(AG77)/'Fannie Historical Ops'!$V$1),0)</f>
        <v>0</v>
      </c>
      <c r="AI77">
        <f t="shared" si="20"/>
        <v>0</v>
      </c>
      <c r="AJ77">
        <f>ROUND(IF(AI77=0,0,(AI77)/'Fannie Historical Ops'!$V$1),0)</f>
        <v>0</v>
      </c>
      <c r="AK77">
        <f t="shared" si="20"/>
        <v>-1720952.21</v>
      </c>
      <c r="AL77">
        <f>ROUND(IF(AK77=0,0,(AK77)/'Fannie Historical Ops'!$V$1),0)</f>
        <v>-17039</v>
      </c>
      <c r="AM77">
        <f t="shared" si="20"/>
        <v>-1619002.33</v>
      </c>
      <c r="AN77">
        <f>ROUND(IF(AM77=0,0,(AM77)/'Fannie Historical Ops'!$V$1),0)</f>
        <v>-16030</v>
      </c>
      <c r="AQ77" t="str">
        <f>'Fannie Historical Ops'!B77</f>
        <v>Net Cash Flow</v>
      </c>
    </row>
    <row r="78" ht="14.25" customHeight="1"/>
    <row r="79" ht="14.25" customHeight="1">
      <c r="B79" t="s">
        <v>217</v>
      </c>
      <c r="D79">
        <f t="shared" si="21" ref="D79:AM79">D75-D73-D33</f>
        <v>0</v>
      </c>
      <c r="E79">
        <f>ROUND(IF(D79=0,0,(D79)/'Fannie Historical Ops'!$V$1),0)</f>
        <v>0</v>
      </c>
      <c r="F79">
        <f t="shared" si="21"/>
        <v>0</v>
      </c>
      <c r="G79">
        <f>ROUND(IF(F79=0,0,(F79)/'Fannie Historical Ops'!$V$1),0)</f>
        <v>0</v>
      </c>
      <c r="H79">
        <f t="shared" si="21"/>
        <v>0</v>
      </c>
      <c r="I79">
        <f>ROUND(IF(H79=0,0,(H79)/'Fannie Historical Ops'!$V$1),0)</f>
        <v>0</v>
      </c>
      <c r="J79">
        <f t="shared" si="21"/>
        <v>1857376</v>
      </c>
      <c r="K79">
        <f t="shared" si="21"/>
        <v>1877428.3636363635</v>
      </c>
      <c r="L79">
        <f t="shared" si="21"/>
        <v>1882545.6</v>
      </c>
      <c r="M79">
        <f t="shared" si="21"/>
        <v>1830824</v>
      </c>
      <c r="N79">
        <f t="shared" si="21"/>
        <v>1844293.5</v>
      </c>
      <c r="O79">
        <f t="shared" si="21"/>
        <v>1827898.285714286</v>
      </c>
      <c r="P79">
        <f t="shared" si="21"/>
        <v>1801076</v>
      </c>
      <c r="Q79">
        <f t="shared" si="21"/>
        <v>1823088.0000000005</v>
      </c>
      <c r="R79">
        <f t="shared" si="21"/>
        <v>1881759</v>
      </c>
      <c r="S79">
        <f t="shared" si="21"/>
        <v>1894032</v>
      </c>
      <c r="T79">
        <f t="shared" si="21"/>
        <v>1874196</v>
      </c>
      <c r="U79">
        <f t="shared" si="21"/>
        <v>1898784</v>
      </c>
      <c r="V79">
        <f t="shared" si="21"/>
        <v>1857376</v>
      </c>
      <c r="W79">
        <f t="shared" si="21"/>
        <v>1857376</v>
      </c>
      <c r="X79">
        <f>ROUND(IF(W79=0,0,(W79)/'Fannie Historical Ops'!$V$1),0)</f>
        <v>18390</v>
      </c>
      <c r="Y79">
        <f t="shared" si="21"/>
        <v>0</v>
      </c>
      <c r="Z79">
        <f>ROUND(IF(Y79=0,0,(Y79)/'Fannie Historical Ops'!$V$1),0)</f>
        <v>0</v>
      </c>
      <c r="AA79">
        <f t="shared" si="21"/>
        <v>0</v>
      </c>
      <c r="AB79">
        <f>ROUND(IF(AA79=0,0,(AA79)/'Fannie Historical Ops'!$V$1),0)</f>
        <v>0</v>
      </c>
      <c r="AC79">
        <f t="shared" si="21"/>
        <v>0</v>
      </c>
      <c r="AD79">
        <f>ROUND(IF(AC79=0,0,(AC79)/'Fannie Historical Ops'!$V$1),0)</f>
        <v>0</v>
      </c>
      <c r="AE79">
        <f t="shared" si="21"/>
        <v>0</v>
      </c>
      <c r="AF79">
        <f>ROUND(IF(AE79=0,0,(AE79)/'Fannie Historical Ops'!$V$1),0)</f>
        <v>0</v>
      </c>
      <c r="AG79">
        <f t="shared" si="21"/>
        <v>0</v>
      </c>
      <c r="AH79">
        <f>ROUND(IF(AG79=0,0,(AG79)/'Fannie Historical Ops'!$V$1),0)</f>
        <v>0</v>
      </c>
      <c r="AI79">
        <f t="shared" si="21"/>
        <v>0</v>
      </c>
      <c r="AJ79">
        <f>ROUND(IF(AI79=0,0,(AI79)/'Fannie Historical Ops'!$V$1),0)</f>
        <v>0</v>
      </c>
      <c r="AK79">
        <f t="shared" si="21"/>
        <v>1773157.2999999998</v>
      </c>
      <c r="AL79">
        <f>ROUND(IF(AK79=0,0,(AK79)/'Fannie Historical Ops'!$V$1),0)</f>
        <v>17556</v>
      </c>
      <c r="AM79">
        <f t="shared" si="21"/>
        <v>1722643.33</v>
      </c>
      <c r="AN79">
        <f>ROUND(IF(AM79=0,0,(AM79)/'Fannie Historical Ops'!$V$1),0)</f>
        <v>17056</v>
      </c>
      <c r="AQ79" t="str">
        <f>'Fannie Historical Ops'!B79</f>
        <v>Total Expenses Less RET &amp; RR</v>
      </c>
    </row>
    <row r="80" ht="14.25" customHeight="1"/>
    <row r="81" ht="14.25" customHeight="1">
      <c r="B81" t="s">
        <v>218</v>
      </c>
    </row>
    <row r="82" ht="14.25" customHeight="1">
      <c r="B82" t="s">
        <v>219</v>
      </c>
      <c r="D82">
        <f>IF(ISBLANK('Fannie Historical Ops'!D$3),SUMIF('OS Analysis'!$BM3:$BM1002,'Fannie Historical Ops'!$B82,'OS Analysis'!$CB3:$CB1002),INDEX($J82:$U82,1,MATCH('Fannie Historical Ops'!D$3,'Fannie Historical Ops'!$J$4:$U$4,0)))</f>
        <v>0</v>
      </c>
      <c r="F82">
        <f>IF(ISBLANK('Fannie Historical Ops'!F$3),SUMIF('OS Analysis'!$AV3:$AV1002,'Fannie Historical Ops'!$B82,'OS Analysis'!$BK3:$BK1002),INDEX($J82:$U82,1,MATCH('Fannie Historical Ops'!F$3,'Fannie Historical Ops'!$J$4:$U$4,0)))</f>
        <v>0</v>
      </c>
      <c r="H82">
        <f>IF(ISBLANK('Fannie Historical Ops'!H$3),SUMIF('OS Analysis'!$AE3:$AE1002,'Fannie Historical Ops'!$B82,'OS Analysis'!$AT3:$AT1002),INDEX($J82:$U82,1,MATCH('Fannie Historical Ops'!H$3,'Fannie Historical Ops'!$J$4:$U$4,0)))</f>
        <v>0</v>
      </c>
      <c r="J82">
        <f>((SUMIF('OS Analysis'!$B3:$B1002,'Fannie Historical Ops'!B82,'OS Analysis'!$AC3:$AC1002))/12)*12</f>
        <v>0</v>
      </c>
      <c r="K82">
        <f>((SUMIF('OS Analysis'!$B3:$B1002,'Fannie Historical Ops'!B82,'OS Analysis'!$AB3:$AB1002))/11)*12</f>
        <v>0</v>
      </c>
      <c r="L82">
        <f>((SUMIF('OS Analysis'!$B3:$B1002,'Fannie Historical Ops'!B82,'OS Analysis'!$AA3:$AA1002))/10)*12</f>
        <v>0</v>
      </c>
      <c r="M82">
        <f>((SUMIF('OS Analysis'!$B3:$B1002,'Fannie Historical Ops'!B82,'OS Analysis'!$Z3:$Z1002))/9)*12</f>
        <v>0</v>
      </c>
      <c r="N82">
        <f>((SUMIF('OS Analysis'!$B3:$B1002,'Fannie Historical Ops'!B82,'OS Analysis'!$Y3:$Y1002))/8)*12</f>
        <v>0</v>
      </c>
      <c r="O82">
        <f>((SUMIF('OS Analysis'!$B3:$B1002,'Fannie Historical Ops'!B82,'OS Analysis'!$X3:$X1002))/7)*12</f>
        <v>0</v>
      </c>
      <c r="P82">
        <f>((SUMIF('OS Analysis'!$B3:$B1002,'Fannie Historical Ops'!B82,'OS Analysis'!$W3:$W1002))/6)*12</f>
        <v>0</v>
      </c>
      <c r="Q82">
        <f>((SUMIF('OS Analysis'!$B3:$B1002,'Fannie Historical Ops'!B82,'OS Analysis'!$V3:$V1002))/5)*12</f>
        <v>0</v>
      </c>
      <c r="R82">
        <f>((SUMIF('OS Analysis'!$B3:$B1002,'Fannie Historical Ops'!B82,'OS Analysis'!$U3:$U1002))/4)*12</f>
        <v>0</v>
      </c>
      <c r="S82">
        <f>((SUMIF('OS Analysis'!$B3:$B1002,'Fannie Historical Ops'!B82,'OS Analysis'!$T3:$T1002))/3)*12</f>
        <v>0</v>
      </c>
      <c r="T82">
        <f>((SUMIF('OS Analysis'!$B3:$B1002,'Fannie Historical Ops'!B82,'OS Analysis'!$S3:$S1002))/2)*12</f>
        <v>0</v>
      </c>
      <c r="U82">
        <f>(SUMIF('OS Analysis'!$B3:$B1002,'Fannie Historical Ops'!B82,'OS Analysis'!$R3:$R1002))*12</f>
        <v>0</v>
      </c>
      <c r="V82">
        <f>SUMIF('OS Analysis'!$B$3:$B$1002,'Fannie Historical Ops'!$B82,'OS Analysis'!$Q$3:$Q$1002)</f>
        <v>0</v>
      </c>
      <c r="Y82">
        <f>SUMIF('OS Analysis'!$CD3:$CD1002,'Fannie Historical Ops'!$B82,'OS Analysis'!$CS3:$CS1002)</f>
        <v>0</v>
      </c>
      <c r="AA82">
        <f>SUMIF('OS Analysis'!$CU3:$CU1002,'Fannie Historical Ops'!$B82,'OS Analysis'!$CW3:$CW1002)</f>
        <v>0</v>
      </c>
      <c r="AC82">
        <f>SUMIF('OS Analysis'!$CU3:$CU1002,'Fannie Historical Ops'!$B82,'OS Analysis'!$CX3:$CX1002)</f>
        <v>0</v>
      </c>
    </row>
    <row r="83" ht="14.25" customHeight="1">
      <c r="B83" t="s">
        <v>220</v>
      </c>
      <c r="D83">
        <f>IF(ISBLANK('Fannie Historical Ops'!D$3),SUMIF('OS Analysis'!$BM3:$BM1002,'Fannie Historical Ops'!$B83,'OS Analysis'!$CB3:$CB1002),INDEX($J83:$U83,1,MATCH('Fannie Historical Ops'!D$3,'Fannie Historical Ops'!$J$4:$U$4,0)))</f>
        <v>0</v>
      </c>
      <c r="F83">
        <f>IF(ISBLANK('Fannie Historical Ops'!F$3),SUMIF('OS Analysis'!$AV3:$AV1002,'Fannie Historical Ops'!$B83,'OS Analysis'!$BK3:$BK1002),INDEX($J83:$U83,1,MATCH('Fannie Historical Ops'!F$3,'Fannie Historical Ops'!$J$4:$U$4,0)))</f>
        <v>0</v>
      </c>
      <c r="H83">
        <f>IF(ISBLANK('Fannie Historical Ops'!H$3),SUMIF('OS Analysis'!$AE3:$AE1002,'Fannie Historical Ops'!$B83,'OS Analysis'!$AT3:$AT1002),INDEX($J83:$U83,1,MATCH('Fannie Historical Ops'!H$3,'Fannie Historical Ops'!$J$4:$U$4,0)))</f>
        <v>0</v>
      </c>
      <c r="J83">
        <f>((SUMIF('OS Analysis'!$B3:$B1002,'Fannie Historical Ops'!B83,'OS Analysis'!$AC3:$AC1002))/12)*12</f>
        <v>0</v>
      </c>
      <c r="K83">
        <f>((SUMIF('OS Analysis'!$B3:$B1002,'Fannie Historical Ops'!B83,'OS Analysis'!$AB3:$AB1002))/11)*12</f>
        <v>0</v>
      </c>
      <c r="L83">
        <f>((SUMIF('OS Analysis'!$B3:$B1002,'Fannie Historical Ops'!B83,'OS Analysis'!$AA3:$AA1002))/10)*12</f>
        <v>0</v>
      </c>
      <c r="M83">
        <f>((SUMIF('OS Analysis'!$B3:$B1002,'Fannie Historical Ops'!B83,'OS Analysis'!$Z3:$Z1002))/9)*12</f>
        <v>0</v>
      </c>
      <c r="N83">
        <f>((SUMIF('OS Analysis'!$B3:$B1002,'Fannie Historical Ops'!B83,'OS Analysis'!$Y3:$Y1002))/8)*12</f>
        <v>0</v>
      </c>
      <c r="O83">
        <f>((SUMIF('OS Analysis'!$B3:$B1002,'Fannie Historical Ops'!B83,'OS Analysis'!$X3:$X1002))/7)*12</f>
        <v>0</v>
      </c>
      <c r="P83">
        <f>((SUMIF('OS Analysis'!$B3:$B1002,'Fannie Historical Ops'!B83,'OS Analysis'!$W3:$W1002))/6)*12</f>
        <v>0</v>
      </c>
      <c r="Q83">
        <f>((SUMIF('OS Analysis'!$B3:$B1002,'Fannie Historical Ops'!B83,'OS Analysis'!$V3:$V1002))/5)*12</f>
        <v>0</v>
      </c>
      <c r="R83">
        <f>((SUMIF('OS Analysis'!$B3:$B1002,'Fannie Historical Ops'!B83,'OS Analysis'!$U3:$U1002))/4)*12</f>
        <v>0</v>
      </c>
      <c r="S83">
        <f>((SUMIF('OS Analysis'!$B3:$B1002,'Fannie Historical Ops'!B83,'OS Analysis'!$T3:$T1002))/3)*12</f>
        <v>0</v>
      </c>
      <c r="T83">
        <f>((SUMIF('OS Analysis'!$B3:$B1002,'Fannie Historical Ops'!B83,'OS Analysis'!$S3:$S1002))/2)*12</f>
        <v>0</v>
      </c>
      <c r="U83">
        <f>(SUMIF('OS Analysis'!$B3:$B1002,'Fannie Historical Ops'!B83,'OS Analysis'!$R3:$R1002))*12</f>
        <v>0</v>
      </c>
      <c r="V83">
        <f>SUMIF('OS Analysis'!$B$3:$B$1002,'Fannie Historical Ops'!$B83,'OS Analysis'!$Q$3:$Q$1002)</f>
        <v>0</v>
      </c>
      <c r="Y83">
        <f>SUMIF('OS Analysis'!$CD3:$CD1002,'Fannie Historical Ops'!$B83,'OS Analysis'!$CS3:$CS1002)</f>
        <v>0</v>
      </c>
      <c r="AA83">
        <f>SUMIF('OS Analysis'!$CU3:$CU1002,'Fannie Historical Ops'!$B83,'OS Analysis'!$CW3:$CW1002)</f>
        <v>0</v>
      </c>
      <c r="AC83">
        <f>SUMIF('OS Analysis'!$CU3:$CU1002,'Fannie Historical Ops'!$B83,'OS Analysis'!$CX3:$CX1002)</f>
        <v>0</v>
      </c>
    </row>
    <row r="84" ht="14.25" customHeight="1">
      <c r="B84" t="s">
        <v>221</v>
      </c>
      <c r="D84">
        <f>IF(ISBLANK('Fannie Historical Ops'!D$3),SUMIF('OS Analysis'!$BM3:$BM1002,'Fannie Historical Ops'!$B84,'OS Analysis'!$CB3:$CB1002),INDEX($J84:$U84,1,MATCH('Fannie Historical Ops'!D$3,'Fannie Historical Ops'!$J$4:$U$4,0)))</f>
        <v>0</v>
      </c>
      <c r="F84">
        <f>IF(ISBLANK('Fannie Historical Ops'!F$3),SUMIF('OS Analysis'!$AV3:$AV1002,'Fannie Historical Ops'!$B84,'OS Analysis'!$BK3:$BK1002),INDEX($J84:$U84,1,MATCH('Fannie Historical Ops'!F$3,'Fannie Historical Ops'!$J$4:$U$4,0)))</f>
        <v>0</v>
      </c>
      <c r="H84">
        <f>IF(ISBLANK('Fannie Historical Ops'!H$3),SUMIF('OS Analysis'!$AE3:$AE1002,'Fannie Historical Ops'!$B84,'OS Analysis'!$AT3:$AT1002),INDEX($J84:$U84,1,MATCH('Fannie Historical Ops'!H$3,'Fannie Historical Ops'!$J$4:$U$4,0)))</f>
        <v>0</v>
      </c>
      <c r="J84">
        <f>((SUMIF('OS Analysis'!$B3:$B1002,'Fannie Historical Ops'!B84,'OS Analysis'!$AC3:$AC1002))/12)*12</f>
        <v>0</v>
      </c>
      <c r="K84">
        <f>((SUMIF('OS Analysis'!$B3:$B1002,'Fannie Historical Ops'!B84,'OS Analysis'!$AB3:$AB1002))/11)*12</f>
        <v>0</v>
      </c>
      <c r="L84">
        <f>((SUMIF('OS Analysis'!$B3:$B1002,'Fannie Historical Ops'!B84,'OS Analysis'!$AA3:$AA1002))/10)*12</f>
        <v>0</v>
      </c>
      <c r="M84">
        <f>((SUMIF('OS Analysis'!$B3:$B1002,'Fannie Historical Ops'!B84,'OS Analysis'!$Z3:$Z1002))/9)*12</f>
        <v>0</v>
      </c>
      <c r="N84">
        <f>((SUMIF('OS Analysis'!$B3:$B1002,'Fannie Historical Ops'!B84,'OS Analysis'!$Y3:$Y1002))/8)*12</f>
        <v>0</v>
      </c>
      <c r="O84">
        <f>((SUMIF('OS Analysis'!$B3:$B1002,'Fannie Historical Ops'!B84,'OS Analysis'!$X3:$X1002))/7)*12</f>
        <v>0</v>
      </c>
      <c r="P84">
        <f>((SUMIF('OS Analysis'!$B3:$B1002,'Fannie Historical Ops'!B84,'OS Analysis'!$W3:$W1002))/6)*12</f>
        <v>0</v>
      </c>
      <c r="Q84">
        <f>((SUMIF('OS Analysis'!$B3:$B1002,'Fannie Historical Ops'!B84,'OS Analysis'!$V3:$V1002))/5)*12</f>
        <v>0</v>
      </c>
      <c r="R84">
        <f>((SUMIF('OS Analysis'!$B3:$B1002,'Fannie Historical Ops'!B84,'OS Analysis'!$U3:$U1002))/4)*12</f>
        <v>0</v>
      </c>
      <c r="S84">
        <f>((SUMIF('OS Analysis'!$B3:$B1002,'Fannie Historical Ops'!B84,'OS Analysis'!$T3:$T1002))/3)*12</f>
        <v>0</v>
      </c>
      <c r="T84">
        <f>((SUMIF('OS Analysis'!$B3:$B1002,'Fannie Historical Ops'!B84,'OS Analysis'!$S3:$S1002))/2)*12</f>
        <v>0</v>
      </c>
      <c r="U84">
        <f>(SUMIF('OS Analysis'!$B3:$B1002,'Fannie Historical Ops'!B84,'OS Analysis'!$R3:$R1002))*12</f>
        <v>0</v>
      </c>
      <c r="V84">
        <f>SUMIF('OS Analysis'!$B$3:$B$1002,'Fannie Historical Ops'!$B84,'OS Analysis'!$Q$3:$Q$1002)</f>
        <v>0</v>
      </c>
      <c r="Y84">
        <f>SUMIF('OS Analysis'!$CD3:$CD1002,'Fannie Historical Ops'!$B84,'OS Analysis'!$CS3:$CS1002)</f>
        <v>0</v>
      </c>
      <c r="AA84">
        <f>SUMIF('OS Analysis'!$CU3:$CU1002,'Fannie Historical Ops'!$B84,'OS Analysis'!$CW3:$CW1002)</f>
        <v>0</v>
      </c>
      <c r="AC84">
        <f>SUMIF('OS Analysis'!$CU3:$CU1002,'Fannie Historical Ops'!$B84,'OS Analysis'!$CX3:$CX1002)</f>
        <v>0</v>
      </c>
    </row>
    <row r="85" ht="14.25" customHeight="1">
      <c r="B85" t="s">
        <v>222</v>
      </c>
      <c r="D85">
        <f>IF(ISBLANK('Fannie Historical Ops'!D$3),SUMIF('OS Analysis'!$BM3:$BM1002,'Fannie Historical Ops'!$B85,'OS Analysis'!$CB3:$CB1002),INDEX($J85:$U85,1,MATCH('Fannie Historical Ops'!D$3,'Fannie Historical Ops'!$J$4:$U$4,0)))</f>
        <v>0</v>
      </c>
      <c r="F85">
        <f>IF(ISBLANK('Fannie Historical Ops'!F$3),SUMIF('OS Analysis'!$AV3:$AV1002,'Fannie Historical Ops'!$B85,'OS Analysis'!$BK3:$BK1002),INDEX($J85:$U85,1,MATCH('Fannie Historical Ops'!F$3,'Fannie Historical Ops'!$J$4:$U$4,0)))</f>
        <v>0</v>
      </c>
      <c r="H85">
        <f>IF(ISBLANK('Fannie Historical Ops'!H$3),SUMIF('OS Analysis'!$AE3:$AE1002,'Fannie Historical Ops'!$B85,'OS Analysis'!$AT3:$AT1002),INDEX($J85:$U85,1,MATCH('Fannie Historical Ops'!H$3,'Fannie Historical Ops'!$J$4:$U$4,0)))</f>
        <v>0</v>
      </c>
      <c r="J85">
        <f>((SUMIF('OS Analysis'!$B3:$B1002,'Fannie Historical Ops'!B85,'OS Analysis'!$AC3:$AC1002))/12)*12</f>
        <v>0</v>
      </c>
      <c r="K85">
        <f>((SUMIF('OS Analysis'!$B3:$B1002,'Fannie Historical Ops'!B85,'OS Analysis'!$AB3:$AB1002))/11)*12</f>
        <v>0</v>
      </c>
      <c r="L85">
        <f>((SUMIF('OS Analysis'!$B3:$B1002,'Fannie Historical Ops'!B85,'OS Analysis'!$AA3:$AA1002))/10)*12</f>
        <v>0</v>
      </c>
      <c r="M85">
        <f>((SUMIF('OS Analysis'!$B3:$B1002,'Fannie Historical Ops'!B85,'OS Analysis'!$Z3:$Z1002))/9)*12</f>
        <v>0</v>
      </c>
      <c r="N85">
        <f>((SUMIF('OS Analysis'!$B3:$B1002,'Fannie Historical Ops'!B85,'OS Analysis'!$Y3:$Y1002))/8)*12</f>
        <v>0</v>
      </c>
      <c r="O85">
        <f>((SUMIF('OS Analysis'!$B3:$B1002,'Fannie Historical Ops'!B85,'OS Analysis'!$X3:$X1002))/7)*12</f>
        <v>0</v>
      </c>
      <c r="P85">
        <f>((SUMIF('OS Analysis'!$B3:$B1002,'Fannie Historical Ops'!B85,'OS Analysis'!$W3:$W1002))/6)*12</f>
        <v>0</v>
      </c>
      <c r="Q85">
        <f>((SUMIF('OS Analysis'!$B3:$B1002,'Fannie Historical Ops'!B85,'OS Analysis'!$V3:$V1002))/5)*12</f>
        <v>0</v>
      </c>
      <c r="R85">
        <f>((SUMIF('OS Analysis'!$B3:$B1002,'Fannie Historical Ops'!B85,'OS Analysis'!$U3:$U1002))/4)*12</f>
        <v>0</v>
      </c>
      <c r="S85">
        <f>((SUMIF('OS Analysis'!$B3:$B1002,'Fannie Historical Ops'!B85,'OS Analysis'!$T3:$T1002))/3)*12</f>
        <v>0</v>
      </c>
      <c r="T85">
        <f>((SUMIF('OS Analysis'!$B3:$B1002,'Fannie Historical Ops'!B85,'OS Analysis'!$S3:$S1002))/2)*12</f>
        <v>0</v>
      </c>
      <c r="U85">
        <f>(SUMIF('OS Analysis'!$B3:$B1002,'Fannie Historical Ops'!B85,'OS Analysis'!$R3:$R1002))*12</f>
        <v>0</v>
      </c>
      <c r="V85">
        <f>SUMIF('OS Analysis'!$B$3:$B$1002,'Fannie Historical Ops'!$B85,'OS Analysis'!$Q$3:$Q$1002)</f>
        <v>0</v>
      </c>
      <c r="Y85">
        <f>SUMIF('OS Analysis'!$CD3:$CD1002,'Fannie Historical Ops'!$B85,'OS Analysis'!$CS3:$CS1002)</f>
        <v>0</v>
      </c>
      <c r="AA85">
        <f>SUMIF('OS Analysis'!$CU3:$CU1002,'Fannie Historical Ops'!$B85,'OS Analysis'!$CW3:$CW1002)</f>
        <v>0</v>
      </c>
      <c r="AC85">
        <f>SUMIF('OS Analysis'!$CU3:$CU1002,'Fannie Historical Ops'!$B85,'OS Analysis'!$CX3:$CX1002)</f>
        <v>0</v>
      </c>
    </row>
    <row r="86" ht="14.25" customHeight="1">
      <c r="B86" t="s">
        <v>223</v>
      </c>
      <c r="D86">
        <f>IF(ISBLANK('Fannie Historical Ops'!D$3),SUMIF('OS Analysis'!$BM3:$BM1002,'Fannie Historical Ops'!$B86,'OS Analysis'!$CB3:$CB1002),INDEX($J86:$U86,1,MATCH('Fannie Historical Ops'!D$3,'Fannie Historical Ops'!$J$4:$U$4,0)))</f>
        <v>0</v>
      </c>
      <c r="F86">
        <f>IF(ISBLANK('Fannie Historical Ops'!F$3),SUMIF('OS Analysis'!$AV3:$AV1002,'Fannie Historical Ops'!$B86,'OS Analysis'!$BK3:$BK1002),INDEX($J86:$U86,1,MATCH('Fannie Historical Ops'!F$3,'Fannie Historical Ops'!$J$4:$U$4,0)))</f>
        <v>0</v>
      </c>
      <c r="H86">
        <f>IF(ISBLANK('Fannie Historical Ops'!H$3),SUMIF('OS Analysis'!$AE3:$AE1002,'Fannie Historical Ops'!$B86,'OS Analysis'!$AT3:$AT1002),INDEX($J86:$U86,1,MATCH('Fannie Historical Ops'!H$3,'Fannie Historical Ops'!$J$4:$U$4,0)))</f>
        <v>0</v>
      </c>
      <c r="J86">
        <f>((SUMIF('OS Analysis'!$B3:$B1002,'Fannie Historical Ops'!B86,'OS Analysis'!$AC3:$AC1002))/12)*12</f>
        <v>0</v>
      </c>
      <c r="K86">
        <f>((SUMIF('OS Analysis'!$B3:$B1002,'Fannie Historical Ops'!B86,'OS Analysis'!$AB3:$AB1002))/11)*12</f>
        <v>0</v>
      </c>
      <c r="L86">
        <f>((SUMIF('OS Analysis'!$B3:$B1002,'Fannie Historical Ops'!B86,'OS Analysis'!$AA3:$AA1002))/10)*12</f>
        <v>0</v>
      </c>
      <c r="M86">
        <f>((SUMIF('OS Analysis'!$B3:$B1002,'Fannie Historical Ops'!B86,'OS Analysis'!$Z3:$Z1002))/9)*12</f>
        <v>0</v>
      </c>
      <c r="N86">
        <f>((SUMIF('OS Analysis'!$B3:$B1002,'Fannie Historical Ops'!B86,'OS Analysis'!$Y3:$Y1002))/8)*12</f>
        <v>0</v>
      </c>
      <c r="O86">
        <f>((SUMIF('OS Analysis'!$B3:$B1002,'Fannie Historical Ops'!B86,'OS Analysis'!$X3:$X1002))/7)*12</f>
        <v>0</v>
      </c>
      <c r="P86">
        <f>((SUMIF('OS Analysis'!$B3:$B1002,'Fannie Historical Ops'!B86,'OS Analysis'!$W3:$W1002))/6)*12</f>
        <v>0</v>
      </c>
      <c r="Q86">
        <f>((SUMIF('OS Analysis'!$B3:$B1002,'Fannie Historical Ops'!B86,'OS Analysis'!$V3:$V1002))/5)*12</f>
        <v>0</v>
      </c>
      <c r="R86">
        <f>((SUMIF('OS Analysis'!$B3:$B1002,'Fannie Historical Ops'!B86,'OS Analysis'!$U3:$U1002))/4)*12</f>
        <v>0</v>
      </c>
      <c r="S86">
        <f>((SUMIF('OS Analysis'!$B3:$B1002,'Fannie Historical Ops'!B86,'OS Analysis'!$T3:$T1002))/3)*12</f>
        <v>0</v>
      </c>
      <c r="T86">
        <f>((SUMIF('OS Analysis'!$B3:$B1002,'Fannie Historical Ops'!B86,'OS Analysis'!$S3:$S1002))/2)*12</f>
        <v>0</v>
      </c>
      <c r="U86">
        <f>(SUMIF('OS Analysis'!$B3:$B1002,'Fannie Historical Ops'!B86,'OS Analysis'!$R3:$R1002))*12</f>
        <v>0</v>
      </c>
      <c r="V86">
        <f>SUMIF('OS Analysis'!$B$3:$B$1002,'Fannie Historical Ops'!$B86,'OS Analysis'!$Q$3:$Q$1002)</f>
        <v>0</v>
      </c>
      <c r="Y86">
        <f>SUMIF('OS Analysis'!$CD3:$CD1002,'Fannie Historical Ops'!$B86,'OS Analysis'!$CS3:$CS1002)</f>
        <v>0</v>
      </c>
      <c r="AA86">
        <f>SUMIF('OS Analysis'!$CU3:$CU1002,'Fannie Historical Ops'!$B86,'OS Analysis'!$CW3:$CW1002)</f>
        <v>0</v>
      </c>
      <c r="AC86">
        <f>SUMIF('OS Analysis'!$CU3:$CU1002,'Fannie Historical Ops'!$B86,'OS Analysis'!$CX3:$CX1002)</f>
        <v>0</v>
      </c>
    </row>
    <row r="87" ht="14.25" customHeight="1">
      <c r="B87" t="s">
        <v>224</v>
      </c>
      <c r="D87">
        <f>IF(ISBLANK('Fannie Historical Ops'!D$3),SUMIF('OS Analysis'!$BM3:$BM1002,'Fannie Historical Ops'!$B87,'OS Analysis'!$CB3:$CB1002),INDEX($J87:$U87,1,MATCH('Fannie Historical Ops'!D$3,'Fannie Historical Ops'!$J$4:$U$4,0)))</f>
        <v>0</v>
      </c>
      <c r="F87">
        <f>IF(ISBLANK('Fannie Historical Ops'!F$3),SUMIF('OS Analysis'!$AV3:$AV1002,'Fannie Historical Ops'!$B87,'OS Analysis'!$BK3:$BK1002),INDEX($J87:$U87,1,MATCH('Fannie Historical Ops'!F$3,'Fannie Historical Ops'!$J$4:$U$4,0)))</f>
        <v>0</v>
      </c>
      <c r="H87">
        <f>IF(ISBLANK('Fannie Historical Ops'!H$3),SUMIF('OS Analysis'!$AE3:$AE1002,'Fannie Historical Ops'!$B87,'OS Analysis'!$AT3:$AT1002),INDEX($J87:$U87,1,MATCH('Fannie Historical Ops'!H$3,'Fannie Historical Ops'!$J$4:$U$4,0)))</f>
        <v>0</v>
      </c>
      <c r="J87">
        <f>((SUMIF('OS Analysis'!$B3:$B1002,'Fannie Historical Ops'!B87,'OS Analysis'!$AC3:$AC1002))/12)*12</f>
        <v>0</v>
      </c>
      <c r="K87">
        <f>((SUMIF('OS Analysis'!$B3:$B1002,'Fannie Historical Ops'!B87,'OS Analysis'!$AB3:$AB1002))/11)*12</f>
        <v>0</v>
      </c>
      <c r="L87">
        <f>((SUMIF('OS Analysis'!$B3:$B1002,'Fannie Historical Ops'!B87,'OS Analysis'!$AA3:$AA1002))/10)*12</f>
        <v>0</v>
      </c>
      <c r="M87">
        <f>((SUMIF('OS Analysis'!$B3:$B1002,'Fannie Historical Ops'!B87,'OS Analysis'!$Z3:$Z1002))/9)*12</f>
        <v>0</v>
      </c>
      <c r="N87">
        <f>((SUMIF('OS Analysis'!$B3:$B1002,'Fannie Historical Ops'!B87,'OS Analysis'!$Y3:$Y1002))/8)*12</f>
        <v>0</v>
      </c>
      <c r="O87">
        <f>((SUMIF('OS Analysis'!$B3:$B1002,'Fannie Historical Ops'!B87,'OS Analysis'!$X3:$X1002))/7)*12</f>
        <v>0</v>
      </c>
      <c r="P87">
        <f>((SUMIF('OS Analysis'!$B3:$B1002,'Fannie Historical Ops'!B87,'OS Analysis'!$W3:$W1002))/6)*12</f>
        <v>0</v>
      </c>
      <c r="Q87">
        <f>((SUMIF('OS Analysis'!$B3:$B1002,'Fannie Historical Ops'!B87,'OS Analysis'!$V3:$V1002))/5)*12</f>
        <v>0</v>
      </c>
      <c r="R87">
        <f>((SUMIF('OS Analysis'!$B3:$B1002,'Fannie Historical Ops'!B87,'OS Analysis'!$U3:$U1002))/4)*12</f>
        <v>0</v>
      </c>
      <c r="S87">
        <f>((SUMIF('OS Analysis'!$B3:$B1002,'Fannie Historical Ops'!B87,'OS Analysis'!$T3:$T1002))/3)*12</f>
        <v>0</v>
      </c>
      <c r="T87">
        <f>((SUMIF('OS Analysis'!$B3:$B1002,'Fannie Historical Ops'!B87,'OS Analysis'!$S3:$S1002))/2)*12</f>
        <v>0</v>
      </c>
      <c r="U87">
        <f>(SUMIF('OS Analysis'!$B3:$B1002,'Fannie Historical Ops'!B87,'OS Analysis'!$R3:$R1002))*12</f>
        <v>0</v>
      </c>
      <c r="V87">
        <f>SUMIF('OS Analysis'!$B$3:$B$1002,'Fannie Historical Ops'!$B87,'OS Analysis'!$Q$3:$Q$1002)</f>
        <v>0</v>
      </c>
      <c r="Y87">
        <f>SUMIF('OS Analysis'!$CD3:$CD1002,'Fannie Historical Ops'!$B87,'OS Analysis'!$CS3:$CS1002)</f>
        <v>0</v>
      </c>
      <c r="AA87">
        <f>SUMIF('OS Analysis'!$CU3:$CU1002,'Fannie Historical Ops'!$B87,'OS Analysis'!$CW3:$CW1002)</f>
        <v>0</v>
      </c>
      <c r="AC87">
        <f>SUMIF('OS Analysis'!$CU3:$CU1002,'Fannie Historical Ops'!$B87,'OS Analysis'!$CX3:$CX1002)</f>
        <v>0</v>
      </c>
    </row>
    <row r="88" ht="14.25" customHeight="1">
      <c r="B88" t="s">
        <v>225</v>
      </c>
      <c r="D88">
        <f>IF(ISBLANK('Fannie Historical Ops'!D$3),SUMIF('OS Analysis'!$BM3:$BM1002,'Fannie Historical Ops'!$B88,'OS Analysis'!$CB3:$CB1002),INDEX($J88:$U88,1,MATCH('Fannie Historical Ops'!D$3,'Fannie Historical Ops'!$J$4:$U$4,0)))</f>
        <v>0</v>
      </c>
      <c r="F88">
        <f>IF(ISBLANK('Fannie Historical Ops'!F$3),SUMIF('OS Analysis'!$AV3:$AV1002,'Fannie Historical Ops'!$B88,'OS Analysis'!$BK3:$BK1002),INDEX($J88:$U88,1,MATCH('Fannie Historical Ops'!F$3,'Fannie Historical Ops'!$J$4:$U$4,0)))</f>
        <v>0</v>
      </c>
      <c r="H88">
        <f>IF(ISBLANK('Fannie Historical Ops'!H$3),SUMIF('OS Analysis'!$AE3:$AE1002,'Fannie Historical Ops'!$B88,'OS Analysis'!$AT3:$AT1002),INDEX($J88:$U88,1,MATCH('Fannie Historical Ops'!H$3,'Fannie Historical Ops'!$J$4:$U$4,0)))</f>
        <v>0</v>
      </c>
      <c r="J88">
        <f>((SUMIF('OS Analysis'!$B3:$B1002,'Fannie Historical Ops'!B88,'OS Analysis'!$AC3:$AC1002))/12)*12</f>
        <v>0</v>
      </c>
      <c r="K88">
        <f>((SUMIF('OS Analysis'!$B3:$B1002,'Fannie Historical Ops'!B88,'OS Analysis'!$AB3:$AB1002))/11)*12</f>
        <v>0</v>
      </c>
      <c r="L88">
        <f>((SUMIF('OS Analysis'!$B3:$B1002,'Fannie Historical Ops'!B88,'OS Analysis'!$AA3:$AA1002))/10)*12</f>
        <v>0</v>
      </c>
      <c r="M88">
        <f>((SUMIF('OS Analysis'!$B3:$B1002,'Fannie Historical Ops'!B88,'OS Analysis'!$Z3:$Z1002))/9)*12</f>
        <v>0</v>
      </c>
      <c r="N88">
        <f>((SUMIF('OS Analysis'!$B3:$B1002,'Fannie Historical Ops'!B88,'OS Analysis'!$Y3:$Y1002))/8)*12</f>
        <v>0</v>
      </c>
      <c r="O88">
        <f>((SUMIF('OS Analysis'!$B3:$B1002,'Fannie Historical Ops'!B88,'OS Analysis'!$X3:$X1002))/7)*12</f>
        <v>0</v>
      </c>
      <c r="P88">
        <f>((SUMIF('OS Analysis'!$B3:$B1002,'Fannie Historical Ops'!B88,'OS Analysis'!$W3:$W1002))/6)*12</f>
        <v>0</v>
      </c>
      <c r="Q88">
        <f>((SUMIF('OS Analysis'!$B3:$B1002,'Fannie Historical Ops'!B88,'OS Analysis'!$V3:$V1002))/5)*12</f>
        <v>0</v>
      </c>
      <c r="R88">
        <f>((SUMIF('OS Analysis'!$B3:$B1002,'Fannie Historical Ops'!B88,'OS Analysis'!$U3:$U1002))/4)*12</f>
        <v>0</v>
      </c>
      <c r="S88">
        <f>((SUMIF('OS Analysis'!$B3:$B1002,'Fannie Historical Ops'!B88,'OS Analysis'!$T3:$T1002))/3)*12</f>
        <v>0</v>
      </c>
      <c r="T88">
        <f>((SUMIF('OS Analysis'!$B3:$B1002,'Fannie Historical Ops'!B88,'OS Analysis'!$S3:$S1002))/2)*12</f>
        <v>0</v>
      </c>
      <c r="U88">
        <f>(SUMIF('OS Analysis'!$B3:$B1002,'Fannie Historical Ops'!B88,'OS Analysis'!$R3:$R1002))*12</f>
        <v>0</v>
      </c>
      <c r="V88">
        <f>SUMIF('OS Analysis'!$B$3:$B$1002,'Fannie Historical Ops'!$B88,'OS Analysis'!$Q$3:$Q$1002)</f>
        <v>0</v>
      </c>
      <c r="Y88">
        <f>SUMIF('OS Analysis'!$CD3:$CD1002,'Fannie Historical Ops'!$B88,'OS Analysis'!$CS3:$CS1002)</f>
        <v>0</v>
      </c>
      <c r="AA88">
        <f>SUMIF('OS Analysis'!$CU3:$CU1002,'Fannie Historical Ops'!$B88,'OS Analysis'!$CW3:$CW1002)</f>
        <v>0</v>
      </c>
      <c r="AC88">
        <f>SUMIF('OS Analysis'!$CU3:$CU1002,'Fannie Historical Ops'!$B88,'OS Analysis'!$CX3:$CX1002)</f>
        <v>0</v>
      </c>
    </row>
    <row r="89" ht="14.25" customHeight="1"/>
    <row r="90" ht="14.25" customHeight="1">
      <c r="B90" t="s">
        <v>226</v>
      </c>
      <c r="D90">
        <f t="shared" si="22" ref="D90:AC90">D77</f>
        <v>0</v>
      </c>
      <c r="F90">
        <f t="shared" si="22"/>
        <v>0</v>
      </c>
      <c r="H90">
        <f t="shared" si="22"/>
        <v>0</v>
      </c>
      <c r="J90">
        <f t="shared" si="22"/>
        <v>1727509</v>
      </c>
      <c r="K90">
        <f t="shared" si="22"/>
        <v>1698953.4545454541</v>
      </c>
      <c r="L90">
        <f t="shared" si="22"/>
        <v>1696038</v>
      </c>
      <c r="M90">
        <f t="shared" si="22"/>
        <v>1784596</v>
      </c>
      <c r="N90">
        <f t="shared" si="22"/>
        <v>1792488</v>
      </c>
      <c r="O90">
        <f t="shared" si="22"/>
        <v>1823540.5714285718</v>
      </c>
      <c r="P90">
        <f t="shared" si="22"/>
        <v>1904372</v>
      </c>
      <c r="Q90">
        <f t="shared" si="22"/>
        <v>1940620.7999999998</v>
      </c>
      <c r="R90">
        <f t="shared" si="22"/>
        <v>1797276</v>
      </c>
      <c r="S90">
        <f t="shared" si="22"/>
        <v>1745348</v>
      </c>
      <c r="T90">
        <f t="shared" si="22"/>
        <v>1761144</v>
      </c>
      <c r="U90">
        <f t="shared" si="22"/>
        <v>1628928</v>
      </c>
      <c r="V90">
        <f t="shared" si="22"/>
        <v>1727509</v>
      </c>
      <c r="Y90">
        <f t="shared" si="22"/>
        <v>0</v>
      </c>
      <c r="AA90">
        <f t="shared" si="22"/>
        <v>0</v>
      </c>
      <c r="AC90">
        <f t="shared" si="22"/>
        <v>0</v>
      </c>
    </row>
    <row r="91" ht="14.25" customHeight="1">
      <c r="B91" t="s">
        <v>227</v>
      </c>
      <c r="D91">
        <f t="shared" si="23" ref="D91:AC91">D28</f>
        <v>0</v>
      </c>
      <c r="F91">
        <f t="shared" si="23"/>
        <v>0</v>
      </c>
      <c r="H91">
        <f t="shared" si="23"/>
        <v>0</v>
      </c>
      <c r="J91">
        <f t="shared" si="23"/>
        <v>0</v>
      </c>
      <c r="K91">
        <f t="shared" si="23"/>
        <v>0</v>
      </c>
      <c r="L91">
        <f t="shared" si="23"/>
        <v>0</v>
      </c>
      <c r="M91">
        <f t="shared" si="23"/>
        <v>0</v>
      </c>
      <c r="N91">
        <f t="shared" si="23"/>
        <v>0</v>
      </c>
      <c r="O91">
        <f t="shared" si="23"/>
        <v>0</v>
      </c>
      <c r="P91">
        <f t="shared" si="23"/>
        <v>0</v>
      </c>
      <c r="Q91">
        <f t="shared" si="23"/>
        <v>0</v>
      </c>
      <c r="R91">
        <f t="shared" si="23"/>
        <v>0</v>
      </c>
      <c r="S91">
        <f t="shared" si="23"/>
        <v>0</v>
      </c>
      <c r="T91">
        <f t="shared" si="23"/>
        <v>0</v>
      </c>
      <c r="U91">
        <f t="shared" si="23"/>
        <v>0</v>
      </c>
      <c r="V91">
        <f t="shared" si="23"/>
        <v>0</v>
      </c>
      <c r="Y91">
        <f t="shared" si="23"/>
        <v>0</v>
      </c>
      <c r="AA91">
        <f t="shared" si="23"/>
        <v>0</v>
      </c>
      <c r="AC91">
        <f t="shared" si="23"/>
        <v>0</v>
      </c>
    </row>
    <row r="92" ht="14.25" customHeight="1">
      <c r="B92" t="s">
        <v>228</v>
      </c>
      <c r="D92">
        <f t="shared" si="24" ref="D92:AC92">SUM(D82:D88)</f>
        <v>0</v>
      </c>
      <c r="F92">
        <f t="shared" si="24"/>
        <v>0</v>
      </c>
      <c r="H92">
        <f t="shared" si="24"/>
        <v>0</v>
      </c>
      <c r="J92">
        <f t="shared" si="24"/>
        <v>0</v>
      </c>
      <c r="K92">
        <f t="shared" si="24"/>
        <v>0</v>
      </c>
      <c r="L92">
        <f t="shared" si="24"/>
        <v>0</v>
      </c>
      <c r="M92">
        <f t="shared" si="24"/>
        <v>0</v>
      </c>
      <c r="N92">
        <f t="shared" si="24"/>
        <v>0</v>
      </c>
      <c r="O92">
        <f t="shared" si="24"/>
        <v>0</v>
      </c>
      <c r="P92">
        <f t="shared" si="24"/>
        <v>0</v>
      </c>
      <c r="Q92">
        <f t="shared" si="24"/>
        <v>0</v>
      </c>
      <c r="R92">
        <f t="shared" si="24"/>
        <v>0</v>
      </c>
      <c r="S92">
        <f t="shared" si="24"/>
        <v>0</v>
      </c>
      <c r="T92">
        <f t="shared" si="24"/>
        <v>0</v>
      </c>
      <c r="U92">
        <f t="shared" si="24"/>
        <v>0</v>
      </c>
      <c r="V92">
        <f t="shared" si="24"/>
        <v>0</v>
      </c>
      <c r="Y92">
        <f t="shared" si="24"/>
        <v>0</v>
      </c>
      <c r="AA92">
        <f t="shared" si="24"/>
        <v>0</v>
      </c>
      <c r="AC92">
        <f t="shared" si="24"/>
        <v>0</v>
      </c>
    </row>
    <row r="93" ht="14.25" customHeight="1">
      <c r="B93" t="s">
        <v>229</v>
      </c>
      <c r="D93">
        <f>IF(ISBLANK('Fannie Historical Ops'!D$3),SUMIF('OS Analysis'!$BM3:$BM1002,"Operating Statement NOI",'OS Analysis'!$CB3:$CB1002),INDEX($J93:$U93,1,MATCH('Fannie Historical Ops'!D$3,'Fannie Historical Ops'!$J$4:$U$4,0)))</f>
        <v>0</v>
      </c>
      <c r="F93">
        <f>IF(ISBLANK('Fannie Historical Ops'!F$3),SUMIF('OS Analysis'!$AV3:$AV1002,"Operating Statement NOI",'OS Analysis'!$BK3:$BK1002),INDEX($J93:$U93,1,MATCH('Fannie Historical Ops'!F$3,'Fannie Historical Ops'!$J$4:$U$4,0)))</f>
        <v>0</v>
      </c>
      <c r="H93">
        <f>IF(ISBLANK('Fannie Historical Ops'!H$3),SUMIF('OS Analysis'!$AE3:$AE1002,"Operating Statement NOI",'OS Analysis'!$AT3:$AT1002),INDEX($J93:$U93,1,MATCH('Fannie Historical Ops'!H$3,'Fannie Historical Ops'!$J$4:$U$4,0)))</f>
        <v>0</v>
      </c>
      <c r="J93">
        <f>((SUMIF('OS Analysis'!$B3:$B1002,"Operating Statement NOI",'OS Analysis'!$AC3:$AC1002))/12)*12</f>
        <v>0</v>
      </c>
      <c r="K93">
        <f>((SUMIF('OS Analysis'!$B3:$B1002,"Operating Statement NOI",'OS Analysis'!$AB3:$AB1002))/11)*12</f>
        <v>0</v>
      </c>
      <c r="L93">
        <f>((SUMIF('OS Analysis'!$B3:$B1002,"Operating Statement NOI",'OS Analysis'!$AA3:$AA1002))/10)*12</f>
        <v>0</v>
      </c>
      <c r="M93">
        <f>((SUMIF('OS Analysis'!$B3:$B1002,"Operating Statement NOI",'OS Analysis'!$Z3:$Z1002))/9)*12</f>
        <v>0</v>
      </c>
      <c r="N93">
        <f>((SUMIF('OS Analysis'!$B3:$B1002,"Operating Statement NOI",'OS Analysis'!$Y3:$Y1002))/8)*12</f>
        <v>0</v>
      </c>
      <c r="O93">
        <f>((SUMIF('OS Analysis'!$B3:$B1002,"Operating Statement NOI",'OS Analysis'!$X3:$X1002))/7)*12</f>
        <v>0</v>
      </c>
      <c r="P93">
        <f>((SUMIF('OS Analysis'!$B3:$B1002,"Operating Statement NOI",'OS Analysis'!$W3:$W1002))/6)*12</f>
        <v>0</v>
      </c>
      <c r="Q93">
        <f>((SUMIF('OS Analysis'!$B3:$B1002,"Operating Statement NOI",'OS Analysis'!$V3:$V1002))/5)*12</f>
        <v>0</v>
      </c>
      <c r="R93">
        <f>((SUMIF('OS Analysis'!$B3:$B1002,"Operating Statement NOI",'OS Analysis'!$U3:$U1002))/4)*12</f>
        <v>0</v>
      </c>
      <c r="S93">
        <f>((SUMIF('OS Analysis'!$B3:$B1002,"Operating Statement NOI",'OS Analysis'!$T3:$T1002))/3)*12</f>
        <v>0</v>
      </c>
      <c r="T93">
        <f>((SUMIF('OS Analysis'!$B3:$B1002,"Operating Statement NOI",'OS Analysis'!$S3:$S1002))/2)*12</f>
        <v>0</v>
      </c>
      <c r="U93">
        <f>((SUMIF('OS Analysis'!$B3:$B1002,"Operating Statement NOI",'OS Analysis'!$R3:$R1002)))*12</f>
        <v>0</v>
      </c>
      <c r="V93">
        <f>SUMIF('OS Analysis'!$B$3:$B$1002,"Operating Statement NOI",'OS Analysis'!$Q$3:$Q$1002)</f>
        <v>0</v>
      </c>
      <c r="Y93">
        <f>SUMIF('OS Analysis'!$CD3:$CD1002,"Operating Statement NOI",'OS Analysis'!$CS3:$CS1002)</f>
        <v>0</v>
      </c>
      <c r="AA93">
        <f>SUMIF('OS Analysis'!$CU3:$CU1002,"Operating Statement NOI",'OS Analysis'!$CW3:$CW1002)</f>
        <v>0</v>
      </c>
      <c r="AC93">
        <f>SUMIF('OS Analysis'!$CU3:$CU1002,"Operating Statement NOI",'OS Analysis'!$CX3:$CX1002)</f>
        <v>0</v>
      </c>
    </row>
    <row r="94" ht="14.25" customHeight="1"/>
    <row r="95" ht="14.25" customHeight="1">
      <c r="B95" t="s">
        <v>230</v>
      </c>
      <c r="D95">
        <f t="shared" si="25" ref="D95:AC95">(D90+D91+D73-D92)-D93</f>
        <v>0</v>
      </c>
      <c r="F95">
        <f t="shared" si="25"/>
        <v>0</v>
      </c>
      <c r="H95">
        <f t="shared" si="25"/>
        <v>0</v>
      </c>
      <c r="J95">
        <f t="shared" si="25"/>
        <v>1727509</v>
      </c>
      <c r="K95">
        <f t="shared" si="25"/>
        <v>1698953.4545454541</v>
      </c>
      <c r="L95">
        <f t="shared" si="25"/>
        <v>1696038</v>
      </c>
      <c r="M95">
        <f t="shared" si="25"/>
        <v>1784596</v>
      </c>
      <c r="N95">
        <f t="shared" si="25"/>
        <v>1792488</v>
      </c>
      <c r="O95">
        <f t="shared" si="25"/>
        <v>1823540.5714285718</v>
      </c>
      <c r="P95">
        <f t="shared" si="25"/>
        <v>1904372</v>
      </c>
      <c r="Q95">
        <f t="shared" si="25"/>
        <v>1940620.7999999998</v>
      </c>
      <c r="R95">
        <f t="shared" si="25"/>
        <v>1797276</v>
      </c>
      <c r="S95">
        <f t="shared" si="25"/>
        <v>1745348</v>
      </c>
      <c r="T95">
        <f t="shared" si="25"/>
        <v>1761144</v>
      </c>
      <c r="U95">
        <f t="shared" si="25"/>
        <v>1628928</v>
      </c>
      <c r="V95">
        <f t="shared" si="25"/>
        <v>1727509</v>
      </c>
      <c r="Y95">
        <f t="shared" si="25"/>
        <v>0</v>
      </c>
      <c r="AA95">
        <f t="shared" si="25"/>
        <v>0</v>
      </c>
      <c r="AC95">
        <f t="shared" si="25"/>
        <v>0</v>
      </c>
    </row>
    <row r="96" ht="14.25" customHeight="1"/>
    <row r="97" ht="14.25" customHeight="1">
      <c r="B97" t="s">
        <v>231</v>
      </c>
      <c r="D97">
        <f>IF(ISBLANK('Fannie Historical Ops'!D$3),SUMIF('OS Analysis'!$BM3:$BM1002,'Fannie Historical Ops'!$B97,'OS Analysis'!$CB3:$CB1002),INDEX($J97:$U97,1,MATCH('Fannie Historical Ops'!D$3,'Fannie Historical Ops'!$J$4:$U$4,0)))</f>
        <v>0</v>
      </c>
      <c r="F97">
        <f>IF(ISBLANK('Fannie Historical Ops'!F$3),SUMIF('OS Analysis'!$AV3:$AV1002,'Fannie Historical Ops'!$B97,'OS Analysis'!$BK3:$BK1002),INDEX($J97:$U97,1,MATCH('Fannie Historical Ops'!F$3,'Fannie Historical Ops'!$J$4:$U$4,0)))</f>
        <v>0</v>
      </c>
      <c r="H97">
        <f>IF(ISBLANK('Fannie Historical Ops'!H$3),SUMIF('OS Analysis'!$AE3:$AE1002,'Fannie Historical Ops'!$B97,'OS Analysis'!$AT3:$AT1002),INDEX($J97:$U97,1,MATCH('Fannie Historical Ops'!H$3,'Fannie Historical Ops'!$J$4:$U$4,0)))</f>
        <v>0</v>
      </c>
      <c r="J97">
        <f>((SUMIF('OS Analysis'!$B3:$B1002,'Fannie Historical Ops'!$B97,'OS Analysis'!$AC3:$AC1002))/12)*12</f>
        <v>0</v>
      </c>
      <c r="K97">
        <f>((SUMIF('OS Analysis'!$B3:$B1002,'Fannie Historical Ops'!$B97,'OS Analysis'!$AB3:$AB1002))/11)*12</f>
        <v>0</v>
      </c>
      <c r="L97">
        <f>((SUMIF('OS Analysis'!$B3:$B1002,'Fannie Historical Ops'!$B97,'OS Analysis'!$AA3:$AA1002))/10)*12</f>
        <v>0</v>
      </c>
      <c r="M97">
        <f>((SUMIF('OS Analysis'!$B3:$B1002,'Fannie Historical Ops'!$B97,'OS Analysis'!$Z3:$Z1002))/9)*12</f>
        <v>0</v>
      </c>
      <c r="N97">
        <f>((SUMIF('OS Analysis'!$B3:$B1002,'Fannie Historical Ops'!$B97,'OS Analysis'!$Y3:$Y1002))/8)*12</f>
        <v>0</v>
      </c>
      <c r="O97">
        <f>((SUMIF('OS Analysis'!$B3:$B1002,'Fannie Historical Ops'!$B97,'OS Analysis'!$X3:$X1002))/7)*12</f>
        <v>0</v>
      </c>
      <c r="P97">
        <f>((SUMIF('OS Analysis'!$B3:$B1002,'Fannie Historical Ops'!$B97,'OS Analysis'!$W3:$W1002))/6)*12</f>
        <v>0</v>
      </c>
      <c r="Q97">
        <f>((SUMIF('OS Analysis'!$B3:$B1002,'Fannie Historical Ops'!$B97,'OS Analysis'!$V3:$V1002))/5)*12</f>
        <v>0</v>
      </c>
      <c r="R97">
        <f>((SUMIF('OS Analysis'!$B3:$B1002,'Fannie Historical Ops'!$B97,'OS Analysis'!$U3:$U1002))/4)*12</f>
        <v>0</v>
      </c>
      <c r="S97">
        <f>((SUMIF('OS Analysis'!$B3:$B1002,'Fannie Historical Ops'!$B97,'OS Analysis'!$T3:$T1002))/3)*12</f>
        <v>0</v>
      </c>
      <c r="T97">
        <f>((SUMIF('OS Analysis'!$B3:$B1002,'Fannie Historical Ops'!$B97,'OS Analysis'!$S3:$S1002))/2)*12</f>
        <v>0</v>
      </c>
      <c r="U97">
        <f>(SUMIF('OS Analysis'!$B3:$B1002,'Fannie Historical Ops'!$B97,'OS Analysis'!$R3:$R1002))*12</f>
        <v>0</v>
      </c>
      <c r="V97">
        <f>SUMIF('OS Analysis'!$B$3:$B$1002,'Fannie Historical Ops'!$B97,'OS Analysis'!$Q$3:$Q$1002)</f>
        <v>0</v>
      </c>
      <c r="Y97">
        <f>SUMIF('OS Analysis'!$CD3:$CD1002,'Fannie Historical Ops'!$B97,'OS Analysis'!$CS3:$CS1002)</f>
        <v>0</v>
      </c>
      <c r="AA97">
        <f>SUMIF('OS Analysis'!$CU3:$CU1002,'Fannie Historical Ops'!$B97,'OS Analysis'!$CW3:$CW1002)</f>
        <v>0</v>
      </c>
      <c r="AC97">
        <f>SUMIF('OS Analysis'!$CU3:$CU1002,'Fannie Historical Ops'!$B97,'OS Analysis'!$CX3:$CX1002)</f>
        <v>0</v>
      </c>
    </row>
    <row r="98" ht="14.25" customHeight="1"/>
    <row r="358" ht="14.25" customHeight="1">
      <c r="DM358" t="s">
        <v>232</v>
      </c>
    </row>
  </sheetData>
  <sheetProtection formatCells="0" formatColumns="0" formatRows="0" insertColumns="0" insertRows="0" insertHyperlinks="0" sort="0" autoFilter="0" pivotTables="0"/>
  <printOptions horizontalCentered="1"/>
  <pageMargins left="0.25" right="0.25" top="0.25" bottom="0.25" header="0.25" footer="0.25"/>
  <pageSetup useFirstPageNumber="1" fitToHeight="1" fitToWidth="1" paperSize="5" firstPageNumber="1" scale="51" pageOrder="overThenDown" orientation="landscape"/>
  <headerFooter>
    <oddHeader>&amp;L&amp;C&amp;R</oddHeader>
    <oddFooter>&amp;L&amp;C&amp;R</oddFooter>
  </headerFooter>
  <rowBreaks count="1" manualBreakCount="1">
    <brk id="80" man="1" max="1048576"/>
  </rowBreaks>
  <extLst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35DB351-D595-D769-CE4D-156E406E5CF8}" mc:Ignorable="x14ac xr xr2 xr3">
  <sheetPr>
    <tabColor theme="8" tint="-0.5"/>
  </sheetPr>
  <dimension ref="A1:DK1008"/>
  <sheetViews>
    <sheetView topLeftCell="A1" zoomScale="75" workbookViewId="0">
      <selection activeCell="E3" sqref="E3"/>
    </sheetView>
  </sheetViews>
  <sheetFormatPr defaultRowHeight="14.497499999999997" defaultColWidth="9.140625" customHeight="1"/>
  <cols>
    <col min="1" max="1" width="20.7109375" customWidth="1"/>
    <col min="2" max="4" width="30.7109375" customWidth="1"/>
    <col min="5" max="29" width="15.7109375" customWidth="1"/>
    <col min="30" max="30" width="2.7109375" customWidth="1"/>
    <col min="31" max="33" width="30.7109375" customWidth="1"/>
    <col min="34" max="46" width="15.7109375" customWidth="1"/>
    <col min="47" max="47" width="2.7109375" customWidth="1"/>
    <col min="48" max="50" width="30.7109375" customWidth="1"/>
    <col min="51" max="63" width="15.7109375" customWidth="1"/>
    <col min="64" max="64" width="2.7109375" customWidth="1"/>
    <col min="65" max="67" width="30.7109375" customWidth="1"/>
    <col min="68" max="80" width="15.7109375" customWidth="1"/>
    <col min="81" max="81" width="2.7109375" customWidth="1"/>
    <col min="82" max="84" width="30.7109375" customWidth="1"/>
    <col min="85" max="97" width="15.7109375" customWidth="1"/>
    <col min="98" max="98" width="2.7109375" customWidth="1"/>
    <col min="99" max="102" width="30.7109375" customWidth="1"/>
    <col min="103" max="103" width="4.57421875" hidden="1" customWidth="1"/>
    <col min="104" max="113" width="14.00390625" customWidth="1"/>
    <col min="114" max="114" width="4.57421875" customWidth="1"/>
  </cols>
  <sheetData>
    <row r="1" ht="33" customHeight="1">
      <c r="AE1" t="s">
        <v>233</v>
      </c>
      <c r="AV1" t="s">
        <v>234</v>
      </c>
      <c r="BM1" t="s">
        <v>235</v>
      </c>
      <c r="CD1" t="s">
        <v>138</v>
      </c>
      <c r="CU1" t="s">
        <v>139</v>
      </c>
      <c r="CZ1" t="s">
        <v>20</v>
      </c>
      <c r="DB1" t="s">
        <v>236</v>
      </c>
      <c r="DD1" t="s">
        <v>237</v>
      </c>
      <c r="DF1" t="s">
        <v>238</v>
      </c>
      <c r="DH1" t="s">
        <v>138</v>
      </c>
    </row>
    <row r="2" ht="36.75" customHeight="1">
      <c r="A2" t="s">
        <v>239</v>
      </c>
      <c r="B2" t="s">
        <v>240</v>
      </c>
      <c r="C2" t="s">
        <v>241</v>
      </c>
      <c r="D2" t="s">
        <v>242</v>
      </c>
      <c r="E2" s="1">
        <v>44470</v>
      </c>
      <c r="F2" s="1">
        <v>44501</v>
      </c>
      <c r="G2" s="1">
        <v>44531</v>
      </c>
      <c r="H2" s="1">
        <v>44562</v>
      </c>
      <c r="I2" s="1">
        <v>44593</v>
      </c>
      <c r="J2" s="1">
        <v>44621</v>
      </c>
      <c r="K2" s="1">
        <v>44652</v>
      </c>
      <c r="L2" s="1">
        <v>44682</v>
      </c>
      <c r="M2" s="1">
        <v>44713</v>
      </c>
      <c r="N2" s="1">
        <v>44743</v>
      </c>
      <c r="O2" s="1">
        <v>44774</v>
      </c>
      <c r="P2" s="1">
        <v>44805</v>
      </c>
      <c r="Q2" t="s">
        <v>243</v>
      </c>
      <c r="R2" t="s">
        <v>135</v>
      </c>
      <c r="S2" t="s">
        <v>134</v>
      </c>
      <c r="T2" t="s">
        <v>133</v>
      </c>
      <c r="U2" t="s">
        <v>132</v>
      </c>
      <c r="V2" t="s">
        <v>131</v>
      </c>
      <c r="W2" t="s">
        <v>130</v>
      </c>
      <c r="X2" t="s">
        <v>129</v>
      </c>
      <c r="Y2" t="s">
        <v>128</v>
      </c>
      <c r="Z2" t="s">
        <v>127</v>
      </c>
      <c r="AA2" t="s">
        <v>126</v>
      </c>
      <c r="AB2" t="s">
        <v>125</v>
      </c>
      <c r="AC2" t="s">
        <v>20</v>
      </c>
      <c r="AE2" t="s">
        <v>244</v>
      </c>
      <c r="AF2" t="s">
        <v>241</v>
      </c>
      <c r="AG2" t="s">
        <v>242</v>
      </c>
      <c r="AH2" s="1">
        <v>44440</v>
      </c>
      <c r="AI2" s="1">
        <v>44470</v>
      </c>
      <c r="AJ2" s="1">
        <v>44501</v>
      </c>
      <c r="AK2" s="1">
        <v>44531</v>
      </c>
      <c r="AL2" s="1">
        <v>44562</v>
      </c>
      <c r="AM2" s="1">
        <v>44593</v>
      </c>
      <c r="AN2" s="1">
        <v>44621</v>
      </c>
      <c r="AO2" s="1">
        <v>44652</v>
      </c>
      <c r="AP2" s="1">
        <v>44682</v>
      </c>
      <c r="AQ2" s="1">
        <v>44713</v>
      </c>
      <c r="AR2" s="1">
        <v>44743</v>
      </c>
      <c r="AS2" s="1">
        <v>44774</v>
      </c>
      <c r="AT2" t="s">
        <v>243</v>
      </c>
      <c r="AV2" t="s">
        <v>244</v>
      </c>
      <c r="AW2" t="s">
        <v>241</v>
      </c>
      <c r="AX2" t="s">
        <v>242</v>
      </c>
      <c r="AY2" s="1">
        <v>44075</v>
      </c>
      <c r="AZ2" s="1">
        <v>44105</v>
      </c>
      <c r="BA2" s="1">
        <v>44136</v>
      </c>
      <c r="BB2" s="1">
        <v>44166</v>
      </c>
      <c r="BC2" s="1">
        <v>44197</v>
      </c>
      <c r="BD2" s="1">
        <v>44228</v>
      </c>
      <c r="BE2" s="1">
        <v>44256</v>
      </c>
      <c r="BF2" s="1">
        <v>44287</v>
      </c>
      <c r="BG2" s="1">
        <v>44317</v>
      </c>
      <c r="BH2" s="1">
        <v>44348</v>
      </c>
      <c r="BI2" s="1">
        <v>44378</v>
      </c>
      <c r="BJ2" s="1">
        <v>44409</v>
      </c>
      <c r="BK2" t="s">
        <v>243</v>
      </c>
      <c r="BM2" t="s">
        <v>244</v>
      </c>
      <c r="BN2" t="s">
        <v>241</v>
      </c>
      <c r="BO2" t="s">
        <v>242</v>
      </c>
      <c r="BP2" s="1">
        <v>43709</v>
      </c>
      <c r="BQ2" s="1">
        <v>43739</v>
      </c>
      <c r="BR2" s="1">
        <v>43770</v>
      </c>
      <c r="BS2" s="1">
        <v>43800</v>
      </c>
      <c r="BT2" s="1">
        <v>43831</v>
      </c>
      <c r="BU2" s="1">
        <v>43862</v>
      </c>
      <c r="BV2" s="1">
        <v>43891</v>
      </c>
      <c r="BW2" s="1">
        <v>43922</v>
      </c>
      <c r="BX2" s="1">
        <v>43952</v>
      </c>
      <c r="BY2" s="1">
        <v>43983</v>
      </c>
      <c r="BZ2" s="1">
        <v>44013</v>
      </c>
      <c r="CA2" s="1">
        <v>44044</v>
      </c>
      <c r="CB2" t="s">
        <v>243</v>
      </c>
      <c r="CD2" t="s">
        <v>244</v>
      </c>
      <c r="CE2" t="s">
        <v>241</v>
      </c>
      <c r="CF2" t="s">
        <v>242</v>
      </c>
      <c r="CG2">
        <v>1</v>
      </c>
      <c r="CH2">
        <v>2</v>
      </c>
      <c r="CI2">
        <v>3</v>
      </c>
      <c r="CJ2">
        <v>4</v>
      </c>
      <c r="CK2">
        <v>5</v>
      </c>
      <c r="CL2">
        <v>6</v>
      </c>
      <c r="CM2">
        <v>7</v>
      </c>
      <c r="CN2">
        <v>8</v>
      </c>
      <c r="CO2">
        <v>9</v>
      </c>
      <c r="CP2">
        <v>10</v>
      </c>
      <c r="CQ2">
        <v>11</v>
      </c>
      <c r="CR2">
        <v>12</v>
      </c>
      <c r="CS2" t="s">
        <v>243</v>
      </c>
      <c r="CU2" t="s">
        <v>244</v>
      </c>
      <c r="CV2" t="s">
        <v>245</v>
      </c>
      <c r="CW2" t="s">
        <v>246</v>
      </c>
      <c r="CX2" t="s">
        <v>247</v>
      </c>
      <c r="CZ2" t="s">
        <v>248</v>
      </c>
      <c r="DA2" t="s">
        <v>249</v>
      </c>
      <c r="DB2" t="s">
        <v>248</v>
      </c>
      <c r="DC2" t="s">
        <v>249</v>
      </c>
      <c r="DD2" t="s">
        <v>248</v>
      </c>
      <c r="DE2" t="s">
        <v>249</v>
      </c>
      <c r="DF2" t="s">
        <v>248</v>
      </c>
      <c r="DG2" t="s">
        <v>249</v>
      </c>
      <c r="DH2" t="s">
        <v>248</v>
      </c>
      <c r="DI2" t="s">
        <v>249</v>
      </c>
    </row>
    <row r="3" ht="15" customHeight="1">
      <c r="B3" t="str">
        <f t="shared" si="2" ref="B3:B774">IF(C3=0,"",IF(C3="NOI","Operating Statement NOI",C3))</f>
        <v>Gross Potential Rent (GPR)</v>
      </c>
      <c r="C3" t="s">
        <v>156</v>
      </c>
      <c r="D3" t="s">
        <v>156</v>
      </c>
      <c r="E3">
        <v>423358</v>
      </c>
      <c r="F3">
        <v>421974</v>
      </c>
      <c r="G3">
        <v>391571</v>
      </c>
      <c r="H3">
        <v>420163</v>
      </c>
      <c r="I3">
        <v>424893</v>
      </c>
      <c r="J3">
        <v>394849</v>
      </c>
      <c r="K3">
        <v>407072</v>
      </c>
      <c r="L3">
        <v>423823</v>
      </c>
      <c r="M3">
        <v>436729</v>
      </c>
      <c r="N3">
        <v>424353</v>
      </c>
      <c r="O3">
        <v>433447</v>
      </c>
      <c r="P3">
        <v>426092</v>
      </c>
      <c r="Q3">
        <f t="shared" si="3" ref="Q3:Q36">SUM(E3:P3)</f>
        <v>5028324</v>
      </c>
      <c r="R3">
        <f t="shared" si="4" ref="R3:R774">P3</f>
        <v>426092</v>
      </c>
      <c r="S3">
        <f t="shared" si="5" ref="S3:S774">SUM(O3:P3)</f>
        <v>859539</v>
      </c>
      <c r="T3">
        <f t="shared" si="6" ref="T3:T774">SUM(N3:P3)</f>
        <v>1283892</v>
      </c>
      <c r="U3">
        <f t="shared" si="7" ref="U3:U774">SUM(M3:P3)</f>
        <v>1720621</v>
      </c>
      <c r="V3">
        <f t="shared" si="8" ref="V3:V774">SUM(L3:P3)</f>
        <v>2144444</v>
      </c>
      <c r="W3">
        <f t="shared" si="9" ref="W3:W774">SUM(K3:P3)</f>
        <v>2551516</v>
      </c>
      <c r="X3">
        <f t="shared" si="10" ref="X3:X774">SUM(J3:P3)</f>
        <v>2946365</v>
      </c>
      <c r="Y3">
        <f t="shared" si="11" ref="Y3:Y774">SUM(I3:P3)</f>
        <v>3371258</v>
      </c>
      <c r="Z3">
        <f t="shared" si="12" ref="Z3:Z774">SUM(H3:P3)</f>
        <v>3791421</v>
      </c>
      <c r="AA3">
        <f t="shared" si="13" ref="AA3:AA774">SUM(G3:P3)</f>
        <v>4182992</v>
      </c>
      <c r="AB3">
        <f t="shared" si="14" ref="AB3:AB774">SUM(F3:P3)</f>
        <v>4604966</v>
      </c>
      <c r="AC3">
        <f t="shared" si="15" ref="AC3:AC774">SUM(E3:P3)</f>
        <v>5028324</v>
      </c>
      <c r="AE3">
        <f t="shared" si="0" ref="AE3:CD774">_xlfn.IFERROR(IF(INDEX($B:$B,MATCH(AG3,$D:$D,0))=0,IF(AF3=0,"",AF3),INDEX($B:$B,MATCH(AG3,$D:$D,0))),IF(AF3=0,"",IF(AF3="NOI","Operating Statement NOI",AF3)))</f>
      </c>
      <c r="AV3">
        <f t="shared" si="16" ref="AV3:AV774">_xlfn.IFERROR(IF(INDEX($AE:$AE,MATCH(AX3,$AG:$AG,0))=0,IF(AW3=0,"",AW3),INDEX($AE:$AE,MATCH(AX3,$AG:$AG,0))),IF(AW3=0,"",IF(AW3="NOI","Operating Statement NOI",AW3)))</f>
      </c>
      <c r="BM3">
        <f t="shared" si="17" ref="BM3:BM774">_xlfn.IFERROR(IF(INDEX($AV:$AV,MATCH(BO3,$AX:$AX,0))=0,IF(BN3=0,"",BN3),INDEX($AV:$AV,MATCH(BO3,$AX:$AX,0))),IF(BN3=0,"",IF(BN3="NOI","Operating Statement NOI",BN3)))</f>
      </c>
      <c r="CD3">
        <f t="shared" si="0"/>
      </c>
      <c r="CZ3">
        <f t="shared" si="18" ref="CZ3:CZ774">_xlfn.IFERROR(AVERAGE(INDIRECT("E"&amp;ROW()):INDIRECT("P"&amp;ROW())),"")</f>
        <v>419027</v>
      </c>
      <c r="DA3">
        <f t="shared" si="1" ref="DA3:DI774">_xlfn.IFERROR(_xlfn.STDEV.P(INDIRECT("E"&amp;ROW()):INDIRECT("P"&amp;ROW())),"")</f>
        <v>13438.290404660855</v>
      </c>
      <c r="DB3">
        <f t="shared" si="19" ref="DB3:DB774">_xlfn.IFERROR(AVERAGE(INDIRECT("AH"&amp;ROW()):INDIRECT("AS"&amp;ROW())),"")</f>
      </c>
      <c r="DC3">
        <f t="shared" si="20" ref="DC3:DC774">_xlfn.IFERROR(_xlfn.STDEV.P(INDIRECT("AH"&amp;ROW()):INDIRECT("AS"&amp;ROW())),"")</f>
      </c>
      <c r="DD3">
        <f t="shared" si="21" ref="DD3:DD774">_xlfn.IFERROR(AVERAGE(INDIRECT("AY"&amp;ROW()):INDIRECT("BJ"&amp;ROW())),"")</f>
      </c>
      <c r="DE3">
        <f t="shared" si="22" ref="DE3:DE774">_xlfn.IFERROR(_xlfn.STDEV.P(INDIRECT("AY"&amp;ROW()):INDIRECT("BJ"&amp;ROW())),"")</f>
      </c>
      <c r="DF3">
        <f t="shared" si="23" ref="DF3:DF774">_xlfn.IFERROR(AVERAGE(INDIRECT("BP"&amp;ROW()):INDIRECT("CA"&amp;ROW())),"")</f>
      </c>
      <c r="DG3">
        <f t="shared" si="24" ref="DG3:DG774">_xlfn.IFERROR(_xlfn.STDEV.P(INDIRECT("BP"&amp;ROW()):INDIRECT("CA"&amp;ROW())),"")</f>
      </c>
      <c r="DH3">
        <f t="shared" si="25" ref="DH3:DH774">_xlfn.IFERROR(AVERAGE(INDIRECT("CG"&amp;ROW()):INDIRECT("CR"&amp;ROW())),"")</f>
      </c>
      <c r="DI3">
        <f t="shared" si="1"/>
        <v>13438.290404660855</v>
      </c>
    </row>
    <row r="4" ht="15" customHeight="1">
      <c r="B4" t="str">
        <f t="shared" si="2"/>
        <v>Less Vacancy Loss</v>
      </c>
      <c r="C4" t="s">
        <v>158</v>
      </c>
      <c r="D4" t="s">
        <v>158</v>
      </c>
      <c r="E4">
        <v>-15246</v>
      </c>
      <c r="F4">
        <v>-20081</v>
      </c>
      <c r="G4">
        <v>-15238</v>
      </c>
      <c r="H4">
        <v>-23382</v>
      </c>
      <c r="I4">
        <v>-16013</v>
      </c>
      <c r="J4">
        <v>-10561</v>
      </c>
      <c r="K4">
        <v>-5433</v>
      </c>
      <c r="L4">
        <v>-8948</v>
      </c>
      <c r="M4">
        <v>-13393</v>
      </c>
      <c r="N4">
        <v>-12545</v>
      </c>
      <c r="O4">
        <v>-14867</v>
      </c>
      <c r="P4">
        <v>-19131</v>
      </c>
      <c r="Q4">
        <f t="shared" si="3"/>
        <v>-174838</v>
      </c>
      <c r="R4">
        <f t="shared" si="4"/>
        <v>-19131</v>
      </c>
      <c r="S4">
        <f t="shared" si="5"/>
        <v>-33998</v>
      </c>
      <c r="T4">
        <f t="shared" si="6"/>
        <v>-46543</v>
      </c>
      <c r="U4">
        <f t="shared" si="7"/>
        <v>-59936</v>
      </c>
      <c r="V4">
        <f t="shared" si="8"/>
        <v>-68884</v>
      </c>
      <c r="W4">
        <f t="shared" si="9"/>
        <v>-74317</v>
      </c>
      <c r="X4">
        <f t="shared" si="10"/>
        <v>-84878</v>
      </c>
      <c r="Y4">
        <f t="shared" si="11"/>
        <v>-100891</v>
      </c>
      <c r="Z4">
        <f t="shared" si="12"/>
        <v>-124273</v>
      </c>
      <c r="AA4">
        <f t="shared" si="13"/>
        <v>-139511</v>
      </c>
      <c r="AB4">
        <f t="shared" si="14"/>
        <v>-159592</v>
      </c>
      <c r="AC4">
        <f t="shared" si="15"/>
        <v>-174838</v>
      </c>
      <c r="AE4">
        <f t="shared" si="0"/>
      </c>
      <c r="AV4">
        <f t="shared" si="16"/>
      </c>
      <c r="BM4">
        <f t="shared" si="17"/>
      </c>
      <c r="CD4">
        <f t="shared" si="0"/>
      </c>
      <c r="CZ4">
        <f t="shared" si="18"/>
        <v>-14569.833333333334</v>
      </c>
      <c r="DA4">
        <f t="shared" si="1"/>
        <v>4730.649459171072</v>
      </c>
      <c r="DB4">
        <f t="shared" si="19"/>
      </c>
      <c r="DC4">
        <f t="shared" si="20"/>
      </c>
      <c r="DD4">
        <f t="shared" si="21"/>
      </c>
      <c r="DE4">
        <f t="shared" si="22"/>
      </c>
      <c r="DF4">
        <f t="shared" si="23"/>
      </c>
      <c r="DG4">
        <f t="shared" si="24"/>
      </c>
      <c r="DH4">
        <f t="shared" si="25"/>
      </c>
      <c r="DI4">
        <f t="shared" si="1"/>
        <v>4730.649459171072</v>
      </c>
    </row>
    <row r="5" ht="15" customHeight="1">
      <c r="B5" t="str">
        <f t="shared" si="2"/>
        <v>Less Bad Debt</v>
      </c>
      <c r="C5" t="s">
        <v>159</v>
      </c>
      <c r="D5" t="s">
        <v>159</v>
      </c>
      <c r="E5">
        <v>21</v>
      </c>
      <c r="F5">
        <v>327</v>
      </c>
      <c r="G5">
        <v>-2555</v>
      </c>
      <c r="H5">
        <v>-6240</v>
      </c>
      <c r="I5">
        <v>-5812</v>
      </c>
      <c r="J5">
        <v>-9388</v>
      </c>
      <c r="K5">
        <v>-8547</v>
      </c>
      <c r="L5">
        <v>-3771</v>
      </c>
      <c r="M5">
        <v>741</v>
      </c>
      <c r="N5">
        <v>-5254</v>
      </c>
      <c r="O5">
        <v>-866</v>
      </c>
      <c r="P5">
        <v>-5010</v>
      </c>
      <c r="Q5">
        <f t="shared" si="3"/>
        <v>-46354</v>
      </c>
      <c r="R5">
        <f t="shared" si="4"/>
        <v>-5010</v>
      </c>
      <c r="S5">
        <f t="shared" si="5"/>
        <v>-5876</v>
      </c>
      <c r="T5">
        <f t="shared" si="6"/>
        <v>-11130</v>
      </c>
      <c r="U5">
        <f t="shared" si="7"/>
        <v>-10389</v>
      </c>
      <c r="V5">
        <f t="shared" si="8"/>
        <v>-14160</v>
      </c>
      <c r="W5">
        <f t="shared" si="9"/>
        <v>-22707</v>
      </c>
      <c r="X5">
        <f t="shared" si="10"/>
        <v>-32095</v>
      </c>
      <c r="Y5">
        <f t="shared" si="11"/>
        <v>-37907</v>
      </c>
      <c r="Z5">
        <f t="shared" si="12"/>
        <v>-44147</v>
      </c>
      <c r="AA5">
        <f t="shared" si="13"/>
        <v>-46702</v>
      </c>
      <c r="AB5">
        <f t="shared" si="14"/>
        <v>-46375</v>
      </c>
      <c r="AC5">
        <f t="shared" si="15"/>
        <v>-46354</v>
      </c>
      <c r="AE5">
        <f t="shared" si="0"/>
      </c>
      <c r="AV5">
        <f t="shared" si="16"/>
      </c>
      <c r="BM5">
        <f t="shared" si="17"/>
      </c>
      <c r="CD5">
        <f t="shared" si="0"/>
      </c>
      <c r="CZ5">
        <f t="shared" si="18"/>
        <v>-3862.8333333333335</v>
      </c>
      <c r="DA5">
        <f t="shared" si="1"/>
        <v>3287.658863926663</v>
      </c>
      <c r="DB5">
        <f t="shared" si="19"/>
      </c>
      <c r="DC5">
        <f t="shared" si="20"/>
      </c>
      <c r="DD5">
        <f t="shared" si="21"/>
      </c>
      <c r="DE5">
        <f t="shared" si="22"/>
      </c>
      <c r="DF5">
        <f t="shared" si="23"/>
      </c>
      <c r="DG5">
        <f t="shared" si="24"/>
      </c>
      <c r="DH5">
        <f t="shared" si="25"/>
      </c>
      <c r="DI5">
        <f t="shared" si="1"/>
        <v>3287.658863926663</v>
      </c>
    </row>
    <row r="6" ht="15" customHeight="1">
      <c r="B6" t="str">
        <f t="shared" si="2"/>
        <v>Other Income (Allowable)</v>
      </c>
      <c r="C6" t="s">
        <v>170</v>
      </c>
      <c r="D6" t="s">
        <v>250</v>
      </c>
      <c r="E6">
        <v>-3965</v>
      </c>
      <c r="F6">
        <v>-2012</v>
      </c>
      <c r="G6">
        <v>-252</v>
      </c>
      <c r="H6">
        <v>-269</v>
      </c>
      <c r="I6">
        <v>-257</v>
      </c>
      <c r="J6">
        <v>-531</v>
      </c>
      <c r="K6">
        <v>-266</v>
      </c>
      <c r="L6">
        <v>-252</v>
      </c>
      <c r="M6">
        <v>-269</v>
      </c>
      <c r="N6">
        <v>-536</v>
      </c>
      <c r="O6">
        <v>-656</v>
      </c>
      <c r="P6">
        <v>-251</v>
      </c>
      <c r="Q6">
        <f t="shared" si="3"/>
        <v>-9516</v>
      </c>
      <c r="R6">
        <f t="shared" si="4"/>
        <v>-251</v>
      </c>
      <c r="S6">
        <f t="shared" si="5"/>
        <v>-907</v>
      </c>
      <c r="T6">
        <f t="shared" si="6"/>
        <v>-1443</v>
      </c>
      <c r="U6">
        <f t="shared" si="7"/>
        <v>-1712</v>
      </c>
      <c r="V6">
        <f t="shared" si="8"/>
        <v>-1964</v>
      </c>
      <c r="W6">
        <f t="shared" si="9"/>
        <v>-2230</v>
      </c>
      <c r="X6">
        <f t="shared" si="10"/>
        <v>-2761</v>
      </c>
      <c r="Y6">
        <f t="shared" si="11"/>
        <v>-3018</v>
      </c>
      <c r="Z6">
        <f t="shared" si="12"/>
        <v>-3287</v>
      </c>
      <c r="AA6">
        <f t="shared" si="13"/>
        <v>-3539</v>
      </c>
      <c r="AB6">
        <f t="shared" si="14"/>
        <v>-5551</v>
      </c>
      <c r="AC6">
        <f t="shared" si="15"/>
        <v>-9516</v>
      </c>
      <c r="AE6">
        <f t="shared" si="0"/>
      </c>
      <c r="AV6">
        <f t="shared" si="16"/>
      </c>
      <c r="BM6">
        <f t="shared" si="17"/>
      </c>
      <c r="CD6">
        <f t="shared" si="0"/>
      </c>
      <c r="CZ6">
        <f t="shared" si="18"/>
        <v>-793</v>
      </c>
      <c r="DA6">
        <f t="shared" si="1"/>
        <v>1068.2661185303969</v>
      </c>
      <c r="DB6">
        <f t="shared" si="19"/>
      </c>
      <c r="DC6">
        <f t="shared" si="20"/>
      </c>
      <c r="DD6">
        <f t="shared" si="21"/>
      </c>
      <c r="DE6">
        <f t="shared" si="22"/>
      </c>
      <c r="DF6">
        <f t="shared" si="23"/>
      </c>
      <c r="DG6">
        <f t="shared" si="24"/>
      </c>
      <c r="DH6">
        <f t="shared" si="25"/>
      </c>
      <c r="DI6">
        <f t="shared" si="1"/>
        <v>1068.2661185303969</v>
      </c>
    </row>
    <row r="7" ht="15" customHeight="1">
      <c r="B7" t="str">
        <f t="shared" si="2"/>
        <v>Laundry/Vending Income (Net)</v>
      </c>
      <c r="C7" t="s">
        <v>165</v>
      </c>
      <c r="D7" t="s">
        <v>165</v>
      </c>
      <c r="E7">
        <v>3404</v>
      </c>
      <c r="F7">
        <v>0</v>
      </c>
      <c r="G7">
        <v>0</v>
      </c>
      <c r="H7">
        <v>0</v>
      </c>
      <c r="I7">
        <v>2314</v>
      </c>
      <c r="J7">
        <v>7712</v>
      </c>
      <c r="K7">
        <v>4376</v>
      </c>
      <c r="L7">
        <v>2350</v>
      </c>
      <c r="M7">
        <v>2261</v>
      </c>
      <c r="N7">
        <v>2774</v>
      </c>
      <c r="O7">
        <v>2381</v>
      </c>
      <c r="P7">
        <v>2120</v>
      </c>
      <c r="Q7">
        <f t="shared" si="3"/>
        <v>29692</v>
      </c>
      <c r="R7">
        <f t="shared" si="4"/>
        <v>2120</v>
      </c>
      <c r="S7">
        <f t="shared" si="5"/>
        <v>4501</v>
      </c>
      <c r="T7">
        <f t="shared" si="6"/>
        <v>7275</v>
      </c>
      <c r="U7">
        <f t="shared" si="7"/>
        <v>9536</v>
      </c>
      <c r="V7">
        <f t="shared" si="8"/>
        <v>11886</v>
      </c>
      <c r="W7">
        <f t="shared" si="9"/>
        <v>16262</v>
      </c>
      <c r="X7">
        <f t="shared" si="10"/>
        <v>23974</v>
      </c>
      <c r="Y7">
        <f t="shared" si="11"/>
        <v>26288</v>
      </c>
      <c r="Z7">
        <f t="shared" si="12"/>
        <v>26288</v>
      </c>
      <c r="AA7">
        <f t="shared" si="13"/>
        <v>26288</v>
      </c>
      <c r="AB7">
        <f t="shared" si="14"/>
        <v>26288</v>
      </c>
      <c r="AC7">
        <f t="shared" si="15"/>
        <v>29692</v>
      </c>
      <c r="AE7">
        <f t="shared" si="0"/>
      </c>
      <c r="AV7">
        <f t="shared" si="16"/>
      </c>
      <c r="BM7">
        <f t="shared" si="17"/>
      </c>
      <c r="CD7">
        <f t="shared" si="0"/>
      </c>
      <c r="CZ7">
        <f t="shared" si="18"/>
        <v>2474.3333333333335</v>
      </c>
      <c r="DA7">
        <f t="shared" si="1"/>
        <v>2053.2795853355083</v>
      </c>
      <c r="DB7">
        <f t="shared" si="19"/>
      </c>
      <c r="DC7">
        <f t="shared" si="20"/>
      </c>
      <c r="DD7">
        <f t="shared" si="21"/>
      </c>
      <c r="DE7">
        <f t="shared" si="22"/>
      </c>
      <c r="DF7">
        <f t="shared" si="23"/>
      </c>
      <c r="DG7">
        <f t="shared" si="24"/>
      </c>
      <c r="DH7">
        <f t="shared" si="25"/>
      </c>
      <c r="DI7">
        <f t="shared" si="1"/>
        <v>2053.2795853355083</v>
      </c>
    </row>
    <row r="8" ht="15" customHeight="1">
      <c r="B8" t="str">
        <f t="shared" si="2"/>
        <v>RUBS (income line item)</v>
      </c>
      <c r="C8" t="s">
        <v>251</v>
      </c>
      <c r="D8" t="s">
        <v>252</v>
      </c>
      <c r="E8">
        <v>-15595</v>
      </c>
      <c r="F8">
        <v>-18456</v>
      </c>
      <c r="G8">
        <v>-16382</v>
      </c>
      <c r="H8">
        <v>-19461</v>
      </c>
      <c r="I8">
        <v>-22641</v>
      </c>
      <c r="J8">
        <v>-26124</v>
      </c>
      <c r="K8">
        <v>-28310</v>
      </c>
      <c r="L8">
        <v>-22430</v>
      </c>
      <c r="M8">
        <v>-22754</v>
      </c>
      <c r="N8">
        <v>-21147</v>
      </c>
      <c r="O8">
        <v>-19374</v>
      </c>
      <c r="P8">
        <v>-22028</v>
      </c>
      <c r="Q8">
        <f t="shared" si="3"/>
        <v>-254702</v>
      </c>
      <c r="R8">
        <f t="shared" si="4"/>
        <v>-22028</v>
      </c>
      <c r="S8">
        <f t="shared" si="5"/>
        <v>-41402</v>
      </c>
      <c r="T8">
        <f t="shared" si="6"/>
        <v>-62549</v>
      </c>
      <c r="U8">
        <f t="shared" si="7"/>
        <v>-85303</v>
      </c>
      <c r="V8">
        <f t="shared" si="8"/>
        <v>-107733</v>
      </c>
      <c r="W8">
        <f t="shared" si="9"/>
        <v>-136043</v>
      </c>
      <c r="X8">
        <f t="shared" si="10"/>
        <v>-162167</v>
      </c>
      <c r="Y8">
        <f t="shared" si="11"/>
        <v>-184808</v>
      </c>
      <c r="Z8">
        <f t="shared" si="12"/>
        <v>-204269</v>
      </c>
      <c r="AA8">
        <f t="shared" si="13"/>
        <v>-220651</v>
      </c>
      <c r="AB8">
        <f t="shared" si="14"/>
        <v>-239107</v>
      </c>
      <c r="AC8">
        <f t="shared" si="15"/>
        <v>-254702</v>
      </c>
      <c r="AE8">
        <f t="shared" si="0"/>
      </c>
      <c r="AV8">
        <f t="shared" si="16"/>
      </c>
      <c r="BM8">
        <f t="shared" si="17"/>
      </c>
      <c r="CD8">
        <f t="shared" si="0"/>
      </c>
      <c r="CZ8">
        <f t="shared" si="18"/>
        <v>-21225.166666666668</v>
      </c>
      <c r="DA8">
        <f t="shared" si="1"/>
        <v>3535.534467689747</v>
      </c>
      <c r="DB8">
        <f t="shared" si="19"/>
      </c>
      <c r="DC8">
        <f t="shared" si="20"/>
      </c>
      <c r="DD8">
        <f t="shared" si="21"/>
      </c>
      <c r="DE8">
        <f t="shared" si="22"/>
      </c>
      <c r="DF8">
        <f t="shared" si="23"/>
      </c>
      <c r="DG8">
        <f t="shared" si="24"/>
      </c>
      <c r="DH8">
        <f t="shared" si="25"/>
      </c>
      <c r="DI8">
        <f t="shared" si="1"/>
        <v>3535.534467689747</v>
      </c>
    </row>
    <row r="9" ht="15" customHeight="1">
      <c r="B9" t="str">
        <f t="shared" si="2"/>
        <v>Other Income (Allowable)</v>
      </c>
      <c r="C9" t="s">
        <v>170</v>
      </c>
      <c r="D9" t="s">
        <v>170</v>
      </c>
      <c r="E9">
        <v>1159</v>
      </c>
      <c r="F9">
        <v>739</v>
      </c>
      <c r="G9">
        <v>1159</v>
      </c>
      <c r="H9">
        <v>778</v>
      </c>
      <c r="I9">
        <v>716</v>
      </c>
      <c r="J9">
        <v>3137</v>
      </c>
      <c r="K9">
        <v>1266</v>
      </c>
      <c r="L9">
        <v>2140</v>
      </c>
      <c r="M9">
        <v>1898</v>
      </c>
      <c r="N9">
        <v>1673</v>
      </c>
      <c r="O9">
        <v>1682</v>
      </c>
      <c r="P9">
        <v>2129</v>
      </c>
      <c r="Q9">
        <f t="shared" si="3"/>
        <v>18476</v>
      </c>
      <c r="R9">
        <f t="shared" si="4"/>
        <v>2129</v>
      </c>
      <c r="S9">
        <f t="shared" si="5"/>
        <v>3811</v>
      </c>
      <c r="T9">
        <f t="shared" si="6"/>
        <v>5484</v>
      </c>
      <c r="U9">
        <f t="shared" si="7"/>
        <v>7382</v>
      </c>
      <c r="V9">
        <f t="shared" si="8"/>
        <v>9522</v>
      </c>
      <c r="W9">
        <f t="shared" si="9"/>
        <v>10788</v>
      </c>
      <c r="X9">
        <f t="shared" si="10"/>
        <v>13925</v>
      </c>
      <c r="Y9">
        <f t="shared" si="11"/>
        <v>14641</v>
      </c>
      <c r="Z9">
        <f t="shared" si="12"/>
        <v>15419</v>
      </c>
      <c r="AA9">
        <f t="shared" si="13"/>
        <v>16578</v>
      </c>
      <c r="AB9">
        <f t="shared" si="14"/>
        <v>17317</v>
      </c>
      <c r="AC9">
        <f t="shared" si="15"/>
        <v>18476</v>
      </c>
      <c r="AE9">
        <f t="shared" si="0"/>
      </c>
      <c r="AV9">
        <f t="shared" si="16"/>
      </c>
      <c r="BM9">
        <f t="shared" si="17"/>
      </c>
      <c r="CD9">
        <f t="shared" si="0"/>
      </c>
      <c r="CZ9">
        <f t="shared" si="18"/>
        <v>1539.6666666666667</v>
      </c>
      <c r="DA9">
        <f t="shared" si="1"/>
        <v>688.5954706663574</v>
      </c>
      <c r="DB9">
        <f t="shared" si="19"/>
      </c>
      <c r="DC9">
        <f t="shared" si="20"/>
      </c>
      <c r="DD9">
        <f t="shared" si="21"/>
      </c>
      <c r="DE9">
        <f t="shared" si="22"/>
      </c>
      <c r="DF9">
        <f t="shared" si="23"/>
      </c>
      <c r="DG9">
        <f t="shared" si="24"/>
      </c>
      <c r="DH9">
        <f t="shared" si="25"/>
      </c>
      <c r="DI9">
        <f t="shared" si="1"/>
        <v>688.5954706663574</v>
      </c>
    </row>
    <row r="10" ht="15" customHeight="1">
      <c r="B10" t="str">
        <f t="shared" si="2"/>
        <v>General Administrative</v>
      </c>
      <c r="C10" t="s">
        <v>208</v>
      </c>
      <c r="D10" t="s">
        <v>171</v>
      </c>
      <c r="E10">
        <v>2233</v>
      </c>
      <c r="F10">
        <v>3908</v>
      </c>
      <c r="G10">
        <v>1468</v>
      </c>
      <c r="H10">
        <v>4150</v>
      </c>
      <c r="I10">
        <v>2757</v>
      </c>
      <c r="J10">
        <v>2568</v>
      </c>
      <c r="K10">
        <v>1857</v>
      </c>
      <c r="L10">
        <v>2346</v>
      </c>
      <c r="M10">
        <v>3170</v>
      </c>
      <c r="N10">
        <v>3029</v>
      </c>
      <c r="O10">
        <v>2797</v>
      </c>
      <c r="P10">
        <v>1754</v>
      </c>
      <c r="Q10">
        <f t="shared" si="3"/>
        <v>32037</v>
      </c>
      <c r="R10">
        <f t="shared" si="4"/>
        <v>1754</v>
      </c>
      <c r="S10">
        <f t="shared" si="5"/>
        <v>4551</v>
      </c>
      <c r="T10">
        <f t="shared" si="6"/>
        <v>7580</v>
      </c>
      <c r="U10">
        <f t="shared" si="7"/>
        <v>10750</v>
      </c>
      <c r="V10">
        <f t="shared" si="8"/>
        <v>13096</v>
      </c>
      <c r="W10">
        <f t="shared" si="9"/>
        <v>14953</v>
      </c>
      <c r="X10">
        <f t="shared" si="10"/>
        <v>17521</v>
      </c>
      <c r="Y10">
        <f t="shared" si="11"/>
        <v>20278</v>
      </c>
      <c r="Z10">
        <f t="shared" si="12"/>
        <v>24428</v>
      </c>
      <c r="AA10">
        <f t="shared" si="13"/>
        <v>25896</v>
      </c>
      <c r="AB10">
        <f t="shared" si="14"/>
        <v>29804</v>
      </c>
      <c r="AC10">
        <f t="shared" si="15"/>
        <v>32037</v>
      </c>
      <c r="AE10">
        <f t="shared" si="0"/>
      </c>
      <c r="AV10">
        <f t="shared" si="16"/>
      </c>
      <c r="BM10">
        <f t="shared" si="17"/>
      </c>
      <c r="CD10">
        <f t="shared" si="0"/>
      </c>
      <c r="CZ10">
        <f t="shared" si="18"/>
        <v>2669.75</v>
      </c>
      <c r="DA10">
        <f t="shared" si="1"/>
        <v>784.0493314624193</v>
      </c>
      <c r="DB10">
        <f t="shared" si="19"/>
      </c>
      <c r="DC10">
        <f t="shared" si="20"/>
      </c>
      <c r="DD10">
        <f t="shared" si="21"/>
      </c>
      <c r="DE10">
        <f t="shared" si="22"/>
      </c>
      <c r="DF10">
        <f t="shared" si="23"/>
      </c>
      <c r="DG10">
        <f t="shared" si="24"/>
      </c>
      <c r="DH10">
        <f t="shared" si="25"/>
      </c>
      <c r="DI10">
        <f t="shared" si="1"/>
        <v>784.0493314624193</v>
      </c>
    </row>
    <row r="11" ht="15" customHeight="1">
      <c r="B11" t="str">
        <f t="shared" si="2"/>
        <v>Bldg. Maint. &amp; Repair</v>
      </c>
      <c r="C11" t="s">
        <v>92</v>
      </c>
      <c r="D11" t="s">
        <v>172</v>
      </c>
      <c r="E11">
        <v>2318</v>
      </c>
      <c r="F11">
        <v>4699</v>
      </c>
      <c r="G11">
        <v>2727</v>
      </c>
      <c r="H11">
        <v>2097</v>
      </c>
      <c r="I11">
        <v>3321</v>
      </c>
      <c r="J11">
        <v>2336</v>
      </c>
      <c r="K11">
        <v>1105</v>
      </c>
      <c r="L11">
        <v>1546</v>
      </c>
      <c r="M11">
        <v>2270</v>
      </c>
      <c r="N11">
        <v>5718</v>
      </c>
      <c r="O11">
        <v>6173</v>
      </c>
      <c r="P11">
        <v>5827</v>
      </c>
      <c r="Q11">
        <f t="shared" si="3"/>
        <v>40137</v>
      </c>
      <c r="R11">
        <f t="shared" si="4"/>
        <v>5827</v>
      </c>
      <c r="S11">
        <f t="shared" si="5"/>
        <v>12000</v>
      </c>
      <c r="T11">
        <f t="shared" si="6"/>
        <v>17718</v>
      </c>
      <c r="U11">
        <f t="shared" si="7"/>
        <v>19988</v>
      </c>
      <c r="V11">
        <f t="shared" si="8"/>
        <v>21534</v>
      </c>
      <c r="W11">
        <f t="shared" si="9"/>
        <v>22639</v>
      </c>
      <c r="X11">
        <f t="shared" si="10"/>
        <v>24975</v>
      </c>
      <c r="Y11">
        <f t="shared" si="11"/>
        <v>28296</v>
      </c>
      <c r="Z11">
        <f t="shared" si="12"/>
        <v>30393</v>
      </c>
      <c r="AA11">
        <f t="shared" si="13"/>
        <v>33120</v>
      </c>
      <c r="AB11">
        <f t="shared" si="14"/>
        <v>37819</v>
      </c>
      <c r="AC11">
        <f t="shared" si="15"/>
        <v>40137</v>
      </c>
      <c r="AE11">
        <f t="shared" si="0"/>
      </c>
      <c r="AV11">
        <f t="shared" si="16"/>
      </c>
      <c r="BM11">
        <f t="shared" si="17"/>
      </c>
      <c r="CD11">
        <f t="shared" si="0"/>
      </c>
      <c r="CZ11">
        <f t="shared" si="18"/>
        <v>3344.75</v>
      </c>
      <c r="DA11">
        <f t="shared" si="1"/>
        <v>1708.9175972429643</v>
      </c>
      <c r="DB11">
        <f t="shared" si="19"/>
      </c>
      <c r="DC11">
        <f t="shared" si="20"/>
      </c>
      <c r="DD11">
        <f t="shared" si="21"/>
      </c>
      <c r="DE11">
        <f t="shared" si="22"/>
      </c>
      <c r="DF11">
        <f t="shared" si="23"/>
      </c>
      <c r="DG11">
        <f t="shared" si="24"/>
      </c>
      <c r="DH11">
        <f t="shared" si="25"/>
      </c>
      <c r="DI11">
        <f t="shared" si="1"/>
        <v>1708.9175972429643</v>
      </c>
    </row>
    <row r="12" ht="15" customHeight="1">
      <c r="B12" t="str">
        <f t="shared" si="2"/>
        <v>General Administrative</v>
      </c>
      <c r="C12" t="s">
        <v>208</v>
      </c>
      <c r="D12" t="s">
        <v>173</v>
      </c>
      <c r="E12">
        <v>14684</v>
      </c>
      <c r="F12">
        <v>9163</v>
      </c>
      <c r="G12">
        <v>5186</v>
      </c>
      <c r="H12">
        <v>5867</v>
      </c>
      <c r="I12">
        <v>5632</v>
      </c>
      <c r="J12">
        <v>871</v>
      </c>
      <c r="K12">
        <v>9062</v>
      </c>
      <c r="L12">
        <v>-5056</v>
      </c>
      <c r="M12">
        <v>470</v>
      </c>
      <c r="N12">
        <v>1657</v>
      </c>
      <c r="O12">
        <v>5036</v>
      </c>
      <c r="P12">
        <v>4796</v>
      </c>
      <c r="Q12">
        <f t="shared" si="3"/>
        <v>57368</v>
      </c>
      <c r="R12">
        <f t="shared" si="4"/>
        <v>4796</v>
      </c>
      <c r="S12">
        <f t="shared" si="5"/>
        <v>9832</v>
      </c>
      <c r="T12">
        <f t="shared" si="6"/>
        <v>11489</v>
      </c>
      <c r="U12">
        <f t="shared" si="7"/>
        <v>11959</v>
      </c>
      <c r="V12">
        <f t="shared" si="8"/>
        <v>6903</v>
      </c>
      <c r="W12">
        <f t="shared" si="9"/>
        <v>15965</v>
      </c>
      <c r="X12">
        <f t="shared" si="10"/>
        <v>16836</v>
      </c>
      <c r="Y12">
        <f t="shared" si="11"/>
        <v>22468</v>
      </c>
      <c r="Z12">
        <f t="shared" si="12"/>
        <v>28335</v>
      </c>
      <c r="AA12">
        <f t="shared" si="13"/>
        <v>33521</v>
      </c>
      <c r="AB12">
        <f t="shared" si="14"/>
        <v>42684</v>
      </c>
      <c r="AC12">
        <f t="shared" si="15"/>
        <v>57368</v>
      </c>
      <c r="AE12">
        <f t="shared" si="0"/>
      </c>
      <c r="AV12">
        <f t="shared" si="16"/>
      </c>
      <c r="BM12">
        <f t="shared" si="17"/>
      </c>
      <c r="CD12">
        <f t="shared" si="0"/>
      </c>
      <c r="CZ12">
        <f t="shared" si="18"/>
        <v>4780.666666666667</v>
      </c>
      <c r="DA12">
        <f t="shared" si="1"/>
        <v>4814.301010761814</v>
      </c>
      <c r="DB12">
        <f t="shared" si="19"/>
      </c>
      <c r="DC12">
        <f t="shared" si="20"/>
      </c>
      <c r="DD12">
        <f t="shared" si="21"/>
      </c>
      <c r="DE12">
        <f t="shared" si="22"/>
      </c>
      <c r="DF12">
        <f t="shared" si="23"/>
      </c>
      <c r="DG12">
        <f t="shared" si="24"/>
      </c>
      <c r="DH12">
        <f t="shared" si="25"/>
      </c>
      <c r="DI12">
        <f t="shared" si="1"/>
        <v>4814.301010761814</v>
      </c>
    </row>
    <row r="13" ht="15" customHeight="1">
      <c r="B13" t="str">
        <f t="shared" si="2"/>
        <v>General Administrative</v>
      </c>
      <c r="C13" t="s">
        <v>208</v>
      </c>
      <c r="D13" t="s">
        <v>174</v>
      </c>
      <c r="E13">
        <v>578</v>
      </c>
      <c r="F13">
        <v>1045</v>
      </c>
      <c r="G13">
        <v>622</v>
      </c>
      <c r="H13">
        <v>385</v>
      </c>
      <c r="I13">
        <v>203</v>
      </c>
      <c r="J13">
        <v>399</v>
      </c>
      <c r="K13">
        <v>810</v>
      </c>
      <c r="L13">
        <v>981</v>
      </c>
      <c r="M13">
        <v>316</v>
      </c>
      <c r="N13">
        <v>668</v>
      </c>
      <c r="O13">
        <v>2070</v>
      </c>
      <c r="P13">
        <v>1168</v>
      </c>
      <c r="Q13">
        <f t="shared" si="3"/>
        <v>9245</v>
      </c>
      <c r="R13">
        <f t="shared" si="4"/>
        <v>1168</v>
      </c>
      <c r="S13">
        <f t="shared" si="5"/>
        <v>3238</v>
      </c>
      <c r="T13">
        <f t="shared" si="6"/>
        <v>3906</v>
      </c>
      <c r="U13">
        <f t="shared" si="7"/>
        <v>4222</v>
      </c>
      <c r="V13">
        <f t="shared" si="8"/>
        <v>5203</v>
      </c>
      <c r="W13">
        <f t="shared" si="9"/>
        <v>6013</v>
      </c>
      <c r="X13">
        <f t="shared" si="10"/>
        <v>6412</v>
      </c>
      <c r="Y13">
        <f t="shared" si="11"/>
        <v>6615</v>
      </c>
      <c r="Z13">
        <f t="shared" si="12"/>
        <v>7000</v>
      </c>
      <c r="AA13">
        <f t="shared" si="13"/>
        <v>7622</v>
      </c>
      <c r="AB13">
        <f t="shared" si="14"/>
        <v>8667</v>
      </c>
      <c r="AC13">
        <f t="shared" si="15"/>
        <v>9245</v>
      </c>
      <c r="AE13">
        <f t="shared" si="0"/>
      </c>
      <c r="AV13">
        <f t="shared" si="16"/>
      </c>
      <c r="BM13">
        <f t="shared" si="17"/>
      </c>
      <c r="CD13">
        <f t="shared" si="0"/>
      </c>
      <c r="CZ13">
        <f t="shared" si="18"/>
        <v>770.4166666666666</v>
      </c>
      <c r="DA13">
        <f t="shared" si="1"/>
        <v>487.57827719135406</v>
      </c>
      <c r="DB13">
        <f t="shared" si="19"/>
      </c>
      <c r="DC13">
        <f t="shared" si="20"/>
      </c>
      <c r="DD13">
        <f t="shared" si="21"/>
      </c>
      <c r="DE13">
        <f t="shared" si="22"/>
      </c>
      <c r="DF13">
        <f t="shared" si="23"/>
      </c>
      <c r="DG13">
        <f t="shared" si="24"/>
      </c>
      <c r="DH13">
        <f t="shared" si="25"/>
      </c>
      <c r="DI13">
        <f t="shared" si="1"/>
        <v>487.57827719135406</v>
      </c>
    </row>
    <row r="14" ht="15" customHeight="1">
      <c r="B14" t="str">
        <f t="shared" si="2"/>
        <v>Bldg. Maint. &amp; Repair</v>
      </c>
      <c r="C14" t="s">
        <v>92</v>
      </c>
      <c r="D14" t="s">
        <v>181</v>
      </c>
      <c r="E14">
        <v>0</v>
      </c>
      <c r="F14">
        <v>0</v>
      </c>
      <c r="G14">
        <v>0</v>
      </c>
      <c r="H14">
        <v>-1</v>
      </c>
      <c r="I14">
        <v>-27</v>
      </c>
      <c r="J14">
        <v>25</v>
      </c>
      <c r="K14">
        <v>-1</v>
      </c>
      <c r="L14">
        <v>-1</v>
      </c>
      <c r="M14">
        <v>23</v>
      </c>
      <c r="N14">
        <v>-1</v>
      </c>
      <c r="O14">
        <v>-1</v>
      </c>
      <c r="P14">
        <v>-1</v>
      </c>
      <c r="Q14">
        <f t="shared" si="3"/>
        <v>15</v>
      </c>
      <c r="R14">
        <f t="shared" si="4"/>
        <v>-1</v>
      </c>
      <c r="S14">
        <f t="shared" si="5"/>
        <v>-2</v>
      </c>
      <c r="T14">
        <f t="shared" si="6"/>
        <v>-3</v>
      </c>
      <c r="U14">
        <f t="shared" si="7"/>
        <v>20</v>
      </c>
      <c r="V14">
        <f t="shared" si="8"/>
        <v>19</v>
      </c>
      <c r="W14">
        <f t="shared" si="9"/>
        <v>18</v>
      </c>
      <c r="X14">
        <f t="shared" si="10"/>
        <v>43</v>
      </c>
      <c r="Y14">
        <f t="shared" si="11"/>
        <v>16</v>
      </c>
      <c r="Z14">
        <f t="shared" si="12"/>
        <v>15</v>
      </c>
      <c r="AA14">
        <f t="shared" si="13"/>
        <v>15</v>
      </c>
      <c r="AB14">
        <f t="shared" si="14"/>
        <v>15</v>
      </c>
      <c r="AC14">
        <f t="shared" si="15"/>
        <v>15</v>
      </c>
      <c r="AE14">
        <f t="shared" si="0"/>
      </c>
      <c r="AV14">
        <f t="shared" si="16"/>
      </c>
      <c r="BM14">
        <f t="shared" si="17"/>
      </c>
      <c r="CD14">
        <f t="shared" si="0"/>
      </c>
      <c r="CZ14">
        <f t="shared" si="18"/>
        <v>1.25</v>
      </c>
      <c r="DA14">
        <f t="shared" si="1"/>
        <v>12.48415662616689</v>
      </c>
      <c r="DB14">
        <f t="shared" si="19"/>
      </c>
      <c r="DC14">
        <f t="shared" si="20"/>
      </c>
      <c r="DD14">
        <f t="shared" si="21"/>
      </c>
      <c r="DE14">
        <f t="shared" si="22"/>
      </c>
      <c r="DF14">
        <f t="shared" si="23"/>
      </c>
      <c r="DG14">
        <f t="shared" si="24"/>
      </c>
      <c r="DH14">
        <f t="shared" si="25"/>
      </c>
      <c r="DI14">
        <f t="shared" si="1"/>
        <v>12.48415662616689</v>
      </c>
    </row>
    <row r="15" ht="15" customHeight="1">
      <c r="B15" t="str">
        <f t="shared" si="2"/>
        <v>Real Estate Taxes</v>
      </c>
      <c r="C15" t="s">
        <v>65</v>
      </c>
      <c r="D15" t="s">
        <v>65</v>
      </c>
      <c r="E15">
        <v>86601</v>
      </c>
      <c r="F15">
        <v>86294</v>
      </c>
      <c r="G15">
        <v>87715</v>
      </c>
      <c r="H15">
        <v>84545</v>
      </c>
      <c r="I15">
        <v>88685</v>
      </c>
      <c r="J15">
        <v>81812</v>
      </c>
      <c r="K15">
        <v>85646</v>
      </c>
      <c r="L15">
        <v>51045</v>
      </c>
      <c r="M15">
        <v>88713</v>
      </c>
      <c r="N15">
        <v>85363</v>
      </c>
      <c r="O15">
        <v>89833</v>
      </c>
      <c r="P15">
        <v>89945</v>
      </c>
      <c r="Q15">
        <f t="shared" si="3"/>
        <v>1006197</v>
      </c>
      <c r="R15">
        <f t="shared" si="4"/>
        <v>89945</v>
      </c>
      <c r="S15">
        <f t="shared" si="5"/>
        <v>179778</v>
      </c>
      <c r="T15">
        <f t="shared" si="6"/>
        <v>265141</v>
      </c>
      <c r="U15">
        <f t="shared" si="7"/>
        <v>353854</v>
      </c>
      <c r="V15">
        <f t="shared" si="8"/>
        <v>404899</v>
      </c>
      <c r="W15">
        <f t="shared" si="9"/>
        <v>490545</v>
      </c>
      <c r="X15">
        <f t="shared" si="10"/>
        <v>572357</v>
      </c>
      <c r="Y15">
        <f t="shared" si="11"/>
        <v>661042</v>
      </c>
      <c r="Z15">
        <f t="shared" si="12"/>
        <v>745587</v>
      </c>
      <c r="AA15">
        <f t="shared" si="13"/>
        <v>833302</v>
      </c>
      <c r="AB15">
        <f t="shared" si="14"/>
        <v>919596</v>
      </c>
      <c r="AC15">
        <f t="shared" si="15"/>
        <v>1006197</v>
      </c>
      <c r="AE15">
        <f t="shared" si="0"/>
      </c>
      <c r="AV15">
        <f t="shared" si="16"/>
      </c>
      <c r="BM15">
        <f t="shared" si="17"/>
      </c>
      <c r="CD15">
        <f t="shared" si="0"/>
      </c>
      <c r="CZ15">
        <f t="shared" si="18"/>
        <v>83849.75</v>
      </c>
      <c r="DA15">
        <f t="shared" si="1"/>
        <v>10143.84028302398</v>
      </c>
      <c r="DB15">
        <f t="shared" si="19"/>
      </c>
      <c r="DC15">
        <f t="shared" si="20"/>
      </c>
      <c r="DD15">
        <f t="shared" si="21"/>
      </c>
      <c r="DE15">
        <f t="shared" si="22"/>
      </c>
      <c r="DF15">
        <f t="shared" si="23"/>
      </c>
      <c r="DG15">
        <f t="shared" si="24"/>
      </c>
      <c r="DH15">
        <f t="shared" si="25"/>
      </c>
      <c r="DI15">
        <f t="shared" si="1"/>
        <v>10143.84028302398</v>
      </c>
    </row>
    <row r="16" ht="15" customHeight="1">
      <c r="B16" t="str">
        <f t="shared" si="2"/>
        <v>Property Insurance</v>
      </c>
      <c r="C16" t="s">
        <v>185</v>
      </c>
      <c r="D16" t="s">
        <v>185</v>
      </c>
      <c r="E16">
        <v>20044</v>
      </c>
      <c r="F16">
        <v>19561</v>
      </c>
      <c r="G16">
        <v>19710</v>
      </c>
      <c r="H16">
        <v>21201</v>
      </c>
      <c r="I16">
        <v>19488</v>
      </c>
      <c r="J16">
        <v>19483</v>
      </c>
      <c r="K16">
        <v>20639</v>
      </c>
      <c r="L16">
        <v>20929</v>
      </c>
      <c r="M16">
        <v>20958</v>
      </c>
      <c r="N16">
        <v>19855</v>
      </c>
      <c r="O16">
        <v>21378</v>
      </c>
      <c r="P16">
        <v>19847</v>
      </c>
      <c r="Q16">
        <f t="shared" si="3"/>
        <v>243093</v>
      </c>
      <c r="R16">
        <f t="shared" si="4"/>
        <v>19847</v>
      </c>
      <c r="S16">
        <f t="shared" si="5"/>
        <v>41225</v>
      </c>
      <c r="T16">
        <f t="shared" si="6"/>
        <v>61080</v>
      </c>
      <c r="U16">
        <f t="shared" si="7"/>
        <v>82038</v>
      </c>
      <c r="V16">
        <f t="shared" si="8"/>
        <v>102967</v>
      </c>
      <c r="W16">
        <f t="shared" si="9"/>
        <v>123606</v>
      </c>
      <c r="X16">
        <f t="shared" si="10"/>
        <v>143089</v>
      </c>
      <c r="Y16">
        <f t="shared" si="11"/>
        <v>162577</v>
      </c>
      <c r="Z16">
        <f t="shared" si="12"/>
        <v>183778</v>
      </c>
      <c r="AA16">
        <f t="shared" si="13"/>
        <v>203488</v>
      </c>
      <c r="AB16">
        <f t="shared" si="14"/>
        <v>223049</v>
      </c>
      <c r="AC16">
        <f t="shared" si="15"/>
        <v>243093</v>
      </c>
      <c r="AE16">
        <f t="shared" si="0"/>
      </c>
      <c r="AV16">
        <f t="shared" si="16"/>
      </c>
      <c r="BM16">
        <f t="shared" si="17"/>
      </c>
      <c r="CD16">
        <f t="shared" si="0"/>
      </c>
      <c r="CZ16">
        <f t="shared" si="18"/>
        <v>20257.75</v>
      </c>
      <c r="DA16">
        <f t="shared" si="1"/>
        <v>682.2642602638169</v>
      </c>
      <c r="DB16">
        <f t="shared" si="19"/>
      </c>
      <c r="DC16">
        <f t="shared" si="20"/>
      </c>
      <c r="DD16">
        <f t="shared" si="21"/>
      </c>
      <c r="DE16">
        <f t="shared" si="22"/>
      </c>
      <c r="DF16">
        <f t="shared" si="23"/>
      </c>
      <c r="DG16">
        <f t="shared" si="24"/>
      </c>
      <c r="DH16">
        <f t="shared" si="25"/>
      </c>
      <c r="DI16">
        <f t="shared" si="1"/>
        <v>682.2642602638169</v>
      </c>
    </row>
    <row r="17" ht="15" customHeight="1">
      <c r="B17" t="str">
        <f t="shared" si="2"/>
        <v>Licenses</v>
      </c>
      <c r="C17" t="s">
        <v>186</v>
      </c>
      <c r="D17" t="s">
        <v>186</v>
      </c>
      <c r="E17">
        <v>0</v>
      </c>
      <c r="F17">
        <v>0</v>
      </c>
      <c r="G17">
        <v>101</v>
      </c>
      <c r="H17">
        <v>0</v>
      </c>
      <c r="I17">
        <v>0</v>
      </c>
      <c r="J17">
        <v>407</v>
      </c>
      <c r="K17">
        <v>856</v>
      </c>
      <c r="L17">
        <v>302</v>
      </c>
      <c r="M17">
        <v>0</v>
      </c>
      <c r="N17">
        <v>904</v>
      </c>
      <c r="O17">
        <v>0</v>
      </c>
      <c r="P17">
        <v>153</v>
      </c>
      <c r="Q17">
        <f t="shared" si="3"/>
        <v>2723</v>
      </c>
      <c r="R17">
        <f t="shared" si="4"/>
        <v>153</v>
      </c>
      <c r="S17">
        <f t="shared" si="5"/>
        <v>153</v>
      </c>
      <c r="T17">
        <f t="shared" si="6"/>
        <v>1057</v>
      </c>
      <c r="U17">
        <f t="shared" si="7"/>
        <v>1057</v>
      </c>
      <c r="V17">
        <f t="shared" si="8"/>
        <v>1359</v>
      </c>
      <c r="W17">
        <f t="shared" si="9"/>
        <v>2215</v>
      </c>
      <c r="X17">
        <f t="shared" si="10"/>
        <v>2622</v>
      </c>
      <c r="Y17">
        <f t="shared" si="11"/>
        <v>2622</v>
      </c>
      <c r="Z17">
        <f t="shared" si="12"/>
        <v>2622</v>
      </c>
      <c r="AA17">
        <f t="shared" si="13"/>
        <v>2723</v>
      </c>
      <c r="AB17">
        <f t="shared" si="14"/>
        <v>2723</v>
      </c>
      <c r="AC17">
        <f t="shared" si="15"/>
        <v>2723</v>
      </c>
      <c r="AE17">
        <f t="shared" si="0"/>
      </c>
      <c r="AV17">
        <f t="shared" si="16"/>
      </c>
      <c r="BM17">
        <f t="shared" si="17"/>
      </c>
      <c r="CD17">
        <f t="shared" si="0"/>
      </c>
      <c r="CZ17">
        <f t="shared" si="18"/>
        <v>226.91666666666666</v>
      </c>
      <c r="DA17">
        <f t="shared" si="1"/>
        <v>319.18136389137067</v>
      </c>
      <c r="DB17">
        <f t="shared" si="19"/>
      </c>
      <c r="DC17">
        <f t="shared" si="20"/>
      </c>
      <c r="DD17">
        <f t="shared" si="21"/>
      </c>
      <c r="DE17">
        <f t="shared" si="22"/>
      </c>
      <c r="DF17">
        <f t="shared" si="23"/>
      </c>
      <c r="DG17">
        <f t="shared" si="24"/>
      </c>
      <c r="DH17">
        <f t="shared" si="25"/>
      </c>
      <c r="DI17">
        <f t="shared" si="1"/>
        <v>319.18136389137067</v>
      </c>
    </row>
    <row r="18" ht="15" customHeight="1">
      <c r="B18" t="str">
        <f t="shared" si="2"/>
        <v>Trash Removal (including contract)</v>
      </c>
      <c r="C18" t="s">
        <v>189</v>
      </c>
      <c r="D18" t="s">
        <v>189</v>
      </c>
      <c r="E18">
        <v>51</v>
      </c>
      <c r="F18">
        <v>3419</v>
      </c>
      <c r="G18">
        <v>6723</v>
      </c>
      <c r="H18">
        <v>3468</v>
      </c>
      <c r="I18">
        <v>3569</v>
      </c>
      <c r="J18">
        <v>3432</v>
      </c>
      <c r="K18">
        <v>3507</v>
      </c>
      <c r="L18">
        <v>49</v>
      </c>
      <c r="M18">
        <v>7382</v>
      </c>
      <c r="N18">
        <v>4349</v>
      </c>
      <c r="O18">
        <v>3072</v>
      </c>
      <c r="P18">
        <v>3607</v>
      </c>
      <c r="Q18">
        <f t="shared" si="3"/>
        <v>42628</v>
      </c>
      <c r="R18">
        <f t="shared" si="4"/>
        <v>3607</v>
      </c>
      <c r="S18">
        <f t="shared" si="5"/>
        <v>6679</v>
      </c>
      <c r="T18">
        <f t="shared" si="6"/>
        <v>11028</v>
      </c>
      <c r="U18">
        <f t="shared" si="7"/>
        <v>18410</v>
      </c>
      <c r="V18">
        <f t="shared" si="8"/>
        <v>18459</v>
      </c>
      <c r="W18">
        <f t="shared" si="9"/>
        <v>21966</v>
      </c>
      <c r="X18">
        <f t="shared" si="10"/>
        <v>25398</v>
      </c>
      <c r="Y18">
        <f t="shared" si="11"/>
        <v>28967</v>
      </c>
      <c r="Z18">
        <f t="shared" si="12"/>
        <v>32435</v>
      </c>
      <c r="AA18">
        <f t="shared" si="13"/>
        <v>39158</v>
      </c>
      <c r="AB18">
        <f t="shared" si="14"/>
        <v>42577</v>
      </c>
      <c r="AC18">
        <f t="shared" si="15"/>
        <v>42628</v>
      </c>
      <c r="AE18">
        <f t="shared" si="0"/>
      </c>
      <c r="AV18">
        <f t="shared" si="16"/>
      </c>
      <c r="BM18">
        <f t="shared" si="17"/>
      </c>
      <c r="CD18">
        <f t="shared" si="0"/>
      </c>
      <c r="CZ18">
        <f t="shared" si="18"/>
        <v>3552.3333333333335</v>
      </c>
      <c r="DA18">
        <f t="shared" si="1"/>
        <v>2044.550534686998</v>
      </c>
      <c r="DB18">
        <f t="shared" si="19"/>
      </c>
      <c r="DC18">
        <f t="shared" si="20"/>
      </c>
      <c r="DD18">
        <f t="shared" si="21"/>
      </c>
      <c r="DE18">
        <f t="shared" si="22"/>
      </c>
      <c r="DF18">
        <f t="shared" si="23"/>
      </c>
      <c r="DG18">
        <f t="shared" si="24"/>
      </c>
      <c r="DH18">
        <f t="shared" si="25"/>
      </c>
      <c r="DI18">
        <f t="shared" si="1"/>
        <v>2044.550534686998</v>
      </c>
    </row>
    <row r="19" ht="15" customHeight="1">
      <c r="B19" t="str">
        <f t="shared" si="2"/>
        <v>Gas / Fuel / Other</v>
      </c>
      <c r="C19" t="s">
        <v>190</v>
      </c>
      <c r="D19" t="s">
        <v>190</v>
      </c>
      <c r="E19">
        <v>4432</v>
      </c>
      <c r="F19">
        <v>7414</v>
      </c>
      <c r="G19">
        <v>12331</v>
      </c>
      <c r="H19">
        <v>16223</v>
      </c>
      <c r="I19">
        <v>16565</v>
      </c>
      <c r="J19">
        <v>13972</v>
      </c>
      <c r="K19">
        <v>11109</v>
      </c>
      <c r="L19">
        <v>0</v>
      </c>
      <c r="M19">
        <v>17187</v>
      </c>
      <c r="N19">
        <v>7682</v>
      </c>
      <c r="O19">
        <v>304</v>
      </c>
      <c r="P19">
        <v>14036</v>
      </c>
      <c r="Q19">
        <f t="shared" si="3"/>
        <v>121255</v>
      </c>
      <c r="R19">
        <f t="shared" si="4"/>
        <v>14036</v>
      </c>
      <c r="S19">
        <f t="shared" si="5"/>
        <v>14340</v>
      </c>
      <c r="T19">
        <f t="shared" si="6"/>
        <v>22022</v>
      </c>
      <c r="U19">
        <f t="shared" si="7"/>
        <v>39209</v>
      </c>
      <c r="V19">
        <f t="shared" si="8"/>
        <v>39209</v>
      </c>
      <c r="W19">
        <f t="shared" si="9"/>
        <v>50318</v>
      </c>
      <c r="X19">
        <f t="shared" si="10"/>
        <v>64290</v>
      </c>
      <c r="Y19">
        <f t="shared" si="11"/>
        <v>80855</v>
      </c>
      <c r="Z19">
        <f t="shared" si="12"/>
        <v>97078</v>
      </c>
      <c r="AA19">
        <f t="shared" si="13"/>
        <v>109409</v>
      </c>
      <c r="AB19">
        <f t="shared" si="14"/>
        <v>116823</v>
      </c>
      <c r="AC19">
        <f t="shared" si="15"/>
        <v>121255</v>
      </c>
      <c r="AE19">
        <f t="shared" si="0"/>
      </c>
      <c r="AV19">
        <f t="shared" si="16"/>
      </c>
      <c r="BM19">
        <f t="shared" si="17"/>
      </c>
      <c r="CD19">
        <f t="shared" si="0"/>
      </c>
      <c r="CZ19">
        <f t="shared" si="18"/>
        <v>10104.583333333334</v>
      </c>
      <c r="DA19">
        <f t="shared" si="1"/>
        <v>5839.1762612308785</v>
      </c>
      <c r="DB19">
        <f t="shared" si="19"/>
      </c>
      <c r="DC19">
        <f t="shared" si="20"/>
      </c>
      <c r="DD19">
        <f t="shared" si="21"/>
      </c>
      <c r="DE19">
        <f t="shared" si="22"/>
      </c>
      <c r="DF19">
        <f t="shared" si="23"/>
      </c>
      <c r="DG19">
        <f t="shared" si="24"/>
      </c>
      <c r="DH19">
        <f t="shared" si="25"/>
      </c>
      <c r="DI19">
        <f t="shared" si="1"/>
        <v>5839.1762612308785</v>
      </c>
    </row>
    <row r="20" ht="15" customHeight="1">
      <c r="B20" t="str">
        <f t="shared" si="2"/>
        <v>Electricity</v>
      </c>
      <c r="C20" t="s">
        <v>82</v>
      </c>
      <c r="D20" t="s">
        <v>82</v>
      </c>
      <c r="E20">
        <v>949</v>
      </c>
      <c r="F20">
        <v>1048</v>
      </c>
      <c r="G20">
        <v>926</v>
      </c>
      <c r="H20">
        <v>952</v>
      </c>
      <c r="I20">
        <v>374</v>
      </c>
      <c r="J20">
        <v>2288</v>
      </c>
      <c r="K20">
        <v>1170</v>
      </c>
      <c r="L20">
        <v>1198</v>
      </c>
      <c r="M20">
        <v>1050</v>
      </c>
      <c r="N20">
        <v>1019</v>
      </c>
      <c r="O20">
        <v>269</v>
      </c>
      <c r="P20">
        <v>2633</v>
      </c>
      <c r="Q20">
        <f t="shared" si="3"/>
        <v>13876</v>
      </c>
      <c r="R20">
        <f t="shared" si="4"/>
        <v>2633</v>
      </c>
      <c r="S20">
        <f t="shared" si="5"/>
        <v>2902</v>
      </c>
      <c r="T20">
        <f t="shared" si="6"/>
        <v>3921</v>
      </c>
      <c r="U20">
        <f t="shared" si="7"/>
        <v>4971</v>
      </c>
      <c r="V20">
        <f t="shared" si="8"/>
        <v>6169</v>
      </c>
      <c r="W20">
        <f t="shared" si="9"/>
        <v>7339</v>
      </c>
      <c r="X20">
        <f t="shared" si="10"/>
        <v>9627</v>
      </c>
      <c r="Y20">
        <f t="shared" si="11"/>
        <v>10001</v>
      </c>
      <c r="Z20">
        <f t="shared" si="12"/>
        <v>10953</v>
      </c>
      <c r="AA20">
        <f t="shared" si="13"/>
        <v>11879</v>
      </c>
      <c r="AB20">
        <f t="shared" si="14"/>
        <v>12927</v>
      </c>
      <c r="AC20">
        <f t="shared" si="15"/>
        <v>13876</v>
      </c>
      <c r="AE20">
        <f t="shared" si="0"/>
      </c>
      <c r="AV20">
        <f t="shared" si="16"/>
      </c>
      <c r="BM20">
        <f t="shared" si="17"/>
      </c>
      <c r="CD20">
        <f t="shared" si="0"/>
      </c>
      <c r="CZ20">
        <f t="shared" si="18"/>
        <v>1156.3333333333333</v>
      </c>
      <c r="DA20">
        <f t="shared" si="1"/>
        <v>648.2179845974312</v>
      </c>
      <c r="DB20">
        <f t="shared" si="19"/>
      </c>
      <c r="DC20">
        <f t="shared" si="20"/>
      </c>
      <c r="DD20">
        <f t="shared" si="21"/>
      </c>
      <c r="DE20">
        <f t="shared" si="22"/>
      </c>
      <c r="DF20">
        <f t="shared" si="23"/>
      </c>
      <c r="DG20">
        <f t="shared" si="24"/>
      </c>
      <c r="DH20">
        <f t="shared" si="25"/>
      </c>
      <c r="DI20">
        <f t="shared" si="1"/>
        <v>648.2179845974312</v>
      </c>
    </row>
    <row r="21" ht="15" customHeight="1">
      <c r="B21" t="str">
        <f t="shared" si="2"/>
        <v>Water &amp; Sewer</v>
      </c>
      <c r="C21" t="s">
        <v>84</v>
      </c>
      <c r="D21" t="s">
        <v>84</v>
      </c>
      <c r="E21">
        <v>9150</v>
      </c>
      <c r="F21">
        <v>9023</v>
      </c>
      <c r="G21">
        <v>17831</v>
      </c>
      <c r="H21">
        <v>383</v>
      </c>
      <c r="I21">
        <v>11592</v>
      </c>
      <c r="J21">
        <v>13125</v>
      </c>
      <c r="K21">
        <v>2839</v>
      </c>
      <c r="L21">
        <v>8824</v>
      </c>
      <c r="M21">
        <v>8308</v>
      </c>
      <c r="N21">
        <v>11112</v>
      </c>
      <c r="O21">
        <v>12525</v>
      </c>
      <c r="P21">
        <v>9462</v>
      </c>
      <c r="Q21">
        <f t="shared" si="3"/>
        <v>114174</v>
      </c>
      <c r="R21">
        <f t="shared" si="4"/>
        <v>9462</v>
      </c>
      <c r="S21">
        <f t="shared" si="5"/>
        <v>21987</v>
      </c>
      <c r="T21">
        <f t="shared" si="6"/>
        <v>33099</v>
      </c>
      <c r="U21">
        <f t="shared" si="7"/>
        <v>41407</v>
      </c>
      <c r="V21">
        <f t="shared" si="8"/>
        <v>50231</v>
      </c>
      <c r="W21">
        <f t="shared" si="9"/>
        <v>53070</v>
      </c>
      <c r="X21">
        <f t="shared" si="10"/>
        <v>66195</v>
      </c>
      <c r="Y21">
        <f t="shared" si="11"/>
        <v>77787</v>
      </c>
      <c r="Z21">
        <f t="shared" si="12"/>
        <v>78170</v>
      </c>
      <c r="AA21">
        <f t="shared" si="13"/>
        <v>96001</v>
      </c>
      <c r="AB21">
        <f t="shared" si="14"/>
        <v>105024</v>
      </c>
      <c r="AC21">
        <f t="shared" si="15"/>
        <v>114174</v>
      </c>
      <c r="AE21">
        <f t="shared" si="0"/>
      </c>
      <c r="AV21">
        <f t="shared" si="16"/>
      </c>
      <c r="BM21">
        <f t="shared" si="17"/>
      </c>
      <c r="CD21">
        <f t="shared" si="0"/>
      </c>
      <c r="CZ21">
        <f t="shared" si="18"/>
        <v>9514.5</v>
      </c>
      <c r="DA21">
        <f t="shared" si="1"/>
        <v>4362.598795442918</v>
      </c>
      <c r="DB21">
        <f t="shared" si="19"/>
      </c>
      <c r="DC21">
        <f t="shared" si="20"/>
      </c>
      <c r="DD21">
        <f t="shared" si="21"/>
      </c>
      <c r="DE21">
        <f t="shared" si="22"/>
      </c>
      <c r="DF21">
        <f t="shared" si="23"/>
      </c>
      <c r="DG21">
        <f t="shared" si="24"/>
      </c>
      <c r="DH21">
        <f t="shared" si="25"/>
      </c>
      <c r="DI21">
        <f t="shared" si="1"/>
        <v>4362.598795442918</v>
      </c>
    </row>
    <row r="22" ht="15" customHeight="1">
      <c r="B22" t="str">
        <f t="shared" si="2"/>
        <v>Pest Control</v>
      </c>
      <c r="C22" t="s">
        <v>91</v>
      </c>
      <c r="D22" t="s">
        <v>91</v>
      </c>
      <c r="E22">
        <v>335</v>
      </c>
      <c r="F22">
        <v>356</v>
      </c>
      <c r="G22">
        <v>485</v>
      </c>
      <c r="H22">
        <v>0</v>
      </c>
      <c r="I22">
        <v>357</v>
      </c>
      <c r="J22">
        <v>1487</v>
      </c>
      <c r="K22">
        <v>214</v>
      </c>
      <c r="L22">
        <v>356</v>
      </c>
      <c r="M22">
        <v>352</v>
      </c>
      <c r="N22">
        <v>181</v>
      </c>
      <c r="O22">
        <v>415</v>
      </c>
      <c r="P22">
        <v>2390</v>
      </c>
      <c r="Q22">
        <f t="shared" si="3"/>
        <v>6928</v>
      </c>
      <c r="R22">
        <f t="shared" si="4"/>
        <v>2390</v>
      </c>
      <c r="S22">
        <f t="shared" si="5"/>
        <v>2805</v>
      </c>
      <c r="T22">
        <f t="shared" si="6"/>
        <v>2986</v>
      </c>
      <c r="U22">
        <f t="shared" si="7"/>
        <v>3338</v>
      </c>
      <c r="V22">
        <f t="shared" si="8"/>
        <v>3694</v>
      </c>
      <c r="W22">
        <f t="shared" si="9"/>
        <v>3908</v>
      </c>
      <c r="X22">
        <f t="shared" si="10"/>
        <v>5395</v>
      </c>
      <c r="Y22">
        <f t="shared" si="11"/>
        <v>5752</v>
      </c>
      <c r="Z22">
        <f t="shared" si="12"/>
        <v>5752</v>
      </c>
      <c r="AA22">
        <f t="shared" si="13"/>
        <v>6237</v>
      </c>
      <c r="AB22">
        <f t="shared" si="14"/>
        <v>6593</v>
      </c>
      <c r="AC22">
        <f t="shared" si="15"/>
        <v>6928</v>
      </c>
      <c r="AE22">
        <f t="shared" si="0"/>
      </c>
      <c r="AV22">
        <f t="shared" si="16"/>
      </c>
      <c r="BM22">
        <f t="shared" si="17"/>
      </c>
      <c r="CD22">
        <f t="shared" si="0"/>
      </c>
      <c r="CZ22">
        <f t="shared" si="18"/>
        <v>577.3333333333334</v>
      </c>
      <c r="DA22">
        <f t="shared" si="1"/>
        <v>647.2094371650923</v>
      </c>
      <c r="DB22">
        <f t="shared" si="19"/>
      </c>
      <c r="DC22">
        <f t="shared" si="20"/>
      </c>
      <c r="DD22">
        <f t="shared" si="21"/>
      </c>
      <c r="DE22">
        <f t="shared" si="22"/>
      </c>
      <c r="DF22">
        <f t="shared" si="23"/>
      </c>
      <c r="DG22">
        <f t="shared" si="24"/>
      </c>
      <c r="DH22">
        <f t="shared" si="25"/>
      </c>
      <c r="DI22">
        <f t="shared" si="1"/>
        <v>647.2094371650923</v>
      </c>
    </row>
    <row r="23" ht="15" customHeight="1">
      <c r="B23" t="str">
        <f t="shared" si="2"/>
        <v>Bldg. Maint. &amp; Repair</v>
      </c>
      <c r="C23" t="s">
        <v>92</v>
      </c>
      <c r="D23" t="s">
        <v>92</v>
      </c>
      <c r="E23">
        <v>11061</v>
      </c>
      <c r="F23">
        <v>14939</v>
      </c>
      <c r="G23">
        <v>23691</v>
      </c>
      <c r="H23">
        <v>4400</v>
      </c>
      <c r="I23">
        <v>13168</v>
      </c>
      <c r="J23">
        <v>17364</v>
      </c>
      <c r="K23">
        <v>3247</v>
      </c>
      <c r="L23">
        <v>9234</v>
      </c>
      <c r="M23">
        <v>16083</v>
      </c>
      <c r="N23">
        <v>9671</v>
      </c>
      <c r="O23">
        <v>11529</v>
      </c>
      <c r="P23">
        <v>14098</v>
      </c>
      <c r="Q23">
        <f t="shared" si="3"/>
        <v>148485</v>
      </c>
      <c r="R23">
        <f t="shared" si="4"/>
        <v>14098</v>
      </c>
      <c r="S23">
        <f t="shared" si="5"/>
        <v>25627</v>
      </c>
      <c r="T23">
        <f t="shared" si="6"/>
        <v>35298</v>
      </c>
      <c r="U23">
        <f t="shared" si="7"/>
        <v>51381</v>
      </c>
      <c r="V23">
        <f t="shared" si="8"/>
        <v>60615</v>
      </c>
      <c r="W23">
        <f t="shared" si="9"/>
        <v>63862</v>
      </c>
      <c r="X23">
        <f t="shared" si="10"/>
        <v>81226</v>
      </c>
      <c r="Y23">
        <f t="shared" si="11"/>
        <v>94394</v>
      </c>
      <c r="Z23">
        <f t="shared" si="12"/>
        <v>98794</v>
      </c>
      <c r="AA23">
        <f t="shared" si="13"/>
        <v>122485</v>
      </c>
      <c r="AB23">
        <f t="shared" si="14"/>
        <v>137424</v>
      </c>
      <c r="AC23">
        <f t="shared" si="15"/>
        <v>148485</v>
      </c>
      <c r="AE23">
        <f t="shared" si="0"/>
      </c>
      <c r="AV23">
        <f t="shared" si="16"/>
      </c>
      <c r="BM23">
        <f t="shared" si="17"/>
      </c>
      <c r="CD23">
        <f t="shared" si="0"/>
      </c>
      <c r="CZ23">
        <f t="shared" si="18"/>
        <v>12373.75</v>
      </c>
      <c r="DA23">
        <f t="shared" si="1"/>
        <v>5349.483730931425</v>
      </c>
      <c r="DB23">
        <f t="shared" si="19"/>
      </c>
      <c r="DC23">
        <f t="shared" si="20"/>
      </c>
      <c r="DD23">
        <f t="shared" si="21"/>
      </c>
      <c r="DE23">
        <f t="shared" si="22"/>
      </c>
      <c r="DF23">
        <f t="shared" si="23"/>
      </c>
      <c r="DG23">
        <f t="shared" si="24"/>
      </c>
      <c r="DH23">
        <f t="shared" si="25"/>
      </c>
      <c r="DI23">
        <f t="shared" si="1"/>
        <v>5349.483730931425</v>
      </c>
    </row>
    <row r="24" ht="15" customHeight="1">
      <c r="B24" t="str">
        <f t="shared" si="2"/>
        <v>Paint/Decorating/Turnover</v>
      </c>
      <c r="C24" t="s">
        <v>191</v>
      </c>
      <c r="D24" t="s">
        <v>191</v>
      </c>
      <c r="E24">
        <v>5454</v>
      </c>
      <c r="F24">
        <v>13024</v>
      </c>
      <c r="G24">
        <v>13362</v>
      </c>
      <c r="H24">
        <v>7439</v>
      </c>
      <c r="I24">
        <v>13048</v>
      </c>
      <c r="J24">
        <v>2433</v>
      </c>
      <c r="K24">
        <v>10008</v>
      </c>
      <c r="L24">
        <v>4799</v>
      </c>
      <c r="M24">
        <v>12828</v>
      </c>
      <c r="N24">
        <v>10848</v>
      </c>
      <c r="O24">
        <v>9017</v>
      </c>
      <c r="P24">
        <v>12809</v>
      </c>
      <c r="Q24">
        <f t="shared" si="3"/>
        <v>115069</v>
      </c>
      <c r="R24">
        <f t="shared" si="4"/>
        <v>12809</v>
      </c>
      <c r="S24">
        <f t="shared" si="5"/>
        <v>21826</v>
      </c>
      <c r="T24">
        <f t="shared" si="6"/>
        <v>32674</v>
      </c>
      <c r="U24">
        <f t="shared" si="7"/>
        <v>45502</v>
      </c>
      <c r="V24">
        <f t="shared" si="8"/>
        <v>50301</v>
      </c>
      <c r="W24">
        <f t="shared" si="9"/>
        <v>60309</v>
      </c>
      <c r="X24">
        <f t="shared" si="10"/>
        <v>62742</v>
      </c>
      <c r="Y24">
        <f t="shared" si="11"/>
        <v>75790</v>
      </c>
      <c r="Z24">
        <f t="shared" si="12"/>
        <v>83229</v>
      </c>
      <c r="AA24">
        <f t="shared" si="13"/>
        <v>96591</v>
      </c>
      <c r="AB24">
        <f t="shared" si="14"/>
        <v>109615</v>
      </c>
      <c r="AC24">
        <f t="shared" si="15"/>
        <v>115069</v>
      </c>
      <c r="AE24">
        <f t="shared" si="0"/>
      </c>
      <c r="AV24">
        <f t="shared" si="16"/>
      </c>
      <c r="BM24">
        <f t="shared" si="17"/>
      </c>
      <c r="CD24">
        <f t="shared" si="0"/>
      </c>
      <c r="CZ24">
        <f t="shared" si="18"/>
        <v>9589.083333333334</v>
      </c>
      <c r="DA24">
        <f t="shared" si="1"/>
        <v>3615.0143258898556</v>
      </c>
      <c r="DB24">
        <f t="shared" si="19"/>
      </c>
      <c r="DC24">
        <f t="shared" si="20"/>
      </c>
      <c r="DD24">
        <f t="shared" si="21"/>
      </c>
      <c r="DE24">
        <f t="shared" si="22"/>
      </c>
      <c r="DF24">
        <f t="shared" si="23"/>
      </c>
      <c r="DG24">
        <f t="shared" si="24"/>
      </c>
      <c r="DH24">
        <f t="shared" si="25"/>
      </c>
      <c r="DI24">
        <f t="shared" si="1"/>
        <v>3615.0143258898556</v>
      </c>
    </row>
    <row r="25" ht="15" customHeight="1">
      <c r="B25" t="str">
        <f t="shared" si="2"/>
        <v>Pool Maintenance</v>
      </c>
      <c r="C25" t="s">
        <v>192</v>
      </c>
      <c r="D25" t="s">
        <v>192</v>
      </c>
      <c r="E25">
        <v>176</v>
      </c>
      <c r="F25">
        <v>0</v>
      </c>
      <c r="G25">
        <v>0</v>
      </c>
      <c r="H25">
        <v>0</v>
      </c>
      <c r="I25">
        <v>0</v>
      </c>
      <c r="J25">
        <v>3506</v>
      </c>
      <c r="K25">
        <v>1964</v>
      </c>
      <c r="L25">
        <v>2954</v>
      </c>
      <c r="M25">
        <v>352</v>
      </c>
      <c r="N25">
        <v>143</v>
      </c>
      <c r="O25">
        <v>29</v>
      </c>
      <c r="P25">
        <v>1030</v>
      </c>
      <c r="Q25">
        <f t="shared" si="3"/>
        <v>10154</v>
      </c>
      <c r="R25">
        <f t="shared" si="4"/>
        <v>1030</v>
      </c>
      <c r="S25">
        <f t="shared" si="5"/>
        <v>1059</v>
      </c>
      <c r="T25">
        <f t="shared" si="6"/>
        <v>1202</v>
      </c>
      <c r="U25">
        <f t="shared" si="7"/>
        <v>1554</v>
      </c>
      <c r="V25">
        <f t="shared" si="8"/>
        <v>4508</v>
      </c>
      <c r="W25">
        <f t="shared" si="9"/>
        <v>6472</v>
      </c>
      <c r="X25">
        <f t="shared" si="10"/>
        <v>9978</v>
      </c>
      <c r="Y25">
        <f t="shared" si="11"/>
        <v>9978</v>
      </c>
      <c r="Z25">
        <f t="shared" si="12"/>
        <v>9978</v>
      </c>
      <c r="AA25">
        <f t="shared" si="13"/>
        <v>9978</v>
      </c>
      <c r="AB25">
        <f t="shared" si="14"/>
        <v>9978</v>
      </c>
      <c r="AC25">
        <f t="shared" si="15"/>
        <v>10154</v>
      </c>
      <c r="AE25">
        <f t="shared" si="0"/>
      </c>
      <c r="AV25">
        <f t="shared" si="16"/>
      </c>
      <c r="BM25">
        <f t="shared" si="17"/>
      </c>
      <c r="CD25">
        <f t="shared" si="0"/>
      </c>
      <c r="CZ25">
        <f t="shared" si="18"/>
        <v>846.1666666666666</v>
      </c>
      <c r="DA25">
        <f t="shared" si="1"/>
        <v>1208.3232758202123</v>
      </c>
      <c r="DB25">
        <f t="shared" si="19"/>
      </c>
      <c r="DC25">
        <f t="shared" si="20"/>
      </c>
      <c r="DD25">
        <f t="shared" si="21"/>
      </c>
      <c r="DE25">
        <f t="shared" si="22"/>
      </c>
      <c r="DF25">
        <f t="shared" si="23"/>
      </c>
      <c r="DG25">
        <f t="shared" si="24"/>
      </c>
      <c r="DH25">
        <f t="shared" si="25"/>
      </c>
      <c r="DI25">
        <f t="shared" si="1"/>
        <v>1208.3232758202123</v>
      </c>
    </row>
    <row r="26" ht="15" customHeight="1">
      <c r="B26" t="str">
        <f t="shared" si="2"/>
        <v>Park'g Maint/Snow/Other</v>
      </c>
      <c r="C26" t="s">
        <v>193</v>
      </c>
      <c r="D26" t="s">
        <v>193</v>
      </c>
      <c r="E26">
        <v>1107</v>
      </c>
      <c r="F26">
        <v>1329</v>
      </c>
      <c r="G26">
        <v>138</v>
      </c>
      <c r="H26">
        <v>6046</v>
      </c>
      <c r="I26">
        <v>1880</v>
      </c>
      <c r="J26">
        <v>16434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f t="shared" si="3"/>
        <v>26934</v>
      </c>
      <c r="R26">
        <f t="shared" si="4"/>
        <v>0</v>
      </c>
      <c r="S26">
        <f t="shared" si="5"/>
        <v>0</v>
      </c>
      <c r="T26">
        <f t="shared" si="6"/>
        <v>0</v>
      </c>
      <c r="U26">
        <f t="shared" si="7"/>
        <v>0</v>
      </c>
      <c r="V26">
        <f t="shared" si="8"/>
        <v>0</v>
      </c>
      <c r="W26">
        <f t="shared" si="9"/>
        <v>0</v>
      </c>
      <c r="X26">
        <f t="shared" si="10"/>
        <v>16434</v>
      </c>
      <c r="Y26">
        <f t="shared" si="11"/>
        <v>18314</v>
      </c>
      <c r="Z26">
        <f t="shared" si="12"/>
        <v>24360</v>
      </c>
      <c r="AA26">
        <f t="shared" si="13"/>
        <v>24498</v>
      </c>
      <c r="AB26">
        <f t="shared" si="14"/>
        <v>25827</v>
      </c>
      <c r="AC26">
        <f t="shared" si="15"/>
        <v>26934</v>
      </c>
      <c r="AE26">
        <f t="shared" si="0"/>
      </c>
      <c r="AV26">
        <f t="shared" si="16"/>
      </c>
      <c r="BM26">
        <f t="shared" si="17"/>
      </c>
      <c r="CD26">
        <f t="shared" si="0"/>
      </c>
      <c r="CZ26">
        <f t="shared" si="18"/>
        <v>2244.5</v>
      </c>
      <c r="DA26">
        <f t="shared" si="1"/>
        <v>4589.137927396241</v>
      </c>
      <c r="DB26">
        <f t="shared" si="19"/>
      </c>
      <c r="DC26">
        <f t="shared" si="20"/>
      </c>
      <c r="DD26">
        <f t="shared" si="21"/>
      </c>
      <c r="DE26">
        <f t="shared" si="22"/>
      </c>
      <c r="DF26">
        <f t="shared" si="23"/>
      </c>
      <c r="DG26">
        <f t="shared" si="24"/>
      </c>
      <c r="DH26">
        <f t="shared" si="25"/>
      </c>
      <c r="DI26">
        <f t="shared" si="1"/>
        <v>4589.137927396241</v>
      </c>
    </row>
    <row r="27" ht="15" customHeight="1">
      <c r="B27" t="str">
        <f t="shared" si="2"/>
        <v>Gardening/Landscape</v>
      </c>
      <c r="C27" t="s">
        <v>194</v>
      </c>
      <c r="D27" t="s">
        <v>194</v>
      </c>
      <c r="E27">
        <v>3055</v>
      </c>
      <c r="F27">
        <v>2740</v>
      </c>
      <c r="G27">
        <v>643</v>
      </c>
      <c r="H27">
        <v>0</v>
      </c>
      <c r="I27">
        <v>166</v>
      </c>
      <c r="J27">
        <v>169</v>
      </c>
      <c r="K27">
        <v>2934</v>
      </c>
      <c r="L27">
        <v>14316</v>
      </c>
      <c r="M27">
        <v>224</v>
      </c>
      <c r="N27">
        <v>4851</v>
      </c>
      <c r="O27">
        <v>3061</v>
      </c>
      <c r="P27">
        <v>4358</v>
      </c>
      <c r="Q27">
        <f t="shared" si="3"/>
        <v>36517</v>
      </c>
      <c r="R27">
        <f t="shared" si="4"/>
        <v>4358</v>
      </c>
      <c r="S27">
        <f t="shared" si="5"/>
        <v>7419</v>
      </c>
      <c r="T27">
        <f t="shared" si="6"/>
        <v>12270</v>
      </c>
      <c r="U27">
        <f t="shared" si="7"/>
        <v>12494</v>
      </c>
      <c r="V27">
        <f t="shared" si="8"/>
        <v>26810</v>
      </c>
      <c r="W27">
        <f t="shared" si="9"/>
        <v>29744</v>
      </c>
      <c r="X27">
        <f t="shared" si="10"/>
        <v>29913</v>
      </c>
      <c r="Y27">
        <f t="shared" si="11"/>
        <v>30079</v>
      </c>
      <c r="Z27">
        <f t="shared" si="12"/>
        <v>30079</v>
      </c>
      <c r="AA27">
        <f t="shared" si="13"/>
        <v>30722</v>
      </c>
      <c r="AB27">
        <f t="shared" si="14"/>
        <v>33462</v>
      </c>
      <c r="AC27">
        <f t="shared" si="15"/>
        <v>36517</v>
      </c>
      <c r="AE27">
        <f t="shared" si="0"/>
      </c>
      <c r="AV27">
        <f t="shared" si="16"/>
      </c>
      <c r="BM27">
        <f t="shared" si="17"/>
      </c>
      <c r="CD27">
        <f t="shared" si="0"/>
      </c>
      <c r="CZ27">
        <f t="shared" si="18"/>
        <v>3043.0833333333335</v>
      </c>
      <c r="DA27">
        <f t="shared" si="1"/>
        <v>3782.4858549709816</v>
      </c>
      <c r="DB27">
        <f t="shared" si="19"/>
      </c>
      <c r="DC27">
        <f t="shared" si="20"/>
      </c>
      <c r="DD27">
        <f t="shared" si="21"/>
      </c>
      <c r="DE27">
        <f t="shared" si="22"/>
      </c>
      <c r="DF27">
        <f t="shared" si="23"/>
      </c>
      <c r="DG27">
        <f t="shared" si="24"/>
      </c>
      <c r="DH27">
        <f t="shared" si="25"/>
      </c>
      <c r="DI27">
        <f t="shared" si="1"/>
        <v>3782.4858549709816</v>
      </c>
    </row>
    <row r="28" ht="15" customHeight="1">
      <c r="B28" t="str">
        <f t="shared" si="2"/>
        <v>Management Fees</v>
      </c>
      <c r="C28" t="s">
        <v>195</v>
      </c>
      <c r="D28" t="s">
        <v>195</v>
      </c>
      <c r="E28">
        <v>13820</v>
      </c>
      <c r="F28">
        <v>13309</v>
      </c>
      <c r="G28">
        <v>19700</v>
      </c>
      <c r="H28">
        <v>14187</v>
      </c>
      <c r="I28">
        <v>14107</v>
      </c>
      <c r="J28">
        <v>14042</v>
      </c>
      <c r="K28">
        <v>14087</v>
      </c>
      <c r="L28">
        <v>14516</v>
      </c>
      <c r="M28">
        <v>13658</v>
      </c>
      <c r="N28">
        <v>13531</v>
      </c>
      <c r="O28">
        <v>14732</v>
      </c>
      <c r="P28">
        <v>13888</v>
      </c>
      <c r="Q28">
        <f t="shared" si="3"/>
        <v>173577</v>
      </c>
      <c r="R28">
        <f t="shared" si="4"/>
        <v>13888</v>
      </c>
      <c r="S28">
        <f t="shared" si="5"/>
        <v>28620</v>
      </c>
      <c r="T28">
        <f t="shared" si="6"/>
        <v>42151</v>
      </c>
      <c r="U28">
        <f t="shared" si="7"/>
        <v>55809</v>
      </c>
      <c r="V28">
        <f t="shared" si="8"/>
        <v>70325</v>
      </c>
      <c r="W28">
        <f t="shared" si="9"/>
        <v>84412</v>
      </c>
      <c r="X28">
        <f t="shared" si="10"/>
        <v>98454</v>
      </c>
      <c r="Y28">
        <f t="shared" si="11"/>
        <v>112561</v>
      </c>
      <c r="Z28">
        <f t="shared" si="12"/>
        <v>126748</v>
      </c>
      <c r="AA28">
        <f t="shared" si="13"/>
        <v>146448</v>
      </c>
      <c r="AB28">
        <f t="shared" si="14"/>
        <v>159757</v>
      </c>
      <c r="AC28">
        <f t="shared" si="15"/>
        <v>173577</v>
      </c>
      <c r="AE28">
        <f t="shared" si="0"/>
      </c>
      <c r="AV28">
        <f t="shared" si="16"/>
      </c>
      <c r="BM28">
        <f t="shared" si="17"/>
      </c>
      <c r="CD28">
        <f t="shared" si="0"/>
      </c>
      <c r="CZ28">
        <f t="shared" si="18"/>
        <v>14464.75</v>
      </c>
      <c r="DA28">
        <f t="shared" si="1"/>
        <v>1623.1468985174035</v>
      </c>
      <c r="DB28">
        <f t="shared" si="19"/>
      </c>
      <c r="DC28">
        <f t="shared" si="20"/>
      </c>
      <c r="DD28">
        <f t="shared" si="21"/>
      </c>
      <c r="DE28">
        <f t="shared" si="22"/>
      </c>
      <c r="DF28">
        <f t="shared" si="23"/>
      </c>
      <c r="DG28">
        <f t="shared" si="24"/>
      </c>
      <c r="DH28">
        <f t="shared" si="25"/>
      </c>
      <c r="DI28">
        <f t="shared" si="1"/>
        <v>1623.1468985174035</v>
      </c>
    </row>
    <row r="29" ht="15" customHeight="1">
      <c r="B29" t="str">
        <f t="shared" si="2"/>
        <v>Manager Salary</v>
      </c>
      <c r="C29" t="s">
        <v>197</v>
      </c>
      <c r="D29" t="s">
        <v>197</v>
      </c>
      <c r="E29">
        <v>5282</v>
      </c>
      <c r="F29">
        <v>6942</v>
      </c>
      <c r="G29">
        <v>7733</v>
      </c>
      <c r="H29">
        <v>5651</v>
      </c>
      <c r="I29">
        <v>7480</v>
      </c>
      <c r="J29">
        <v>5740</v>
      </c>
      <c r="K29">
        <v>5770</v>
      </c>
      <c r="L29">
        <v>7115</v>
      </c>
      <c r="M29">
        <v>5789</v>
      </c>
      <c r="N29">
        <v>8500</v>
      </c>
      <c r="O29">
        <v>7430</v>
      </c>
      <c r="P29">
        <v>5783</v>
      </c>
      <c r="Q29">
        <f t="shared" si="3"/>
        <v>79215</v>
      </c>
      <c r="R29">
        <f t="shared" si="4"/>
        <v>5783</v>
      </c>
      <c r="S29">
        <f t="shared" si="5"/>
        <v>13213</v>
      </c>
      <c r="T29">
        <f t="shared" si="6"/>
        <v>21713</v>
      </c>
      <c r="U29">
        <f t="shared" si="7"/>
        <v>27502</v>
      </c>
      <c r="V29">
        <f t="shared" si="8"/>
        <v>34617</v>
      </c>
      <c r="W29">
        <f t="shared" si="9"/>
        <v>40387</v>
      </c>
      <c r="X29">
        <f t="shared" si="10"/>
        <v>46127</v>
      </c>
      <c r="Y29">
        <f t="shared" si="11"/>
        <v>53607</v>
      </c>
      <c r="Z29">
        <f t="shared" si="12"/>
        <v>59258</v>
      </c>
      <c r="AA29">
        <f t="shared" si="13"/>
        <v>66991</v>
      </c>
      <c r="AB29">
        <f t="shared" si="14"/>
        <v>73933</v>
      </c>
      <c r="AC29">
        <f t="shared" si="15"/>
        <v>79215</v>
      </c>
      <c r="AE29">
        <f t="shared" si="0"/>
      </c>
      <c r="AV29">
        <f t="shared" si="16"/>
      </c>
      <c r="BM29">
        <f t="shared" si="17"/>
      </c>
      <c r="CD29">
        <f t="shared" si="0"/>
      </c>
      <c r="CZ29">
        <f t="shared" si="18"/>
        <v>6601.25</v>
      </c>
      <c r="DA29">
        <f t="shared" si="1"/>
        <v>1005.4267025331417</v>
      </c>
      <c r="DB29">
        <f t="shared" si="19"/>
      </c>
      <c r="DC29">
        <f t="shared" si="20"/>
      </c>
      <c r="DD29">
        <f t="shared" si="21"/>
      </c>
      <c r="DE29">
        <f t="shared" si="22"/>
      </c>
      <c r="DF29">
        <f t="shared" si="23"/>
      </c>
      <c r="DG29">
        <f t="shared" si="24"/>
      </c>
      <c r="DH29">
        <f t="shared" si="25"/>
      </c>
      <c r="DI29">
        <f t="shared" si="1"/>
        <v>1005.4267025331417</v>
      </c>
    </row>
    <row r="30" ht="15" customHeight="1">
      <c r="B30" t="str">
        <f t="shared" si="2"/>
        <v>Other Leasing Salaries</v>
      </c>
      <c r="C30" t="s">
        <v>198</v>
      </c>
      <c r="D30" t="s">
        <v>198</v>
      </c>
      <c r="E30">
        <v>8025</v>
      </c>
      <c r="F30">
        <v>8781</v>
      </c>
      <c r="G30">
        <v>12732</v>
      </c>
      <c r="H30">
        <v>9492</v>
      </c>
      <c r="I30">
        <v>8561</v>
      </c>
      <c r="J30">
        <v>9710</v>
      </c>
      <c r="K30">
        <v>8921</v>
      </c>
      <c r="L30">
        <v>8666</v>
      </c>
      <c r="M30">
        <v>8594</v>
      </c>
      <c r="N30">
        <v>13069</v>
      </c>
      <c r="O30">
        <v>9218</v>
      </c>
      <c r="P30">
        <v>8742</v>
      </c>
      <c r="Q30">
        <f t="shared" si="3"/>
        <v>114511</v>
      </c>
      <c r="R30">
        <f t="shared" si="4"/>
        <v>8742</v>
      </c>
      <c r="S30">
        <f t="shared" si="5"/>
        <v>17960</v>
      </c>
      <c r="T30">
        <f t="shared" si="6"/>
        <v>31029</v>
      </c>
      <c r="U30">
        <f t="shared" si="7"/>
        <v>39623</v>
      </c>
      <c r="V30">
        <f t="shared" si="8"/>
        <v>48289</v>
      </c>
      <c r="W30">
        <f t="shared" si="9"/>
        <v>57210</v>
      </c>
      <c r="X30">
        <f t="shared" si="10"/>
        <v>66920</v>
      </c>
      <c r="Y30">
        <f t="shared" si="11"/>
        <v>75481</v>
      </c>
      <c r="Z30">
        <f t="shared" si="12"/>
        <v>84973</v>
      </c>
      <c r="AA30">
        <f t="shared" si="13"/>
        <v>97705</v>
      </c>
      <c r="AB30">
        <f t="shared" si="14"/>
        <v>106486</v>
      </c>
      <c r="AC30">
        <f t="shared" si="15"/>
        <v>114511</v>
      </c>
      <c r="AE30">
        <f t="shared" si="0"/>
      </c>
      <c r="AV30">
        <f t="shared" si="16"/>
      </c>
      <c r="BM30">
        <f t="shared" si="17"/>
      </c>
      <c r="CD30">
        <f t="shared" si="0"/>
      </c>
      <c r="CZ30">
        <f t="shared" si="18"/>
        <v>9542.583333333334</v>
      </c>
      <c r="DA30">
        <f t="shared" si="1"/>
        <v>1562.2104242777993</v>
      </c>
      <c r="DB30">
        <f t="shared" si="19"/>
      </c>
      <c r="DC30">
        <f t="shared" si="20"/>
      </c>
      <c r="DD30">
        <f t="shared" si="21"/>
      </c>
      <c r="DE30">
        <f t="shared" si="22"/>
      </c>
      <c r="DF30">
        <f t="shared" si="23"/>
      </c>
      <c r="DG30">
        <f t="shared" si="24"/>
      </c>
      <c r="DH30">
        <f t="shared" si="25"/>
      </c>
      <c r="DI30">
        <f t="shared" si="1"/>
        <v>1562.2104242777993</v>
      </c>
    </row>
    <row r="31" ht="15" customHeight="1">
      <c r="B31" t="str">
        <f t="shared" si="2"/>
        <v>Other Maintenance Salaries</v>
      </c>
      <c r="C31" t="s">
        <v>200</v>
      </c>
      <c r="D31" t="s">
        <v>200</v>
      </c>
      <c r="E31">
        <v>12325</v>
      </c>
      <c r="F31">
        <v>16647</v>
      </c>
      <c r="G31">
        <v>27623</v>
      </c>
      <c r="H31">
        <v>15321</v>
      </c>
      <c r="I31">
        <v>18017</v>
      </c>
      <c r="J31">
        <v>14022</v>
      </c>
      <c r="K31">
        <v>13652</v>
      </c>
      <c r="L31">
        <v>17760</v>
      </c>
      <c r="M31">
        <v>15840</v>
      </c>
      <c r="N31">
        <v>26178</v>
      </c>
      <c r="O31">
        <v>20226</v>
      </c>
      <c r="P31">
        <v>15246</v>
      </c>
      <c r="Q31">
        <f t="shared" si="3"/>
        <v>212857</v>
      </c>
      <c r="R31">
        <f t="shared" si="4"/>
        <v>15246</v>
      </c>
      <c r="S31">
        <f t="shared" si="5"/>
        <v>35472</v>
      </c>
      <c r="T31">
        <f t="shared" si="6"/>
        <v>61650</v>
      </c>
      <c r="U31">
        <f t="shared" si="7"/>
        <v>77490</v>
      </c>
      <c r="V31">
        <f t="shared" si="8"/>
        <v>95250</v>
      </c>
      <c r="W31">
        <f t="shared" si="9"/>
        <v>108902</v>
      </c>
      <c r="X31">
        <f t="shared" si="10"/>
        <v>122924</v>
      </c>
      <c r="Y31">
        <f t="shared" si="11"/>
        <v>140941</v>
      </c>
      <c r="Z31">
        <f t="shared" si="12"/>
        <v>156262</v>
      </c>
      <c r="AA31">
        <f t="shared" si="13"/>
        <v>183885</v>
      </c>
      <c r="AB31">
        <f t="shared" si="14"/>
        <v>200532</v>
      </c>
      <c r="AC31">
        <f t="shared" si="15"/>
        <v>212857</v>
      </c>
      <c r="AE31">
        <f t="shared" si="0"/>
      </c>
      <c r="AV31">
        <f t="shared" si="16"/>
      </c>
      <c r="BM31">
        <f t="shared" si="17"/>
      </c>
      <c r="CD31">
        <f t="shared" si="0"/>
      </c>
      <c r="CZ31">
        <f t="shared" si="18"/>
        <v>17738.083333333332</v>
      </c>
      <c r="DA31">
        <f t="shared" si="1"/>
        <v>4581.34398872815</v>
      </c>
      <c r="DB31">
        <f t="shared" si="19"/>
      </c>
      <c r="DC31">
        <f t="shared" si="20"/>
      </c>
      <c r="DD31">
        <f t="shared" si="21"/>
      </c>
      <c r="DE31">
        <f t="shared" si="22"/>
      </c>
      <c r="DF31">
        <f t="shared" si="23"/>
      </c>
      <c r="DG31">
        <f t="shared" si="24"/>
      </c>
      <c r="DH31">
        <f t="shared" si="25"/>
      </c>
      <c r="DI31">
        <f t="shared" si="1"/>
        <v>4581.34398872815</v>
      </c>
    </row>
    <row r="32" ht="15" customHeight="1">
      <c r="B32" t="str">
        <f t="shared" si="2"/>
        <v>Benefits &amp; Payroll Taxes</v>
      </c>
      <c r="C32" t="s">
        <v>203</v>
      </c>
      <c r="D32" t="s">
        <v>203</v>
      </c>
      <c r="E32">
        <v>4180</v>
      </c>
      <c r="F32">
        <v>5295</v>
      </c>
      <c r="G32">
        <v>5348</v>
      </c>
      <c r="H32">
        <v>6149</v>
      </c>
      <c r="I32">
        <v>8871</v>
      </c>
      <c r="J32">
        <v>7057</v>
      </c>
      <c r="K32">
        <v>5952</v>
      </c>
      <c r="L32">
        <v>6838</v>
      </c>
      <c r="M32">
        <v>5449</v>
      </c>
      <c r="N32">
        <v>4987</v>
      </c>
      <c r="O32">
        <v>6092</v>
      </c>
      <c r="P32">
        <v>5348</v>
      </c>
      <c r="Q32">
        <f t="shared" si="3"/>
        <v>71566</v>
      </c>
      <c r="R32">
        <f t="shared" si="4"/>
        <v>5348</v>
      </c>
      <c r="S32">
        <f t="shared" si="5"/>
        <v>11440</v>
      </c>
      <c r="T32">
        <f t="shared" si="6"/>
        <v>16427</v>
      </c>
      <c r="U32">
        <f t="shared" si="7"/>
        <v>21876</v>
      </c>
      <c r="V32">
        <f t="shared" si="8"/>
        <v>28714</v>
      </c>
      <c r="W32">
        <f t="shared" si="9"/>
        <v>34666</v>
      </c>
      <c r="X32">
        <f t="shared" si="10"/>
        <v>41723</v>
      </c>
      <c r="Y32">
        <f t="shared" si="11"/>
        <v>50594</v>
      </c>
      <c r="Z32">
        <f t="shared" si="12"/>
        <v>56743</v>
      </c>
      <c r="AA32">
        <f t="shared" si="13"/>
        <v>62091</v>
      </c>
      <c r="AB32">
        <f t="shared" si="14"/>
        <v>67386</v>
      </c>
      <c r="AC32">
        <f t="shared" si="15"/>
        <v>71566</v>
      </c>
      <c r="AE32">
        <f t="shared" si="0"/>
      </c>
      <c r="AV32">
        <f t="shared" si="16"/>
      </c>
      <c r="BM32">
        <f t="shared" si="17"/>
      </c>
      <c r="CD32">
        <f t="shared" si="0"/>
      </c>
      <c r="CZ32">
        <f t="shared" si="18"/>
        <v>5963.833333333333</v>
      </c>
      <c r="DA32">
        <f t="shared" si="1"/>
        <v>1157.180829525888</v>
      </c>
      <c r="DB32">
        <f t="shared" si="19"/>
      </c>
      <c r="DC32">
        <f t="shared" si="20"/>
      </c>
      <c r="DD32">
        <f t="shared" si="21"/>
      </c>
      <c r="DE32">
        <f t="shared" si="22"/>
      </c>
      <c r="DF32">
        <f t="shared" si="23"/>
      </c>
      <c r="DG32">
        <f t="shared" si="24"/>
      </c>
      <c r="DH32">
        <f t="shared" si="25"/>
      </c>
      <c r="DI32">
        <f t="shared" si="1"/>
        <v>1157.180829525888</v>
      </c>
    </row>
    <row r="33" ht="15" customHeight="1">
      <c r="B33" t="str">
        <f t="shared" si="2"/>
        <v>Advertising &amp; Marketing</v>
      </c>
      <c r="C33" t="s">
        <v>204</v>
      </c>
      <c r="D33" t="s">
        <v>204</v>
      </c>
      <c r="E33">
        <v>4155</v>
      </c>
      <c r="F33">
        <v>3975</v>
      </c>
      <c r="G33">
        <v>5617</v>
      </c>
      <c r="H33">
        <v>4248</v>
      </c>
      <c r="I33">
        <v>3498</v>
      </c>
      <c r="J33">
        <v>5288</v>
      </c>
      <c r="K33">
        <v>3268</v>
      </c>
      <c r="L33">
        <v>4128</v>
      </c>
      <c r="M33">
        <v>3647</v>
      </c>
      <c r="N33">
        <v>3540</v>
      </c>
      <c r="O33">
        <v>6372</v>
      </c>
      <c r="P33">
        <v>1888</v>
      </c>
      <c r="Q33">
        <f t="shared" si="3"/>
        <v>49624</v>
      </c>
      <c r="R33">
        <f t="shared" si="4"/>
        <v>1888</v>
      </c>
      <c r="S33">
        <f t="shared" si="5"/>
        <v>8260</v>
      </c>
      <c r="T33">
        <f t="shared" si="6"/>
        <v>11800</v>
      </c>
      <c r="U33">
        <f t="shared" si="7"/>
        <v>15447</v>
      </c>
      <c r="V33">
        <f t="shared" si="8"/>
        <v>19575</v>
      </c>
      <c r="W33">
        <f t="shared" si="9"/>
        <v>22843</v>
      </c>
      <c r="X33">
        <f t="shared" si="10"/>
        <v>28131</v>
      </c>
      <c r="Y33">
        <f t="shared" si="11"/>
        <v>31629</v>
      </c>
      <c r="Z33">
        <f t="shared" si="12"/>
        <v>35877</v>
      </c>
      <c r="AA33">
        <f t="shared" si="13"/>
        <v>41494</v>
      </c>
      <c r="AB33">
        <f t="shared" si="14"/>
        <v>45469</v>
      </c>
      <c r="AC33">
        <f t="shared" si="15"/>
        <v>49624</v>
      </c>
      <c r="AE33">
        <f t="shared" si="0"/>
      </c>
      <c r="AV33">
        <f t="shared" si="16"/>
      </c>
      <c r="BM33">
        <f t="shared" si="17"/>
      </c>
      <c r="CD33">
        <f t="shared" si="0"/>
      </c>
      <c r="CZ33">
        <f t="shared" si="18"/>
        <v>4135.333333333333</v>
      </c>
      <c r="DA33">
        <f t="shared" si="1"/>
        <v>1131.6416786637408</v>
      </c>
      <c r="DB33">
        <f t="shared" si="19"/>
      </c>
      <c r="DC33">
        <f t="shared" si="20"/>
      </c>
      <c r="DD33">
        <f t="shared" si="21"/>
      </c>
      <c r="DE33">
        <f t="shared" si="22"/>
      </c>
      <c r="DF33">
        <f t="shared" si="23"/>
      </c>
      <c r="DG33">
        <f t="shared" si="24"/>
      </c>
      <c r="DH33">
        <f t="shared" si="25"/>
      </c>
      <c r="DI33">
        <f t="shared" si="1"/>
        <v>1131.6416786637408</v>
      </c>
    </row>
    <row r="34" ht="15" customHeight="1">
      <c r="B34" t="str">
        <f t="shared" si="2"/>
        <v>Professional Fees</v>
      </c>
      <c r="C34" t="s">
        <v>205</v>
      </c>
      <c r="D34" t="s">
        <v>205</v>
      </c>
      <c r="E34">
        <v>2425</v>
      </c>
      <c r="F34">
        <v>-907</v>
      </c>
      <c r="G34">
        <v>952</v>
      </c>
      <c r="H34">
        <v>3172</v>
      </c>
      <c r="I34">
        <v>2260</v>
      </c>
      <c r="J34">
        <v>-240</v>
      </c>
      <c r="K34">
        <v>7176</v>
      </c>
      <c r="L34">
        <v>2575</v>
      </c>
      <c r="M34">
        <v>0</v>
      </c>
      <c r="N34">
        <v>-414</v>
      </c>
      <c r="O34">
        <v>1387</v>
      </c>
      <c r="P34">
        <v>0</v>
      </c>
      <c r="Q34">
        <f t="shared" si="3"/>
        <v>18386</v>
      </c>
      <c r="R34">
        <f t="shared" si="4"/>
        <v>0</v>
      </c>
      <c r="S34">
        <f t="shared" si="5"/>
        <v>1387</v>
      </c>
      <c r="T34">
        <f t="shared" si="6"/>
        <v>973</v>
      </c>
      <c r="U34">
        <f t="shared" si="7"/>
        <v>973</v>
      </c>
      <c r="V34">
        <f t="shared" si="8"/>
        <v>3548</v>
      </c>
      <c r="W34">
        <f t="shared" si="9"/>
        <v>10724</v>
      </c>
      <c r="X34">
        <f t="shared" si="10"/>
        <v>10484</v>
      </c>
      <c r="Y34">
        <f t="shared" si="11"/>
        <v>12744</v>
      </c>
      <c r="Z34">
        <f t="shared" si="12"/>
        <v>15916</v>
      </c>
      <c r="AA34">
        <f t="shared" si="13"/>
        <v>16868</v>
      </c>
      <c r="AB34">
        <f t="shared" si="14"/>
        <v>15961</v>
      </c>
      <c r="AC34">
        <f t="shared" si="15"/>
        <v>18386</v>
      </c>
      <c r="AE34">
        <f t="shared" si="0"/>
      </c>
      <c r="AV34">
        <f t="shared" si="16"/>
      </c>
      <c r="BM34">
        <f t="shared" si="17"/>
      </c>
      <c r="CD34">
        <f t="shared" si="0"/>
      </c>
      <c r="CZ34">
        <f t="shared" si="18"/>
        <v>1532.1666666666667</v>
      </c>
      <c r="DA34">
        <f t="shared" si="1"/>
        <v>2138.6660886844606</v>
      </c>
      <c r="DB34">
        <f t="shared" si="19"/>
      </c>
      <c r="DC34">
        <f t="shared" si="20"/>
      </c>
      <c r="DD34">
        <f t="shared" si="21"/>
      </c>
      <c r="DE34">
        <f t="shared" si="22"/>
      </c>
      <c r="DF34">
        <f t="shared" si="23"/>
      </c>
      <c r="DG34">
        <f t="shared" si="24"/>
      </c>
      <c r="DH34">
        <f t="shared" si="25"/>
      </c>
      <c r="DI34">
        <f t="shared" si="1"/>
        <v>2138.6660886844606</v>
      </c>
    </row>
    <row r="35" ht="15" customHeight="1">
      <c r="B35" t="str">
        <f t="shared" si="2"/>
        <v>General Administrative</v>
      </c>
      <c r="C35" t="s">
        <v>208</v>
      </c>
      <c r="D35" t="s">
        <v>208</v>
      </c>
      <c r="E35">
        <v>9850</v>
      </c>
      <c r="F35">
        <v>5721</v>
      </c>
      <c r="G35">
        <v>8826</v>
      </c>
      <c r="H35">
        <v>12389</v>
      </c>
      <c r="I35">
        <v>7187</v>
      </c>
      <c r="J35">
        <v>9039</v>
      </c>
      <c r="K35">
        <v>9602</v>
      </c>
      <c r="L35">
        <v>6826</v>
      </c>
      <c r="M35">
        <v>8743</v>
      </c>
      <c r="N35">
        <v>8882</v>
      </c>
      <c r="O35">
        <v>9964</v>
      </c>
      <c r="P35">
        <v>8406</v>
      </c>
      <c r="Q35">
        <f t="shared" si="3"/>
        <v>105435</v>
      </c>
      <c r="R35">
        <f t="shared" si="4"/>
        <v>8406</v>
      </c>
      <c r="S35">
        <f t="shared" si="5"/>
        <v>18370</v>
      </c>
      <c r="T35">
        <f t="shared" si="6"/>
        <v>27252</v>
      </c>
      <c r="U35">
        <f t="shared" si="7"/>
        <v>35995</v>
      </c>
      <c r="V35">
        <f t="shared" si="8"/>
        <v>42821</v>
      </c>
      <c r="W35">
        <f t="shared" si="9"/>
        <v>52423</v>
      </c>
      <c r="X35">
        <f t="shared" si="10"/>
        <v>61462</v>
      </c>
      <c r="Y35">
        <f t="shared" si="11"/>
        <v>68649</v>
      </c>
      <c r="Z35">
        <f t="shared" si="12"/>
        <v>81038</v>
      </c>
      <c r="AA35">
        <f t="shared" si="13"/>
        <v>89864</v>
      </c>
      <c r="AB35">
        <f t="shared" si="14"/>
        <v>95585</v>
      </c>
      <c r="AC35">
        <f t="shared" si="15"/>
        <v>105435</v>
      </c>
      <c r="AE35">
        <f t="shared" si="0"/>
      </c>
      <c r="AV35">
        <f t="shared" si="16"/>
      </c>
      <c r="BM35">
        <f t="shared" si="17"/>
      </c>
      <c r="CD35">
        <f t="shared" si="0"/>
      </c>
      <c r="CZ35">
        <f t="shared" si="18"/>
        <v>8786.25</v>
      </c>
      <c r="DA35">
        <f t="shared" si="1"/>
        <v>1637.6035399835537</v>
      </c>
      <c r="DB35">
        <f t="shared" si="19"/>
      </c>
      <c r="DC35">
        <f t="shared" si="20"/>
      </c>
      <c r="DD35">
        <f t="shared" si="21"/>
      </c>
      <c r="DE35">
        <f t="shared" si="22"/>
      </c>
      <c r="DF35">
        <f t="shared" si="23"/>
      </c>
      <c r="DG35">
        <f t="shared" si="24"/>
      </c>
      <c r="DH35">
        <f t="shared" si="25"/>
      </c>
      <c r="DI35">
        <f t="shared" si="1"/>
        <v>1637.6035399835537</v>
      </c>
    </row>
    <row r="36" ht="15" customHeight="1">
      <c r="B36" t="str">
        <f t="shared" si="2"/>
        <v>Telephone / Cable</v>
      </c>
      <c r="C36" t="s">
        <v>210</v>
      </c>
      <c r="D36" t="s">
        <v>210</v>
      </c>
      <c r="E36">
        <v>711</v>
      </c>
      <c r="F36">
        <v>757</v>
      </c>
      <c r="G36">
        <v>1195</v>
      </c>
      <c r="H36">
        <v>370</v>
      </c>
      <c r="I36">
        <v>1181</v>
      </c>
      <c r="J36">
        <v>779</v>
      </c>
      <c r="K36">
        <v>1170</v>
      </c>
      <c r="L36">
        <v>1166</v>
      </c>
      <c r="M36">
        <v>1052</v>
      </c>
      <c r="N36">
        <v>1183</v>
      </c>
      <c r="O36">
        <v>1039</v>
      </c>
      <c r="P36">
        <v>964</v>
      </c>
      <c r="Q36">
        <f t="shared" si="3"/>
        <v>11567</v>
      </c>
      <c r="R36">
        <f t="shared" si="4"/>
        <v>964</v>
      </c>
      <c r="S36">
        <f t="shared" si="5"/>
        <v>2003</v>
      </c>
      <c r="T36">
        <f t="shared" si="6"/>
        <v>3186</v>
      </c>
      <c r="U36">
        <f t="shared" si="7"/>
        <v>4238</v>
      </c>
      <c r="V36">
        <f t="shared" si="8"/>
        <v>5404</v>
      </c>
      <c r="W36">
        <f t="shared" si="9"/>
        <v>6574</v>
      </c>
      <c r="X36">
        <f t="shared" si="10"/>
        <v>7353</v>
      </c>
      <c r="Y36">
        <f t="shared" si="11"/>
        <v>8534</v>
      </c>
      <c r="Z36">
        <f t="shared" si="12"/>
        <v>8904</v>
      </c>
      <c r="AA36">
        <f t="shared" si="13"/>
        <v>10099</v>
      </c>
      <c r="AB36">
        <f t="shared" si="14"/>
        <v>10856</v>
      </c>
      <c r="AC36">
        <f t="shared" si="15"/>
        <v>11567</v>
      </c>
      <c r="AE36">
        <f t="shared" si="0"/>
      </c>
      <c r="AV36">
        <f t="shared" si="16"/>
      </c>
      <c r="BM36">
        <f t="shared" si="17"/>
      </c>
      <c r="CD36">
        <f t="shared" si="0"/>
      </c>
      <c r="CZ36">
        <f t="shared" si="18"/>
        <v>963.9166666666666</v>
      </c>
      <c r="DA36">
        <f t="shared" si="1"/>
        <v>248.14963843527065</v>
      </c>
      <c r="DB36">
        <f t="shared" si="19"/>
      </c>
      <c r="DC36">
        <f t="shared" si="20"/>
      </c>
      <c r="DD36">
        <f t="shared" si="21"/>
      </c>
      <c r="DE36">
        <f t="shared" si="22"/>
      </c>
      <c r="DF36">
        <f t="shared" si="23"/>
      </c>
      <c r="DG36">
        <f t="shared" si="24"/>
      </c>
      <c r="DH36">
        <f t="shared" si="25"/>
      </c>
      <c r="DI36">
        <f t="shared" si="1"/>
        <v>248.14963843527065</v>
      </c>
    </row>
    <row r="37" ht="15" customHeight="1">
      <c r="B37">
        <f t="shared" si="2"/>
      </c>
      <c r="R37">
        <f t="shared" si="4"/>
        <v>0</v>
      </c>
      <c r="S37">
        <f t="shared" si="5"/>
        <v>0</v>
      </c>
      <c r="T37">
        <f t="shared" si="6"/>
        <v>0</v>
      </c>
      <c r="U37">
        <f t="shared" si="7"/>
        <v>0</v>
      </c>
      <c r="V37">
        <f t="shared" si="8"/>
        <v>0</v>
      </c>
      <c r="W37">
        <f t="shared" si="9"/>
        <v>0</v>
      </c>
      <c r="X37">
        <f t="shared" si="10"/>
        <v>0</v>
      </c>
      <c r="Y37">
        <f t="shared" si="11"/>
        <v>0</v>
      </c>
      <c r="Z37">
        <f t="shared" si="12"/>
        <v>0</v>
      </c>
      <c r="AA37">
        <f t="shared" si="13"/>
        <v>0</v>
      </c>
      <c r="AB37">
        <f t="shared" si="14"/>
        <v>0</v>
      </c>
      <c r="AC37">
        <f t="shared" si="15"/>
        <v>0</v>
      </c>
      <c r="AE37">
        <f t="shared" si="0"/>
      </c>
      <c r="AV37">
        <f t="shared" si="16"/>
      </c>
      <c r="BM37">
        <f t="shared" si="17"/>
      </c>
      <c r="CD37">
        <f t="shared" si="0"/>
      </c>
      <c r="CZ37">
        <f t="shared" si="18"/>
      </c>
      <c r="DA37">
        <f t="shared" si="1"/>
      </c>
      <c r="DB37">
        <f t="shared" si="19"/>
      </c>
      <c r="DC37">
        <f t="shared" si="20"/>
      </c>
      <c r="DD37">
        <f t="shared" si="21"/>
      </c>
      <c r="DE37">
        <f t="shared" si="22"/>
      </c>
      <c r="DF37">
        <f t="shared" si="23"/>
      </c>
      <c r="DG37">
        <f t="shared" si="24"/>
      </c>
      <c r="DH37">
        <f t="shared" si="25"/>
      </c>
      <c r="DI37">
        <f t="shared" si="1"/>
      </c>
    </row>
    <row r="38" ht="15" customHeight="1">
      <c r="B38">
        <f t="shared" si="2"/>
      </c>
      <c r="R38">
        <f t="shared" si="4"/>
        <v>0</v>
      </c>
      <c r="S38">
        <f t="shared" si="5"/>
        <v>0</v>
      </c>
      <c r="T38">
        <f t="shared" si="6"/>
        <v>0</v>
      </c>
      <c r="U38">
        <f t="shared" si="7"/>
        <v>0</v>
      </c>
      <c r="V38">
        <f t="shared" si="8"/>
        <v>0</v>
      </c>
      <c r="W38">
        <f t="shared" si="9"/>
        <v>0</v>
      </c>
      <c r="X38">
        <f t="shared" si="10"/>
        <v>0</v>
      </c>
      <c r="Y38">
        <f t="shared" si="11"/>
        <v>0</v>
      </c>
      <c r="Z38">
        <f t="shared" si="12"/>
        <v>0</v>
      </c>
      <c r="AA38">
        <f t="shared" si="13"/>
        <v>0</v>
      </c>
      <c r="AB38">
        <f t="shared" si="14"/>
        <v>0</v>
      </c>
      <c r="AC38">
        <f t="shared" si="15"/>
        <v>0</v>
      </c>
      <c r="AE38">
        <f t="shared" si="0"/>
      </c>
      <c r="AV38">
        <f t="shared" si="16"/>
      </c>
      <c r="BM38">
        <f t="shared" si="17"/>
      </c>
      <c r="CD38">
        <f t="shared" si="0"/>
      </c>
      <c r="CZ38">
        <f t="shared" si="18"/>
      </c>
      <c r="DA38">
        <f t="shared" si="1"/>
      </c>
      <c r="DB38">
        <f t="shared" si="19"/>
      </c>
      <c r="DC38">
        <f t="shared" si="20"/>
      </c>
      <c r="DD38">
        <f t="shared" si="21"/>
      </c>
      <c r="DE38">
        <f t="shared" si="22"/>
      </c>
      <c r="DF38">
        <f t="shared" si="23"/>
      </c>
      <c r="DG38">
        <f t="shared" si="24"/>
      </c>
      <c r="DH38">
        <f t="shared" si="25"/>
      </c>
      <c r="DI38">
        <f t="shared" si="1"/>
      </c>
    </row>
    <row r="39" ht="15" customHeight="1">
      <c r="B39">
        <f t="shared" si="2"/>
      </c>
      <c r="R39">
        <f t="shared" si="4"/>
        <v>0</v>
      </c>
      <c r="S39">
        <f t="shared" si="5"/>
        <v>0</v>
      </c>
      <c r="T39">
        <f t="shared" si="6"/>
        <v>0</v>
      </c>
      <c r="U39">
        <f t="shared" si="7"/>
        <v>0</v>
      </c>
      <c r="V39">
        <f t="shared" si="8"/>
        <v>0</v>
      </c>
      <c r="W39">
        <f t="shared" si="9"/>
        <v>0</v>
      </c>
      <c r="X39">
        <f t="shared" si="10"/>
        <v>0</v>
      </c>
      <c r="Y39">
        <f t="shared" si="11"/>
        <v>0</v>
      </c>
      <c r="Z39">
        <f t="shared" si="12"/>
        <v>0</v>
      </c>
      <c r="AA39">
        <f t="shared" si="13"/>
        <v>0</v>
      </c>
      <c r="AB39">
        <f t="shared" si="14"/>
        <v>0</v>
      </c>
      <c r="AC39">
        <f t="shared" si="15"/>
        <v>0</v>
      </c>
      <c r="AE39">
        <f t="shared" si="0"/>
      </c>
      <c r="AV39">
        <f t="shared" si="16"/>
      </c>
      <c r="BM39">
        <f t="shared" si="17"/>
      </c>
      <c r="CD39">
        <f t="shared" si="0"/>
      </c>
      <c r="CZ39">
        <f t="shared" si="18"/>
      </c>
      <c r="DA39">
        <f t="shared" si="1"/>
      </c>
      <c r="DB39">
        <f t="shared" si="19"/>
      </c>
      <c r="DC39">
        <f t="shared" si="20"/>
      </c>
      <c r="DD39">
        <f t="shared" si="21"/>
      </c>
      <c r="DE39">
        <f t="shared" si="22"/>
      </c>
      <c r="DF39">
        <f t="shared" si="23"/>
      </c>
      <c r="DG39">
        <f t="shared" si="24"/>
      </c>
      <c r="DH39">
        <f t="shared" si="25"/>
      </c>
      <c r="DI39">
        <f t="shared" si="1"/>
      </c>
    </row>
    <row r="40" ht="15" customHeight="1">
      <c r="B40">
        <f t="shared" si="2"/>
      </c>
      <c r="R40">
        <f t="shared" si="4"/>
        <v>0</v>
      </c>
      <c r="S40">
        <f t="shared" si="5"/>
        <v>0</v>
      </c>
      <c r="T40">
        <f t="shared" si="6"/>
        <v>0</v>
      </c>
      <c r="U40">
        <f t="shared" si="7"/>
        <v>0</v>
      </c>
      <c r="V40">
        <f t="shared" si="8"/>
        <v>0</v>
      </c>
      <c r="W40">
        <f t="shared" si="9"/>
        <v>0</v>
      </c>
      <c r="X40">
        <f t="shared" si="10"/>
        <v>0</v>
      </c>
      <c r="Y40">
        <f t="shared" si="11"/>
        <v>0</v>
      </c>
      <c r="Z40">
        <f t="shared" si="12"/>
        <v>0</v>
      </c>
      <c r="AA40">
        <f t="shared" si="13"/>
        <v>0</v>
      </c>
      <c r="AB40">
        <f t="shared" si="14"/>
        <v>0</v>
      </c>
      <c r="AC40">
        <f t="shared" si="15"/>
        <v>0</v>
      </c>
      <c r="AE40">
        <f t="shared" si="0"/>
      </c>
      <c r="AV40">
        <f t="shared" si="16"/>
      </c>
      <c r="BM40">
        <f t="shared" si="17"/>
      </c>
      <c r="CD40">
        <f t="shared" si="0"/>
      </c>
      <c r="CZ40">
        <f t="shared" si="18"/>
      </c>
      <c r="DA40">
        <f t="shared" si="1"/>
      </c>
      <c r="DB40">
        <f t="shared" si="19"/>
      </c>
      <c r="DC40">
        <f t="shared" si="20"/>
      </c>
      <c r="DD40">
        <f t="shared" si="21"/>
      </c>
      <c r="DE40">
        <f t="shared" si="22"/>
      </c>
      <c r="DF40">
        <f t="shared" si="23"/>
      </c>
      <c r="DG40">
        <f t="shared" si="24"/>
      </c>
      <c r="DH40">
        <f t="shared" si="25"/>
      </c>
      <c r="DI40">
        <f t="shared" si="1"/>
      </c>
    </row>
    <row r="41" ht="15" customHeight="1">
      <c r="B41">
        <f t="shared" si="2"/>
      </c>
      <c r="R41">
        <f t="shared" si="4"/>
        <v>0</v>
      </c>
      <c r="S41">
        <f t="shared" si="5"/>
        <v>0</v>
      </c>
      <c r="T41">
        <f t="shared" si="6"/>
        <v>0</v>
      </c>
      <c r="U41">
        <f t="shared" si="7"/>
        <v>0</v>
      </c>
      <c r="V41">
        <f t="shared" si="8"/>
        <v>0</v>
      </c>
      <c r="W41">
        <f t="shared" si="9"/>
        <v>0</v>
      </c>
      <c r="X41">
        <f t="shared" si="10"/>
        <v>0</v>
      </c>
      <c r="Y41">
        <f t="shared" si="11"/>
        <v>0</v>
      </c>
      <c r="Z41">
        <f t="shared" si="12"/>
        <v>0</v>
      </c>
      <c r="AA41">
        <f t="shared" si="13"/>
        <v>0</v>
      </c>
      <c r="AB41">
        <f t="shared" si="14"/>
        <v>0</v>
      </c>
      <c r="AC41">
        <f t="shared" si="15"/>
        <v>0</v>
      </c>
      <c r="AE41">
        <f t="shared" si="0"/>
      </c>
      <c r="AV41">
        <f t="shared" si="16"/>
      </c>
      <c r="BM41">
        <f t="shared" si="17"/>
      </c>
      <c r="CD41">
        <f t="shared" si="0"/>
      </c>
      <c r="CZ41">
        <f t="shared" si="18"/>
      </c>
      <c r="DA41">
        <f t="shared" si="1"/>
      </c>
      <c r="DB41">
        <f t="shared" si="19"/>
      </c>
      <c r="DC41">
        <f t="shared" si="20"/>
      </c>
      <c r="DD41">
        <f t="shared" si="21"/>
      </c>
      <c r="DE41">
        <f t="shared" si="22"/>
      </c>
      <c r="DF41">
        <f t="shared" si="23"/>
      </c>
      <c r="DG41">
        <f t="shared" si="24"/>
      </c>
      <c r="DH41">
        <f t="shared" si="25"/>
      </c>
      <c r="DI41">
        <f t="shared" si="1"/>
      </c>
    </row>
    <row r="42" ht="15" customHeight="1">
      <c r="B42">
        <f t="shared" si="2"/>
      </c>
      <c r="R42">
        <f t="shared" si="4"/>
        <v>0</v>
      </c>
      <c r="S42">
        <f t="shared" si="5"/>
        <v>0</v>
      </c>
      <c r="T42">
        <f t="shared" si="6"/>
        <v>0</v>
      </c>
      <c r="U42">
        <f t="shared" si="7"/>
        <v>0</v>
      </c>
      <c r="V42">
        <f t="shared" si="8"/>
        <v>0</v>
      </c>
      <c r="W42">
        <f t="shared" si="9"/>
        <v>0</v>
      </c>
      <c r="X42">
        <f t="shared" si="10"/>
        <v>0</v>
      </c>
      <c r="Y42">
        <f t="shared" si="11"/>
        <v>0</v>
      </c>
      <c r="Z42">
        <f t="shared" si="12"/>
        <v>0</v>
      </c>
      <c r="AA42">
        <f t="shared" si="13"/>
        <v>0</v>
      </c>
      <c r="AB42">
        <f t="shared" si="14"/>
        <v>0</v>
      </c>
      <c r="AC42">
        <f t="shared" si="15"/>
        <v>0</v>
      </c>
      <c r="AE42">
        <f t="shared" si="0"/>
      </c>
      <c r="AV42">
        <f t="shared" si="16"/>
      </c>
      <c r="BM42">
        <f t="shared" si="17"/>
      </c>
      <c r="CD42">
        <f t="shared" si="0"/>
      </c>
      <c r="CZ42">
        <f t="shared" si="18"/>
      </c>
      <c r="DA42">
        <f t="shared" si="1"/>
      </c>
      <c r="DB42">
        <f t="shared" si="19"/>
      </c>
      <c r="DC42">
        <f t="shared" si="20"/>
      </c>
      <c r="DD42">
        <f t="shared" si="21"/>
      </c>
      <c r="DE42">
        <f t="shared" si="22"/>
      </c>
      <c r="DF42">
        <f t="shared" si="23"/>
      </c>
      <c r="DG42">
        <f t="shared" si="24"/>
      </c>
      <c r="DH42">
        <f t="shared" si="25"/>
      </c>
      <c r="DI42">
        <f t="shared" si="1"/>
      </c>
    </row>
    <row r="43" ht="15" customHeight="1">
      <c r="B43">
        <f t="shared" si="2"/>
      </c>
      <c r="R43">
        <f t="shared" si="4"/>
        <v>0</v>
      </c>
      <c r="S43">
        <f t="shared" si="5"/>
        <v>0</v>
      </c>
      <c r="T43">
        <f t="shared" si="6"/>
        <v>0</v>
      </c>
      <c r="U43">
        <f t="shared" si="7"/>
        <v>0</v>
      </c>
      <c r="V43">
        <f t="shared" si="8"/>
        <v>0</v>
      </c>
      <c r="W43">
        <f t="shared" si="9"/>
        <v>0</v>
      </c>
      <c r="X43">
        <f t="shared" si="10"/>
        <v>0</v>
      </c>
      <c r="Y43">
        <f t="shared" si="11"/>
        <v>0</v>
      </c>
      <c r="Z43">
        <f t="shared" si="12"/>
        <v>0</v>
      </c>
      <c r="AA43">
        <f t="shared" si="13"/>
        <v>0</v>
      </c>
      <c r="AB43">
        <f t="shared" si="14"/>
        <v>0</v>
      </c>
      <c r="AC43">
        <f t="shared" si="15"/>
        <v>0</v>
      </c>
      <c r="AE43">
        <f t="shared" si="0"/>
      </c>
      <c r="AV43">
        <f t="shared" si="16"/>
      </c>
      <c r="BM43">
        <f t="shared" si="17"/>
      </c>
      <c r="CD43">
        <f t="shared" si="0"/>
      </c>
      <c r="CZ43">
        <f t="shared" si="18"/>
      </c>
      <c r="DA43">
        <f t="shared" si="1"/>
      </c>
      <c r="DB43">
        <f t="shared" si="19"/>
      </c>
      <c r="DC43">
        <f t="shared" si="20"/>
      </c>
      <c r="DD43">
        <f t="shared" si="21"/>
      </c>
      <c r="DE43">
        <f t="shared" si="22"/>
      </c>
      <c r="DF43">
        <f t="shared" si="23"/>
      </c>
      <c r="DG43">
        <f t="shared" si="24"/>
      </c>
      <c r="DH43">
        <f t="shared" si="25"/>
      </c>
      <c r="DI43">
        <f t="shared" si="1"/>
      </c>
    </row>
    <row r="44" ht="15" customHeight="1">
      <c r="B44">
        <f t="shared" si="2"/>
      </c>
      <c r="R44">
        <f t="shared" si="4"/>
        <v>0</v>
      </c>
      <c r="S44">
        <f t="shared" si="5"/>
        <v>0</v>
      </c>
      <c r="T44">
        <f t="shared" si="6"/>
        <v>0</v>
      </c>
      <c r="U44">
        <f t="shared" si="7"/>
        <v>0</v>
      </c>
      <c r="V44">
        <f t="shared" si="8"/>
        <v>0</v>
      </c>
      <c r="W44">
        <f t="shared" si="9"/>
        <v>0</v>
      </c>
      <c r="X44">
        <f t="shared" si="10"/>
        <v>0</v>
      </c>
      <c r="Y44">
        <f t="shared" si="11"/>
        <v>0</v>
      </c>
      <c r="Z44">
        <f t="shared" si="12"/>
        <v>0</v>
      </c>
      <c r="AA44">
        <f t="shared" si="13"/>
        <v>0</v>
      </c>
      <c r="AB44">
        <f t="shared" si="14"/>
        <v>0</v>
      </c>
      <c r="AC44">
        <f t="shared" si="15"/>
        <v>0</v>
      </c>
      <c r="AE44">
        <f t="shared" si="0"/>
      </c>
      <c r="AV44">
        <f t="shared" si="16"/>
      </c>
      <c r="BM44">
        <f t="shared" si="17"/>
      </c>
      <c r="CD44">
        <f t="shared" si="0"/>
      </c>
      <c r="CZ44">
        <f t="shared" si="18"/>
      </c>
      <c r="DA44">
        <f t="shared" si="1"/>
      </c>
      <c r="DB44">
        <f t="shared" si="19"/>
      </c>
      <c r="DC44">
        <f t="shared" si="20"/>
      </c>
      <c r="DD44">
        <f t="shared" si="21"/>
      </c>
      <c r="DE44">
        <f t="shared" si="22"/>
      </c>
      <c r="DF44">
        <f t="shared" si="23"/>
      </c>
      <c r="DG44">
        <f t="shared" si="24"/>
      </c>
      <c r="DH44">
        <f t="shared" si="25"/>
      </c>
      <c r="DI44">
        <f t="shared" si="1"/>
      </c>
    </row>
    <row r="45" ht="15" customHeight="1">
      <c r="B45">
        <f t="shared" si="2"/>
      </c>
      <c r="R45">
        <f t="shared" si="4"/>
        <v>0</v>
      </c>
      <c r="S45">
        <f t="shared" si="5"/>
        <v>0</v>
      </c>
      <c r="T45">
        <f t="shared" si="6"/>
        <v>0</v>
      </c>
      <c r="U45">
        <f t="shared" si="7"/>
        <v>0</v>
      </c>
      <c r="V45">
        <f t="shared" si="8"/>
        <v>0</v>
      </c>
      <c r="W45">
        <f t="shared" si="9"/>
        <v>0</v>
      </c>
      <c r="X45">
        <f t="shared" si="10"/>
        <v>0</v>
      </c>
      <c r="Y45">
        <f t="shared" si="11"/>
        <v>0</v>
      </c>
      <c r="Z45">
        <f t="shared" si="12"/>
        <v>0</v>
      </c>
      <c r="AA45">
        <f t="shared" si="13"/>
        <v>0</v>
      </c>
      <c r="AB45">
        <f t="shared" si="14"/>
        <v>0</v>
      </c>
      <c r="AC45">
        <f t="shared" si="15"/>
        <v>0</v>
      </c>
      <c r="AE45">
        <f t="shared" si="0"/>
      </c>
      <c r="AV45">
        <f t="shared" si="16"/>
      </c>
      <c r="BM45">
        <f t="shared" si="17"/>
      </c>
      <c r="CD45">
        <f t="shared" si="0"/>
      </c>
      <c r="CZ45">
        <f t="shared" si="18"/>
      </c>
      <c r="DA45">
        <f t="shared" si="1"/>
      </c>
      <c r="DB45">
        <f t="shared" si="19"/>
      </c>
      <c r="DC45">
        <f t="shared" si="20"/>
      </c>
      <c r="DD45">
        <f t="shared" si="21"/>
      </c>
      <c r="DE45">
        <f t="shared" si="22"/>
      </c>
      <c r="DF45">
        <f t="shared" si="23"/>
      </c>
      <c r="DG45">
        <f t="shared" si="24"/>
      </c>
      <c r="DH45">
        <f t="shared" si="25"/>
      </c>
      <c r="DI45">
        <f t="shared" si="1"/>
      </c>
    </row>
    <row r="46" ht="15" customHeight="1">
      <c r="B46">
        <f t="shared" si="2"/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  <c r="V46">
        <f t="shared" si="8"/>
        <v>0</v>
      </c>
      <c r="W46">
        <f t="shared" si="9"/>
        <v>0</v>
      </c>
      <c r="X46">
        <f t="shared" si="10"/>
        <v>0</v>
      </c>
      <c r="Y46">
        <f t="shared" si="11"/>
        <v>0</v>
      </c>
      <c r="Z46">
        <f t="shared" si="12"/>
        <v>0</v>
      </c>
      <c r="AA46">
        <f t="shared" si="13"/>
        <v>0</v>
      </c>
      <c r="AB46">
        <f t="shared" si="14"/>
        <v>0</v>
      </c>
      <c r="AC46">
        <f t="shared" si="15"/>
        <v>0</v>
      </c>
      <c r="AE46">
        <f t="shared" si="0"/>
      </c>
      <c r="AV46">
        <f t="shared" si="16"/>
      </c>
      <c r="BM46">
        <f t="shared" si="17"/>
      </c>
      <c r="CD46">
        <f t="shared" si="0"/>
      </c>
      <c r="CZ46">
        <f t="shared" si="18"/>
      </c>
      <c r="DA46">
        <f t="shared" si="1"/>
      </c>
      <c r="DB46">
        <f t="shared" si="19"/>
      </c>
      <c r="DC46">
        <f t="shared" si="20"/>
      </c>
      <c r="DD46">
        <f t="shared" si="21"/>
      </c>
      <c r="DE46">
        <f t="shared" si="22"/>
      </c>
      <c r="DF46">
        <f t="shared" si="23"/>
      </c>
      <c r="DG46">
        <f t="shared" si="24"/>
      </c>
      <c r="DH46">
        <f t="shared" si="25"/>
      </c>
      <c r="DI46">
        <f t="shared" si="1"/>
      </c>
    </row>
    <row r="47" ht="15" customHeight="1">
      <c r="B47">
        <f t="shared" si="2"/>
      </c>
      <c r="R47">
        <f t="shared" si="4"/>
        <v>0</v>
      </c>
      <c r="S47">
        <f t="shared" si="5"/>
        <v>0</v>
      </c>
      <c r="T47">
        <f t="shared" si="6"/>
        <v>0</v>
      </c>
      <c r="U47">
        <f t="shared" si="7"/>
        <v>0</v>
      </c>
      <c r="V47">
        <f t="shared" si="8"/>
        <v>0</v>
      </c>
      <c r="W47">
        <f t="shared" si="9"/>
        <v>0</v>
      </c>
      <c r="X47">
        <f t="shared" si="10"/>
        <v>0</v>
      </c>
      <c r="Y47">
        <f t="shared" si="11"/>
        <v>0</v>
      </c>
      <c r="Z47">
        <f t="shared" si="12"/>
        <v>0</v>
      </c>
      <c r="AA47">
        <f t="shared" si="13"/>
        <v>0</v>
      </c>
      <c r="AB47">
        <f t="shared" si="14"/>
        <v>0</v>
      </c>
      <c r="AC47">
        <f t="shared" si="15"/>
        <v>0</v>
      </c>
      <c r="AE47">
        <f t="shared" si="0"/>
      </c>
      <c r="AV47">
        <f t="shared" si="16"/>
      </c>
      <c r="BM47">
        <f t="shared" si="17"/>
      </c>
      <c r="CD47">
        <f t="shared" si="0"/>
      </c>
      <c r="CZ47">
        <f t="shared" si="18"/>
      </c>
      <c r="DA47">
        <f t="shared" si="1"/>
      </c>
      <c r="DB47">
        <f t="shared" si="19"/>
      </c>
      <c r="DC47">
        <f t="shared" si="20"/>
      </c>
      <c r="DD47">
        <f t="shared" si="21"/>
      </c>
      <c r="DE47">
        <f t="shared" si="22"/>
      </c>
      <c r="DF47">
        <f t="shared" si="23"/>
      </c>
      <c r="DG47">
        <f t="shared" si="24"/>
      </c>
      <c r="DH47">
        <f t="shared" si="25"/>
      </c>
      <c r="DI47">
        <f t="shared" si="1"/>
      </c>
    </row>
    <row r="48" ht="15" customHeight="1">
      <c r="B48">
        <f t="shared" si="2"/>
      </c>
      <c r="R48">
        <f t="shared" si="4"/>
        <v>0</v>
      </c>
      <c r="S48">
        <f t="shared" si="5"/>
        <v>0</v>
      </c>
      <c r="T48">
        <f t="shared" si="6"/>
        <v>0</v>
      </c>
      <c r="U48">
        <f t="shared" si="7"/>
        <v>0</v>
      </c>
      <c r="V48">
        <f t="shared" si="8"/>
        <v>0</v>
      </c>
      <c r="W48">
        <f t="shared" si="9"/>
        <v>0</v>
      </c>
      <c r="X48">
        <f t="shared" si="10"/>
        <v>0</v>
      </c>
      <c r="Y48">
        <f t="shared" si="11"/>
        <v>0</v>
      </c>
      <c r="Z48">
        <f t="shared" si="12"/>
        <v>0</v>
      </c>
      <c r="AA48">
        <f t="shared" si="13"/>
        <v>0</v>
      </c>
      <c r="AB48">
        <f t="shared" si="14"/>
        <v>0</v>
      </c>
      <c r="AC48">
        <f t="shared" si="15"/>
        <v>0</v>
      </c>
      <c r="AE48">
        <f t="shared" si="0"/>
      </c>
      <c r="AV48">
        <f t="shared" si="16"/>
      </c>
      <c r="BM48">
        <f t="shared" si="17"/>
      </c>
      <c r="CD48">
        <f t="shared" si="0"/>
      </c>
      <c r="CZ48">
        <f t="shared" si="18"/>
      </c>
      <c r="DA48">
        <f t="shared" si="1"/>
      </c>
      <c r="DB48">
        <f t="shared" si="19"/>
      </c>
      <c r="DC48">
        <f t="shared" si="20"/>
      </c>
      <c r="DD48">
        <f t="shared" si="21"/>
      </c>
      <c r="DE48">
        <f t="shared" si="22"/>
      </c>
      <c r="DF48">
        <f t="shared" si="23"/>
      </c>
      <c r="DG48">
        <f t="shared" si="24"/>
      </c>
      <c r="DH48">
        <f t="shared" si="25"/>
      </c>
      <c r="DI48">
        <f t="shared" si="1"/>
      </c>
    </row>
    <row r="49" ht="15" customHeight="1">
      <c r="B49">
        <f t="shared" si="2"/>
      </c>
      <c r="R49">
        <f t="shared" si="4"/>
        <v>0</v>
      </c>
      <c r="S49">
        <f t="shared" si="5"/>
        <v>0</v>
      </c>
      <c r="T49">
        <f t="shared" si="6"/>
        <v>0</v>
      </c>
      <c r="U49">
        <f t="shared" si="7"/>
        <v>0</v>
      </c>
      <c r="V49">
        <f t="shared" si="8"/>
        <v>0</v>
      </c>
      <c r="W49">
        <f t="shared" si="9"/>
        <v>0</v>
      </c>
      <c r="X49">
        <f t="shared" si="10"/>
        <v>0</v>
      </c>
      <c r="Y49">
        <f t="shared" si="11"/>
        <v>0</v>
      </c>
      <c r="Z49">
        <f t="shared" si="12"/>
        <v>0</v>
      </c>
      <c r="AA49">
        <f t="shared" si="13"/>
        <v>0</v>
      </c>
      <c r="AB49">
        <f t="shared" si="14"/>
        <v>0</v>
      </c>
      <c r="AC49">
        <f t="shared" si="15"/>
        <v>0</v>
      </c>
      <c r="AE49">
        <f t="shared" si="0"/>
      </c>
      <c r="AV49">
        <f t="shared" si="16"/>
      </c>
      <c r="BM49">
        <f t="shared" si="17"/>
      </c>
      <c r="CD49">
        <f t="shared" si="0"/>
      </c>
      <c r="CZ49">
        <f t="shared" si="18"/>
      </c>
      <c r="DA49">
        <f t="shared" si="1"/>
      </c>
      <c r="DB49">
        <f t="shared" si="19"/>
      </c>
      <c r="DC49">
        <f t="shared" si="20"/>
      </c>
      <c r="DD49">
        <f t="shared" si="21"/>
      </c>
      <c r="DE49">
        <f t="shared" si="22"/>
      </c>
      <c r="DF49">
        <f t="shared" si="23"/>
      </c>
      <c r="DG49">
        <f t="shared" si="24"/>
      </c>
      <c r="DH49">
        <f t="shared" si="25"/>
      </c>
      <c r="DI49">
        <f t="shared" si="1"/>
      </c>
    </row>
    <row r="50" ht="15" customHeight="1">
      <c r="B50">
        <f t="shared" si="2"/>
      </c>
      <c r="R50">
        <f t="shared" si="4"/>
        <v>0</v>
      </c>
      <c r="S50">
        <f t="shared" si="5"/>
        <v>0</v>
      </c>
      <c r="T50">
        <f t="shared" si="6"/>
        <v>0</v>
      </c>
      <c r="U50">
        <f t="shared" si="7"/>
        <v>0</v>
      </c>
      <c r="V50">
        <f t="shared" si="8"/>
        <v>0</v>
      </c>
      <c r="W50">
        <f t="shared" si="9"/>
        <v>0</v>
      </c>
      <c r="X50">
        <f t="shared" si="10"/>
        <v>0</v>
      </c>
      <c r="Y50">
        <f t="shared" si="11"/>
        <v>0</v>
      </c>
      <c r="Z50">
        <f t="shared" si="12"/>
        <v>0</v>
      </c>
      <c r="AA50">
        <f t="shared" si="13"/>
        <v>0</v>
      </c>
      <c r="AB50">
        <f t="shared" si="14"/>
        <v>0</v>
      </c>
      <c r="AC50">
        <f t="shared" si="15"/>
        <v>0</v>
      </c>
      <c r="AE50">
        <f t="shared" si="0"/>
      </c>
      <c r="AV50">
        <f t="shared" si="16"/>
      </c>
      <c r="BM50">
        <f t="shared" si="17"/>
      </c>
      <c r="CD50">
        <f t="shared" si="0"/>
      </c>
      <c r="CZ50">
        <f t="shared" si="18"/>
      </c>
      <c r="DA50">
        <f t="shared" si="1"/>
      </c>
      <c r="DB50">
        <f t="shared" si="19"/>
      </c>
      <c r="DC50">
        <f t="shared" si="20"/>
      </c>
      <c r="DD50">
        <f t="shared" si="21"/>
      </c>
      <c r="DE50">
        <f t="shared" si="22"/>
      </c>
      <c r="DF50">
        <f t="shared" si="23"/>
      </c>
      <c r="DG50">
        <f t="shared" si="24"/>
      </c>
      <c r="DH50">
        <f t="shared" si="25"/>
      </c>
      <c r="DI50">
        <f t="shared" si="1"/>
      </c>
    </row>
    <row r="51" ht="15" customHeight="1">
      <c r="B51">
        <f t="shared" si="2"/>
      </c>
      <c r="R51">
        <f t="shared" si="4"/>
        <v>0</v>
      </c>
      <c r="S51">
        <f t="shared" si="5"/>
        <v>0</v>
      </c>
      <c r="T51">
        <f t="shared" si="6"/>
        <v>0</v>
      </c>
      <c r="U51">
        <f t="shared" si="7"/>
        <v>0</v>
      </c>
      <c r="V51">
        <f t="shared" si="8"/>
        <v>0</v>
      </c>
      <c r="W51">
        <f t="shared" si="9"/>
        <v>0</v>
      </c>
      <c r="X51">
        <f t="shared" si="10"/>
        <v>0</v>
      </c>
      <c r="Y51">
        <f t="shared" si="11"/>
        <v>0</v>
      </c>
      <c r="Z51">
        <f t="shared" si="12"/>
        <v>0</v>
      </c>
      <c r="AA51">
        <f t="shared" si="13"/>
        <v>0</v>
      </c>
      <c r="AB51">
        <f t="shared" si="14"/>
        <v>0</v>
      </c>
      <c r="AC51">
        <f t="shared" si="15"/>
        <v>0</v>
      </c>
      <c r="AE51">
        <f t="shared" si="0"/>
      </c>
      <c r="AV51">
        <f t="shared" si="16"/>
      </c>
      <c r="BM51">
        <f t="shared" si="17"/>
      </c>
      <c r="CD51">
        <f t="shared" si="0"/>
      </c>
      <c r="CZ51">
        <f t="shared" si="18"/>
      </c>
      <c r="DA51">
        <f t="shared" si="1"/>
      </c>
      <c r="DB51">
        <f t="shared" si="19"/>
      </c>
      <c r="DC51">
        <f t="shared" si="20"/>
      </c>
      <c r="DD51">
        <f t="shared" si="21"/>
      </c>
      <c r="DE51">
        <f t="shared" si="22"/>
      </c>
      <c r="DF51">
        <f t="shared" si="23"/>
      </c>
      <c r="DG51">
        <f t="shared" si="24"/>
      </c>
      <c r="DH51">
        <f t="shared" si="25"/>
      </c>
      <c r="DI51">
        <f t="shared" si="1"/>
      </c>
    </row>
    <row r="52" ht="15" customHeight="1">
      <c r="B52">
        <f t="shared" si="2"/>
      </c>
      <c r="R52">
        <f t="shared" si="4"/>
        <v>0</v>
      </c>
      <c r="S52">
        <f t="shared" si="5"/>
        <v>0</v>
      </c>
      <c r="T52">
        <f t="shared" si="6"/>
        <v>0</v>
      </c>
      <c r="U52">
        <f t="shared" si="7"/>
        <v>0</v>
      </c>
      <c r="V52">
        <f t="shared" si="8"/>
        <v>0</v>
      </c>
      <c r="W52">
        <f t="shared" si="9"/>
        <v>0</v>
      </c>
      <c r="X52">
        <f t="shared" si="10"/>
        <v>0</v>
      </c>
      <c r="Y52">
        <f t="shared" si="11"/>
        <v>0</v>
      </c>
      <c r="Z52">
        <f t="shared" si="12"/>
        <v>0</v>
      </c>
      <c r="AA52">
        <f t="shared" si="13"/>
        <v>0</v>
      </c>
      <c r="AB52">
        <f t="shared" si="14"/>
        <v>0</v>
      </c>
      <c r="AC52">
        <f t="shared" si="15"/>
        <v>0</v>
      </c>
      <c r="AE52">
        <f t="shared" si="0"/>
      </c>
      <c r="AV52">
        <f t="shared" si="16"/>
      </c>
      <c r="BM52">
        <f t="shared" si="17"/>
      </c>
      <c r="CD52">
        <f t="shared" si="0"/>
      </c>
      <c r="CZ52">
        <f t="shared" si="18"/>
      </c>
      <c r="DA52">
        <f t="shared" si="1"/>
      </c>
      <c r="DB52">
        <f t="shared" si="19"/>
      </c>
      <c r="DC52">
        <f t="shared" si="20"/>
      </c>
      <c r="DD52">
        <f t="shared" si="21"/>
      </c>
      <c r="DE52">
        <f t="shared" si="22"/>
      </c>
      <c r="DF52">
        <f t="shared" si="23"/>
      </c>
      <c r="DG52">
        <f t="shared" si="24"/>
      </c>
      <c r="DH52">
        <f t="shared" si="25"/>
      </c>
      <c r="DI52">
        <f t="shared" si="1"/>
      </c>
    </row>
    <row r="53" ht="15" customHeight="1">
      <c r="B53">
        <f t="shared" si="2"/>
      </c>
      <c r="R53">
        <f t="shared" si="4"/>
        <v>0</v>
      </c>
      <c r="S53">
        <f t="shared" si="5"/>
        <v>0</v>
      </c>
      <c r="T53">
        <f t="shared" si="6"/>
        <v>0</v>
      </c>
      <c r="U53">
        <f t="shared" si="7"/>
        <v>0</v>
      </c>
      <c r="V53">
        <f t="shared" si="8"/>
        <v>0</v>
      </c>
      <c r="W53">
        <f t="shared" si="9"/>
        <v>0</v>
      </c>
      <c r="X53">
        <f t="shared" si="10"/>
        <v>0</v>
      </c>
      <c r="Y53">
        <f t="shared" si="11"/>
        <v>0</v>
      </c>
      <c r="Z53">
        <f t="shared" si="12"/>
        <v>0</v>
      </c>
      <c r="AA53">
        <f t="shared" si="13"/>
        <v>0</v>
      </c>
      <c r="AB53">
        <f t="shared" si="14"/>
        <v>0</v>
      </c>
      <c r="AC53">
        <f t="shared" si="15"/>
        <v>0</v>
      </c>
      <c r="AE53">
        <f t="shared" si="0"/>
      </c>
      <c r="AV53">
        <f t="shared" si="16"/>
      </c>
      <c r="BM53">
        <f t="shared" si="17"/>
      </c>
      <c r="CD53">
        <f t="shared" si="0"/>
      </c>
      <c r="CZ53">
        <f t="shared" si="18"/>
      </c>
      <c r="DA53">
        <f t="shared" si="1"/>
      </c>
      <c r="DB53">
        <f t="shared" si="19"/>
      </c>
      <c r="DC53">
        <f t="shared" si="20"/>
      </c>
      <c r="DD53">
        <f t="shared" si="21"/>
      </c>
      <c r="DE53">
        <f t="shared" si="22"/>
      </c>
      <c r="DF53">
        <f t="shared" si="23"/>
      </c>
      <c r="DG53">
        <f t="shared" si="24"/>
      </c>
      <c r="DH53">
        <f t="shared" si="25"/>
      </c>
      <c r="DI53">
        <f t="shared" si="1"/>
      </c>
    </row>
    <row r="54" ht="15" customHeight="1">
      <c r="B54">
        <f t="shared" si="2"/>
      </c>
      <c r="R54">
        <f t="shared" si="4"/>
        <v>0</v>
      </c>
      <c r="S54">
        <f t="shared" si="5"/>
        <v>0</v>
      </c>
      <c r="T54">
        <f t="shared" si="6"/>
        <v>0</v>
      </c>
      <c r="U54">
        <f t="shared" si="7"/>
        <v>0</v>
      </c>
      <c r="V54">
        <f t="shared" si="8"/>
        <v>0</v>
      </c>
      <c r="W54">
        <f t="shared" si="9"/>
        <v>0</v>
      </c>
      <c r="X54">
        <f t="shared" si="10"/>
        <v>0</v>
      </c>
      <c r="Y54">
        <f t="shared" si="11"/>
        <v>0</v>
      </c>
      <c r="Z54">
        <f t="shared" si="12"/>
        <v>0</v>
      </c>
      <c r="AA54">
        <f t="shared" si="13"/>
        <v>0</v>
      </c>
      <c r="AB54">
        <f t="shared" si="14"/>
        <v>0</v>
      </c>
      <c r="AC54">
        <f t="shared" si="15"/>
        <v>0</v>
      </c>
      <c r="AE54">
        <f t="shared" si="0"/>
      </c>
      <c r="AV54">
        <f t="shared" si="16"/>
      </c>
      <c r="BM54">
        <f t="shared" si="17"/>
      </c>
      <c r="CD54">
        <f t="shared" si="0"/>
      </c>
      <c r="CZ54">
        <f t="shared" si="18"/>
      </c>
      <c r="DA54">
        <f t="shared" si="1"/>
      </c>
      <c r="DB54">
        <f t="shared" si="19"/>
      </c>
      <c r="DC54">
        <f t="shared" si="20"/>
      </c>
      <c r="DD54">
        <f t="shared" si="21"/>
      </c>
      <c r="DE54">
        <f t="shared" si="22"/>
      </c>
      <c r="DF54">
        <f t="shared" si="23"/>
      </c>
      <c r="DG54">
        <f t="shared" si="24"/>
      </c>
      <c r="DH54">
        <f t="shared" si="25"/>
      </c>
      <c r="DI54">
        <f t="shared" si="1"/>
      </c>
    </row>
    <row r="55" ht="15" customHeight="1">
      <c r="B55">
        <f t="shared" si="2"/>
      </c>
      <c r="R55">
        <f t="shared" si="4"/>
        <v>0</v>
      </c>
      <c r="S55">
        <f t="shared" si="5"/>
        <v>0</v>
      </c>
      <c r="T55">
        <f t="shared" si="6"/>
        <v>0</v>
      </c>
      <c r="U55">
        <f t="shared" si="7"/>
        <v>0</v>
      </c>
      <c r="V55">
        <f t="shared" si="8"/>
        <v>0</v>
      </c>
      <c r="W55">
        <f t="shared" si="9"/>
        <v>0</v>
      </c>
      <c r="X55">
        <f t="shared" si="10"/>
        <v>0</v>
      </c>
      <c r="Y55">
        <f t="shared" si="11"/>
        <v>0</v>
      </c>
      <c r="Z55">
        <f t="shared" si="12"/>
        <v>0</v>
      </c>
      <c r="AA55">
        <f t="shared" si="13"/>
        <v>0</v>
      </c>
      <c r="AB55">
        <f t="shared" si="14"/>
        <v>0</v>
      </c>
      <c r="AC55">
        <f t="shared" si="15"/>
        <v>0</v>
      </c>
      <c r="AE55">
        <f t="shared" si="0"/>
      </c>
      <c r="AV55">
        <f t="shared" si="16"/>
      </c>
      <c r="BM55">
        <f t="shared" si="17"/>
      </c>
      <c r="CD55">
        <f t="shared" si="0"/>
      </c>
      <c r="CZ55">
        <f t="shared" si="18"/>
      </c>
      <c r="DA55">
        <f t="shared" si="1"/>
      </c>
      <c r="DB55">
        <f t="shared" si="19"/>
      </c>
      <c r="DC55">
        <f t="shared" si="20"/>
      </c>
      <c r="DD55">
        <f t="shared" si="21"/>
      </c>
      <c r="DE55">
        <f t="shared" si="22"/>
      </c>
      <c r="DF55">
        <f t="shared" si="23"/>
      </c>
      <c r="DG55">
        <f t="shared" si="24"/>
      </c>
      <c r="DH55">
        <f t="shared" si="25"/>
      </c>
      <c r="DI55">
        <f t="shared" si="1"/>
      </c>
    </row>
    <row r="56" ht="15" customHeight="1">
      <c r="B56">
        <f t="shared" si="2"/>
      </c>
      <c r="R56">
        <f t="shared" si="4"/>
        <v>0</v>
      </c>
      <c r="S56">
        <f t="shared" si="5"/>
        <v>0</v>
      </c>
      <c r="T56">
        <f t="shared" si="6"/>
        <v>0</v>
      </c>
      <c r="U56">
        <f t="shared" si="7"/>
        <v>0</v>
      </c>
      <c r="V56">
        <f t="shared" si="8"/>
        <v>0</v>
      </c>
      <c r="W56">
        <f t="shared" si="9"/>
        <v>0</v>
      </c>
      <c r="X56">
        <f t="shared" si="10"/>
        <v>0</v>
      </c>
      <c r="Y56">
        <f t="shared" si="11"/>
        <v>0</v>
      </c>
      <c r="Z56">
        <f t="shared" si="12"/>
        <v>0</v>
      </c>
      <c r="AA56">
        <f t="shared" si="13"/>
        <v>0</v>
      </c>
      <c r="AB56">
        <f t="shared" si="14"/>
        <v>0</v>
      </c>
      <c r="AC56">
        <f t="shared" si="15"/>
        <v>0</v>
      </c>
      <c r="AE56">
        <f t="shared" si="0"/>
      </c>
      <c r="AV56">
        <f t="shared" si="16"/>
      </c>
      <c r="BM56">
        <f t="shared" si="17"/>
      </c>
      <c r="CD56">
        <f t="shared" si="0"/>
      </c>
      <c r="CZ56">
        <f t="shared" si="18"/>
      </c>
      <c r="DA56">
        <f t="shared" si="1"/>
      </c>
      <c r="DB56">
        <f t="shared" si="19"/>
      </c>
      <c r="DC56">
        <f t="shared" si="20"/>
      </c>
      <c r="DD56">
        <f t="shared" si="21"/>
      </c>
      <c r="DE56">
        <f t="shared" si="22"/>
      </c>
      <c r="DF56">
        <f t="shared" si="23"/>
      </c>
      <c r="DG56">
        <f t="shared" si="24"/>
      </c>
      <c r="DH56">
        <f t="shared" si="25"/>
      </c>
      <c r="DI56">
        <f t="shared" si="1"/>
      </c>
    </row>
    <row r="57" ht="15" customHeight="1">
      <c r="B57">
        <f t="shared" si="2"/>
      </c>
      <c r="R57">
        <f t="shared" si="4"/>
        <v>0</v>
      </c>
      <c r="S57">
        <f t="shared" si="5"/>
        <v>0</v>
      </c>
      <c r="T57">
        <f t="shared" si="6"/>
        <v>0</v>
      </c>
      <c r="U57">
        <f t="shared" si="7"/>
        <v>0</v>
      </c>
      <c r="V57">
        <f t="shared" si="8"/>
        <v>0</v>
      </c>
      <c r="W57">
        <f t="shared" si="9"/>
        <v>0</v>
      </c>
      <c r="X57">
        <f t="shared" si="10"/>
        <v>0</v>
      </c>
      <c r="Y57">
        <f t="shared" si="11"/>
        <v>0</v>
      </c>
      <c r="Z57">
        <f t="shared" si="12"/>
        <v>0</v>
      </c>
      <c r="AA57">
        <f t="shared" si="13"/>
        <v>0</v>
      </c>
      <c r="AB57">
        <f t="shared" si="14"/>
        <v>0</v>
      </c>
      <c r="AC57">
        <f t="shared" si="15"/>
        <v>0</v>
      </c>
      <c r="AE57">
        <f t="shared" si="0"/>
      </c>
      <c r="AV57">
        <f t="shared" si="16"/>
      </c>
      <c r="BM57">
        <f t="shared" si="17"/>
      </c>
      <c r="CD57">
        <f t="shared" si="0"/>
      </c>
      <c r="CZ57">
        <f t="shared" si="18"/>
      </c>
      <c r="DA57">
        <f t="shared" si="1"/>
      </c>
      <c r="DB57">
        <f t="shared" si="19"/>
      </c>
      <c r="DC57">
        <f t="shared" si="20"/>
      </c>
      <c r="DD57">
        <f t="shared" si="21"/>
      </c>
      <c r="DE57">
        <f t="shared" si="22"/>
      </c>
      <c r="DF57">
        <f t="shared" si="23"/>
      </c>
      <c r="DG57">
        <f t="shared" si="24"/>
      </c>
      <c r="DH57">
        <f t="shared" si="25"/>
      </c>
      <c r="DI57">
        <f t="shared" si="1"/>
      </c>
    </row>
    <row r="58" ht="15" customHeight="1">
      <c r="B58">
        <f t="shared" si="2"/>
      </c>
      <c r="R58">
        <f t="shared" si="4"/>
        <v>0</v>
      </c>
      <c r="S58">
        <f t="shared" si="5"/>
        <v>0</v>
      </c>
      <c r="T58">
        <f t="shared" si="6"/>
        <v>0</v>
      </c>
      <c r="U58">
        <f t="shared" si="7"/>
        <v>0</v>
      </c>
      <c r="V58">
        <f t="shared" si="8"/>
        <v>0</v>
      </c>
      <c r="W58">
        <f t="shared" si="9"/>
        <v>0</v>
      </c>
      <c r="X58">
        <f t="shared" si="10"/>
        <v>0</v>
      </c>
      <c r="Y58">
        <f t="shared" si="11"/>
        <v>0</v>
      </c>
      <c r="Z58">
        <f t="shared" si="12"/>
        <v>0</v>
      </c>
      <c r="AA58">
        <f t="shared" si="13"/>
        <v>0</v>
      </c>
      <c r="AB58">
        <f t="shared" si="14"/>
        <v>0</v>
      </c>
      <c r="AC58">
        <f t="shared" si="15"/>
        <v>0</v>
      </c>
      <c r="AE58">
        <f t="shared" si="0"/>
      </c>
      <c r="AV58">
        <f t="shared" si="16"/>
      </c>
      <c r="BM58">
        <f t="shared" si="17"/>
      </c>
      <c r="CD58">
        <f t="shared" si="0"/>
      </c>
      <c r="CZ58">
        <f t="shared" si="18"/>
      </c>
      <c r="DA58">
        <f t="shared" si="1"/>
      </c>
      <c r="DB58">
        <f t="shared" si="19"/>
      </c>
      <c r="DC58">
        <f t="shared" si="20"/>
      </c>
      <c r="DD58">
        <f t="shared" si="21"/>
      </c>
      <c r="DE58">
        <f t="shared" si="22"/>
      </c>
      <c r="DF58">
        <f t="shared" si="23"/>
      </c>
      <c r="DG58">
        <f t="shared" si="24"/>
      </c>
      <c r="DH58">
        <f t="shared" si="25"/>
      </c>
      <c r="DI58">
        <f t="shared" si="1"/>
      </c>
    </row>
    <row r="59" ht="15" customHeight="1">
      <c r="B59">
        <f t="shared" si="2"/>
      </c>
      <c r="R59">
        <f t="shared" si="4"/>
        <v>0</v>
      </c>
      <c r="S59">
        <f t="shared" si="5"/>
        <v>0</v>
      </c>
      <c r="T59">
        <f t="shared" si="6"/>
        <v>0</v>
      </c>
      <c r="U59">
        <f t="shared" si="7"/>
        <v>0</v>
      </c>
      <c r="V59">
        <f t="shared" si="8"/>
        <v>0</v>
      </c>
      <c r="W59">
        <f t="shared" si="9"/>
        <v>0</v>
      </c>
      <c r="X59">
        <f t="shared" si="10"/>
        <v>0</v>
      </c>
      <c r="Y59">
        <f t="shared" si="11"/>
        <v>0</v>
      </c>
      <c r="Z59">
        <f t="shared" si="12"/>
        <v>0</v>
      </c>
      <c r="AA59">
        <f t="shared" si="13"/>
        <v>0</v>
      </c>
      <c r="AB59">
        <f t="shared" si="14"/>
        <v>0</v>
      </c>
      <c r="AC59">
        <f t="shared" si="15"/>
        <v>0</v>
      </c>
      <c r="AE59">
        <f t="shared" si="0"/>
      </c>
      <c r="AV59">
        <f t="shared" si="16"/>
      </c>
      <c r="BM59">
        <f t="shared" si="17"/>
      </c>
      <c r="CD59">
        <f t="shared" si="0"/>
      </c>
      <c r="CZ59">
        <f t="shared" si="18"/>
      </c>
      <c r="DA59">
        <f t="shared" si="1"/>
      </c>
      <c r="DB59">
        <f t="shared" si="19"/>
      </c>
      <c r="DC59">
        <f t="shared" si="20"/>
      </c>
      <c r="DD59">
        <f t="shared" si="21"/>
      </c>
      <c r="DE59">
        <f t="shared" si="22"/>
      </c>
      <c r="DF59">
        <f t="shared" si="23"/>
      </c>
      <c r="DG59">
        <f t="shared" si="24"/>
      </c>
      <c r="DH59">
        <f t="shared" si="25"/>
      </c>
      <c r="DI59">
        <f t="shared" si="1"/>
      </c>
    </row>
    <row r="60" ht="15" customHeight="1">
      <c r="B60">
        <f t="shared" si="2"/>
      </c>
      <c r="R60">
        <f t="shared" si="4"/>
        <v>0</v>
      </c>
      <c r="S60">
        <f t="shared" si="5"/>
        <v>0</v>
      </c>
      <c r="T60">
        <f t="shared" si="6"/>
        <v>0</v>
      </c>
      <c r="U60">
        <f t="shared" si="7"/>
        <v>0</v>
      </c>
      <c r="V60">
        <f t="shared" si="8"/>
        <v>0</v>
      </c>
      <c r="W60">
        <f t="shared" si="9"/>
        <v>0</v>
      </c>
      <c r="X60">
        <f t="shared" si="10"/>
        <v>0</v>
      </c>
      <c r="Y60">
        <f t="shared" si="11"/>
        <v>0</v>
      </c>
      <c r="Z60">
        <f t="shared" si="12"/>
        <v>0</v>
      </c>
      <c r="AA60">
        <f t="shared" si="13"/>
        <v>0</v>
      </c>
      <c r="AB60">
        <f t="shared" si="14"/>
        <v>0</v>
      </c>
      <c r="AC60">
        <f t="shared" si="15"/>
        <v>0</v>
      </c>
      <c r="AE60">
        <f t="shared" si="0"/>
      </c>
      <c r="AV60">
        <f t="shared" si="16"/>
      </c>
      <c r="BM60">
        <f t="shared" si="17"/>
      </c>
      <c r="CD60">
        <f t="shared" si="0"/>
      </c>
      <c r="CZ60">
        <f t="shared" si="18"/>
      </c>
      <c r="DA60">
        <f t="shared" si="1"/>
      </c>
      <c r="DB60">
        <f t="shared" si="19"/>
      </c>
      <c r="DC60">
        <f t="shared" si="20"/>
      </c>
      <c r="DD60">
        <f t="shared" si="21"/>
      </c>
      <c r="DE60">
        <f t="shared" si="22"/>
      </c>
      <c r="DF60">
        <f t="shared" si="23"/>
      </c>
      <c r="DG60">
        <f t="shared" si="24"/>
      </c>
      <c r="DH60">
        <f t="shared" si="25"/>
      </c>
      <c r="DI60">
        <f t="shared" si="1"/>
      </c>
    </row>
    <row r="61" ht="15" customHeight="1">
      <c r="B61">
        <f t="shared" si="2"/>
      </c>
      <c r="R61">
        <f t="shared" si="4"/>
        <v>0</v>
      </c>
      <c r="S61">
        <f t="shared" si="5"/>
        <v>0</v>
      </c>
      <c r="T61">
        <f t="shared" si="6"/>
        <v>0</v>
      </c>
      <c r="U61">
        <f t="shared" si="7"/>
        <v>0</v>
      </c>
      <c r="V61">
        <f t="shared" si="8"/>
        <v>0</v>
      </c>
      <c r="W61">
        <f t="shared" si="9"/>
        <v>0</v>
      </c>
      <c r="X61">
        <f t="shared" si="10"/>
        <v>0</v>
      </c>
      <c r="Y61">
        <f t="shared" si="11"/>
        <v>0</v>
      </c>
      <c r="Z61">
        <f t="shared" si="12"/>
        <v>0</v>
      </c>
      <c r="AA61">
        <f t="shared" si="13"/>
        <v>0</v>
      </c>
      <c r="AB61">
        <f t="shared" si="14"/>
        <v>0</v>
      </c>
      <c r="AC61">
        <f t="shared" si="15"/>
        <v>0</v>
      </c>
      <c r="AE61">
        <f t="shared" si="0"/>
      </c>
      <c r="AV61">
        <f t="shared" si="16"/>
      </c>
      <c r="BM61">
        <f t="shared" si="17"/>
      </c>
      <c r="CD61">
        <f t="shared" si="0"/>
      </c>
      <c r="CZ61">
        <f t="shared" si="18"/>
      </c>
      <c r="DA61">
        <f t="shared" si="1"/>
      </c>
      <c r="DB61">
        <f t="shared" si="19"/>
      </c>
      <c r="DC61">
        <f t="shared" si="20"/>
      </c>
      <c r="DD61">
        <f t="shared" si="21"/>
      </c>
      <c r="DE61">
        <f t="shared" si="22"/>
      </c>
      <c r="DF61">
        <f t="shared" si="23"/>
      </c>
      <c r="DG61">
        <f t="shared" si="24"/>
      </c>
      <c r="DH61">
        <f t="shared" si="25"/>
      </c>
      <c r="DI61">
        <f t="shared" si="1"/>
      </c>
    </row>
    <row r="62" ht="15" customHeight="1">
      <c r="B62">
        <f t="shared" si="2"/>
      </c>
      <c r="R62">
        <f t="shared" si="4"/>
        <v>0</v>
      </c>
      <c r="S62">
        <f t="shared" si="5"/>
        <v>0</v>
      </c>
      <c r="T62">
        <f t="shared" si="6"/>
        <v>0</v>
      </c>
      <c r="U62">
        <f t="shared" si="7"/>
        <v>0</v>
      </c>
      <c r="V62">
        <f t="shared" si="8"/>
        <v>0</v>
      </c>
      <c r="W62">
        <f t="shared" si="9"/>
        <v>0</v>
      </c>
      <c r="X62">
        <f t="shared" si="10"/>
        <v>0</v>
      </c>
      <c r="Y62">
        <f t="shared" si="11"/>
        <v>0</v>
      </c>
      <c r="Z62">
        <f t="shared" si="12"/>
        <v>0</v>
      </c>
      <c r="AA62">
        <f t="shared" si="13"/>
        <v>0</v>
      </c>
      <c r="AB62">
        <f t="shared" si="14"/>
        <v>0</v>
      </c>
      <c r="AC62">
        <f t="shared" si="15"/>
        <v>0</v>
      </c>
      <c r="AE62">
        <f t="shared" si="0"/>
      </c>
      <c r="AV62">
        <f t="shared" si="16"/>
      </c>
      <c r="BM62">
        <f t="shared" si="17"/>
      </c>
      <c r="CD62">
        <f t="shared" si="0"/>
      </c>
      <c r="CZ62">
        <f t="shared" si="18"/>
      </c>
      <c r="DA62">
        <f t="shared" si="1"/>
      </c>
      <c r="DB62">
        <f t="shared" si="19"/>
      </c>
      <c r="DC62">
        <f t="shared" si="20"/>
      </c>
      <c r="DD62">
        <f t="shared" si="21"/>
      </c>
      <c r="DE62">
        <f t="shared" si="22"/>
      </c>
      <c r="DF62">
        <f t="shared" si="23"/>
      </c>
      <c r="DG62">
        <f t="shared" si="24"/>
      </c>
      <c r="DH62">
        <f t="shared" si="25"/>
      </c>
      <c r="DI62">
        <f t="shared" si="1"/>
      </c>
    </row>
    <row r="63" ht="15" customHeight="1">
      <c r="B63">
        <f t="shared" si="2"/>
      </c>
      <c r="R63">
        <f t="shared" si="4"/>
        <v>0</v>
      </c>
      <c r="S63">
        <f t="shared" si="5"/>
        <v>0</v>
      </c>
      <c r="T63">
        <f t="shared" si="6"/>
        <v>0</v>
      </c>
      <c r="U63">
        <f t="shared" si="7"/>
        <v>0</v>
      </c>
      <c r="V63">
        <f t="shared" si="8"/>
        <v>0</v>
      </c>
      <c r="W63">
        <f t="shared" si="9"/>
        <v>0</v>
      </c>
      <c r="X63">
        <f t="shared" si="10"/>
        <v>0</v>
      </c>
      <c r="Y63">
        <f t="shared" si="11"/>
        <v>0</v>
      </c>
      <c r="Z63">
        <f t="shared" si="12"/>
        <v>0</v>
      </c>
      <c r="AA63">
        <f t="shared" si="13"/>
        <v>0</v>
      </c>
      <c r="AB63">
        <f t="shared" si="14"/>
        <v>0</v>
      </c>
      <c r="AC63">
        <f t="shared" si="15"/>
        <v>0</v>
      </c>
      <c r="AE63">
        <f t="shared" si="0"/>
      </c>
      <c r="AV63">
        <f t="shared" si="16"/>
      </c>
      <c r="BM63">
        <f t="shared" si="17"/>
      </c>
      <c r="CD63">
        <f t="shared" si="0"/>
      </c>
      <c r="CZ63">
        <f t="shared" si="18"/>
      </c>
      <c r="DA63">
        <f t="shared" si="1"/>
      </c>
      <c r="DB63">
        <f t="shared" si="19"/>
      </c>
      <c r="DC63">
        <f t="shared" si="20"/>
      </c>
      <c r="DD63">
        <f t="shared" si="21"/>
      </c>
      <c r="DE63">
        <f t="shared" si="22"/>
      </c>
      <c r="DF63">
        <f t="shared" si="23"/>
      </c>
      <c r="DG63">
        <f t="shared" si="24"/>
      </c>
      <c r="DH63">
        <f t="shared" si="25"/>
      </c>
      <c r="DI63">
        <f t="shared" si="1"/>
      </c>
    </row>
    <row r="64" ht="15" customHeight="1">
      <c r="B64">
        <f t="shared" si="2"/>
      </c>
      <c r="R64">
        <f t="shared" si="4"/>
        <v>0</v>
      </c>
      <c r="S64">
        <f t="shared" si="5"/>
        <v>0</v>
      </c>
      <c r="T64">
        <f t="shared" si="6"/>
        <v>0</v>
      </c>
      <c r="U64">
        <f t="shared" si="7"/>
        <v>0</v>
      </c>
      <c r="V64">
        <f t="shared" si="8"/>
        <v>0</v>
      </c>
      <c r="W64">
        <f t="shared" si="9"/>
        <v>0</v>
      </c>
      <c r="X64">
        <f t="shared" si="10"/>
        <v>0</v>
      </c>
      <c r="Y64">
        <f t="shared" si="11"/>
        <v>0</v>
      </c>
      <c r="Z64">
        <f t="shared" si="12"/>
        <v>0</v>
      </c>
      <c r="AA64">
        <f t="shared" si="13"/>
        <v>0</v>
      </c>
      <c r="AB64">
        <f t="shared" si="14"/>
        <v>0</v>
      </c>
      <c r="AC64">
        <f t="shared" si="15"/>
        <v>0</v>
      </c>
      <c r="AE64">
        <f t="shared" si="0"/>
      </c>
      <c r="AV64">
        <f t="shared" si="16"/>
      </c>
      <c r="BM64">
        <f t="shared" si="17"/>
      </c>
      <c r="CD64">
        <f t="shared" si="0"/>
      </c>
      <c r="CZ64">
        <f t="shared" si="18"/>
      </c>
      <c r="DA64">
        <f t="shared" si="1"/>
      </c>
      <c r="DB64">
        <f t="shared" si="19"/>
      </c>
      <c r="DC64">
        <f t="shared" si="20"/>
      </c>
      <c r="DD64">
        <f t="shared" si="21"/>
      </c>
      <c r="DE64">
        <f t="shared" si="22"/>
      </c>
      <c r="DF64">
        <f t="shared" si="23"/>
      </c>
      <c r="DG64">
        <f t="shared" si="24"/>
      </c>
      <c r="DH64">
        <f t="shared" si="25"/>
      </c>
      <c r="DI64">
        <f t="shared" si="1"/>
      </c>
    </row>
    <row r="65" ht="15" customHeight="1">
      <c r="B65">
        <f t="shared" si="2"/>
      </c>
      <c r="R65">
        <f t="shared" si="4"/>
        <v>0</v>
      </c>
      <c r="S65">
        <f t="shared" si="5"/>
        <v>0</v>
      </c>
      <c r="T65">
        <f t="shared" si="6"/>
        <v>0</v>
      </c>
      <c r="U65">
        <f t="shared" si="7"/>
        <v>0</v>
      </c>
      <c r="V65">
        <f t="shared" si="8"/>
        <v>0</v>
      </c>
      <c r="W65">
        <f t="shared" si="9"/>
        <v>0</v>
      </c>
      <c r="X65">
        <f t="shared" si="10"/>
        <v>0</v>
      </c>
      <c r="Y65">
        <f t="shared" si="11"/>
        <v>0</v>
      </c>
      <c r="Z65">
        <f t="shared" si="12"/>
        <v>0</v>
      </c>
      <c r="AA65">
        <f t="shared" si="13"/>
        <v>0</v>
      </c>
      <c r="AB65">
        <f t="shared" si="14"/>
        <v>0</v>
      </c>
      <c r="AC65">
        <f t="shared" si="15"/>
        <v>0</v>
      </c>
      <c r="AE65">
        <f t="shared" si="0"/>
      </c>
      <c r="AV65">
        <f t="shared" si="16"/>
      </c>
      <c r="BM65">
        <f t="shared" si="17"/>
      </c>
      <c r="CD65">
        <f t="shared" si="0"/>
      </c>
      <c r="CZ65">
        <f t="shared" si="18"/>
      </c>
      <c r="DA65">
        <f t="shared" si="1"/>
      </c>
      <c r="DB65">
        <f t="shared" si="19"/>
      </c>
      <c r="DC65">
        <f t="shared" si="20"/>
      </c>
      <c r="DD65">
        <f t="shared" si="21"/>
      </c>
      <c r="DE65">
        <f t="shared" si="22"/>
      </c>
      <c r="DF65">
        <f t="shared" si="23"/>
      </c>
      <c r="DG65">
        <f t="shared" si="24"/>
      </c>
      <c r="DH65">
        <f t="shared" si="25"/>
      </c>
      <c r="DI65">
        <f t="shared" si="1"/>
      </c>
    </row>
    <row r="66" ht="15" customHeight="1">
      <c r="B66">
        <f t="shared" si="2"/>
      </c>
      <c r="R66">
        <f t="shared" si="4"/>
        <v>0</v>
      </c>
      <c r="S66">
        <f t="shared" si="5"/>
        <v>0</v>
      </c>
      <c r="T66">
        <f t="shared" si="6"/>
        <v>0</v>
      </c>
      <c r="U66">
        <f t="shared" si="7"/>
        <v>0</v>
      </c>
      <c r="V66">
        <f t="shared" si="8"/>
        <v>0</v>
      </c>
      <c r="W66">
        <f t="shared" si="9"/>
        <v>0</v>
      </c>
      <c r="X66">
        <f t="shared" si="10"/>
        <v>0</v>
      </c>
      <c r="Y66">
        <f t="shared" si="11"/>
        <v>0</v>
      </c>
      <c r="Z66">
        <f t="shared" si="12"/>
        <v>0</v>
      </c>
      <c r="AA66">
        <f t="shared" si="13"/>
        <v>0</v>
      </c>
      <c r="AB66">
        <f t="shared" si="14"/>
        <v>0</v>
      </c>
      <c r="AC66">
        <f t="shared" si="15"/>
        <v>0</v>
      </c>
      <c r="AE66">
        <f t="shared" si="0"/>
      </c>
      <c r="AV66">
        <f t="shared" si="16"/>
      </c>
      <c r="BM66">
        <f t="shared" si="17"/>
      </c>
      <c r="CD66">
        <f t="shared" si="0"/>
      </c>
      <c r="CZ66">
        <f t="shared" si="18"/>
      </c>
      <c r="DA66">
        <f t="shared" si="1"/>
      </c>
      <c r="DB66">
        <f t="shared" si="19"/>
      </c>
      <c r="DC66">
        <f t="shared" si="20"/>
      </c>
      <c r="DD66">
        <f t="shared" si="21"/>
      </c>
      <c r="DE66">
        <f t="shared" si="22"/>
      </c>
      <c r="DF66">
        <f t="shared" si="23"/>
      </c>
      <c r="DG66">
        <f t="shared" si="24"/>
      </c>
      <c r="DH66">
        <f t="shared" si="25"/>
      </c>
      <c r="DI66">
        <f t="shared" si="1"/>
      </c>
    </row>
    <row r="67" ht="15" customHeight="1">
      <c r="B67">
        <f t="shared" si="2"/>
      </c>
      <c r="R67">
        <f t="shared" si="4"/>
        <v>0</v>
      </c>
      <c r="S67">
        <f t="shared" si="5"/>
        <v>0</v>
      </c>
      <c r="T67">
        <f t="shared" si="6"/>
        <v>0</v>
      </c>
      <c r="U67">
        <f t="shared" si="7"/>
        <v>0</v>
      </c>
      <c r="V67">
        <f t="shared" si="8"/>
        <v>0</v>
      </c>
      <c r="W67">
        <f t="shared" si="9"/>
        <v>0</v>
      </c>
      <c r="X67">
        <f t="shared" si="10"/>
        <v>0</v>
      </c>
      <c r="Y67">
        <f t="shared" si="11"/>
        <v>0</v>
      </c>
      <c r="Z67">
        <f t="shared" si="12"/>
        <v>0</v>
      </c>
      <c r="AA67">
        <f t="shared" si="13"/>
        <v>0</v>
      </c>
      <c r="AB67">
        <f t="shared" si="14"/>
        <v>0</v>
      </c>
      <c r="AC67">
        <f t="shared" si="15"/>
        <v>0</v>
      </c>
      <c r="AE67">
        <f t="shared" si="0"/>
      </c>
      <c r="AV67">
        <f t="shared" si="16"/>
      </c>
      <c r="BM67">
        <f t="shared" si="17"/>
      </c>
      <c r="CD67">
        <f t="shared" si="0"/>
      </c>
      <c r="CZ67">
        <f t="shared" si="18"/>
      </c>
      <c r="DA67">
        <f t="shared" si="1"/>
      </c>
      <c r="DB67">
        <f t="shared" si="19"/>
      </c>
      <c r="DC67">
        <f t="shared" si="20"/>
      </c>
      <c r="DD67">
        <f t="shared" si="21"/>
      </c>
      <c r="DE67">
        <f t="shared" si="22"/>
      </c>
      <c r="DF67">
        <f t="shared" si="23"/>
      </c>
      <c r="DG67">
        <f t="shared" si="24"/>
      </c>
      <c r="DH67">
        <f t="shared" si="25"/>
      </c>
      <c r="DI67">
        <f t="shared" si="1"/>
      </c>
    </row>
    <row r="68" ht="15" customHeight="1">
      <c r="B68">
        <f t="shared" si="2"/>
      </c>
      <c r="R68">
        <f t="shared" si="4"/>
        <v>0</v>
      </c>
      <c r="S68">
        <f t="shared" si="5"/>
        <v>0</v>
      </c>
      <c r="T68">
        <f t="shared" si="6"/>
        <v>0</v>
      </c>
      <c r="U68">
        <f t="shared" si="7"/>
        <v>0</v>
      </c>
      <c r="V68">
        <f t="shared" si="8"/>
        <v>0</v>
      </c>
      <c r="W68">
        <f t="shared" si="9"/>
        <v>0</v>
      </c>
      <c r="X68">
        <f t="shared" si="10"/>
        <v>0</v>
      </c>
      <c r="Y68">
        <f t="shared" si="11"/>
        <v>0</v>
      </c>
      <c r="Z68">
        <f t="shared" si="12"/>
        <v>0</v>
      </c>
      <c r="AA68">
        <f t="shared" si="13"/>
        <v>0</v>
      </c>
      <c r="AB68">
        <f t="shared" si="14"/>
        <v>0</v>
      </c>
      <c r="AC68">
        <f t="shared" si="15"/>
        <v>0</v>
      </c>
      <c r="AE68">
        <f t="shared" si="0"/>
      </c>
      <c r="AV68">
        <f t="shared" si="16"/>
      </c>
      <c r="BM68">
        <f t="shared" si="17"/>
      </c>
      <c r="CD68">
        <f t="shared" si="0"/>
      </c>
      <c r="CZ68">
        <f t="shared" si="18"/>
      </c>
      <c r="DA68">
        <f t="shared" si="1"/>
      </c>
      <c r="DB68">
        <f t="shared" si="19"/>
      </c>
      <c r="DC68">
        <f t="shared" si="20"/>
      </c>
      <c r="DD68">
        <f t="shared" si="21"/>
      </c>
      <c r="DE68">
        <f t="shared" si="22"/>
      </c>
      <c r="DF68">
        <f t="shared" si="23"/>
      </c>
      <c r="DG68">
        <f t="shared" si="24"/>
      </c>
      <c r="DH68">
        <f t="shared" si="25"/>
      </c>
      <c r="DI68">
        <f t="shared" si="1"/>
      </c>
    </row>
    <row r="69" ht="15" customHeight="1">
      <c r="B69">
        <f t="shared" si="2"/>
      </c>
      <c r="R69">
        <f t="shared" si="4"/>
        <v>0</v>
      </c>
      <c r="S69">
        <f t="shared" si="5"/>
        <v>0</v>
      </c>
      <c r="T69">
        <f t="shared" si="6"/>
        <v>0</v>
      </c>
      <c r="U69">
        <f t="shared" si="7"/>
        <v>0</v>
      </c>
      <c r="V69">
        <f t="shared" si="8"/>
        <v>0</v>
      </c>
      <c r="W69">
        <f t="shared" si="9"/>
        <v>0</v>
      </c>
      <c r="X69">
        <f t="shared" si="10"/>
        <v>0</v>
      </c>
      <c r="Y69">
        <f t="shared" si="11"/>
        <v>0</v>
      </c>
      <c r="Z69">
        <f t="shared" si="12"/>
        <v>0</v>
      </c>
      <c r="AA69">
        <f t="shared" si="13"/>
        <v>0</v>
      </c>
      <c r="AB69">
        <f t="shared" si="14"/>
        <v>0</v>
      </c>
      <c r="AC69">
        <f t="shared" si="15"/>
        <v>0</v>
      </c>
      <c r="AE69">
        <f t="shared" si="0"/>
      </c>
      <c r="AV69">
        <f t="shared" si="16"/>
      </c>
      <c r="BM69">
        <f t="shared" si="17"/>
      </c>
      <c r="CD69">
        <f t="shared" si="0"/>
      </c>
      <c r="CZ69">
        <f t="shared" si="18"/>
      </c>
      <c r="DA69">
        <f t="shared" si="1"/>
      </c>
      <c r="DB69">
        <f t="shared" si="19"/>
      </c>
      <c r="DC69">
        <f t="shared" si="20"/>
      </c>
      <c r="DD69">
        <f t="shared" si="21"/>
      </c>
      <c r="DE69">
        <f t="shared" si="22"/>
      </c>
      <c r="DF69">
        <f t="shared" si="23"/>
      </c>
      <c r="DG69">
        <f t="shared" si="24"/>
      </c>
      <c r="DH69">
        <f t="shared" si="25"/>
      </c>
      <c r="DI69">
        <f t="shared" si="1"/>
      </c>
    </row>
    <row r="70" ht="15" customHeight="1">
      <c r="B70">
        <f t="shared" si="2"/>
      </c>
      <c r="R70">
        <f t="shared" si="4"/>
        <v>0</v>
      </c>
      <c r="S70">
        <f t="shared" si="5"/>
        <v>0</v>
      </c>
      <c r="T70">
        <f t="shared" si="6"/>
        <v>0</v>
      </c>
      <c r="U70">
        <f t="shared" si="7"/>
        <v>0</v>
      </c>
      <c r="V70">
        <f t="shared" si="8"/>
        <v>0</v>
      </c>
      <c r="W70">
        <f t="shared" si="9"/>
        <v>0</v>
      </c>
      <c r="X70">
        <f t="shared" si="10"/>
        <v>0</v>
      </c>
      <c r="Y70">
        <f t="shared" si="11"/>
        <v>0</v>
      </c>
      <c r="Z70">
        <f t="shared" si="12"/>
        <v>0</v>
      </c>
      <c r="AA70">
        <f t="shared" si="13"/>
        <v>0</v>
      </c>
      <c r="AB70">
        <f t="shared" si="14"/>
        <v>0</v>
      </c>
      <c r="AC70">
        <f t="shared" si="15"/>
        <v>0</v>
      </c>
      <c r="AE70">
        <f t="shared" si="0"/>
      </c>
      <c r="AV70">
        <f t="shared" si="16"/>
      </c>
      <c r="BM70">
        <f t="shared" si="17"/>
      </c>
      <c r="CD70">
        <f t="shared" si="0"/>
      </c>
      <c r="CZ70">
        <f t="shared" si="18"/>
      </c>
      <c r="DA70">
        <f t="shared" si="1"/>
      </c>
      <c r="DB70">
        <f t="shared" si="19"/>
      </c>
      <c r="DC70">
        <f t="shared" si="20"/>
      </c>
      <c r="DD70">
        <f t="shared" si="21"/>
      </c>
      <c r="DE70">
        <f t="shared" si="22"/>
      </c>
      <c r="DF70">
        <f t="shared" si="23"/>
      </c>
      <c r="DG70">
        <f t="shared" si="24"/>
      </c>
      <c r="DH70">
        <f t="shared" si="25"/>
      </c>
      <c r="DI70">
        <f t="shared" si="1"/>
      </c>
    </row>
    <row r="71" ht="15" customHeight="1">
      <c r="B71">
        <f t="shared" si="2"/>
      </c>
      <c r="R71">
        <f t="shared" si="4"/>
        <v>0</v>
      </c>
      <c r="S71">
        <f t="shared" si="5"/>
        <v>0</v>
      </c>
      <c r="T71">
        <f t="shared" si="6"/>
        <v>0</v>
      </c>
      <c r="U71">
        <f t="shared" si="7"/>
        <v>0</v>
      </c>
      <c r="V71">
        <f t="shared" si="8"/>
        <v>0</v>
      </c>
      <c r="W71">
        <f t="shared" si="9"/>
        <v>0</v>
      </c>
      <c r="X71">
        <f t="shared" si="10"/>
        <v>0</v>
      </c>
      <c r="Y71">
        <f t="shared" si="11"/>
        <v>0</v>
      </c>
      <c r="Z71">
        <f t="shared" si="12"/>
        <v>0</v>
      </c>
      <c r="AA71">
        <f t="shared" si="13"/>
        <v>0</v>
      </c>
      <c r="AB71">
        <f t="shared" si="14"/>
        <v>0</v>
      </c>
      <c r="AC71">
        <f t="shared" si="15"/>
        <v>0</v>
      </c>
      <c r="AE71">
        <f t="shared" si="0"/>
      </c>
      <c r="AV71">
        <f t="shared" si="16"/>
      </c>
      <c r="BM71">
        <f t="shared" si="17"/>
      </c>
      <c r="CD71">
        <f t="shared" si="0"/>
      </c>
      <c r="CZ71">
        <f t="shared" si="18"/>
      </c>
      <c r="DA71">
        <f t="shared" si="1"/>
      </c>
      <c r="DB71">
        <f t="shared" si="19"/>
      </c>
      <c r="DC71">
        <f t="shared" si="20"/>
      </c>
      <c r="DD71">
        <f t="shared" si="21"/>
      </c>
      <c r="DE71">
        <f t="shared" si="22"/>
      </c>
      <c r="DF71">
        <f t="shared" si="23"/>
      </c>
      <c r="DG71">
        <f t="shared" si="24"/>
      </c>
      <c r="DH71">
        <f t="shared" si="25"/>
      </c>
      <c r="DI71">
        <f t="shared" si="1"/>
      </c>
    </row>
    <row r="72" ht="15" customHeight="1">
      <c r="B72">
        <f t="shared" si="2"/>
      </c>
      <c r="R72">
        <f t="shared" si="4"/>
        <v>0</v>
      </c>
      <c r="S72">
        <f t="shared" si="5"/>
        <v>0</v>
      </c>
      <c r="T72">
        <f t="shared" si="6"/>
        <v>0</v>
      </c>
      <c r="U72">
        <f t="shared" si="7"/>
        <v>0</v>
      </c>
      <c r="V72">
        <f t="shared" si="8"/>
        <v>0</v>
      </c>
      <c r="W72">
        <f t="shared" si="9"/>
        <v>0</v>
      </c>
      <c r="X72">
        <f t="shared" si="10"/>
        <v>0</v>
      </c>
      <c r="Y72">
        <f t="shared" si="11"/>
        <v>0</v>
      </c>
      <c r="Z72">
        <f t="shared" si="12"/>
        <v>0</v>
      </c>
      <c r="AA72">
        <f t="shared" si="13"/>
        <v>0</v>
      </c>
      <c r="AB72">
        <f t="shared" si="14"/>
        <v>0</v>
      </c>
      <c r="AC72">
        <f t="shared" si="15"/>
        <v>0</v>
      </c>
      <c r="AE72">
        <f t="shared" si="0"/>
      </c>
      <c r="AV72">
        <f t="shared" si="16"/>
      </c>
      <c r="BM72">
        <f t="shared" si="17"/>
      </c>
      <c r="CD72">
        <f t="shared" si="0"/>
      </c>
      <c r="CZ72">
        <f t="shared" si="18"/>
      </c>
      <c r="DA72">
        <f t="shared" si="1"/>
      </c>
      <c r="DB72">
        <f t="shared" si="19"/>
      </c>
      <c r="DC72">
        <f t="shared" si="20"/>
      </c>
      <c r="DD72">
        <f t="shared" si="21"/>
      </c>
      <c r="DE72">
        <f t="shared" si="22"/>
      </c>
      <c r="DF72">
        <f t="shared" si="23"/>
      </c>
      <c r="DG72">
        <f t="shared" si="24"/>
      </c>
      <c r="DH72">
        <f t="shared" si="25"/>
      </c>
      <c r="DI72">
        <f t="shared" si="1"/>
      </c>
    </row>
    <row r="73" ht="15" customHeight="1">
      <c r="B73">
        <f t="shared" si="2"/>
      </c>
      <c r="R73">
        <f t="shared" si="4"/>
        <v>0</v>
      </c>
      <c r="S73">
        <f t="shared" si="5"/>
        <v>0</v>
      </c>
      <c r="T73">
        <f t="shared" si="6"/>
        <v>0</v>
      </c>
      <c r="U73">
        <f t="shared" si="7"/>
        <v>0</v>
      </c>
      <c r="V73">
        <f t="shared" si="8"/>
        <v>0</v>
      </c>
      <c r="W73">
        <f t="shared" si="9"/>
        <v>0</v>
      </c>
      <c r="X73">
        <f t="shared" si="10"/>
        <v>0</v>
      </c>
      <c r="Y73">
        <f t="shared" si="11"/>
        <v>0</v>
      </c>
      <c r="Z73">
        <f t="shared" si="12"/>
        <v>0</v>
      </c>
      <c r="AA73">
        <f t="shared" si="13"/>
        <v>0</v>
      </c>
      <c r="AB73">
        <f t="shared" si="14"/>
        <v>0</v>
      </c>
      <c r="AC73">
        <f t="shared" si="15"/>
        <v>0</v>
      </c>
      <c r="AE73">
        <f t="shared" si="0"/>
      </c>
      <c r="AV73">
        <f t="shared" si="16"/>
      </c>
      <c r="BM73">
        <f t="shared" si="17"/>
      </c>
      <c r="CD73">
        <f t="shared" si="0"/>
      </c>
      <c r="CZ73">
        <f t="shared" si="18"/>
      </c>
      <c r="DA73">
        <f t="shared" si="1"/>
      </c>
      <c r="DB73">
        <f t="shared" si="19"/>
      </c>
      <c r="DC73">
        <f t="shared" si="20"/>
      </c>
      <c r="DD73">
        <f t="shared" si="21"/>
      </c>
      <c r="DE73">
        <f t="shared" si="22"/>
      </c>
      <c r="DF73">
        <f t="shared" si="23"/>
      </c>
      <c r="DG73">
        <f t="shared" si="24"/>
      </c>
      <c r="DH73">
        <f t="shared" si="25"/>
      </c>
      <c r="DI73">
        <f t="shared" si="1"/>
      </c>
    </row>
    <row r="74" ht="15" customHeight="1">
      <c r="B74">
        <f t="shared" si="2"/>
      </c>
      <c r="R74">
        <f t="shared" si="4"/>
        <v>0</v>
      </c>
      <c r="S74">
        <f t="shared" si="5"/>
        <v>0</v>
      </c>
      <c r="T74">
        <f t="shared" si="6"/>
        <v>0</v>
      </c>
      <c r="U74">
        <f t="shared" si="7"/>
        <v>0</v>
      </c>
      <c r="V74">
        <f t="shared" si="8"/>
        <v>0</v>
      </c>
      <c r="W74">
        <f t="shared" si="9"/>
        <v>0</v>
      </c>
      <c r="X74">
        <f t="shared" si="10"/>
        <v>0</v>
      </c>
      <c r="Y74">
        <f t="shared" si="11"/>
        <v>0</v>
      </c>
      <c r="Z74">
        <f t="shared" si="12"/>
        <v>0</v>
      </c>
      <c r="AA74">
        <f t="shared" si="13"/>
        <v>0</v>
      </c>
      <c r="AB74">
        <f t="shared" si="14"/>
        <v>0</v>
      </c>
      <c r="AC74">
        <f t="shared" si="15"/>
        <v>0</v>
      </c>
      <c r="AE74">
        <f t="shared" si="0"/>
      </c>
      <c r="AV74">
        <f t="shared" si="16"/>
      </c>
      <c r="BM74">
        <f t="shared" si="17"/>
      </c>
      <c r="CD74">
        <f t="shared" si="0"/>
      </c>
      <c r="CZ74">
        <f t="shared" si="18"/>
      </c>
      <c r="DA74">
        <f t="shared" si="1"/>
      </c>
      <c r="DB74">
        <f t="shared" si="19"/>
      </c>
      <c r="DC74">
        <f t="shared" si="20"/>
      </c>
      <c r="DD74">
        <f t="shared" si="21"/>
      </c>
      <c r="DE74">
        <f t="shared" si="22"/>
      </c>
      <c r="DF74">
        <f t="shared" si="23"/>
      </c>
      <c r="DG74">
        <f t="shared" si="24"/>
      </c>
      <c r="DH74">
        <f t="shared" si="25"/>
      </c>
      <c r="DI74">
        <f t="shared" si="1"/>
      </c>
    </row>
    <row r="75" ht="15" customHeight="1">
      <c r="B75">
        <f t="shared" si="2"/>
      </c>
      <c r="R75">
        <f t="shared" si="4"/>
        <v>0</v>
      </c>
      <c r="S75">
        <f t="shared" si="5"/>
        <v>0</v>
      </c>
      <c r="T75">
        <f t="shared" si="6"/>
        <v>0</v>
      </c>
      <c r="U75">
        <f t="shared" si="7"/>
        <v>0</v>
      </c>
      <c r="V75">
        <f t="shared" si="8"/>
        <v>0</v>
      </c>
      <c r="W75">
        <f t="shared" si="9"/>
        <v>0</v>
      </c>
      <c r="X75">
        <f t="shared" si="10"/>
        <v>0</v>
      </c>
      <c r="Y75">
        <f t="shared" si="11"/>
        <v>0</v>
      </c>
      <c r="Z75">
        <f t="shared" si="12"/>
        <v>0</v>
      </c>
      <c r="AA75">
        <f t="shared" si="13"/>
        <v>0</v>
      </c>
      <c r="AB75">
        <f t="shared" si="14"/>
        <v>0</v>
      </c>
      <c r="AC75">
        <f t="shared" si="15"/>
        <v>0</v>
      </c>
      <c r="AE75">
        <f t="shared" si="0"/>
      </c>
      <c r="AV75">
        <f t="shared" si="16"/>
      </c>
      <c r="BM75">
        <f t="shared" si="17"/>
      </c>
      <c r="CD75">
        <f t="shared" si="0"/>
      </c>
      <c r="CZ75">
        <f t="shared" si="18"/>
      </c>
      <c r="DA75">
        <f t="shared" si="1"/>
      </c>
      <c r="DB75">
        <f t="shared" si="19"/>
      </c>
      <c r="DC75">
        <f t="shared" si="20"/>
      </c>
      <c r="DD75">
        <f t="shared" si="21"/>
      </c>
      <c r="DE75">
        <f t="shared" si="22"/>
      </c>
      <c r="DF75">
        <f t="shared" si="23"/>
      </c>
      <c r="DG75">
        <f t="shared" si="24"/>
      </c>
      <c r="DH75">
        <f t="shared" si="25"/>
      </c>
      <c r="DI75">
        <f t="shared" si="1"/>
      </c>
    </row>
    <row r="76" ht="15" customHeight="1">
      <c r="B76">
        <f t="shared" si="2"/>
      </c>
      <c r="R76">
        <f t="shared" si="4"/>
        <v>0</v>
      </c>
      <c r="S76">
        <f t="shared" si="5"/>
        <v>0</v>
      </c>
      <c r="T76">
        <f t="shared" si="6"/>
        <v>0</v>
      </c>
      <c r="U76">
        <f t="shared" si="7"/>
        <v>0</v>
      </c>
      <c r="V76">
        <f t="shared" si="8"/>
        <v>0</v>
      </c>
      <c r="W76">
        <f t="shared" si="9"/>
        <v>0</v>
      </c>
      <c r="X76">
        <f t="shared" si="10"/>
        <v>0</v>
      </c>
      <c r="Y76">
        <f t="shared" si="11"/>
        <v>0</v>
      </c>
      <c r="Z76">
        <f t="shared" si="12"/>
        <v>0</v>
      </c>
      <c r="AA76">
        <f t="shared" si="13"/>
        <v>0</v>
      </c>
      <c r="AB76">
        <f t="shared" si="14"/>
        <v>0</v>
      </c>
      <c r="AC76">
        <f t="shared" si="15"/>
        <v>0</v>
      </c>
      <c r="AE76">
        <f t="shared" si="0"/>
      </c>
      <c r="AV76">
        <f t="shared" si="16"/>
      </c>
      <c r="BM76">
        <f t="shared" si="17"/>
      </c>
      <c r="CD76">
        <f t="shared" si="0"/>
      </c>
      <c r="CZ76">
        <f t="shared" si="18"/>
      </c>
      <c r="DA76">
        <f t="shared" si="1"/>
      </c>
      <c r="DB76">
        <f t="shared" si="19"/>
      </c>
      <c r="DC76">
        <f t="shared" si="20"/>
      </c>
      <c r="DD76">
        <f t="shared" si="21"/>
      </c>
      <c r="DE76">
        <f t="shared" si="22"/>
      </c>
      <c r="DF76">
        <f t="shared" si="23"/>
      </c>
      <c r="DG76">
        <f t="shared" si="24"/>
      </c>
      <c r="DH76">
        <f t="shared" si="25"/>
      </c>
      <c r="DI76">
        <f t="shared" si="1"/>
      </c>
    </row>
    <row r="77" ht="15" customHeight="1">
      <c r="B77">
        <f t="shared" si="2"/>
      </c>
      <c r="R77">
        <f t="shared" si="4"/>
        <v>0</v>
      </c>
      <c r="S77">
        <f t="shared" si="5"/>
        <v>0</v>
      </c>
      <c r="T77">
        <f t="shared" si="6"/>
        <v>0</v>
      </c>
      <c r="U77">
        <f t="shared" si="7"/>
        <v>0</v>
      </c>
      <c r="V77">
        <f t="shared" si="8"/>
        <v>0</v>
      </c>
      <c r="W77">
        <f t="shared" si="9"/>
        <v>0</v>
      </c>
      <c r="X77">
        <f t="shared" si="10"/>
        <v>0</v>
      </c>
      <c r="Y77">
        <f t="shared" si="11"/>
        <v>0</v>
      </c>
      <c r="Z77">
        <f t="shared" si="12"/>
        <v>0</v>
      </c>
      <c r="AA77">
        <f t="shared" si="13"/>
        <v>0</v>
      </c>
      <c r="AB77">
        <f t="shared" si="14"/>
        <v>0</v>
      </c>
      <c r="AC77">
        <f t="shared" si="15"/>
        <v>0</v>
      </c>
      <c r="AE77">
        <f t="shared" si="0"/>
      </c>
      <c r="AV77">
        <f t="shared" si="16"/>
      </c>
      <c r="BM77">
        <f t="shared" si="17"/>
      </c>
      <c r="CD77">
        <f t="shared" si="0"/>
      </c>
      <c r="CZ77">
        <f t="shared" si="18"/>
      </c>
      <c r="DA77">
        <f t="shared" si="1"/>
      </c>
      <c r="DB77">
        <f t="shared" si="19"/>
      </c>
      <c r="DC77">
        <f t="shared" si="20"/>
      </c>
      <c r="DD77">
        <f t="shared" si="21"/>
      </c>
      <c r="DE77">
        <f t="shared" si="22"/>
      </c>
      <c r="DF77">
        <f t="shared" si="23"/>
      </c>
      <c r="DG77">
        <f t="shared" si="24"/>
      </c>
      <c r="DH77">
        <f t="shared" si="25"/>
      </c>
      <c r="DI77">
        <f t="shared" si="1"/>
      </c>
    </row>
    <row r="78" ht="15" customHeight="1">
      <c r="B78">
        <f t="shared" si="2"/>
      </c>
      <c r="R78">
        <f t="shared" si="4"/>
        <v>0</v>
      </c>
      <c r="S78">
        <f t="shared" si="5"/>
        <v>0</v>
      </c>
      <c r="T78">
        <f t="shared" si="6"/>
        <v>0</v>
      </c>
      <c r="U78">
        <f t="shared" si="7"/>
        <v>0</v>
      </c>
      <c r="V78">
        <f t="shared" si="8"/>
        <v>0</v>
      </c>
      <c r="W78">
        <f t="shared" si="9"/>
        <v>0</v>
      </c>
      <c r="X78">
        <f t="shared" si="10"/>
        <v>0</v>
      </c>
      <c r="Y78">
        <f t="shared" si="11"/>
        <v>0</v>
      </c>
      <c r="Z78">
        <f t="shared" si="12"/>
        <v>0</v>
      </c>
      <c r="AA78">
        <f t="shared" si="13"/>
        <v>0</v>
      </c>
      <c r="AB78">
        <f t="shared" si="14"/>
        <v>0</v>
      </c>
      <c r="AC78">
        <f t="shared" si="15"/>
        <v>0</v>
      </c>
      <c r="AE78">
        <f t="shared" si="0"/>
      </c>
      <c r="AV78">
        <f t="shared" si="16"/>
      </c>
      <c r="BM78">
        <f t="shared" si="17"/>
      </c>
      <c r="CD78">
        <f t="shared" si="0"/>
      </c>
      <c r="CZ78">
        <f t="shared" si="18"/>
      </c>
      <c r="DA78">
        <f t="shared" si="1"/>
      </c>
      <c r="DB78">
        <f t="shared" si="19"/>
      </c>
      <c r="DC78">
        <f t="shared" si="20"/>
      </c>
      <c r="DD78">
        <f t="shared" si="21"/>
      </c>
      <c r="DE78">
        <f t="shared" si="22"/>
      </c>
      <c r="DF78">
        <f t="shared" si="23"/>
      </c>
      <c r="DG78">
        <f t="shared" si="24"/>
      </c>
      <c r="DH78">
        <f t="shared" si="25"/>
      </c>
      <c r="DI78">
        <f t="shared" si="1"/>
      </c>
    </row>
    <row r="79" ht="15" customHeight="1">
      <c r="B79">
        <f t="shared" si="2"/>
      </c>
      <c r="R79">
        <f t="shared" si="4"/>
        <v>0</v>
      </c>
      <c r="S79">
        <f t="shared" si="5"/>
        <v>0</v>
      </c>
      <c r="T79">
        <f t="shared" si="6"/>
        <v>0</v>
      </c>
      <c r="U79">
        <f t="shared" si="7"/>
        <v>0</v>
      </c>
      <c r="V79">
        <f t="shared" si="8"/>
        <v>0</v>
      </c>
      <c r="W79">
        <f t="shared" si="9"/>
        <v>0</v>
      </c>
      <c r="X79">
        <f t="shared" si="10"/>
        <v>0</v>
      </c>
      <c r="Y79">
        <f t="shared" si="11"/>
        <v>0</v>
      </c>
      <c r="Z79">
        <f t="shared" si="12"/>
        <v>0</v>
      </c>
      <c r="AA79">
        <f t="shared" si="13"/>
        <v>0</v>
      </c>
      <c r="AB79">
        <f t="shared" si="14"/>
        <v>0</v>
      </c>
      <c r="AC79">
        <f t="shared" si="15"/>
        <v>0</v>
      </c>
      <c r="AE79">
        <f t="shared" si="0"/>
      </c>
      <c r="AV79">
        <f t="shared" si="16"/>
      </c>
      <c r="BM79">
        <f t="shared" si="17"/>
      </c>
      <c r="CD79">
        <f t="shared" si="0"/>
      </c>
      <c r="CZ79">
        <f t="shared" si="18"/>
      </c>
      <c r="DA79">
        <f t="shared" si="1"/>
      </c>
      <c r="DB79">
        <f t="shared" si="19"/>
      </c>
      <c r="DC79">
        <f t="shared" si="20"/>
      </c>
      <c r="DD79">
        <f t="shared" si="21"/>
      </c>
      <c r="DE79">
        <f t="shared" si="22"/>
      </c>
      <c r="DF79">
        <f t="shared" si="23"/>
      </c>
      <c r="DG79">
        <f t="shared" si="24"/>
      </c>
      <c r="DH79">
        <f t="shared" si="25"/>
      </c>
      <c r="DI79">
        <f t="shared" si="1"/>
      </c>
    </row>
    <row r="80" ht="15" customHeight="1">
      <c r="B80">
        <f t="shared" si="2"/>
      </c>
      <c r="R80">
        <f t="shared" si="4"/>
        <v>0</v>
      </c>
      <c r="S80">
        <f t="shared" si="5"/>
        <v>0</v>
      </c>
      <c r="T80">
        <f t="shared" si="6"/>
        <v>0</v>
      </c>
      <c r="U80">
        <f t="shared" si="7"/>
        <v>0</v>
      </c>
      <c r="V80">
        <f t="shared" si="8"/>
        <v>0</v>
      </c>
      <c r="W80">
        <f t="shared" si="9"/>
        <v>0</v>
      </c>
      <c r="X80">
        <f t="shared" si="10"/>
        <v>0</v>
      </c>
      <c r="Y80">
        <f t="shared" si="11"/>
        <v>0</v>
      </c>
      <c r="Z80">
        <f t="shared" si="12"/>
        <v>0</v>
      </c>
      <c r="AA80">
        <f t="shared" si="13"/>
        <v>0</v>
      </c>
      <c r="AB80">
        <f t="shared" si="14"/>
        <v>0</v>
      </c>
      <c r="AC80">
        <f t="shared" si="15"/>
        <v>0</v>
      </c>
      <c r="AE80">
        <f t="shared" si="0"/>
      </c>
      <c r="AV80">
        <f t="shared" si="16"/>
      </c>
      <c r="BM80">
        <f t="shared" si="17"/>
      </c>
      <c r="CD80">
        <f t="shared" si="0"/>
      </c>
      <c r="CZ80">
        <f t="shared" si="18"/>
      </c>
      <c r="DA80">
        <f t="shared" si="1"/>
      </c>
      <c r="DB80">
        <f t="shared" si="19"/>
      </c>
      <c r="DC80">
        <f t="shared" si="20"/>
      </c>
      <c r="DD80">
        <f t="shared" si="21"/>
      </c>
      <c r="DE80">
        <f t="shared" si="22"/>
      </c>
      <c r="DF80">
        <f t="shared" si="23"/>
      </c>
      <c r="DG80">
        <f t="shared" si="24"/>
      </c>
      <c r="DH80">
        <f t="shared" si="25"/>
      </c>
      <c r="DI80">
        <f t="shared" si="1"/>
      </c>
    </row>
    <row r="81" ht="15" customHeight="1">
      <c r="B81">
        <f t="shared" si="2"/>
      </c>
      <c r="R81">
        <f t="shared" si="4"/>
        <v>0</v>
      </c>
      <c r="S81">
        <f t="shared" si="5"/>
        <v>0</v>
      </c>
      <c r="T81">
        <f t="shared" si="6"/>
        <v>0</v>
      </c>
      <c r="U81">
        <f t="shared" si="7"/>
        <v>0</v>
      </c>
      <c r="V81">
        <f t="shared" si="8"/>
        <v>0</v>
      </c>
      <c r="W81">
        <f t="shared" si="9"/>
        <v>0</v>
      </c>
      <c r="X81">
        <f t="shared" si="10"/>
        <v>0</v>
      </c>
      <c r="Y81">
        <f t="shared" si="11"/>
        <v>0</v>
      </c>
      <c r="Z81">
        <f t="shared" si="12"/>
        <v>0</v>
      </c>
      <c r="AA81">
        <f t="shared" si="13"/>
        <v>0</v>
      </c>
      <c r="AB81">
        <f t="shared" si="14"/>
        <v>0</v>
      </c>
      <c r="AC81">
        <f t="shared" si="15"/>
        <v>0</v>
      </c>
      <c r="AE81">
        <f t="shared" si="0"/>
      </c>
      <c r="AV81">
        <f t="shared" si="16"/>
      </c>
      <c r="BM81">
        <f t="shared" si="17"/>
      </c>
      <c r="CD81">
        <f t="shared" si="0"/>
      </c>
      <c r="CZ81">
        <f t="shared" si="18"/>
      </c>
      <c r="DA81">
        <f t="shared" si="1"/>
      </c>
      <c r="DB81">
        <f t="shared" si="19"/>
      </c>
      <c r="DC81">
        <f t="shared" si="20"/>
      </c>
      <c r="DD81">
        <f t="shared" si="21"/>
      </c>
      <c r="DE81">
        <f t="shared" si="22"/>
      </c>
      <c r="DF81">
        <f t="shared" si="23"/>
      </c>
      <c r="DG81">
        <f t="shared" si="24"/>
      </c>
      <c r="DH81">
        <f t="shared" si="25"/>
      </c>
      <c r="DI81">
        <f t="shared" si="1"/>
      </c>
    </row>
    <row r="82" ht="15" customHeight="1">
      <c r="B82">
        <f t="shared" si="2"/>
      </c>
      <c r="R82">
        <f t="shared" si="4"/>
        <v>0</v>
      </c>
      <c r="S82">
        <f t="shared" si="5"/>
        <v>0</v>
      </c>
      <c r="T82">
        <f t="shared" si="6"/>
        <v>0</v>
      </c>
      <c r="U82">
        <f t="shared" si="7"/>
        <v>0</v>
      </c>
      <c r="V82">
        <f t="shared" si="8"/>
        <v>0</v>
      </c>
      <c r="W82">
        <f t="shared" si="9"/>
        <v>0</v>
      </c>
      <c r="X82">
        <f t="shared" si="10"/>
        <v>0</v>
      </c>
      <c r="Y82">
        <f t="shared" si="11"/>
        <v>0</v>
      </c>
      <c r="Z82">
        <f t="shared" si="12"/>
        <v>0</v>
      </c>
      <c r="AA82">
        <f t="shared" si="13"/>
        <v>0</v>
      </c>
      <c r="AB82">
        <f t="shared" si="14"/>
        <v>0</v>
      </c>
      <c r="AC82">
        <f t="shared" si="15"/>
        <v>0</v>
      </c>
      <c r="AE82">
        <f t="shared" si="0"/>
      </c>
      <c r="AV82">
        <f t="shared" si="16"/>
      </c>
      <c r="BM82">
        <f t="shared" si="17"/>
      </c>
      <c r="CD82">
        <f t="shared" si="0"/>
      </c>
      <c r="CZ82">
        <f t="shared" si="18"/>
      </c>
      <c r="DA82">
        <f t="shared" si="1"/>
      </c>
      <c r="DB82">
        <f t="shared" si="19"/>
      </c>
      <c r="DC82">
        <f t="shared" si="20"/>
      </c>
      <c r="DD82">
        <f t="shared" si="21"/>
      </c>
      <c r="DE82">
        <f t="shared" si="22"/>
      </c>
      <c r="DF82">
        <f t="shared" si="23"/>
      </c>
      <c r="DG82">
        <f t="shared" si="24"/>
      </c>
      <c r="DH82">
        <f t="shared" si="25"/>
      </c>
      <c r="DI82">
        <f t="shared" si="1"/>
      </c>
    </row>
    <row r="83" ht="15" customHeight="1">
      <c r="B83">
        <f t="shared" si="2"/>
      </c>
      <c r="R83">
        <f t="shared" si="4"/>
        <v>0</v>
      </c>
      <c r="S83">
        <f t="shared" si="5"/>
        <v>0</v>
      </c>
      <c r="T83">
        <f t="shared" si="6"/>
        <v>0</v>
      </c>
      <c r="U83">
        <f t="shared" si="7"/>
        <v>0</v>
      </c>
      <c r="V83">
        <f t="shared" si="8"/>
        <v>0</v>
      </c>
      <c r="W83">
        <f t="shared" si="9"/>
        <v>0</v>
      </c>
      <c r="X83">
        <f t="shared" si="10"/>
        <v>0</v>
      </c>
      <c r="Y83">
        <f t="shared" si="11"/>
        <v>0</v>
      </c>
      <c r="Z83">
        <f t="shared" si="12"/>
        <v>0</v>
      </c>
      <c r="AA83">
        <f t="shared" si="13"/>
        <v>0</v>
      </c>
      <c r="AB83">
        <f t="shared" si="14"/>
        <v>0</v>
      </c>
      <c r="AC83">
        <f t="shared" si="15"/>
        <v>0</v>
      </c>
      <c r="AE83">
        <f t="shared" si="0"/>
      </c>
      <c r="AV83">
        <f t="shared" si="16"/>
      </c>
      <c r="BM83">
        <f t="shared" si="17"/>
      </c>
      <c r="CD83">
        <f t="shared" si="0"/>
      </c>
      <c r="CZ83">
        <f t="shared" si="18"/>
      </c>
      <c r="DA83">
        <f t="shared" si="1"/>
      </c>
      <c r="DB83">
        <f t="shared" si="19"/>
      </c>
      <c r="DC83">
        <f t="shared" si="20"/>
      </c>
      <c r="DD83">
        <f t="shared" si="21"/>
      </c>
      <c r="DE83">
        <f t="shared" si="22"/>
      </c>
      <c r="DF83">
        <f t="shared" si="23"/>
      </c>
      <c r="DG83">
        <f t="shared" si="24"/>
      </c>
      <c r="DH83">
        <f t="shared" si="25"/>
      </c>
      <c r="DI83">
        <f t="shared" si="1"/>
      </c>
    </row>
    <row r="84" ht="15" customHeight="1">
      <c r="B84">
        <f t="shared" si="2"/>
      </c>
      <c r="R84">
        <f t="shared" si="4"/>
        <v>0</v>
      </c>
      <c r="S84">
        <f t="shared" si="5"/>
        <v>0</v>
      </c>
      <c r="T84">
        <f t="shared" si="6"/>
        <v>0</v>
      </c>
      <c r="U84">
        <f t="shared" si="7"/>
        <v>0</v>
      </c>
      <c r="V84">
        <f t="shared" si="8"/>
        <v>0</v>
      </c>
      <c r="W84">
        <f t="shared" si="9"/>
        <v>0</v>
      </c>
      <c r="X84">
        <f t="shared" si="10"/>
        <v>0</v>
      </c>
      <c r="Y84">
        <f t="shared" si="11"/>
        <v>0</v>
      </c>
      <c r="Z84">
        <f t="shared" si="12"/>
        <v>0</v>
      </c>
      <c r="AA84">
        <f t="shared" si="13"/>
        <v>0</v>
      </c>
      <c r="AB84">
        <f t="shared" si="14"/>
        <v>0</v>
      </c>
      <c r="AC84">
        <f t="shared" si="15"/>
        <v>0</v>
      </c>
      <c r="AE84">
        <f t="shared" si="0"/>
      </c>
      <c r="AV84">
        <f t="shared" si="16"/>
      </c>
      <c r="BM84">
        <f t="shared" si="17"/>
      </c>
      <c r="CD84">
        <f t="shared" si="0"/>
      </c>
      <c r="CZ84">
        <f t="shared" si="18"/>
      </c>
      <c r="DA84">
        <f t="shared" si="1"/>
      </c>
      <c r="DB84">
        <f t="shared" si="19"/>
      </c>
      <c r="DC84">
        <f t="shared" si="20"/>
      </c>
      <c r="DD84">
        <f t="shared" si="21"/>
      </c>
      <c r="DE84">
        <f t="shared" si="22"/>
      </c>
      <c r="DF84">
        <f t="shared" si="23"/>
      </c>
      <c r="DG84">
        <f t="shared" si="24"/>
      </c>
      <c r="DH84">
        <f t="shared" si="25"/>
      </c>
      <c r="DI84">
        <f t="shared" si="1"/>
      </c>
    </row>
    <row r="85" ht="15" customHeight="1">
      <c r="B85">
        <f t="shared" si="2"/>
      </c>
      <c r="R85">
        <f t="shared" si="4"/>
        <v>0</v>
      </c>
      <c r="S85">
        <f t="shared" si="5"/>
        <v>0</v>
      </c>
      <c r="T85">
        <f t="shared" si="6"/>
        <v>0</v>
      </c>
      <c r="U85">
        <f t="shared" si="7"/>
        <v>0</v>
      </c>
      <c r="V85">
        <f t="shared" si="8"/>
        <v>0</v>
      </c>
      <c r="W85">
        <f t="shared" si="9"/>
        <v>0</v>
      </c>
      <c r="X85">
        <f t="shared" si="10"/>
        <v>0</v>
      </c>
      <c r="Y85">
        <f t="shared" si="11"/>
        <v>0</v>
      </c>
      <c r="Z85">
        <f t="shared" si="12"/>
        <v>0</v>
      </c>
      <c r="AA85">
        <f t="shared" si="13"/>
        <v>0</v>
      </c>
      <c r="AB85">
        <f t="shared" si="14"/>
        <v>0</v>
      </c>
      <c r="AC85">
        <f t="shared" si="15"/>
        <v>0</v>
      </c>
      <c r="AE85">
        <f t="shared" si="0"/>
      </c>
      <c r="AV85">
        <f t="shared" si="16"/>
      </c>
      <c r="BM85">
        <f t="shared" si="17"/>
      </c>
      <c r="CD85">
        <f t="shared" si="0"/>
      </c>
      <c r="CZ85">
        <f t="shared" si="18"/>
      </c>
      <c r="DA85">
        <f t="shared" si="1"/>
      </c>
      <c r="DB85">
        <f t="shared" si="19"/>
      </c>
      <c r="DC85">
        <f t="shared" si="20"/>
      </c>
      <c r="DD85">
        <f t="shared" si="21"/>
      </c>
      <c r="DE85">
        <f t="shared" si="22"/>
      </c>
      <c r="DF85">
        <f t="shared" si="23"/>
      </c>
      <c r="DG85">
        <f t="shared" si="24"/>
      </c>
      <c r="DH85">
        <f t="shared" si="25"/>
      </c>
      <c r="DI85">
        <f t="shared" si="1"/>
      </c>
    </row>
    <row r="86" ht="15" customHeight="1">
      <c r="B86">
        <f t="shared" si="2"/>
      </c>
      <c r="R86">
        <f t="shared" si="4"/>
        <v>0</v>
      </c>
      <c r="S86">
        <f t="shared" si="5"/>
        <v>0</v>
      </c>
      <c r="T86">
        <f t="shared" si="6"/>
        <v>0</v>
      </c>
      <c r="U86">
        <f t="shared" si="7"/>
        <v>0</v>
      </c>
      <c r="V86">
        <f t="shared" si="8"/>
        <v>0</v>
      </c>
      <c r="W86">
        <f t="shared" si="9"/>
        <v>0</v>
      </c>
      <c r="X86">
        <f t="shared" si="10"/>
        <v>0</v>
      </c>
      <c r="Y86">
        <f t="shared" si="11"/>
        <v>0</v>
      </c>
      <c r="Z86">
        <f t="shared" si="12"/>
        <v>0</v>
      </c>
      <c r="AA86">
        <f t="shared" si="13"/>
        <v>0</v>
      </c>
      <c r="AB86">
        <f t="shared" si="14"/>
        <v>0</v>
      </c>
      <c r="AC86">
        <f t="shared" si="15"/>
        <v>0</v>
      </c>
      <c r="AE86">
        <f t="shared" si="0"/>
      </c>
      <c r="AV86">
        <f t="shared" si="16"/>
      </c>
      <c r="BM86">
        <f t="shared" si="17"/>
      </c>
      <c r="CD86">
        <f t="shared" si="0"/>
      </c>
      <c r="CZ86">
        <f t="shared" si="18"/>
      </c>
      <c r="DA86">
        <f t="shared" si="1"/>
      </c>
      <c r="DB86">
        <f t="shared" si="19"/>
      </c>
      <c r="DC86">
        <f t="shared" si="20"/>
      </c>
      <c r="DD86">
        <f t="shared" si="21"/>
      </c>
      <c r="DE86">
        <f t="shared" si="22"/>
      </c>
      <c r="DF86">
        <f t="shared" si="23"/>
      </c>
      <c r="DG86">
        <f t="shared" si="24"/>
      </c>
      <c r="DH86">
        <f t="shared" si="25"/>
      </c>
      <c r="DI86">
        <f t="shared" si="1"/>
      </c>
    </row>
    <row r="87" ht="15" customHeight="1">
      <c r="B87">
        <f t="shared" si="2"/>
      </c>
      <c r="R87">
        <f t="shared" si="4"/>
        <v>0</v>
      </c>
      <c r="S87">
        <f t="shared" si="5"/>
        <v>0</v>
      </c>
      <c r="T87">
        <f t="shared" si="6"/>
        <v>0</v>
      </c>
      <c r="U87">
        <f t="shared" si="7"/>
        <v>0</v>
      </c>
      <c r="V87">
        <f t="shared" si="8"/>
        <v>0</v>
      </c>
      <c r="W87">
        <f t="shared" si="9"/>
        <v>0</v>
      </c>
      <c r="X87">
        <f t="shared" si="10"/>
        <v>0</v>
      </c>
      <c r="Y87">
        <f t="shared" si="11"/>
        <v>0</v>
      </c>
      <c r="Z87">
        <f t="shared" si="12"/>
        <v>0</v>
      </c>
      <c r="AA87">
        <f t="shared" si="13"/>
        <v>0</v>
      </c>
      <c r="AB87">
        <f t="shared" si="14"/>
        <v>0</v>
      </c>
      <c r="AC87">
        <f t="shared" si="15"/>
        <v>0</v>
      </c>
      <c r="AE87">
        <f t="shared" si="0"/>
      </c>
      <c r="AV87">
        <f t="shared" si="16"/>
      </c>
      <c r="BM87">
        <f t="shared" si="17"/>
      </c>
      <c r="CD87">
        <f t="shared" si="0"/>
      </c>
      <c r="CZ87">
        <f t="shared" si="18"/>
      </c>
      <c r="DA87">
        <f t="shared" si="1"/>
      </c>
      <c r="DB87">
        <f t="shared" si="19"/>
      </c>
      <c r="DC87">
        <f t="shared" si="20"/>
      </c>
      <c r="DD87">
        <f t="shared" si="21"/>
      </c>
      <c r="DE87">
        <f t="shared" si="22"/>
      </c>
      <c r="DF87">
        <f t="shared" si="23"/>
      </c>
      <c r="DG87">
        <f t="shared" si="24"/>
      </c>
      <c r="DH87">
        <f t="shared" si="25"/>
      </c>
      <c r="DI87">
        <f t="shared" si="1"/>
      </c>
    </row>
    <row r="88" ht="15" customHeight="1">
      <c r="B88">
        <f t="shared" si="2"/>
      </c>
      <c r="R88">
        <f t="shared" si="4"/>
        <v>0</v>
      </c>
      <c r="S88">
        <f t="shared" si="5"/>
        <v>0</v>
      </c>
      <c r="T88">
        <f t="shared" si="6"/>
        <v>0</v>
      </c>
      <c r="U88">
        <f t="shared" si="7"/>
        <v>0</v>
      </c>
      <c r="V88">
        <f t="shared" si="8"/>
        <v>0</v>
      </c>
      <c r="W88">
        <f t="shared" si="9"/>
        <v>0</v>
      </c>
      <c r="X88">
        <f t="shared" si="10"/>
        <v>0</v>
      </c>
      <c r="Y88">
        <f t="shared" si="11"/>
        <v>0</v>
      </c>
      <c r="Z88">
        <f t="shared" si="12"/>
        <v>0</v>
      </c>
      <c r="AA88">
        <f t="shared" si="13"/>
        <v>0</v>
      </c>
      <c r="AB88">
        <f t="shared" si="14"/>
        <v>0</v>
      </c>
      <c r="AC88">
        <f t="shared" si="15"/>
        <v>0</v>
      </c>
      <c r="AE88">
        <f t="shared" si="0"/>
      </c>
      <c r="AV88">
        <f t="shared" si="16"/>
      </c>
      <c r="BM88">
        <f t="shared" si="17"/>
      </c>
      <c r="CD88">
        <f t="shared" si="0"/>
      </c>
      <c r="CZ88">
        <f t="shared" si="18"/>
      </c>
      <c r="DA88">
        <f t="shared" si="1"/>
      </c>
      <c r="DB88">
        <f t="shared" si="19"/>
      </c>
      <c r="DC88">
        <f t="shared" si="20"/>
      </c>
      <c r="DD88">
        <f t="shared" si="21"/>
      </c>
      <c r="DE88">
        <f t="shared" si="22"/>
      </c>
      <c r="DF88">
        <f t="shared" si="23"/>
      </c>
      <c r="DG88">
        <f t="shared" si="24"/>
      </c>
      <c r="DH88">
        <f t="shared" si="25"/>
      </c>
      <c r="DI88">
        <f t="shared" si="1"/>
      </c>
    </row>
    <row r="89" ht="15" customHeight="1">
      <c r="B89">
        <f t="shared" si="2"/>
      </c>
      <c r="R89">
        <f t="shared" si="4"/>
        <v>0</v>
      </c>
      <c r="S89">
        <f t="shared" si="5"/>
        <v>0</v>
      </c>
      <c r="T89">
        <f t="shared" si="6"/>
        <v>0</v>
      </c>
      <c r="U89">
        <f t="shared" si="7"/>
        <v>0</v>
      </c>
      <c r="V89">
        <f t="shared" si="8"/>
        <v>0</v>
      </c>
      <c r="W89">
        <f t="shared" si="9"/>
        <v>0</v>
      </c>
      <c r="X89">
        <f t="shared" si="10"/>
        <v>0</v>
      </c>
      <c r="Y89">
        <f t="shared" si="11"/>
        <v>0</v>
      </c>
      <c r="Z89">
        <f t="shared" si="12"/>
        <v>0</v>
      </c>
      <c r="AA89">
        <f t="shared" si="13"/>
        <v>0</v>
      </c>
      <c r="AB89">
        <f t="shared" si="14"/>
        <v>0</v>
      </c>
      <c r="AC89">
        <f t="shared" si="15"/>
        <v>0</v>
      </c>
      <c r="AE89">
        <f t="shared" si="0"/>
      </c>
      <c r="AV89">
        <f t="shared" si="16"/>
      </c>
      <c r="BM89">
        <f t="shared" si="17"/>
      </c>
      <c r="CD89">
        <f t="shared" si="0"/>
      </c>
      <c r="CZ89">
        <f t="shared" si="18"/>
      </c>
      <c r="DA89">
        <f t="shared" si="1"/>
      </c>
      <c r="DB89">
        <f t="shared" si="19"/>
      </c>
      <c r="DC89">
        <f t="shared" si="20"/>
      </c>
      <c r="DD89">
        <f t="shared" si="21"/>
      </c>
      <c r="DE89">
        <f t="shared" si="22"/>
      </c>
      <c r="DF89">
        <f t="shared" si="23"/>
      </c>
      <c r="DG89">
        <f t="shared" si="24"/>
      </c>
      <c r="DH89">
        <f t="shared" si="25"/>
      </c>
      <c r="DI89">
        <f t="shared" si="1"/>
      </c>
    </row>
    <row r="90" ht="15" customHeight="1">
      <c r="B90">
        <f t="shared" si="2"/>
      </c>
      <c r="R90">
        <f t="shared" si="4"/>
        <v>0</v>
      </c>
      <c r="S90">
        <f t="shared" si="5"/>
        <v>0</v>
      </c>
      <c r="T90">
        <f t="shared" si="6"/>
        <v>0</v>
      </c>
      <c r="U90">
        <f t="shared" si="7"/>
        <v>0</v>
      </c>
      <c r="V90">
        <f t="shared" si="8"/>
        <v>0</v>
      </c>
      <c r="W90">
        <f t="shared" si="9"/>
        <v>0</v>
      </c>
      <c r="X90">
        <f t="shared" si="10"/>
        <v>0</v>
      </c>
      <c r="Y90">
        <f t="shared" si="11"/>
        <v>0</v>
      </c>
      <c r="Z90">
        <f t="shared" si="12"/>
        <v>0</v>
      </c>
      <c r="AA90">
        <f t="shared" si="13"/>
        <v>0</v>
      </c>
      <c r="AB90">
        <f t="shared" si="14"/>
        <v>0</v>
      </c>
      <c r="AC90">
        <f t="shared" si="15"/>
        <v>0</v>
      </c>
      <c r="AE90">
        <f t="shared" si="0"/>
      </c>
      <c r="AV90">
        <f t="shared" si="16"/>
      </c>
      <c r="BM90">
        <f t="shared" si="17"/>
      </c>
      <c r="CD90">
        <f t="shared" si="0"/>
      </c>
      <c r="CZ90">
        <f t="shared" si="18"/>
      </c>
      <c r="DA90">
        <f t="shared" si="1"/>
      </c>
      <c r="DB90">
        <f t="shared" si="19"/>
      </c>
      <c r="DC90">
        <f t="shared" si="20"/>
      </c>
      <c r="DD90">
        <f t="shared" si="21"/>
      </c>
      <c r="DE90">
        <f t="shared" si="22"/>
      </c>
      <c r="DF90">
        <f t="shared" si="23"/>
      </c>
      <c r="DG90">
        <f t="shared" si="24"/>
      </c>
      <c r="DH90">
        <f t="shared" si="25"/>
      </c>
      <c r="DI90">
        <f t="shared" si="1"/>
      </c>
    </row>
    <row r="91" ht="15" customHeight="1">
      <c r="B91">
        <f t="shared" si="2"/>
      </c>
      <c r="R91">
        <f t="shared" si="4"/>
        <v>0</v>
      </c>
      <c r="S91">
        <f t="shared" si="5"/>
        <v>0</v>
      </c>
      <c r="T91">
        <f t="shared" si="6"/>
        <v>0</v>
      </c>
      <c r="U91">
        <f t="shared" si="7"/>
        <v>0</v>
      </c>
      <c r="V91">
        <f t="shared" si="8"/>
        <v>0</v>
      </c>
      <c r="W91">
        <f t="shared" si="9"/>
        <v>0</v>
      </c>
      <c r="X91">
        <f t="shared" si="10"/>
        <v>0</v>
      </c>
      <c r="Y91">
        <f t="shared" si="11"/>
        <v>0</v>
      </c>
      <c r="Z91">
        <f t="shared" si="12"/>
        <v>0</v>
      </c>
      <c r="AA91">
        <f t="shared" si="13"/>
        <v>0</v>
      </c>
      <c r="AB91">
        <f t="shared" si="14"/>
        <v>0</v>
      </c>
      <c r="AC91">
        <f t="shared" si="15"/>
        <v>0</v>
      </c>
      <c r="AE91">
        <f t="shared" si="0"/>
      </c>
      <c r="AV91">
        <f t="shared" si="16"/>
      </c>
      <c r="BM91">
        <f t="shared" si="17"/>
      </c>
      <c r="CD91">
        <f t="shared" si="0"/>
      </c>
      <c r="CZ91">
        <f t="shared" si="18"/>
      </c>
      <c r="DA91">
        <f t="shared" si="1"/>
      </c>
      <c r="DB91">
        <f t="shared" si="19"/>
      </c>
      <c r="DC91">
        <f t="shared" si="20"/>
      </c>
      <c r="DD91">
        <f t="shared" si="21"/>
      </c>
      <c r="DE91">
        <f t="shared" si="22"/>
      </c>
      <c r="DF91">
        <f t="shared" si="23"/>
      </c>
      <c r="DG91">
        <f t="shared" si="24"/>
      </c>
      <c r="DH91">
        <f t="shared" si="25"/>
      </c>
      <c r="DI91">
        <f t="shared" si="1"/>
      </c>
    </row>
    <row r="92" ht="15" customHeight="1">
      <c r="B92">
        <f t="shared" si="2"/>
      </c>
      <c r="R92">
        <f t="shared" si="4"/>
        <v>0</v>
      </c>
      <c r="S92">
        <f t="shared" si="5"/>
        <v>0</v>
      </c>
      <c r="T92">
        <f t="shared" si="6"/>
        <v>0</v>
      </c>
      <c r="U92">
        <f t="shared" si="7"/>
        <v>0</v>
      </c>
      <c r="V92">
        <f t="shared" si="8"/>
        <v>0</v>
      </c>
      <c r="W92">
        <f t="shared" si="9"/>
        <v>0</v>
      </c>
      <c r="X92">
        <f t="shared" si="10"/>
        <v>0</v>
      </c>
      <c r="Y92">
        <f t="shared" si="11"/>
        <v>0</v>
      </c>
      <c r="Z92">
        <f t="shared" si="12"/>
        <v>0</v>
      </c>
      <c r="AA92">
        <f t="shared" si="13"/>
        <v>0</v>
      </c>
      <c r="AB92">
        <f t="shared" si="14"/>
        <v>0</v>
      </c>
      <c r="AC92">
        <f t="shared" si="15"/>
        <v>0</v>
      </c>
      <c r="AE92">
        <f t="shared" si="0"/>
      </c>
      <c r="AV92">
        <f t="shared" si="16"/>
      </c>
      <c r="BM92">
        <f t="shared" si="17"/>
      </c>
      <c r="CD92">
        <f t="shared" si="0"/>
      </c>
      <c r="CZ92">
        <f t="shared" si="18"/>
      </c>
      <c r="DA92">
        <f t="shared" si="1"/>
      </c>
      <c r="DB92">
        <f t="shared" si="19"/>
      </c>
      <c r="DC92">
        <f t="shared" si="20"/>
      </c>
      <c r="DD92">
        <f t="shared" si="21"/>
      </c>
      <c r="DE92">
        <f t="shared" si="22"/>
      </c>
      <c r="DF92">
        <f t="shared" si="23"/>
      </c>
      <c r="DG92">
        <f t="shared" si="24"/>
      </c>
      <c r="DH92">
        <f t="shared" si="25"/>
      </c>
      <c r="DI92">
        <f t="shared" si="1"/>
      </c>
    </row>
    <row r="93" ht="15" customHeight="1">
      <c r="B93">
        <f t="shared" si="2"/>
      </c>
      <c r="R93">
        <f t="shared" si="4"/>
        <v>0</v>
      </c>
      <c r="S93">
        <f t="shared" si="5"/>
        <v>0</v>
      </c>
      <c r="T93">
        <f t="shared" si="6"/>
        <v>0</v>
      </c>
      <c r="U93">
        <f t="shared" si="7"/>
        <v>0</v>
      </c>
      <c r="V93">
        <f t="shared" si="8"/>
        <v>0</v>
      </c>
      <c r="W93">
        <f t="shared" si="9"/>
        <v>0</v>
      </c>
      <c r="X93">
        <f t="shared" si="10"/>
        <v>0</v>
      </c>
      <c r="Y93">
        <f t="shared" si="11"/>
        <v>0</v>
      </c>
      <c r="Z93">
        <f t="shared" si="12"/>
        <v>0</v>
      </c>
      <c r="AA93">
        <f t="shared" si="13"/>
        <v>0</v>
      </c>
      <c r="AB93">
        <f t="shared" si="14"/>
        <v>0</v>
      </c>
      <c r="AC93">
        <f t="shared" si="15"/>
        <v>0</v>
      </c>
      <c r="AE93">
        <f t="shared" si="0"/>
      </c>
      <c r="AV93">
        <f t="shared" si="16"/>
      </c>
      <c r="BM93">
        <f t="shared" si="17"/>
      </c>
      <c r="CD93">
        <f t="shared" si="0"/>
      </c>
      <c r="CZ93">
        <f t="shared" si="18"/>
      </c>
      <c r="DA93">
        <f t="shared" si="1"/>
      </c>
      <c r="DB93">
        <f t="shared" si="19"/>
      </c>
      <c r="DC93">
        <f t="shared" si="20"/>
      </c>
      <c r="DD93">
        <f t="shared" si="21"/>
      </c>
      <c r="DE93">
        <f t="shared" si="22"/>
      </c>
      <c r="DF93">
        <f t="shared" si="23"/>
      </c>
      <c r="DG93">
        <f t="shared" si="24"/>
      </c>
      <c r="DH93">
        <f t="shared" si="25"/>
      </c>
      <c r="DI93">
        <f t="shared" si="1"/>
      </c>
    </row>
    <row r="94" ht="15" customHeight="1">
      <c r="B94">
        <f t="shared" si="2"/>
      </c>
      <c r="R94">
        <f t="shared" si="4"/>
        <v>0</v>
      </c>
      <c r="S94">
        <f t="shared" si="5"/>
        <v>0</v>
      </c>
      <c r="T94">
        <f t="shared" si="6"/>
        <v>0</v>
      </c>
      <c r="U94">
        <f t="shared" si="7"/>
        <v>0</v>
      </c>
      <c r="V94">
        <f t="shared" si="8"/>
        <v>0</v>
      </c>
      <c r="W94">
        <f t="shared" si="9"/>
        <v>0</v>
      </c>
      <c r="X94">
        <f t="shared" si="10"/>
        <v>0</v>
      </c>
      <c r="Y94">
        <f t="shared" si="11"/>
        <v>0</v>
      </c>
      <c r="Z94">
        <f t="shared" si="12"/>
        <v>0</v>
      </c>
      <c r="AA94">
        <f t="shared" si="13"/>
        <v>0</v>
      </c>
      <c r="AB94">
        <f t="shared" si="14"/>
        <v>0</v>
      </c>
      <c r="AC94">
        <f t="shared" si="15"/>
        <v>0</v>
      </c>
      <c r="AE94">
        <f t="shared" si="0"/>
      </c>
      <c r="AV94">
        <f t="shared" si="16"/>
      </c>
      <c r="BM94">
        <f t="shared" si="17"/>
      </c>
      <c r="CD94">
        <f t="shared" si="0"/>
      </c>
      <c r="CZ94">
        <f t="shared" si="18"/>
      </c>
      <c r="DA94">
        <f t="shared" si="1"/>
      </c>
      <c r="DB94">
        <f t="shared" si="19"/>
      </c>
      <c r="DC94">
        <f t="shared" si="20"/>
      </c>
      <c r="DD94">
        <f t="shared" si="21"/>
      </c>
      <c r="DE94">
        <f t="shared" si="22"/>
      </c>
      <c r="DF94">
        <f t="shared" si="23"/>
      </c>
      <c r="DG94">
        <f t="shared" si="24"/>
      </c>
      <c r="DH94">
        <f t="shared" si="25"/>
      </c>
      <c r="DI94">
        <f t="shared" si="1"/>
      </c>
    </row>
    <row r="95" ht="15" customHeight="1">
      <c r="B95">
        <f t="shared" si="2"/>
      </c>
      <c r="R95">
        <f t="shared" si="4"/>
        <v>0</v>
      </c>
      <c r="S95">
        <f t="shared" si="5"/>
        <v>0</v>
      </c>
      <c r="T95">
        <f t="shared" si="6"/>
        <v>0</v>
      </c>
      <c r="U95">
        <f t="shared" si="7"/>
        <v>0</v>
      </c>
      <c r="V95">
        <f t="shared" si="8"/>
        <v>0</v>
      </c>
      <c r="W95">
        <f t="shared" si="9"/>
        <v>0</v>
      </c>
      <c r="X95">
        <f t="shared" si="10"/>
        <v>0</v>
      </c>
      <c r="Y95">
        <f t="shared" si="11"/>
        <v>0</v>
      </c>
      <c r="Z95">
        <f t="shared" si="12"/>
        <v>0</v>
      </c>
      <c r="AA95">
        <f t="shared" si="13"/>
        <v>0</v>
      </c>
      <c r="AB95">
        <f t="shared" si="14"/>
        <v>0</v>
      </c>
      <c r="AC95">
        <f t="shared" si="15"/>
        <v>0</v>
      </c>
      <c r="AE95">
        <f t="shared" si="0"/>
      </c>
      <c r="AV95">
        <f t="shared" si="16"/>
      </c>
      <c r="BM95">
        <f t="shared" si="17"/>
      </c>
      <c r="CD95">
        <f t="shared" si="0"/>
      </c>
      <c r="CZ95">
        <f t="shared" si="18"/>
      </c>
      <c r="DA95">
        <f t="shared" si="1"/>
      </c>
      <c r="DB95">
        <f t="shared" si="19"/>
      </c>
      <c r="DC95">
        <f t="shared" si="20"/>
      </c>
      <c r="DD95">
        <f t="shared" si="21"/>
      </c>
      <c r="DE95">
        <f t="shared" si="22"/>
      </c>
      <c r="DF95">
        <f t="shared" si="23"/>
      </c>
      <c r="DG95">
        <f t="shared" si="24"/>
      </c>
      <c r="DH95">
        <f t="shared" si="25"/>
      </c>
      <c r="DI95">
        <f t="shared" si="1"/>
      </c>
    </row>
    <row r="96" ht="15" customHeight="1">
      <c r="B96">
        <f t="shared" si="2"/>
      </c>
      <c r="R96">
        <f t="shared" si="4"/>
        <v>0</v>
      </c>
      <c r="S96">
        <f t="shared" si="5"/>
        <v>0</v>
      </c>
      <c r="T96">
        <f t="shared" si="6"/>
        <v>0</v>
      </c>
      <c r="U96">
        <f t="shared" si="7"/>
        <v>0</v>
      </c>
      <c r="V96">
        <f t="shared" si="8"/>
        <v>0</v>
      </c>
      <c r="W96">
        <f t="shared" si="9"/>
        <v>0</v>
      </c>
      <c r="X96">
        <f t="shared" si="10"/>
        <v>0</v>
      </c>
      <c r="Y96">
        <f t="shared" si="11"/>
        <v>0</v>
      </c>
      <c r="Z96">
        <f t="shared" si="12"/>
        <v>0</v>
      </c>
      <c r="AA96">
        <f t="shared" si="13"/>
        <v>0</v>
      </c>
      <c r="AB96">
        <f t="shared" si="14"/>
        <v>0</v>
      </c>
      <c r="AC96">
        <f t="shared" si="15"/>
        <v>0</v>
      </c>
      <c r="AE96">
        <f t="shared" si="0"/>
      </c>
      <c r="AV96">
        <f t="shared" si="16"/>
      </c>
      <c r="BM96">
        <f t="shared" si="17"/>
      </c>
      <c r="CD96">
        <f t="shared" si="0"/>
      </c>
      <c r="CZ96">
        <f t="shared" si="18"/>
      </c>
      <c r="DA96">
        <f t="shared" si="1"/>
      </c>
      <c r="DB96">
        <f t="shared" si="19"/>
      </c>
      <c r="DC96">
        <f t="shared" si="20"/>
      </c>
      <c r="DD96">
        <f t="shared" si="21"/>
      </c>
      <c r="DE96">
        <f t="shared" si="22"/>
      </c>
      <c r="DF96">
        <f t="shared" si="23"/>
      </c>
      <c r="DG96">
        <f t="shared" si="24"/>
      </c>
      <c r="DH96">
        <f t="shared" si="25"/>
      </c>
      <c r="DI96">
        <f t="shared" si="1"/>
      </c>
    </row>
    <row r="97" ht="15" customHeight="1">
      <c r="B97">
        <f t="shared" si="2"/>
      </c>
      <c r="R97">
        <f t="shared" si="4"/>
        <v>0</v>
      </c>
      <c r="S97">
        <f t="shared" si="5"/>
        <v>0</v>
      </c>
      <c r="T97">
        <f t="shared" si="6"/>
        <v>0</v>
      </c>
      <c r="U97">
        <f t="shared" si="7"/>
        <v>0</v>
      </c>
      <c r="V97">
        <f t="shared" si="8"/>
        <v>0</v>
      </c>
      <c r="W97">
        <f t="shared" si="9"/>
        <v>0</v>
      </c>
      <c r="X97">
        <f t="shared" si="10"/>
        <v>0</v>
      </c>
      <c r="Y97">
        <f t="shared" si="11"/>
        <v>0</v>
      </c>
      <c r="Z97">
        <f t="shared" si="12"/>
        <v>0</v>
      </c>
      <c r="AA97">
        <f t="shared" si="13"/>
        <v>0</v>
      </c>
      <c r="AB97">
        <f t="shared" si="14"/>
        <v>0</v>
      </c>
      <c r="AC97">
        <f t="shared" si="15"/>
        <v>0</v>
      </c>
      <c r="AE97">
        <f t="shared" si="0"/>
      </c>
      <c r="AV97">
        <f t="shared" si="16"/>
      </c>
      <c r="BM97">
        <f t="shared" si="17"/>
      </c>
      <c r="CD97">
        <f t="shared" si="0"/>
      </c>
      <c r="CZ97">
        <f t="shared" si="18"/>
      </c>
      <c r="DA97">
        <f t="shared" si="1"/>
      </c>
      <c r="DB97">
        <f t="shared" si="19"/>
      </c>
      <c r="DC97">
        <f t="shared" si="20"/>
      </c>
      <c r="DD97">
        <f t="shared" si="21"/>
      </c>
      <c r="DE97">
        <f t="shared" si="22"/>
      </c>
      <c r="DF97">
        <f t="shared" si="23"/>
      </c>
      <c r="DG97">
        <f t="shared" si="24"/>
      </c>
      <c r="DH97">
        <f t="shared" si="25"/>
      </c>
      <c r="DI97">
        <f t="shared" si="1"/>
      </c>
    </row>
    <row r="98" ht="15" customHeight="1">
      <c r="B98">
        <f t="shared" si="2"/>
      </c>
      <c r="R98">
        <f t="shared" si="4"/>
        <v>0</v>
      </c>
      <c r="S98">
        <f t="shared" si="5"/>
        <v>0</v>
      </c>
      <c r="T98">
        <f t="shared" si="6"/>
        <v>0</v>
      </c>
      <c r="U98">
        <f t="shared" si="7"/>
        <v>0</v>
      </c>
      <c r="V98">
        <f t="shared" si="8"/>
        <v>0</v>
      </c>
      <c r="W98">
        <f t="shared" si="9"/>
        <v>0</v>
      </c>
      <c r="X98">
        <f t="shared" si="10"/>
        <v>0</v>
      </c>
      <c r="Y98">
        <f t="shared" si="11"/>
        <v>0</v>
      </c>
      <c r="Z98">
        <f t="shared" si="12"/>
        <v>0</v>
      </c>
      <c r="AA98">
        <f t="shared" si="13"/>
        <v>0</v>
      </c>
      <c r="AB98">
        <f t="shared" si="14"/>
        <v>0</v>
      </c>
      <c r="AC98">
        <f t="shared" si="15"/>
        <v>0</v>
      </c>
      <c r="AE98">
        <f t="shared" si="0"/>
      </c>
      <c r="AV98">
        <f t="shared" si="16"/>
      </c>
      <c r="BM98">
        <f t="shared" si="17"/>
      </c>
      <c r="CD98">
        <f t="shared" si="0"/>
      </c>
      <c r="CZ98">
        <f t="shared" si="18"/>
      </c>
      <c r="DA98">
        <f t="shared" si="1"/>
      </c>
      <c r="DB98">
        <f t="shared" si="19"/>
      </c>
      <c r="DC98">
        <f t="shared" si="20"/>
      </c>
      <c r="DD98">
        <f t="shared" si="21"/>
      </c>
      <c r="DE98">
        <f t="shared" si="22"/>
      </c>
      <c r="DF98">
        <f t="shared" si="23"/>
      </c>
      <c r="DG98">
        <f t="shared" si="24"/>
      </c>
      <c r="DH98">
        <f t="shared" si="25"/>
      </c>
      <c r="DI98">
        <f t="shared" si="1"/>
      </c>
    </row>
    <row r="99" ht="15" customHeight="1">
      <c r="B99">
        <f t="shared" si="2"/>
      </c>
      <c r="R99">
        <f t="shared" si="4"/>
        <v>0</v>
      </c>
      <c r="S99">
        <f t="shared" si="5"/>
        <v>0</v>
      </c>
      <c r="T99">
        <f t="shared" si="6"/>
        <v>0</v>
      </c>
      <c r="U99">
        <f t="shared" si="7"/>
        <v>0</v>
      </c>
      <c r="V99">
        <f t="shared" si="8"/>
        <v>0</v>
      </c>
      <c r="W99">
        <f t="shared" si="9"/>
        <v>0</v>
      </c>
      <c r="X99">
        <f t="shared" si="10"/>
        <v>0</v>
      </c>
      <c r="Y99">
        <f t="shared" si="11"/>
        <v>0</v>
      </c>
      <c r="Z99">
        <f t="shared" si="12"/>
        <v>0</v>
      </c>
      <c r="AA99">
        <f t="shared" si="13"/>
        <v>0</v>
      </c>
      <c r="AB99">
        <f t="shared" si="14"/>
        <v>0</v>
      </c>
      <c r="AC99">
        <f t="shared" si="15"/>
        <v>0</v>
      </c>
      <c r="AE99">
        <f t="shared" si="0"/>
      </c>
      <c r="AV99">
        <f t="shared" si="16"/>
      </c>
      <c r="BM99">
        <f t="shared" si="17"/>
      </c>
      <c r="CD99">
        <f t="shared" si="0"/>
      </c>
      <c r="CZ99">
        <f t="shared" si="18"/>
      </c>
      <c r="DA99">
        <f t="shared" si="1"/>
      </c>
      <c r="DB99">
        <f t="shared" si="19"/>
      </c>
      <c r="DC99">
        <f t="shared" si="20"/>
      </c>
      <c r="DD99">
        <f t="shared" si="21"/>
      </c>
      <c r="DE99">
        <f t="shared" si="22"/>
      </c>
      <c r="DF99">
        <f t="shared" si="23"/>
      </c>
      <c r="DG99">
        <f t="shared" si="24"/>
      </c>
      <c r="DH99">
        <f t="shared" si="25"/>
      </c>
      <c r="DI99">
        <f t="shared" si="1"/>
      </c>
    </row>
    <row r="100" ht="15" customHeight="1">
      <c r="B100">
        <f t="shared" si="2"/>
      </c>
      <c r="R100">
        <f t="shared" si="4"/>
        <v>0</v>
      </c>
      <c r="S100">
        <f t="shared" si="5"/>
        <v>0</v>
      </c>
      <c r="T100">
        <f t="shared" si="6"/>
        <v>0</v>
      </c>
      <c r="U100">
        <f t="shared" si="7"/>
        <v>0</v>
      </c>
      <c r="V100">
        <f t="shared" si="8"/>
        <v>0</v>
      </c>
      <c r="W100">
        <f t="shared" si="9"/>
        <v>0</v>
      </c>
      <c r="X100">
        <f t="shared" si="10"/>
        <v>0</v>
      </c>
      <c r="Y100">
        <f t="shared" si="11"/>
        <v>0</v>
      </c>
      <c r="Z100">
        <f t="shared" si="12"/>
        <v>0</v>
      </c>
      <c r="AA100">
        <f t="shared" si="13"/>
        <v>0</v>
      </c>
      <c r="AB100">
        <f t="shared" si="14"/>
        <v>0</v>
      </c>
      <c r="AC100">
        <f t="shared" si="15"/>
        <v>0</v>
      </c>
      <c r="AE100">
        <f t="shared" si="0"/>
      </c>
      <c r="AV100">
        <f t="shared" si="16"/>
      </c>
      <c r="BM100">
        <f t="shared" si="17"/>
      </c>
      <c r="CD100">
        <f t="shared" si="0"/>
      </c>
      <c r="CZ100">
        <f t="shared" si="18"/>
      </c>
      <c r="DA100">
        <f t="shared" si="1"/>
      </c>
      <c r="DB100">
        <f t="shared" si="19"/>
      </c>
      <c r="DC100">
        <f t="shared" si="20"/>
      </c>
      <c r="DD100">
        <f t="shared" si="21"/>
      </c>
      <c r="DE100">
        <f t="shared" si="22"/>
      </c>
      <c r="DF100">
        <f t="shared" si="23"/>
      </c>
      <c r="DG100">
        <f t="shared" si="24"/>
      </c>
      <c r="DH100">
        <f t="shared" si="25"/>
      </c>
      <c r="DI100">
        <f t="shared" si="1"/>
      </c>
    </row>
    <row r="101" ht="15" customHeight="1">
      <c r="B101">
        <f t="shared" si="2"/>
      </c>
      <c r="R101">
        <f t="shared" si="4"/>
        <v>0</v>
      </c>
      <c r="S101">
        <f t="shared" si="5"/>
        <v>0</v>
      </c>
      <c r="T101">
        <f t="shared" si="6"/>
        <v>0</v>
      </c>
      <c r="U101">
        <f t="shared" si="7"/>
        <v>0</v>
      </c>
      <c r="V101">
        <f t="shared" si="8"/>
        <v>0</v>
      </c>
      <c r="W101">
        <f t="shared" si="9"/>
        <v>0</v>
      </c>
      <c r="X101">
        <f t="shared" si="10"/>
        <v>0</v>
      </c>
      <c r="Y101">
        <f t="shared" si="11"/>
        <v>0</v>
      </c>
      <c r="Z101">
        <f t="shared" si="12"/>
        <v>0</v>
      </c>
      <c r="AA101">
        <f t="shared" si="13"/>
        <v>0</v>
      </c>
      <c r="AB101">
        <f t="shared" si="14"/>
        <v>0</v>
      </c>
      <c r="AC101">
        <f t="shared" si="15"/>
        <v>0</v>
      </c>
      <c r="AE101">
        <f t="shared" si="0"/>
      </c>
      <c r="AV101">
        <f t="shared" si="16"/>
      </c>
      <c r="BM101">
        <f t="shared" si="17"/>
      </c>
      <c r="CD101">
        <f t="shared" si="0"/>
      </c>
      <c r="CZ101">
        <f t="shared" si="18"/>
      </c>
      <c r="DA101">
        <f t="shared" si="1"/>
      </c>
      <c r="DB101">
        <f t="shared" si="19"/>
      </c>
      <c r="DC101">
        <f t="shared" si="20"/>
      </c>
      <c r="DD101">
        <f t="shared" si="21"/>
      </c>
      <c r="DE101">
        <f t="shared" si="22"/>
      </c>
      <c r="DF101">
        <f t="shared" si="23"/>
      </c>
      <c r="DG101">
        <f t="shared" si="24"/>
      </c>
      <c r="DH101">
        <f t="shared" si="25"/>
      </c>
      <c r="DI101">
        <f t="shared" si="1"/>
      </c>
    </row>
    <row r="102" ht="15" customHeight="1">
      <c r="B102">
        <f t="shared" si="2"/>
      </c>
      <c r="R102">
        <f t="shared" si="4"/>
        <v>0</v>
      </c>
      <c r="S102">
        <f t="shared" si="5"/>
        <v>0</v>
      </c>
      <c r="T102">
        <f t="shared" si="6"/>
        <v>0</v>
      </c>
      <c r="U102">
        <f t="shared" si="7"/>
        <v>0</v>
      </c>
      <c r="V102">
        <f t="shared" si="8"/>
        <v>0</v>
      </c>
      <c r="W102">
        <f t="shared" si="9"/>
        <v>0</v>
      </c>
      <c r="X102">
        <f t="shared" si="10"/>
        <v>0</v>
      </c>
      <c r="Y102">
        <f t="shared" si="11"/>
        <v>0</v>
      </c>
      <c r="Z102">
        <f t="shared" si="12"/>
        <v>0</v>
      </c>
      <c r="AA102">
        <f t="shared" si="13"/>
        <v>0</v>
      </c>
      <c r="AB102">
        <f t="shared" si="14"/>
        <v>0</v>
      </c>
      <c r="AC102">
        <f t="shared" si="15"/>
        <v>0</v>
      </c>
      <c r="AE102">
        <f t="shared" si="0"/>
      </c>
      <c r="AV102">
        <f t="shared" si="16"/>
      </c>
      <c r="BM102">
        <f t="shared" si="17"/>
      </c>
      <c r="CD102">
        <f t="shared" si="0"/>
      </c>
      <c r="CZ102">
        <f t="shared" si="18"/>
      </c>
      <c r="DA102">
        <f t="shared" si="1"/>
      </c>
      <c r="DB102">
        <f t="shared" si="19"/>
      </c>
      <c r="DC102">
        <f t="shared" si="20"/>
      </c>
      <c r="DD102">
        <f t="shared" si="21"/>
      </c>
      <c r="DE102">
        <f t="shared" si="22"/>
      </c>
      <c r="DF102">
        <f t="shared" si="23"/>
      </c>
      <c r="DG102">
        <f t="shared" si="24"/>
      </c>
      <c r="DH102">
        <f t="shared" si="25"/>
      </c>
      <c r="DI102">
        <f t="shared" si="1"/>
      </c>
    </row>
    <row r="103" ht="15" customHeight="1">
      <c r="B103">
        <f t="shared" si="2"/>
      </c>
      <c r="R103">
        <f t="shared" si="4"/>
        <v>0</v>
      </c>
      <c r="S103">
        <f t="shared" si="5"/>
        <v>0</v>
      </c>
      <c r="T103">
        <f t="shared" si="6"/>
        <v>0</v>
      </c>
      <c r="U103">
        <f t="shared" si="7"/>
        <v>0</v>
      </c>
      <c r="V103">
        <f t="shared" si="8"/>
        <v>0</v>
      </c>
      <c r="W103">
        <f t="shared" si="9"/>
        <v>0</v>
      </c>
      <c r="X103">
        <f t="shared" si="10"/>
        <v>0</v>
      </c>
      <c r="Y103">
        <f t="shared" si="11"/>
        <v>0</v>
      </c>
      <c r="Z103">
        <f t="shared" si="12"/>
        <v>0</v>
      </c>
      <c r="AA103">
        <f t="shared" si="13"/>
        <v>0</v>
      </c>
      <c r="AB103">
        <f t="shared" si="14"/>
        <v>0</v>
      </c>
      <c r="AC103">
        <f t="shared" si="15"/>
        <v>0</v>
      </c>
      <c r="AE103">
        <f t="shared" si="0"/>
      </c>
      <c r="AV103">
        <f t="shared" si="16"/>
      </c>
      <c r="BM103">
        <f t="shared" si="17"/>
      </c>
      <c r="CD103">
        <f t="shared" si="0"/>
      </c>
      <c r="CZ103">
        <f t="shared" si="18"/>
      </c>
      <c r="DA103">
        <f t="shared" si="1"/>
      </c>
      <c r="DB103">
        <f t="shared" si="19"/>
      </c>
      <c r="DC103">
        <f t="shared" si="20"/>
      </c>
      <c r="DD103">
        <f t="shared" si="21"/>
      </c>
      <c r="DE103">
        <f t="shared" si="22"/>
      </c>
      <c r="DF103">
        <f t="shared" si="23"/>
      </c>
      <c r="DG103">
        <f t="shared" si="24"/>
      </c>
      <c r="DH103">
        <f t="shared" si="25"/>
      </c>
      <c r="DI103">
        <f t="shared" si="1"/>
      </c>
    </row>
    <row r="104" ht="15" customHeight="1">
      <c r="B104">
        <f t="shared" si="2"/>
      </c>
      <c r="R104">
        <f t="shared" si="4"/>
        <v>0</v>
      </c>
      <c r="S104">
        <f t="shared" si="5"/>
        <v>0</v>
      </c>
      <c r="T104">
        <f t="shared" si="6"/>
        <v>0</v>
      </c>
      <c r="U104">
        <f t="shared" si="7"/>
        <v>0</v>
      </c>
      <c r="V104">
        <f t="shared" si="8"/>
        <v>0</v>
      </c>
      <c r="W104">
        <f t="shared" si="9"/>
        <v>0</v>
      </c>
      <c r="X104">
        <f t="shared" si="10"/>
        <v>0</v>
      </c>
      <c r="Y104">
        <f t="shared" si="11"/>
        <v>0</v>
      </c>
      <c r="Z104">
        <f t="shared" si="12"/>
        <v>0</v>
      </c>
      <c r="AA104">
        <f t="shared" si="13"/>
        <v>0</v>
      </c>
      <c r="AB104">
        <f t="shared" si="14"/>
        <v>0</v>
      </c>
      <c r="AC104">
        <f t="shared" si="15"/>
        <v>0</v>
      </c>
      <c r="AE104">
        <f t="shared" si="0"/>
      </c>
      <c r="AV104">
        <f t="shared" si="16"/>
      </c>
      <c r="BM104">
        <f t="shared" si="17"/>
      </c>
      <c r="CD104">
        <f t="shared" si="0"/>
      </c>
      <c r="CZ104">
        <f t="shared" si="18"/>
      </c>
      <c r="DA104">
        <f t="shared" si="1"/>
      </c>
      <c r="DB104">
        <f t="shared" si="19"/>
      </c>
      <c r="DC104">
        <f t="shared" si="20"/>
      </c>
      <c r="DD104">
        <f t="shared" si="21"/>
      </c>
      <c r="DE104">
        <f t="shared" si="22"/>
      </c>
      <c r="DF104">
        <f t="shared" si="23"/>
      </c>
      <c r="DG104">
        <f t="shared" si="24"/>
      </c>
      <c r="DH104">
        <f t="shared" si="25"/>
      </c>
      <c r="DI104">
        <f t="shared" si="1"/>
      </c>
    </row>
    <row r="105" ht="15" customHeight="1">
      <c r="B105">
        <f t="shared" si="2"/>
      </c>
      <c r="R105">
        <f t="shared" si="4"/>
        <v>0</v>
      </c>
      <c r="S105">
        <f t="shared" si="5"/>
        <v>0</v>
      </c>
      <c r="T105">
        <f t="shared" si="6"/>
        <v>0</v>
      </c>
      <c r="U105">
        <f t="shared" si="7"/>
        <v>0</v>
      </c>
      <c r="V105">
        <f t="shared" si="8"/>
        <v>0</v>
      </c>
      <c r="W105">
        <f t="shared" si="9"/>
        <v>0</v>
      </c>
      <c r="X105">
        <f t="shared" si="10"/>
        <v>0</v>
      </c>
      <c r="Y105">
        <f t="shared" si="11"/>
        <v>0</v>
      </c>
      <c r="Z105">
        <f t="shared" si="12"/>
        <v>0</v>
      </c>
      <c r="AA105">
        <f t="shared" si="13"/>
        <v>0</v>
      </c>
      <c r="AB105">
        <f t="shared" si="14"/>
        <v>0</v>
      </c>
      <c r="AC105">
        <f t="shared" si="15"/>
        <v>0</v>
      </c>
      <c r="AE105">
        <f t="shared" si="0"/>
      </c>
      <c r="AV105">
        <f t="shared" si="16"/>
      </c>
      <c r="BM105">
        <f t="shared" si="17"/>
      </c>
      <c r="CD105">
        <f t="shared" si="0"/>
      </c>
      <c r="CZ105">
        <f t="shared" si="18"/>
      </c>
      <c r="DA105">
        <f t="shared" si="1"/>
      </c>
      <c r="DB105">
        <f t="shared" si="19"/>
      </c>
      <c r="DC105">
        <f t="shared" si="20"/>
      </c>
      <c r="DD105">
        <f t="shared" si="21"/>
      </c>
      <c r="DE105">
        <f t="shared" si="22"/>
      </c>
      <c r="DF105">
        <f t="shared" si="23"/>
      </c>
      <c r="DG105">
        <f t="shared" si="24"/>
      </c>
      <c r="DH105">
        <f t="shared" si="25"/>
      </c>
      <c r="DI105">
        <f t="shared" si="1"/>
      </c>
    </row>
    <row r="106" ht="15" customHeight="1">
      <c r="B106">
        <f t="shared" si="2"/>
      </c>
      <c r="R106">
        <f t="shared" si="4"/>
        <v>0</v>
      </c>
      <c r="S106">
        <f t="shared" si="5"/>
        <v>0</v>
      </c>
      <c r="T106">
        <f t="shared" si="6"/>
        <v>0</v>
      </c>
      <c r="U106">
        <f t="shared" si="7"/>
        <v>0</v>
      </c>
      <c r="V106">
        <f t="shared" si="8"/>
        <v>0</v>
      </c>
      <c r="W106">
        <f t="shared" si="9"/>
        <v>0</v>
      </c>
      <c r="X106">
        <f t="shared" si="10"/>
        <v>0</v>
      </c>
      <c r="Y106">
        <f t="shared" si="11"/>
        <v>0</v>
      </c>
      <c r="Z106">
        <f t="shared" si="12"/>
        <v>0</v>
      </c>
      <c r="AA106">
        <f t="shared" si="13"/>
        <v>0</v>
      </c>
      <c r="AB106">
        <f t="shared" si="14"/>
        <v>0</v>
      </c>
      <c r="AC106">
        <f t="shared" si="15"/>
        <v>0</v>
      </c>
      <c r="AE106">
        <f t="shared" si="0"/>
      </c>
      <c r="AV106">
        <f t="shared" si="16"/>
      </c>
      <c r="BM106">
        <f t="shared" si="17"/>
      </c>
      <c r="CD106">
        <f t="shared" si="0"/>
      </c>
      <c r="CZ106">
        <f t="shared" si="18"/>
      </c>
      <c r="DA106">
        <f t="shared" si="1"/>
      </c>
      <c r="DB106">
        <f t="shared" si="19"/>
      </c>
      <c r="DC106">
        <f t="shared" si="20"/>
      </c>
      <c r="DD106">
        <f t="shared" si="21"/>
      </c>
      <c r="DE106">
        <f t="shared" si="22"/>
      </c>
      <c r="DF106">
        <f t="shared" si="23"/>
      </c>
      <c r="DG106">
        <f t="shared" si="24"/>
      </c>
      <c r="DH106">
        <f t="shared" si="25"/>
      </c>
      <c r="DI106">
        <f t="shared" si="1"/>
      </c>
    </row>
    <row r="107" ht="15" customHeight="1">
      <c r="B107">
        <f t="shared" si="2"/>
      </c>
      <c r="R107">
        <f t="shared" si="4"/>
        <v>0</v>
      </c>
      <c r="S107">
        <f t="shared" si="5"/>
        <v>0</v>
      </c>
      <c r="T107">
        <f t="shared" si="6"/>
        <v>0</v>
      </c>
      <c r="U107">
        <f t="shared" si="7"/>
        <v>0</v>
      </c>
      <c r="V107">
        <f t="shared" si="8"/>
        <v>0</v>
      </c>
      <c r="W107">
        <f t="shared" si="9"/>
        <v>0</v>
      </c>
      <c r="X107">
        <f t="shared" si="10"/>
        <v>0</v>
      </c>
      <c r="Y107">
        <f t="shared" si="11"/>
        <v>0</v>
      </c>
      <c r="Z107">
        <f t="shared" si="12"/>
        <v>0</v>
      </c>
      <c r="AA107">
        <f t="shared" si="13"/>
        <v>0</v>
      </c>
      <c r="AB107">
        <f t="shared" si="14"/>
        <v>0</v>
      </c>
      <c r="AC107">
        <f t="shared" si="15"/>
        <v>0</v>
      </c>
      <c r="AE107">
        <f t="shared" si="0"/>
      </c>
      <c r="AV107">
        <f t="shared" si="16"/>
      </c>
      <c r="BM107">
        <f t="shared" si="17"/>
      </c>
      <c r="CD107">
        <f t="shared" si="0"/>
      </c>
      <c r="CZ107">
        <f t="shared" si="18"/>
      </c>
      <c r="DA107">
        <f t="shared" si="1"/>
      </c>
      <c r="DB107">
        <f t="shared" si="19"/>
      </c>
      <c r="DC107">
        <f t="shared" si="20"/>
      </c>
      <c r="DD107">
        <f t="shared" si="21"/>
      </c>
      <c r="DE107">
        <f t="shared" si="22"/>
      </c>
      <c r="DF107">
        <f t="shared" si="23"/>
      </c>
      <c r="DG107">
        <f t="shared" si="24"/>
      </c>
      <c r="DH107">
        <f t="shared" si="25"/>
      </c>
      <c r="DI107">
        <f t="shared" si="1"/>
      </c>
    </row>
    <row r="108" ht="15" customHeight="1">
      <c r="B108">
        <f t="shared" si="2"/>
      </c>
      <c r="R108">
        <f t="shared" si="4"/>
        <v>0</v>
      </c>
      <c r="S108">
        <f t="shared" si="5"/>
        <v>0</v>
      </c>
      <c r="T108">
        <f t="shared" si="6"/>
        <v>0</v>
      </c>
      <c r="U108">
        <f t="shared" si="7"/>
        <v>0</v>
      </c>
      <c r="V108">
        <f t="shared" si="8"/>
        <v>0</v>
      </c>
      <c r="W108">
        <f t="shared" si="9"/>
        <v>0</v>
      </c>
      <c r="X108">
        <f t="shared" si="10"/>
        <v>0</v>
      </c>
      <c r="Y108">
        <f t="shared" si="11"/>
        <v>0</v>
      </c>
      <c r="Z108">
        <f t="shared" si="12"/>
        <v>0</v>
      </c>
      <c r="AA108">
        <f t="shared" si="13"/>
        <v>0</v>
      </c>
      <c r="AB108">
        <f t="shared" si="14"/>
        <v>0</v>
      </c>
      <c r="AC108">
        <f t="shared" si="15"/>
        <v>0</v>
      </c>
      <c r="AE108">
        <f t="shared" si="0"/>
      </c>
      <c r="AV108">
        <f t="shared" si="16"/>
      </c>
      <c r="BM108">
        <f t="shared" si="17"/>
      </c>
      <c r="CD108">
        <f t="shared" si="0"/>
      </c>
      <c r="CZ108">
        <f t="shared" si="18"/>
      </c>
      <c r="DA108">
        <f t="shared" si="1"/>
      </c>
      <c r="DB108">
        <f t="shared" si="19"/>
      </c>
      <c r="DC108">
        <f t="shared" si="20"/>
      </c>
      <c r="DD108">
        <f t="shared" si="21"/>
      </c>
      <c r="DE108">
        <f t="shared" si="22"/>
      </c>
      <c r="DF108">
        <f t="shared" si="23"/>
      </c>
      <c r="DG108">
        <f t="shared" si="24"/>
      </c>
      <c r="DH108">
        <f t="shared" si="25"/>
      </c>
      <c r="DI108">
        <f t="shared" si="1"/>
      </c>
    </row>
    <row r="109" ht="15" customHeight="1">
      <c r="B109">
        <f t="shared" si="2"/>
      </c>
      <c r="R109">
        <f t="shared" si="4"/>
        <v>0</v>
      </c>
      <c r="S109">
        <f t="shared" si="5"/>
        <v>0</v>
      </c>
      <c r="T109">
        <f t="shared" si="6"/>
        <v>0</v>
      </c>
      <c r="U109">
        <f t="shared" si="7"/>
        <v>0</v>
      </c>
      <c r="V109">
        <f t="shared" si="8"/>
        <v>0</v>
      </c>
      <c r="W109">
        <f t="shared" si="9"/>
        <v>0</v>
      </c>
      <c r="X109">
        <f t="shared" si="10"/>
        <v>0</v>
      </c>
      <c r="Y109">
        <f t="shared" si="11"/>
        <v>0</v>
      </c>
      <c r="Z109">
        <f t="shared" si="12"/>
        <v>0</v>
      </c>
      <c r="AA109">
        <f t="shared" si="13"/>
        <v>0</v>
      </c>
      <c r="AB109">
        <f t="shared" si="14"/>
        <v>0</v>
      </c>
      <c r="AC109">
        <f t="shared" si="15"/>
        <v>0</v>
      </c>
      <c r="AE109">
        <f t="shared" si="0"/>
      </c>
      <c r="AV109">
        <f t="shared" si="16"/>
      </c>
      <c r="BM109">
        <f t="shared" si="17"/>
      </c>
      <c r="CD109">
        <f t="shared" si="0"/>
      </c>
      <c r="CZ109">
        <f t="shared" si="18"/>
      </c>
      <c r="DA109">
        <f t="shared" si="1"/>
      </c>
      <c r="DB109">
        <f t="shared" si="19"/>
      </c>
      <c r="DC109">
        <f t="shared" si="20"/>
      </c>
      <c r="DD109">
        <f t="shared" si="21"/>
      </c>
      <c r="DE109">
        <f t="shared" si="22"/>
      </c>
      <c r="DF109">
        <f t="shared" si="23"/>
      </c>
      <c r="DG109">
        <f t="shared" si="24"/>
      </c>
      <c r="DH109">
        <f t="shared" si="25"/>
      </c>
      <c r="DI109">
        <f t="shared" si="1"/>
      </c>
    </row>
    <row r="110" ht="15" customHeight="1">
      <c r="B110">
        <f t="shared" si="2"/>
      </c>
      <c r="R110">
        <f t="shared" si="4"/>
        <v>0</v>
      </c>
      <c r="S110">
        <f t="shared" si="5"/>
        <v>0</v>
      </c>
      <c r="T110">
        <f t="shared" si="6"/>
        <v>0</v>
      </c>
      <c r="U110">
        <f t="shared" si="7"/>
        <v>0</v>
      </c>
      <c r="V110">
        <f t="shared" si="8"/>
        <v>0</v>
      </c>
      <c r="W110">
        <f t="shared" si="9"/>
        <v>0</v>
      </c>
      <c r="X110">
        <f t="shared" si="10"/>
        <v>0</v>
      </c>
      <c r="Y110">
        <f t="shared" si="11"/>
        <v>0</v>
      </c>
      <c r="Z110">
        <f t="shared" si="12"/>
        <v>0</v>
      </c>
      <c r="AA110">
        <f t="shared" si="13"/>
        <v>0</v>
      </c>
      <c r="AB110">
        <f t="shared" si="14"/>
        <v>0</v>
      </c>
      <c r="AC110">
        <f t="shared" si="15"/>
        <v>0</v>
      </c>
      <c r="AE110">
        <f t="shared" si="0"/>
      </c>
      <c r="AV110">
        <f t="shared" si="16"/>
      </c>
      <c r="BM110">
        <f t="shared" si="17"/>
      </c>
      <c r="CD110">
        <f t="shared" si="0"/>
      </c>
      <c r="CZ110">
        <f t="shared" si="18"/>
      </c>
      <c r="DA110">
        <f t="shared" si="1"/>
      </c>
      <c r="DB110">
        <f t="shared" si="19"/>
      </c>
      <c r="DC110">
        <f t="shared" si="20"/>
      </c>
      <c r="DD110">
        <f t="shared" si="21"/>
      </c>
      <c r="DE110">
        <f t="shared" si="22"/>
      </c>
      <c r="DF110">
        <f t="shared" si="23"/>
      </c>
      <c r="DG110">
        <f t="shared" si="24"/>
      </c>
      <c r="DH110">
        <f t="shared" si="25"/>
      </c>
      <c r="DI110">
        <f t="shared" si="1"/>
      </c>
    </row>
    <row r="111" ht="15" customHeight="1">
      <c r="B111">
        <f t="shared" si="2"/>
      </c>
      <c r="R111">
        <f t="shared" si="4"/>
        <v>0</v>
      </c>
      <c r="S111">
        <f t="shared" si="5"/>
        <v>0</v>
      </c>
      <c r="T111">
        <f t="shared" si="6"/>
        <v>0</v>
      </c>
      <c r="U111">
        <f t="shared" si="7"/>
        <v>0</v>
      </c>
      <c r="V111">
        <f t="shared" si="8"/>
        <v>0</v>
      </c>
      <c r="W111">
        <f t="shared" si="9"/>
        <v>0</v>
      </c>
      <c r="X111">
        <f t="shared" si="10"/>
        <v>0</v>
      </c>
      <c r="Y111">
        <f t="shared" si="11"/>
        <v>0</v>
      </c>
      <c r="Z111">
        <f t="shared" si="12"/>
        <v>0</v>
      </c>
      <c r="AA111">
        <f t="shared" si="13"/>
        <v>0</v>
      </c>
      <c r="AB111">
        <f t="shared" si="14"/>
        <v>0</v>
      </c>
      <c r="AC111">
        <f t="shared" si="15"/>
        <v>0</v>
      </c>
      <c r="AE111">
        <f t="shared" si="0"/>
      </c>
      <c r="AV111">
        <f t="shared" si="16"/>
      </c>
      <c r="BM111">
        <f t="shared" si="17"/>
      </c>
      <c r="CD111">
        <f t="shared" si="0"/>
      </c>
      <c r="CZ111">
        <f t="shared" si="18"/>
      </c>
      <c r="DA111">
        <f t="shared" si="1"/>
      </c>
      <c r="DB111">
        <f t="shared" si="19"/>
      </c>
      <c r="DC111">
        <f t="shared" si="20"/>
      </c>
      <c r="DD111">
        <f t="shared" si="21"/>
      </c>
      <c r="DE111">
        <f t="shared" si="22"/>
      </c>
      <c r="DF111">
        <f t="shared" si="23"/>
      </c>
      <c r="DG111">
        <f t="shared" si="24"/>
      </c>
      <c r="DH111">
        <f t="shared" si="25"/>
      </c>
      <c r="DI111">
        <f t="shared" si="1"/>
      </c>
    </row>
    <row r="112" ht="15" customHeight="1">
      <c r="B112">
        <f t="shared" si="2"/>
      </c>
      <c r="R112">
        <f t="shared" si="4"/>
        <v>0</v>
      </c>
      <c r="S112">
        <f t="shared" si="5"/>
        <v>0</v>
      </c>
      <c r="T112">
        <f t="shared" si="6"/>
        <v>0</v>
      </c>
      <c r="U112">
        <f t="shared" si="7"/>
        <v>0</v>
      </c>
      <c r="V112">
        <f t="shared" si="8"/>
        <v>0</v>
      </c>
      <c r="W112">
        <f t="shared" si="9"/>
        <v>0</v>
      </c>
      <c r="X112">
        <f t="shared" si="10"/>
        <v>0</v>
      </c>
      <c r="Y112">
        <f t="shared" si="11"/>
        <v>0</v>
      </c>
      <c r="Z112">
        <f t="shared" si="12"/>
        <v>0</v>
      </c>
      <c r="AA112">
        <f t="shared" si="13"/>
        <v>0</v>
      </c>
      <c r="AB112">
        <f t="shared" si="14"/>
        <v>0</v>
      </c>
      <c r="AC112">
        <f t="shared" si="15"/>
        <v>0</v>
      </c>
      <c r="AE112">
        <f t="shared" si="0"/>
      </c>
      <c r="AV112">
        <f t="shared" si="16"/>
      </c>
      <c r="BM112">
        <f t="shared" si="17"/>
      </c>
      <c r="CD112">
        <f t="shared" si="0"/>
      </c>
      <c r="CZ112">
        <f t="shared" si="18"/>
      </c>
      <c r="DA112">
        <f t="shared" si="1"/>
      </c>
      <c r="DB112">
        <f t="shared" si="19"/>
      </c>
      <c r="DC112">
        <f t="shared" si="20"/>
      </c>
      <c r="DD112">
        <f t="shared" si="21"/>
      </c>
      <c r="DE112">
        <f t="shared" si="22"/>
      </c>
      <c r="DF112">
        <f t="shared" si="23"/>
      </c>
      <c r="DG112">
        <f t="shared" si="24"/>
      </c>
      <c r="DH112">
        <f t="shared" si="25"/>
      </c>
      <c r="DI112">
        <f t="shared" si="1"/>
      </c>
    </row>
    <row r="113" ht="15" customHeight="1">
      <c r="B113">
        <f t="shared" si="2"/>
      </c>
      <c r="R113">
        <f t="shared" si="4"/>
        <v>0</v>
      </c>
      <c r="S113">
        <f t="shared" si="5"/>
        <v>0</v>
      </c>
      <c r="T113">
        <f t="shared" si="6"/>
        <v>0</v>
      </c>
      <c r="U113">
        <f t="shared" si="7"/>
        <v>0</v>
      </c>
      <c r="V113">
        <f t="shared" si="8"/>
        <v>0</v>
      </c>
      <c r="W113">
        <f t="shared" si="9"/>
        <v>0</v>
      </c>
      <c r="X113">
        <f t="shared" si="10"/>
        <v>0</v>
      </c>
      <c r="Y113">
        <f t="shared" si="11"/>
        <v>0</v>
      </c>
      <c r="Z113">
        <f t="shared" si="12"/>
        <v>0</v>
      </c>
      <c r="AA113">
        <f t="shared" si="13"/>
        <v>0</v>
      </c>
      <c r="AB113">
        <f t="shared" si="14"/>
        <v>0</v>
      </c>
      <c r="AC113">
        <f t="shared" si="15"/>
        <v>0</v>
      </c>
      <c r="AE113">
        <f t="shared" si="0"/>
      </c>
      <c r="AV113">
        <f t="shared" si="16"/>
      </c>
      <c r="BM113">
        <f t="shared" si="17"/>
      </c>
      <c r="CD113">
        <f t="shared" si="0"/>
      </c>
      <c r="CZ113">
        <f t="shared" si="18"/>
      </c>
      <c r="DA113">
        <f t="shared" si="1"/>
      </c>
      <c r="DB113">
        <f t="shared" si="19"/>
      </c>
      <c r="DC113">
        <f t="shared" si="20"/>
      </c>
      <c r="DD113">
        <f t="shared" si="21"/>
      </c>
      <c r="DE113">
        <f t="shared" si="22"/>
      </c>
      <c r="DF113">
        <f t="shared" si="23"/>
      </c>
      <c r="DG113">
        <f t="shared" si="24"/>
      </c>
      <c r="DH113">
        <f t="shared" si="25"/>
      </c>
      <c r="DI113">
        <f t="shared" si="1"/>
      </c>
    </row>
    <row r="114" ht="15" customHeight="1">
      <c r="B114">
        <f t="shared" si="2"/>
      </c>
      <c r="R114">
        <f t="shared" si="4"/>
        <v>0</v>
      </c>
      <c r="S114">
        <f t="shared" si="5"/>
        <v>0</v>
      </c>
      <c r="T114">
        <f t="shared" si="6"/>
        <v>0</v>
      </c>
      <c r="U114">
        <f t="shared" si="7"/>
        <v>0</v>
      </c>
      <c r="V114">
        <f t="shared" si="8"/>
        <v>0</v>
      </c>
      <c r="W114">
        <f t="shared" si="9"/>
        <v>0</v>
      </c>
      <c r="X114">
        <f t="shared" si="10"/>
        <v>0</v>
      </c>
      <c r="Y114">
        <f t="shared" si="11"/>
        <v>0</v>
      </c>
      <c r="Z114">
        <f t="shared" si="12"/>
        <v>0</v>
      </c>
      <c r="AA114">
        <f t="shared" si="13"/>
        <v>0</v>
      </c>
      <c r="AB114">
        <f t="shared" si="14"/>
        <v>0</v>
      </c>
      <c r="AC114">
        <f t="shared" si="15"/>
        <v>0</v>
      </c>
      <c r="AE114">
        <f t="shared" si="0"/>
      </c>
      <c r="AV114">
        <f t="shared" si="16"/>
      </c>
      <c r="BM114">
        <f t="shared" si="17"/>
      </c>
      <c r="CD114">
        <f t="shared" si="0"/>
      </c>
      <c r="CZ114">
        <f t="shared" si="18"/>
      </c>
      <c r="DA114">
        <f t="shared" si="1"/>
      </c>
      <c r="DB114">
        <f t="shared" si="19"/>
      </c>
      <c r="DC114">
        <f t="shared" si="20"/>
      </c>
      <c r="DD114">
        <f t="shared" si="21"/>
      </c>
      <c r="DE114">
        <f t="shared" si="22"/>
      </c>
      <c r="DF114">
        <f t="shared" si="23"/>
      </c>
      <c r="DG114">
        <f t="shared" si="24"/>
      </c>
      <c r="DH114">
        <f t="shared" si="25"/>
      </c>
      <c r="DI114">
        <f t="shared" si="1"/>
      </c>
    </row>
    <row r="115" ht="15" customHeight="1">
      <c r="B115">
        <f t="shared" si="2"/>
      </c>
      <c r="R115">
        <f t="shared" si="4"/>
        <v>0</v>
      </c>
      <c r="S115">
        <f t="shared" si="5"/>
        <v>0</v>
      </c>
      <c r="T115">
        <f t="shared" si="6"/>
        <v>0</v>
      </c>
      <c r="U115">
        <f t="shared" si="7"/>
        <v>0</v>
      </c>
      <c r="V115">
        <f t="shared" si="8"/>
        <v>0</v>
      </c>
      <c r="W115">
        <f t="shared" si="9"/>
        <v>0</v>
      </c>
      <c r="X115">
        <f t="shared" si="10"/>
        <v>0</v>
      </c>
      <c r="Y115">
        <f t="shared" si="11"/>
        <v>0</v>
      </c>
      <c r="Z115">
        <f t="shared" si="12"/>
        <v>0</v>
      </c>
      <c r="AA115">
        <f t="shared" si="13"/>
        <v>0</v>
      </c>
      <c r="AB115">
        <f t="shared" si="14"/>
        <v>0</v>
      </c>
      <c r="AC115">
        <f t="shared" si="15"/>
        <v>0</v>
      </c>
      <c r="AE115">
        <f t="shared" si="0"/>
      </c>
      <c r="AV115">
        <f t="shared" si="16"/>
      </c>
      <c r="BM115">
        <f t="shared" si="17"/>
      </c>
      <c r="CD115">
        <f t="shared" si="0"/>
      </c>
      <c r="CZ115">
        <f t="shared" si="18"/>
      </c>
      <c r="DA115">
        <f t="shared" si="1"/>
      </c>
      <c r="DB115">
        <f t="shared" si="19"/>
      </c>
      <c r="DC115">
        <f t="shared" si="20"/>
      </c>
      <c r="DD115">
        <f t="shared" si="21"/>
      </c>
      <c r="DE115">
        <f t="shared" si="22"/>
      </c>
      <c r="DF115">
        <f t="shared" si="23"/>
      </c>
      <c r="DG115">
        <f t="shared" si="24"/>
      </c>
      <c r="DH115">
        <f t="shared" si="25"/>
      </c>
      <c r="DI115">
        <f t="shared" si="1"/>
      </c>
    </row>
    <row r="116" ht="15" customHeight="1">
      <c r="B116">
        <f t="shared" si="2"/>
      </c>
      <c r="R116">
        <f t="shared" si="4"/>
        <v>0</v>
      </c>
      <c r="S116">
        <f t="shared" si="5"/>
        <v>0</v>
      </c>
      <c r="T116">
        <f t="shared" si="6"/>
        <v>0</v>
      </c>
      <c r="U116">
        <f t="shared" si="7"/>
        <v>0</v>
      </c>
      <c r="V116">
        <f t="shared" si="8"/>
        <v>0</v>
      </c>
      <c r="W116">
        <f t="shared" si="9"/>
        <v>0</v>
      </c>
      <c r="X116">
        <f t="shared" si="10"/>
        <v>0</v>
      </c>
      <c r="Y116">
        <f t="shared" si="11"/>
        <v>0</v>
      </c>
      <c r="Z116">
        <f t="shared" si="12"/>
        <v>0</v>
      </c>
      <c r="AA116">
        <f t="shared" si="13"/>
        <v>0</v>
      </c>
      <c r="AB116">
        <f t="shared" si="14"/>
        <v>0</v>
      </c>
      <c r="AC116">
        <f t="shared" si="15"/>
        <v>0</v>
      </c>
      <c r="AE116">
        <f t="shared" si="0"/>
      </c>
      <c r="AV116">
        <f t="shared" si="16"/>
      </c>
      <c r="BM116">
        <f t="shared" si="17"/>
      </c>
      <c r="CD116">
        <f t="shared" si="0"/>
      </c>
      <c r="CZ116">
        <f t="shared" si="18"/>
      </c>
      <c r="DA116">
        <f t="shared" si="1"/>
      </c>
      <c r="DB116">
        <f t="shared" si="19"/>
      </c>
      <c r="DC116">
        <f t="shared" si="20"/>
      </c>
      <c r="DD116">
        <f t="shared" si="21"/>
      </c>
      <c r="DE116">
        <f t="shared" si="22"/>
      </c>
      <c r="DF116">
        <f t="shared" si="23"/>
      </c>
      <c r="DG116">
        <f t="shared" si="24"/>
      </c>
      <c r="DH116">
        <f t="shared" si="25"/>
      </c>
      <c r="DI116">
        <f t="shared" si="1"/>
      </c>
    </row>
    <row r="117" ht="15" customHeight="1">
      <c r="B117">
        <f t="shared" si="2"/>
      </c>
      <c r="R117">
        <f t="shared" si="4"/>
        <v>0</v>
      </c>
      <c r="S117">
        <f t="shared" si="5"/>
        <v>0</v>
      </c>
      <c r="T117">
        <f t="shared" si="6"/>
        <v>0</v>
      </c>
      <c r="U117">
        <f t="shared" si="7"/>
        <v>0</v>
      </c>
      <c r="V117">
        <f t="shared" si="8"/>
        <v>0</v>
      </c>
      <c r="W117">
        <f t="shared" si="9"/>
        <v>0</v>
      </c>
      <c r="X117">
        <f t="shared" si="10"/>
        <v>0</v>
      </c>
      <c r="Y117">
        <f t="shared" si="11"/>
        <v>0</v>
      </c>
      <c r="Z117">
        <f t="shared" si="12"/>
        <v>0</v>
      </c>
      <c r="AA117">
        <f t="shared" si="13"/>
        <v>0</v>
      </c>
      <c r="AB117">
        <f t="shared" si="14"/>
        <v>0</v>
      </c>
      <c r="AC117">
        <f t="shared" si="15"/>
        <v>0</v>
      </c>
      <c r="AE117">
        <f t="shared" si="0"/>
      </c>
      <c r="AV117">
        <f t="shared" si="16"/>
      </c>
      <c r="BM117">
        <f t="shared" si="17"/>
      </c>
      <c r="CD117">
        <f t="shared" si="0"/>
      </c>
      <c r="CZ117">
        <f t="shared" si="18"/>
      </c>
      <c r="DA117">
        <f t="shared" si="1"/>
      </c>
      <c r="DB117">
        <f t="shared" si="19"/>
      </c>
      <c r="DC117">
        <f t="shared" si="20"/>
      </c>
      <c r="DD117">
        <f t="shared" si="21"/>
      </c>
      <c r="DE117">
        <f t="shared" si="22"/>
      </c>
      <c r="DF117">
        <f t="shared" si="23"/>
      </c>
      <c r="DG117">
        <f t="shared" si="24"/>
      </c>
      <c r="DH117">
        <f t="shared" si="25"/>
      </c>
      <c r="DI117">
        <f t="shared" si="1"/>
      </c>
    </row>
    <row r="118" ht="15" customHeight="1">
      <c r="B118">
        <f t="shared" si="2"/>
      </c>
      <c r="R118">
        <f t="shared" si="4"/>
        <v>0</v>
      </c>
      <c r="S118">
        <f t="shared" si="5"/>
        <v>0</v>
      </c>
      <c r="T118">
        <f t="shared" si="6"/>
        <v>0</v>
      </c>
      <c r="U118">
        <f t="shared" si="7"/>
        <v>0</v>
      </c>
      <c r="V118">
        <f t="shared" si="8"/>
        <v>0</v>
      </c>
      <c r="W118">
        <f t="shared" si="9"/>
        <v>0</v>
      </c>
      <c r="X118">
        <f t="shared" si="10"/>
        <v>0</v>
      </c>
      <c r="Y118">
        <f t="shared" si="11"/>
        <v>0</v>
      </c>
      <c r="Z118">
        <f t="shared" si="12"/>
        <v>0</v>
      </c>
      <c r="AA118">
        <f t="shared" si="13"/>
        <v>0</v>
      </c>
      <c r="AB118">
        <f t="shared" si="14"/>
        <v>0</v>
      </c>
      <c r="AC118">
        <f t="shared" si="15"/>
        <v>0</v>
      </c>
      <c r="AE118">
        <f t="shared" si="0"/>
      </c>
      <c r="AV118">
        <f t="shared" si="16"/>
      </c>
      <c r="BM118">
        <f t="shared" si="17"/>
      </c>
      <c r="CD118">
        <f t="shared" si="0"/>
      </c>
      <c r="CZ118">
        <f t="shared" si="18"/>
      </c>
      <c r="DA118">
        <f t="shared" si="1"/>
      </c>
      <c r="DB118">
        <f t="shared" si="19"/>
      </c>
      <c r="DC118">
        <f t="shared" si="20"/>
      </c>
      <c r="DD118">
        <f t="shared" si="21"/>
      </c>
      <c r="DE118">
        <f t="shared" si="22"/>
      </c>
      <c r="DF118">
        <f t="shared" si="23"/>
      </c>
      <c r="DG118">
        <f t="shared" si="24"/>
      </c>
      <c r="DH118">
        <f t="shared" si="25"/>
      </c>
      <c r="DI118">
        <f t="shared" si="1"/>
      </c>
    </row>
    <row r="119" ht="15" customHeight="1">
      <c r="B119">
        <f t="shared" si="2"/>
      </c>
      <c r="R119">
        <f t="shared" si="4"/>
        <v>0</v>
      </c>
      <c r="S119">
        <f t="shared" si="5"/>
        <v>0</v>
      </c>
      <c r="T119">
        <f t="shared" si="6"/>
        <v>0</v>
      </c>
      <c r="U119">
        <f t="shared" si="7"/>
        <v>0</v>
      </c>
      <c r="V119">
        <f t="shared" si="8"/>
        <v>0</v>
      </c>
      <c r="W119">
        <f t="shared" si="9"/>
        <v>0</v>
      </c>
      <c r="X119">
        <f t="shared" si="10"/>
        <v>0</v>
      </c>
      <c r="Y119">
        <f t="shared" si="11"/>
        <v>0</v>
      </c>
      <c r="Z119">
        <f t="shared" si="12"/>
        <v>0</v>
      </c>
      <c r="AA119">
        <f t="shared" si="13"/>
        <v>0</v>
      </c>
      <c r="AB119">
        <f t="shared" si="14"/>
        <v>0</v>
      </c>
      <c r="AC119">
        <f t="shared" si="15"/>
        <v>0</v>
      </c>
      <c r="AE119">
        <f t="shared" si="0"/>
      </c>
      <c r="AV119">
        <f t="shared" si="16"/>
      </c>
      <c r="BM119">
        <f t="shared" si="17"/>
      </c>
      <c r="CD119">
        <f t="shared" si="0"/>
      </c>
      <c r="CZ119">
        <f t="shared" si="18"/>
      </c>
      <c r="DA119">
        <f t="shared" si="1"/>
      </c>
      <c r="DB119">
        <f t="shared" si="19"/>
      </c>
      <c r="DC119">
        <f t="shared" si="20"/>
      </c>
      <c r="DD119">
        <f t="shared" si="21"/>
      </c>
      <c r="DE119">
        <f t="shared" si="22"/>
      </c>
      <c r="DF119">
        <f t="shared" si="23"/>
      </c>
      <c r="DG119">
        <f t="shared" si="24"/>
      </c>
      <c r="DH119">
        <f t="shared" si="25"/>
      </c>
      <c r="DI119">
        <f t="shared" si="1"/>
      </c>
    </row>
    <row r="120" ht="15" customHeight="1">
      <c r="B120">
        <f t="shared" si="2"/>
      </c>
      <c r="R120">
        <f t="shared" si="4"/>
        <v>0</v>
      </c>
      <c r="S120">
        <f t="shared" si="5"/>
        <v>0</v>
      </c>
      <c r="T120">
        <f t="shared" si="6"/>
        <v>0</v>
      </c>
      <c r="U120">
        <f t="shared" si="7"/>
        <v>0</v>
      </c>
      <c r="V120">
        <f t="shared" si="8"/>
        <v>0</v>
      </c>
      <c r="W120">
        <f t="shared" si="9"/>
        <v>0</v>
      </c>
      <c r="X120">
        <f t="shared" si="10"/>
        <v>0</v>
      </c>
      <c r="Y120">
        <f t="shared" si="11"/>
        <v>0</v>
      </c>
      <c r="Z120">
        <f t="shared" si="12"/>
        <v>0</v>
      </c>
      <c r="AA120">
        <f t="shared" si="13"/>
        <v>0</v>
      </c>
      <c r="AB120">
        <f t="shared" si="14"/>
        <v>0</v>
      </c>
      <c r="AC120">
        <f t="shared" si="15"/>
        <v>0</v>
      </c>
      <c r="AE120">
        <f t="shared" si="0"/>
      </c>
      <c r="AV120">
        <f t="shared" si="16"/>
      </c>
      <c r="BM120">
        <f t="shared" si="17"/>
      </c>
      <c r="CD120">
        <f t="shared" si="0"/>
      </c>
      <c r="CZ120">
        <f t="shared" si="18"/>
      </c>
      <c r="DA120">
        <f t="shared" si="1"/>
      </c>
      <c r="DB120">
        <f t="shared" si="19"/>
      </c>
      <c r="DC120">
        <f t="shared" si="20"/>
      </c>
      <c r="DD120">
        <f t="shared" si="21"/>
      </c>
      <c r="DE120">
        <f t="shared" si="22"/>
      </c>
      <c r="DF120">
        <f t="shared" si="23"/>
      </c>
      <c r="DG120">
        <f t="shared" si="24"/>
      </c>
      <c r="DH120">
        <f t="shared" si="25"/>
      </c>
      <c r="DI120">
        <f t="shared" si="1"/>
      </c>
    </row>
    <row r="121" ht="15" customHeight="1">
      <c r="B121">
        <f t="shared" si="2"/>
      </c>
      <c r="R121">
        <f t="shared" si="4"/>
        <v>0</v>
      </c>
      <c r="S121">
        <f t="shared" si="5"/>
        <v>0</v>
      </c>
      <c r="T121">
        <f t="shared" si="6"/>
        <v>0</v>
      </c>
      <c r="U121">
        <f t="shared" si="7"/>
        <v>0</v>
      </c>
      <c r="V121">
        <f t="shared" si="8"/>
        <v>0</v>
      </c>
      <c r="W121">
        <f t="shared" si="9"/>
        <v>0</v>
      </c>
      <c r="X121">
        <f t="shared" si="10"/>
        <v>0</v>
      </c>
      <c r="Y121">
        <f t="shared" si="11"/>
        <v>0</v>
      </c>
      <c r="Z121">
        <f t="shared" si="12"/>
        <v>0</v>
      </c>
      <c r="AA121">
        <f t="shared" si="13"/>
        <v>0</v>
      </c>
      <c r="AB121">
        <f t="shared" si="14"/>
        <v>0</v>
      </c>
      <c r="AC121">
        <f t="shared" si="15"/>
        <v>0</v>
      </c>
      <c r="AE121">
        <f t="shared" si="0"/>
      </c>
      <c r="AV121">
        <f t="shared" si="16"/>
      </c>
      <c r="BM121">
        <f t="shared" si="17"/>
      </c>
      <c r="CD121">
        <f t="shared" si="0"/>
      </c>
      <c r="CZ121">
        <f t="shared" si="18"/>
      </c>
      <c r="DA121">
        <f t="shared" si="1"/>
      </c>
      <c r="DB121">
        <f t="shared" si="19"/>
      </c>
      <c r="DC121">
        <f t="shared" si="20"/>
      </c>
      <c r="DD121">
        <f t="shared" si="21"/>
      </c>
      <c r="DE121">
        <f t="shared" si="22"/>
      </c>
      <c r="DF121">
        <f t="shared" si="23"/>
      </c>
      <c r="DG121">
        <f t="shared" si="24"/>
      </c>
      <c r="DH121">
        <f t="shared" si="25"/>
      </c>
      <c r="DI121">
        <f t="shared" si="1"/>
      </c>
    </row>
    <row r="122" ht="15" customHeight="1">
      <c r="B122">
        <f t="shared" si="2"/>
      </c>
      <c r="R122">
        <f t="shared" si="4"/>
        <v>0</v>
      </c>
      <c r="S122">
        <f t="shared" si="5"/>
        <v>0</v>
      </c>
      <c r="T122">
        <f t="shared" si="6"/>
        <v>0</v>
      </c>
      <c r="U122">
        <f t="shared" si="7"/>
        <v>0</v>
      </c>
      <c r="V122">
        <f t="shared" si="8"/>
        <v>0</v>
      </c>
      <c r="W122">
        <f t="shared" si="9"/>
        <v>0</v>
      </c>
      <c r="X122">
        <f t="shared" si="10"/>
        <v>0</v>
      </c>
      <c r="Y122">
        <f t="shared" si="11"/>
        <v>0</v>
      </c>
      <c r="Z122">
        <f t="shared" si="12"/>
        <v>0</v>
      </c>
      <c r="AA122">
        <f t="shared" si="13"/>
        <v>0</v>
      </c>
      <c r="AB122">
        <f t="shared" si="14"/>
        <v>0</v>
      </c>
      <c r="AC122">
        <f t="shared" si="15"/>
        <v>0</v>
      </c>
      <c r="AE122">
        <f t="shared" si="0"/>
      </c>
      <c r="AV122">
        <f t="shared" si="16"/>
      </c>
      <c r="BM122">
        <f t="shared" si="17"/>
      </c>
      <c r="CD122">
        <f t="shared" si="0"/>
      </c>
      <c r="CZ122">
        <f t="shared" si="18"/>
      </c>
      <c r="DA122">
        <f t="shared" si="1"/>
      </c>
      <c r="DB122">
        <f t="shared" si="19"/>
      </c>
      <c r="DC122">
        <f t="shared" si="20"/>
      </c>
      <c r="DD122">
        <f t="shared" si="21"/>
      </c>
      <c r="DE122">
        <f t="shared" si="22"/>
      </c>
      <c r="DF122">
        <f t="shared" si="23"/>
      </c>
      <c r="DG122">
        <f t="shared" si="24"/>
      </c>
      <c r="DH122">
        <f t="shared" si="25"/>
      </c>
      <c r="DI122">
        <f t="shared" si="1"/>
      </c>
    </row>
    <row r="123" ht="15" customHeight="1">
      <c r="B123">
        <f t="shared" si="2"/>
      </c>
      <c r="R123">
        <f t="shared" si="4"/>
        <v>0</v>
      </c>
      <c r="S123">
        <f t="shared" si="5"/>
        <v>0</v>
      </c>
      <c r="T123">
        <f t="shared" si="6"/>
        <v>0</v>
      </c>
      <c r="U123">
        <f t="shared" si="7"/>
        <v>0</v>
      </c>
      <c r="V123">
        <f t="shared" si="8"/>
        <v>0</v>
      </c>
      <c r="W123">
        <f t="shared" si="9"/>
        <v>0</v>
      </c>
      <c r="X123">
        <f t="shared" si="10"/>
        <v>0</v>
      </c>
      <c r="Y123">
        <f t="shared" si="11"/>
        <v>0</v>
      </c>
      <c r="Z123">
        <f t="shared" si="12"/>
        <v>0</v>
      </c>
      <c r="AA123">
        <f t="shared" si="13"/>
        <v>0</v>
      </c>
      <c r="AB123">
        <f t="shared" si="14"/>
        <v>0</v>
      </c>
      <c r="AC123">
        <f t="shared" si="15"/>
        <v>0</v>
      </c>
      <c r="AE123">
        <f t="shared" si="0"/>
      </c>
      <c r="AV123">
        <f t="shared" si="16"/>
      </c>
      <c r="BM123">
        <f t="shared" si="17"/>
      </c>
      <c r="CD123">
        <f t="shared" si="0"/>
      </c>
      <c r="CZ123">
        <f t="shared" si="18"/>
      </c>
      <c r="DA123">
        <f t="shared" si="1"/>
      </c>
      <c r="DB123">
        <f t="shared" si="19"/>
      </c>
      <c r="DC123">
        <f t="shared" si="20"/>
      </c>
      <c r="DD123">
        <f t="shared" si="21"/>
      </c>
      <c r="DE123">
        <f t="shared" si="22"/>
      </c>
      <c r="DF123">
        <f t="shared" si="23"/>
      </c>
      <c r="DG123">
        <f t="shared" si="24"/>
      </c>
      <c r="DH123">
        <f t="shared" si="25"/>
      </c>
      <c r="DI123">
        <f t="shared" si="1"/>
      </c>
    </row>
    <row r="124" ht="15" customHeight="1">
      <c r="B124">
        <f t="shared" si="2"/>
      </c>
      <c r="R124">
        <f t="shared" si="4"/>
        <v>0</v>
      </c>
      <c r="S124">
        <f t="shared" si="5"/>
        <v>0</v>
      </c>
      <c r="T124">
        <f t="shared" si="6"/>
        <v>0</v>
      </c>
      <c r="U124">
        <f t="shared" si="7"/>
        <v>0</v>
      </c>
      <c r="V124">
        <f t="shared" si="8"/>
        <v>0</v>
      </c>
      <c r="W124">
        <f t="shared" si="9"/>
        <v>0</v>
      </c>
      <c r="X124">
        <f t="shared" si="10"/>
        <v>0</v>
      </c>
      <c r="Y124">
        <f t="shared" si="11"/>
        <v>0</v>
      </c>
      <c r="Z124">
        <f t="shared" si="12"/>
        <v>0</v>
      </c>
      <c r="AA124">
        <f t="shared" si="13"/>
        <v>0</v>
      </c>
      <c r="AB124">
        <f t="shared" si="14"/>
        <v>0</v>
      </c>
      <c r="AC124">
        <f t="shared" si="15"/>
        <v>0</v>
      </c>
      <c r="AE124">
        <f t="shared" si="0"/>
      </c>
      <c r="AV124">
        <f t="shared" si="16"/>
      </c>
      <c r="BM124">
        <f t="shared" si="17"/>
      </c>
      <c r="CD124">
        <f t="shared" si="0"/>
      </c>
      <c r="CZ124">
        <f t="shared" si="18"/>
      </c>
      <c r="DA124">
        <f t="shared" si="1"/>
      </c>
      <c r="DB124">
        <f t="shared" si="19"/>
      </c>
      <c r="DC124">
        <f t="shared" si="20"/>
      </c>
      <c r="DD124">
        <f t="shared" si="21"/>
      </c>
      <c r="DE124">
        <f t="shared" si="22"/>
      </c>
      <c r="DF124">
        <f t="shared" si="23"/>
      </c>
      <c r="DG124">
        <f t="shared" si="24"/>
      </c>
      <c r="DH124">
        <f t="shared" si="25"/>
      </c>
      <c r="DI124">
        <f t="shared" si="1"/>
      </c>
    </row>
    <row r="125" ht="15" customHeight="1">
      <c r="B125">
        <f t="shared" si="2"/>
      </c>
      <c r="R125">
        <f t="shared" si="4"/>
        <v>0</v>
      </c>
      <c r="S125">
        <f t="shared" si="5"/>
        <v>0</v>
      </c>
      <c r="T125">
        <f t="shared" si="6"/>
        <v>0</v>
      </c>
      <c r="U125">
        <f t="shared" si="7"/>
        <v>0</v>
      </c>
      <c r="V125">
        <f t="shared" si="8"/>
        <v>0</v>
      </c>
      <c r="W125">
        <f t="shared" si="9"/>
        <v>0</v>
      </c>
      <c r="X125">
        <f t="shared" si="10"/>
        <v>0</v>
      </c>
      <c r="Y125">
        <f t="shared" si="11"/>
        <v>0</v>
      </c>
      <c r="Z125">
        <f t="shared" si="12"/>
        <v>0</v>
      </c>
      <c r="AA125">
        <f t="shared" si="13"/>
        <v>0</v>
      </c>
      <c r="AB125">
        <f t="shared" si="14"/>
        <v>0</v>
      </c>
      <c r="AC125">
        <f t="shared" si="15"/>
        <v>0</v>
      </c>
      <c r="AE125">
        <f t="shared" si="0"/>
      </c>
      <c r="AV125">
        <f t="shared" si="16"/>
      </c>
      <c r="BM125">
        <f t="shared" si="17"/>
      </c>
      <c r="CD125">
        <f t="shared" si="0"/>
      </c>
      <c r="CZ125">
        <f t="shared" si="18"/>
      </c>
      <c r="DA125">
        <f t="shared" si="1"/>
      </c>
      <c r="DB125">
        <f t="shared" si="19"/>
      </c>
      <c r="DC125">
        <f t="shared" si="20"/>
      </c>
      <c r="DD125">
        <f t="shared" si="21"/>
      </c>
      <c r="DE125">
        <f t="shared" si="22"/>
      </c>
      <c r="DF125">
        <f t="shared" si="23"/>
      </c>
      <c r="DG125">
        <f t="shared" si="24"/>
      </c>
      <c r="DH125">
        <f t="shared" si="25"/>
      </c>
      <c r="DI125">
        <f t="shared" si="1"/>
      </c>
    </row>
    <row r="126" ht="15" customHeight="1">
      <c r="B126">
        <f t="shared" si="2"/>
      </c>
      <c r="R126">
        <f t="shared" si="4"/>
        <v>0</v>
      </c>
      <c r="S126">
        <f t="shared" si="5"/>
        <v>0</v>
      </c>
      <c r="T126">
        <f t="shared" si="6"/>
        <v>0</v>
      </c>
      <c r="U126">
        <f t="shared" si="7"/>
        <v>0</v>
      </c>
      <c r="V126">
        <f t="shared" si="8"/>
        <v>0</v>
      </c>
      <c r="W126">
        <f t="shared" si="9"/>
        <v>0</v>
      </c>
      <c r="X126">
        <f t="shared" si="10"/>
        <v>0</v>
      </c>
      <c r="Y126">
        <f t="shared" si="11"/>
        <v>0</v>
      </c>
      <c r="Z126">
        <f t="shared" si="12"/>
        <v>0</v>
      </c>
      <c r="AA126">
        <f t="shared" si="13"/>
        <v>0</v>
      </c>
      <c r="AB126">
        <f t="shared" si="14"/>
        <v>0</v>
      </c>
      <c r="AC126">
        <f t="shared" si="15"/>
        <v>0</v>
      </c>
      <c r="AE126">
        <f t="shared" si="0"/>
      </c>
      <c r="AV126">
        <f t="shared" si="16"/>
      </c>
      <c r="BM126">
        <f t="shared" si="17"/>
      </c>
      <c r="CD126">
        <f t="shared" si="0"/>
      </c>
      <c r="CZ126">
        <f t="shared" si="18"/>
      </c>
      <c r="DA126">
        <f t="shared" si="1"/>
      </c>
      <c r="DB126">
        <f t="shared" si="19"/>
      </c>
      <c r="DC126">
        <f t="shared" si="20"/>
      </c>
      <c r="DD126">
        <f t="shared" si="21"/>
      </c>
      <c r="DE126">
        <f t="shared" si="22"/>
      </c>
      <c r="DF126">
        <f t="shared" si="23"/>
      </c>
      <c r="DG126">
        <f t="shared" si="24"/>
      </c>
      <c r="DH126">
        <f t="shared" si="25"/>
      </c>
      <c r="DI126">
        <f t="shared" si="1"/>
      </c>
    </row>
    <row r="127" ht="15" customHeight="1">
      <c r="B127">
        <f t="shared" si="2"/>
      </c>
      <c r="R127">
        <f t="shared" si="4"/>
        <v>0</v>
      </c>
      <c r="S127">
        <f t="shared" si="5"/>
        <v>0</v>
      </c>
      <c r="T127">
        <f t="shared" si="6"/>
        <v>0</v>
      </c>
      <c r="U127">
        <f t="shared" si="7"/>
        <v>0</v>
      </c>
      <c r="V127">
        <f t="shared" si="8"/>
        <v>0</v>
      </c>
      <c r="W127">
        <f t="shared" si="9"/>
        <v>0</v>
      </c>
      <c r="X127">
        <f t="shared" si="10"/>
        <v>0</v>
      </c>
      <c r="Y127">
        <f t="shared" si="11"/>
        <v>0</v>
      </c>
      <c r="Z127">
        <f t="shared" si="12"/>
        <v>0</v>
      </c>
      <c r="AA127">
        <f t="shared" si="13"/>
        <v>0</v>
      </c>
      <c r="AB127">
        <f t="shared" si="14"/>
        <v>0</v>
      </c>
      <c r="AC127">
        <f t="shared" si="15"/>
        <v>0</v>
      </c>
      <c r="AE127">
        <f t="shared" si="0"/>
      </c>
      <c r="AV127">
        <f t="shared" si="16"/>
      </c>
      <c r="BM127">
        <f t="shared" si="17"/>
      </c>
      <c r="CD127">
        <f t="shared" si="0"/>
      </c>
      <c r="CZ127">
        <f t="shared" si="18"/>
      </c>
      <c r="DA127">
        <f t="shared" si="1"/>
      </c>
      <c r="DB127">
        <f t="shared" si="19"/>
      </c>
      <c r="DC127">
        <f t="shared" si="20"/>
      </c>
      <c r="DD127">
        <f t="shared" si="21"/>
      </c>
      <c r="DE127">
        <f t="shared" si="22"/>
      </c>
      <c r="DF127">
        <f t="shared" si="23"/>
      </c>
      <c r="DG127">
        <f t="shared" si="24"/>
      </c>
      <c r="DH127">
        <f t="shared" si="25"/>
      </c>
      <c r="DI127">
        <f t="shared" si="1"/>
      </c>
    </row>
    <row r="128" ht="15" customHeight="1">
      <c r="B128">
        <f t="shared" si="2"/>
      </c>
      <c r="R128">
        <f t="shared" si="4"/>
        <v>0</v>
      </c>
      <c r="S128">
        <f t="shared" si="5"/>
        <v>0</v>
      </c>
      <c r="T128">
        <f t="shared" si="6"/>
        <v>0</v>
      </c>
      <c r="U128">
        <f t="shared" si="7"/>
        <v>0</v>
      </c>
      <c r="V128">
        <f t="shared" si="8"/>
        <v>0</v>
      </c>
      <c r="W128">
        <f t="shared" si="9"/>
        <v>0</v>
      </c>
      <c r="X128">
        <f t="shared" si="10"/>
        <v>0</v>
      </c>
      <c r="Y128">
        <f t="shared" si="11"/>
        <v>0</v>
      </c>
      <c r="Z128">
        <f t="shared" si="12"/>
        <v>0</v>
      </c>
      <c r="AA128">
        <f t="shared" si="13"/>
        <v>0</v>
      </c>
      <c r="AB128">
        <f t="shared" si="14"/>
        <v>0</v>
      </c>
      <c r="AC128">
        <f t="shared" si="15"/>
        <v>0</v>
      </c>
      <c r="AE128">
        <f t="shared" si="0"/>
      </c>
      <c r="AV128">
        <f t="shared" si="16"/>
      </c>
      <c r="BM128">
        <f t="shared" si="17"/>
      </c>
      <c r="CD128">
        <f t="shared" si="0"/>
      </c>
      <c r="CZ128">
        <f t="shared" si="18"/>
      </c>
      <c r="DA128">
        <f t="shared" si="1"/>
      </c>
      <c r="DB128">
        <f t="shared" si="19"/>
      </c>
      <c r="DC128">
        <f t="shared" si="20"/>
      </c>
      <c r="DD128">
        <f t="shared" si="21"/>
      </c>
      <c r="DE128">
        <f t="shared" si="22"/>
      </c>
      <c r="DF128">
        <f t="shared" si="23"/>
      </c>
      <c r="DG128">
        <f t="shared" si="24"/>
      </c>
      <c r="DH128">
        <f t="shared" si="25"/>
      </c>
      <c r="DI128">
        <f t="shared" si="1"/>
      </c>
    </row>
    <row r="129" ht="15" customHeight="1">
      <c r="B129">
        <f t="shared" si="2"/>
      </c>
      <c r="R129">
        <f t="shared" si="4"/>
        <v>0</v>
      </c>
      <c r="S129">
        <f t="shared" si="5"/>
        <v>0</v>
      </c>
      <c r="T129">
        <f t="shared" si="6"/>
        <v>0</v>
      </c>
      <c r="U129">
        <f t="shared" si="7"/>
        <v>0</v>
      </c>
      <c r="V129">
        <f t="shared" si="8"/>
        <v>0</v>
      </c>
      <c r="W129">
        <f t="shared" si="9"/>
        <v>0</v>
      </c>
      <c r="X129">
        <f t="shared" si="10"/>
        <v>0</v>
      </c>
      <c r="Y129">
        <f t="shared" si="11"/>
        <v>0</v>
      </c>
      <c r="Z129">
        <f t="shared" si="12"/>
        <v>0</v>
      </c>
      <c r="AA129">
        <f t="shared" si="13"/>
        <v>0</v>
      </c>
      <c r="AB129">
        <f t="shared" si="14"/>
        <v>0</v>
      </c>
      <c r="AC129">
        <f t="shared" si="15"/>
        <v>0</v>
      </c>
      <c r="AE129">
        <f t="shared" si="0"/>
      </c>
      <c r="AV129">
        <f t="shared" si="16"/>
      </c>
      <c r="BM129">
        <f t="shared" si="17"/>
      </c>
      <c r="CD129">
        <f t="shared" si="0"/>
      </c>
      <c r="CZ129">
        <f t="shared" si="18"/>
      </c>
      <c r="DA129">
        <f t="shared" si="1"/>
      </c>
      <c r="DB129">
        <f t="shared" si="19"/>
      </c>
      <c r="DC129">
        <f t="shared" si="20"/>
      </c>
      <c r="DD129">
        <f t="shared" si="21"/>
      </c>
      <c r="DE129">
        <f t="shared" si="22"/>
      </c>
      <c r="DF129">
        <f t="shared" si="23"/>
      </c>
      <c r="DG129">
        <f t="shared" si="24"/>
      </c>
      <c r="DH129">
        <f t="shared" si="25"/>
      </c>
      <c r="DI129">
        <f t="shared" si="1"/>
      </c>
    </row>
    <row r="130" ht="15" customHeight="1">
      <c r="B130">
        <f t="shared" si="2"/>
      </c>
      <c r="R130">
        <f t="shared" si="4"/>
        <v>0</v>
      </c>
      <c r="S130">
        <f t="shared" si="5"/>
        <v>0</v>
      </c>
      <c r="T130">
        <f t="shared" si="6"/>
        <v>0</v>
      </c>
      <c r="U130">
        <f t="shared" si="7"/>
        <v>0</v>
      </c>
      <c r="V130">
        <f t="shared" si="8"/>
        <v>0</v>
      </c>
      <c r="W130">
        <f t="shared" si="9"/>
        <v>0</v>
      </c>
      <c r="X130">
        <f t="shared" si="10"/>
        <v>0</v>
      </c>
      <c r="Y130">
        <f t="shared" si="11"/>
        <v>0</v>
      </c>
      <c r="Z130">
        <f t="shared" si="12"/>
        <v>0</v>
      </c>
      <c r="AA130">
        <f t="shared" si="13"/>
        <v>0</v>
      </c>
      <c r="AB130">
        <f t="shared" si="14"/>
        <v>0</v>
      </c>
      <c r="AC130">
        <f t="shared" si="15"/>
        <v>0</v>
      </c>
      <c r="AE130">
        <f t="shared" si="0"/>
      </c>
      <c r="AV130">
        <f t="shared" si="16"/>
      </c>
      <c r="BM130">
        <f t="shared" si="17"/>
      </c>
      <c r="CD130">
        <f t="shared" si="0"/>
      </c>
      <c r="CZ130">
        <f t="shared" si="18"/>
      </c>
      <c r="DA130">
        <f t="shared" si="1"/>
      </c>
      <c r="DB130">
        <f t="shared" si="19"/>
      </c>
      <c r="DC130">
        <f t="shared" si="20"/>
      </c>
      <c r="DD130">
        <f t="shared" si="21"/>
      </c>
      <c r="DE130">
        <f t="shared" si="22"/>
      </c>
      <c r="DF130">
        <f t="shared" si="23"/>
      </c>
      <c r="DG130">
        <f t="shared" si="24"/>
      </c>
      <c r="DH130">
        <f t="shared" si="25"/>
      </c>
      <c r="DI130">
        <f t="shared" si="1"/>
      </c>
    </row>
    <row r="131" ht="15" customHeight="1">
      <c r="B131">
        <f t="shared" si="2"/>
      </c>
      <c r="R131">
        <f t="shared" si="4"/>
        <v>0</v>
      </c>
      <c r="S131">
        <f t="shared" si="5"/>
        <v>0</v>
      </c>
      <c r="T131">
        <f t="shared" si="6"/>
        <v>0</v>
      </c>
      <c r="U131">
        <f t="shared" si="7"/>
        <v>0</v>
      </c>
      <c r="V131">
        <f t="shared" si="8"/>
        <v>0</v>
      </c>
      <c r="W131">
        <f t="shared" si="9"/>
        <v>0</v>
      </c>
      <c r="X131">
        <f t="shared" si="10"/>
        <v>0</v>
      </c>
      <c r="Y131">
        <f t="shared" si="11"/>
        <v>0</v>
      </c>
      <c r="Z131">
        <f t="shared" si="12"/>
        <v>0</v>
      </c>
      <c r="AA131">
        <f t="shared" si="13"/>
        <v>0</v>
      </c>
      <c r="AB131">
        <f t="shared" si="14"/>
        <v>0</v>
      </c>
      <c r="AC131">
        <f t="shared" si="15"/>
        <v>0</v>
      </c>
      <c r="AE131">
        <f t="shared" si="0"/>
      </c>
      <c r="AV131">
        <f t="shared" si="16"/>
      </c>
      <c r="BM131">
        <f t="shared" si="17"/>
      </c>
      <c r="CD131">
        <f t="shared" si="0"/>
      </c>
      <c r="CZ131">
        <f t="shared" si="18"/>
      </c>
      <c r="DA131">
        <f t="shared" si="1"/>
      </c>
      <c r="DB131">
        <f t="shared" si="19"/>
      </c>
      <c r="DC131">
        <f t="shared" si="20"/>
      </c>
      <c r="DD131">
        <f t="shared" si="21"/>
      </c>
      <c r="DE131">
        <f t="shared" si="22"/>
      </c>
      <c r="DF131">
        <f t="shared" si="23"/>
      </c>
      <c r="DG131">
        <f t="shared" si="24"/>
      </c>
      <c r="DH131">
        <f t="shared" si="25"/>
      </c>
      <c r="DI131">
        <f t="shared" si="1"/>
      </c>
    </row>
    <row r="132" ht="15" customHeight="1">
      <c r="B132">
        <f t="shared" si="2"/>
      </c>
      <c r="R132">
        <f t="shared" si="4"/>
        <v>0</v>
      </c>
      <c r="S132">
        <f t="shared" si="5"/>
        <v>0</v>
      </c>
      <c r="T132">
        <f t="shared" si="6"/>
        <v>0</v>
      </c>
      <c r="U132">
        <f t="shared" si="7"/>
        <v>0</v>
      </c>
      <c r="V132">
        <f t="shared" si="8"/>
        <v>0</v>
      </c>
      <c r="W132">
        <f t="shared" si="9"/>
        <v>0</v>
      </c>
      <c r="X132">
        <f t="shared" si="10"/>
        <v>0</v>
      </c>
      <c r="Y132">
        <f t="shared" si="11"/>
        <v>0</v>
      </c>
      <c r="Z132">
        <f t="shared" si="12"/>
        <v>0</v>
      </c>
      <c r="AA132">
        <f t="shared" si="13"/>
        <v>0</v>
      </c>
      <c r="AB132">
        <f t="shared" si="14"/>
        <v>0</v>
      </c>
      <c r="AC132">
        <f t="shared" si="15"/>
        <v>0</v>
      </c>
      <c r="AE132">
        <f t="shared" si="0"/>
      </c>
      <c r="AV132">
        <f t="shared" si="16"/>
      </c>
      <c r="BM132">
        <f t="shared" si="17"/>
      </c>
      <c r="CD132">
        <f t="shared" si="0"/>
      </c>
      <c r="CZ132">
        <f t="shared" si="18"/>
      </c>
      <c r="DA132">
        <f t="shared" si="1"/>
      </c>
      <c r="DB132">
        <f t="shared" si="19"/>
      </c>
      <c r="DC132">
        <f t="shared" si="20"/>
      </c>
      <c r="DD132">
        <f t="shared" si="21"/>
      </c>
      <c r="DE132">
        <f t="shared" si="22"/>
      </c>
      <c r="DF132">
        <f t="shared" si="23"/>
      </c>
      <c r="DG132">
        <f t="shared" si="24"/>
      </c>
      <c r="DH132">
        <f t="shared" si="25"/>
      </c>
      <c r="DI132">
        <f t="shared" si="1"/>
      </c>
    </row>
    <row r="133" ht="15" customHeight="1">
      <c r="B133">
        <f t="shared" si="2"/>
      </c>
      <c r="R133">
        <f t="shared" si="4"/>
        <v>0</v>
      </c>
      <c r="S133">
        <f t="shared" si="5"/>
        <v>0</v>
      </c>
      <c r="T133">
        <f t="shared" si="6"/>
        <v>0</v>
      </c>
      <c r="U133">
        <f t="shared" si="7"/>
        <v>0</v>
      </c>
      <c r="V133">
        <f t="shared" si="8"/>
        <v>0</v>
      </c>
      <c r="W133">
        <f t="shared" si="9"/>
        <v>0</v>
      </c>
      <c r="X133">
        <f t="shared" si="10"/>
        <v>0</v>
      </c>
      <c r="Y133">
        <f t="shared" si="11"/>
        <v>0</v>
      </c>
      <c r="Z133">
        <f t="shared" si="12"/>
        <v>0</v>
      </c>
      <c r="AA133">
        <f t="shared" si="13"/>
        <v>0</v>
      </c>
      <c r="AB133">
        <f t="shared" si="14"/>
        <v>0</v>
      </c>
      <c r="AC133">
        <f t="shared" si="15"/>
        <v>0</v>
      </c>
      <c r="AE133">
        <f t="shared" si="0"/>
      </c>
      <c r="AV133">
        <f t="shared" si="16"/>
      </c>
      <c r="BM133">
        <f t="shared" si="17"/>
      </c>
      <c r="CD133">
        <f t="shared" si="0"/>
      </c>
      <c r="CZ133">
        <f t="shared" si="18"/>
      </c>
      <c r="DA133">
        <f t="shared" si="1"/>
      </c>
      <c r="DB133">
        <f t="shared" si="19"/>
      </c>
      <c r="DC133">
        <f t="shared" si="20"/>
      </c>
      <c r="DD133">
        <f t="shared" si="21"/>
      </c>
      <c r="DE133">
        <f t="shared" si="22"/>
      </c>
      <c r="DF133">
        <f t="shared" si="23"/>
      </c>
      <c r="DG133">
        <f t="shared" si="24"/>
      </c>
      <c r="DH133">
        <f t="shared" si="25"/>
      </c>
      <c r="DI133">
        <f t="shared" si="1"/>
      </c>
    </row>
    <row r="134" ht="15" customHeight="1">
      <c r="B134">
        <f t="shared" si="2"/>
      </c>
      <c r="R134">
        <f t="shared" si="4"/>
        <v>0</v>
      </c>
      <c r="S134">
        <f t="shared" si="5"/>
        <v>0</v>
      </c>
      <c r="T134">
        <f t="shared" si="6"/>
        <v>0</v>
      </c>
      <c r="U134">
        <f t="shared" si="7"/>
        <v>0</v>
      </c>
      <c r="V134">
        <f t="shared" si="8"/>
        <v>0</v>
      </c>
      <c r="W134">
        <f t="shared" si="9"/>
        <v>0</v>
      </c>
      <c r="X134">
        <f t="shared" si="10"/>
        <v>0</v>
      </c>
      <c r="Y134">
        <f t="shared" si="11"/>
        <v>0</v>
      </c>
      <c r="Z134">
        <f t="shared" si="12"/>
        <v>0</v>
      </c>
      <c r="AA134">
        <f t="shared" si="13"/>
        <v>0</v>
      </c>
      <c r="AB134">
        <f t="shared" si="14"/>
        <v>0</v>
      </c>
      <c r="AC134">
        <f t="shared" si="15"/>
        <v>0</v>
      </c>
      <c r="AE134">
        <f t="shared" si="0"/>
      </c>
      <c r="AV134">
        <f t="shared" si="16"/>
      </c>
      <c r="BM134">
        <f t="shared" si="17"/>
      </c>
      <c r="CD134">
        <f t="shared" si="0"/>
      </c>
      <c r="CZ134">
        <f t="shared" si="18"/>
      </c>
      <c r="DA134">
        <f t="shared" si="1"/>
      </c>
      <c r="DB134">
        <f t="shared" si="19"/>
      </c>
      <c r="DC134">
        <f t="shared" si="20"/>
      </c>
      <c r="DD134">
        <f t="shared" si="21"/>
      </c>
      <c r="DE134">
        <f t="shared" si="22"/>
      </c>
      <c r="DF134">
        <f t="shared" si="23"/>
      </c>
      <c r="DG134">
        <f t="shared" si="24"/>
      </c>
      <c r="DH134">
        <f t="shared" si="25"/>
      </c>
      <c r="DI134">
        <f t="shared" si="1"/>
      </c>
    </row>
    <row r="135" ht="15" customHeight="1">
      <c r="B135">
        <f t="shared" si="2"/>
      </c>
      <c r="R135">
        <f t="shared" si="4"/>
        <v>0</v>
      </c>
      <c r="S135">
        <f t="shared" si="5"/>
        <v>0</v>
      </c>
      <c r="T135">
        <f t="shared" si="6"/>
        <v>0</v>
      </c>
      <c r="U135">
        <f t="shared" si="7"/>
        <v>0</v>
      </c>
      <c r="V135">
        <f t="shared" si="8"/>
        <v>0</v>
      </c>
      <c r="W135">
        <f t="shared" si="9"/>
        <v>0</v>
      </c>
      <c r="X135">
        <f t="shared" si="10"/>
        <v>0</v>
      </c>
      <c r="Y135">
        <f t="shared" si="11"/>
        <v>0</v>
      </c>
      <c r="Z135">
        <f t="shared" si="12"/>
        <v>0</v>
      </c>
      <c r="AA135">
        <f t="shared" si="13"/>
        <v>0</v>
      </c>
      <c r="AB135">
        <f t="shared" si="14"/>
        <v>0</v>
      </c>
      <c r="AC135">
        <f t="shared" si="15"/>
        <v>0</v>
      </c>
      <c r="AE135">
        <f t="shared" si="0"/>
      </c>
      <c r="AV135">
        <f t="shared" si="16"/>
      </c>
      <c r="BM135">
        <f t="shared" si="17"/>
      </c>
      <c r="CD135">
        <f t="shared" si="0"/>
      </c>
      <c r="CZ135">
        <f t="shared" si="18"/>
      </c>
      <c r="DA135">
        <f t="shared" si="1"/>
      </c>
      <c r="DB135">
        <f t="shared" si="19"/>
      </c>
      <c r="DC135">
        <f t="shared" si="20"/>
      </c>
      <c r="DD135">
        <f t="shared" si="21"/>
      </c>
      <c r="DE135">
        <f t="shared" si="22"/>
      </c>
      <c r="DF135">
        <f t="shared" si="23"/>
      </c>
      <c r="DG135">
        <f t="shared" si="24"/>
      </c>
      <c r="DH135">
        <f t="shared" si="25"/>
      </c>
      <c r="DI135">
        <f t="shared" si="1"/>
      </c>
    </row>
    <row r="136" ht="15" customHeight="1">
      <c r="B136">
        <f t="shared" si="2"/>
      </c>
      <c r="R136">
        <f t="shared" si="4"/>
        <v>0</v>
      </c>
      <c r="S136">
        <f t="shared" si="5"/>
        <v>0</v>
      </c>
      <c r="T136">
        <f t="shared" si="6"/>
        <v>0</v>
      </c>
      <c r="U136">
        <f t="shared" si="7"/>
        <v>0</v>
      </c>
      <c r="V136">
        <f t="shared" si="8"/>
        <v>0</v>
      </c>
      <c r="W136">
        <f t="shared" si="9"/>
        <v>0</v>
      </c>
      <c r="X136">
        <f t="shared" si="10"/>
        <v>0</v>
      </c>
      <c r="Y136">
        <f t="shared" si="11"/>
        <v>0</v>
      </c>
      <c r="Z136">
        <f t="shared" si="12"/>
        <v>0</v>
      </c>
      <c r="AA136">
        <f t="shared" si="13"/>
        <v>0</v>
      </c>
      <c r="AB136">
        <f t="shared" si="14"/>
        <v>0</v>
      </c>
      <c r="AC136">
        <f t="shared" si="15"/>
        <v>0</v>
      </c>
      <c r="AE136">
        <f t="shared" si="0"/>
      </c>
      <c r="AV136">
        <f t="shared" si="16"/>
      </c>
      <c r="BM136">
        <f t="shared" si="17"/>
      </c>
      <c r="CD136">
        <f t="shared" si="0"/>
      </c>
      <c r="CZ136">
        <f t="shared" si="18"/>
      </c>
      <c r="DA136">
        <f t="shared" si="1"/>
      </c>
      <c r="DB136">
        <f t="shared" si="19"/>
      </c>
      <c r="DC136">
        <f t="shared" si="20"/>
      </c>
      <c r="DD136">
        <f t="shared" si="21"/>
      </c>
      <c r="DE136">
        <f t="shared" si="22"/>
      </c>
      <c r="DF136">
        <f t="shared" si="23"/>
      </c>
      <c r="DG136">
        <f t="shared" si="24"/>
      </c>
      <c r="DH136">
        <f t="shared" si="25"/>
      </c>
      <c r="DI136">
        <f t="shared" si="1"/>
      </c>
    </row>
    <row r="137" ht="15" customHeight="1">
      <c r="B137">
        <f t="shared" si="2"/>
      </c>
      <c r="R137">
        <f t="shared" si="4"/>
        <v>0</v>
      </c>
      <c r="S137">
        <f t="shared" si="5"/>
        <v>0</v>
      </c>
      <c r="T137">
        <f t="shared" si="6"/>
        <v>0</v>
      </c>
      <c r="U137">
        <f t="shared" si="7"/>
        <v>0</v>
      </c>
      <c r="V137">
        <f t="shared" si="8"/>
        <v>0</v>
      </c>
      <c r="W137">
        <f t="shared" si="9"/>
        <v>0</v>
      </c>
      <c r="X137">
        <f t="shared" si="10"/>
        <v>0</v>
      </c>
      <c r="Y137">
        <f t="shared" si="11"/>
        <v>0</v>
      </c>
      <c r="Z137">
        <f t="shared" si="12"/>
        <v>0</v>
      </c>
      <c r="AA137">
        <f t="shared" si="13"/>
        <v>0</v>
      </c>
      <c r="AB137">
        <f t="shared" si="14"/>
        <v>0</v>
      </c>
      <c r="AC137">
        <f t="shared" si="15"/>
        <v>0</v>
      </c>
      <c r="AE137">
        <f t="shared" si="0"/>
      </c>
      <c r="AV137">
        <f t="shared" si="16"/>
      </c>
      <c r="BM137">
        <f t="shared" si="17"/>
      </c>
      <c r="CD137">
        <f t="shared" si="0"/>
      </c>
      <c r="CZ137">
        <f t="shared" si="18"/>
      </c>
      <c r="DA137">
        <f t="shared" si="1"/>
      </c>
      <c r="DB137">
        <f t="shared" si="19"/>
      </c>
      <c r="DC137">
        <f t="shared" si="20"/>
      </c>
      <c r="DD137">
        <f t="shared" si="21"/>
      </c>
      <c r="DE137">
        <f t="shared" si="22"/>
      </c>
      <c r="DF137">
        <f t="shared" si="23"/>
      </c>
      <c r="DG137">
        <f t="shared" si="24"/>
      </c>
      <c r="DH137">
        <f t="shared" si="25"/>
      </c>
      <c r="DI137">
        <f t="shared" si="1"/>
      </c>
    </row>
    <row r="138" ht="15" customHeight="1">
      <c r="B138">
        <f t="shared" si="2"/>
      </c>
      <c r="R138">
        <f t="shared" si="4"/>
        <v>0</v>
      </c>
      <c r="S138">
        <f t="shared" si="5"/>
        <v>0</v>
      </c>
      <c r="T138">
        <f t="shared" si="6"/>
        <v>0</v>
      </c>
      <c r="U138">
        <f t="shared" si="7"/>
        <v>0</v>
      </c>
      <c r="V138">
        <f t="shared" si="8"/>
        <v>0</v>
      </c>
      <c r="W138">
        <f t="shared" si="9"/>
        <v>0</v>
      </c>
      <c r="X138">
        <f t="shared" si="10"/>
        <v>0</v>
      </c>
      <c r="Y138">
        <f t="shared" si="11"/>
        <v>0</v>
      </c>
      <c r="Z138">
        <f t="shared" si="12"/>
        <v>0</v>
      </c>
      <c r="AA138">
        <f t="shared" si="13"/>
        <v>0</v>
      </c>
      <c r="AB138">
        <f t="shared" si="14"/>
        <v>0</v>
      </c>
      <c r="AC138">
        <f t="shared" si="15"/>
        <v>0</v>
      </c>
      <c r="AE138">
        <f t="shared" si="0"/>
      </c>
      <c r="AV138">
        <f t="shared" si="16"/>
      </c>
      <c r="BM138">
        <f t="shared" si="17"/>
      </c>
      <c r="CD138">
        <f t="shared" si="0"/>
      </c>
      <c r="CZ138">
        <f t="shared" si="18"/>
      </c>
      <c r="DA138">
        <f t="shared" si="1"/>
      </c>
      <c r="DB138">
        <f t="shared" si="19"/>
      </c>
      <c r="DC138">
        <f t="shared" si="20"/>
      </c>
      <c r="DD138">
        <f t="shared" si="21"/>
      </c>
      <c r="DE138">
        <f t="shared" si="22"/>
      </c>
      <c r="DF138">
        <f t="shared" si="23"/>
      </c>
      <c r="DG138">
        <f t="shared" si="24"/>
      </c>
      <c r="DH138">
        <f t="shared" si="25"/>
      </c>
      <c r="DI138">
        <f t="shared" si="1"/>
      </c>
    </row>
    <row r="139" ht="15" customHeight="1">
      <c r="B139">
        <f t="shared" si="2"/>
      </c>
      <c r="R139">
        <f t="shared" si="4"/>
        <v>0</v>
      </c>
      <c r="S139">
        <f t="shared" si="5"/>
        <v>0</v>
      </c>
      <c r="T139">
        <f t="shared" si="6"/>
        <v>0</v>
      </c>
      <c r="U139">
        <f t="shared" si="7"/>
        <v>0</v>
      </c>
      <c r="V139">
        <f t="shared" si="8"/>
        <v>0</v>
      </c>
      <c r="W139">
        <f t="shared" si="9"/>
        <v>0</v>
      </c>
      <c r="X139">
        <f t="shared" si="10"/>
        <v>0</v>
      </c>
      <c r="Y139">
        <f t="shared" si="11"/>
        <v>0</v>
      </c>
      <c r="Z139">
        <f t="shared" si="12"/>
        <v>0</v>
      </c>
      <c r="AA139">
        <f t="shared" si="13"/>
        <v>0</v>
      </c>
      <c r="AB139">
        <f t="shared" si="14"/>
        <v>0</v>
      </c>
      <c r="AC139">
        <f t="shared" si="15"/>
        <v>0</v>
      </c>
      <c r="AE139">
        <f t="shared" si="0"/>
      </c>
      <c r="AV139">
        <f t="shared" si="16"/>
      </c>
      <c r="BM139">
        <f t="shared" si="17"/>
      </c>
      <c r="CD139">
        <f t="shared" si="0"/>
      </c>
      <c r="CZ139">
        <f t="shared" si="18"/>
      </c>
      <c r="DA139">
        <f t="shared" si="1"/>
      </c>
      <c r="DB139">
        <f t="shared" si="19"/>
      </c>
      <c r="DC139">
        <f t="shared" si="20"/>
      </c>
      <c r="DD139">
        <f t="shared" si="21"/>
      </c>
      <c r="DE139">
        <f t="shared" si="22"/>
      </c>
      <c r="DF139">
        <f t="shared" si="23"/>
      </c>
      <c r="DG139">
        <f t="shared" si="24"/>
      </c>
      <c r="DH139">
        <f t="shared" si="25"/>
      </c>
      <c r="DI139">
        <f t="shared" si="1"/>
      </c>
    </row>
    <row r="140" ht="15" customHeight="1">
      <c r="B140">
        <f t="shared" si="2"/>
      </c>
      <c r="R140">
        <f t="shared" si="4"/>
        <v>0</v>
      </c>
      <c r="S140">
        <f t="shared" si="5"/>
        <v>0</v>
      </c>
      <c r="T140">
        <f t="shared" si="6"/>
        <v>0</v>
      </c>
      <c r="U140">
        <f t="shared" si="7"/>
        <v>0</v>
      </c>
      <c r="V140">
        <f t="shared" si="8"/>
        <v>0</v>
      </c>
      <c r="W140">
        <f t="shared" si="9"/>
        <v>0</v>
      </c>
      <c r="X140">
        <f t="shared" si="10"/>
        <v>0</v>
      </c>
      <c r="Y140">
        <f t="shared" si="11"/>
        <v>0</v>
      </c>
      <c r="Z140">
        <f t="shared" si="12"/>
        <v>0</v>
      </c>
      <c r="AA140">
        <f t="shared" si="13"/>
        <v>0</v>
      </c>
      <c r="AB140">
        <f t="shared" si="14"/>
        <v>0</v>
      </c>
      <c r="AC140">
        <f t="shared" si="15"/>
        <v>0</v>
      </c>
      <c r="AE140">
        <f t="shared" si="0"/>
      </c>
      <c r="AV140">
        <f t="shared" si="16"/>
      </c>
      <c r="BM140">
        <f t="shared" si="17"/>
      </c>
      <c r="CD140">
        <f t="shared" si="0"/>
      </c>
      <c r="CZ140">
        <f t="shared" si="18"/>
      </c>
      <c r="DA140">
        <f t="shared" si="1"/>
      </c>
      <c r="DB140">
        <f t="shared" si="19"/>
      </c>
      <c r="DC140">
        <f t="shared" si="20"/>
      </c>
      <c r="DD140">
        <f t="shared" si="21"/>
      </c>
      <c r="DE140">
        <f t="shared" si="22"/>
      </c>
      <c r="DF140">
        <f t="shared" si="23"/>
      </c>
      <c r="DG140">
        <f t="shared" si="24"/>
      </c>
      <c r="DH140">
        <f t="shared" si="25"/>
      </c>
      <c r="DI140">
        <f t="shared" si="1"/>
      </c>
    </row>
    <row r="141" ht="15" customHeight="1">
      <c r="B141">
        <f t="shared" si="2"/>
      </c>
      <c r="R141">
        <f t="shared" si="4"/>
        <v>0</v>
      </c>
      <c r="S141">
        <f t="shared" si="5"/>
        <v>0</v>
      </c>
      <c r="T141">
        <f t="shared" si="6"/>
        <v>0</v>
      </c>
      <c r="U141">
        <f t="shared" si="7"/>
        <v>0</v>
      </c>
      <c r="V141">
        <f t="shared" si="8"/>
        <v>0</v>
      </c>
      <c r="W141">
        <f t="shared" si="9"/>
        <v>0</v>
      </c>
      <c r="X141">
        <f t="shared" si="10"/>
        <v>0</v>
      </c>
      <c r="Y141">
        <f t="shared" si="11"/>
        <v>0</v>
      </c>
      <c r="Z141">
        <f t="shared" si="12"/>
        <v>0</v>
      </c>
      <c r="AA141">
        <f t="shared" si="13"/>
        <v>0</v>
      </c>
      <c r="AB141">
        <f t="shared" si="14"/>
        <v>0</v>
      </c>
      <c r="AC141">
        <f t="shared" si="15"/>
        <v>0</v>
      </c>
      <c r="AE141">
        <f t="shared" si="0"/>
      </c>
      <c r="AV141">
        <f t="shared" si="16"/>
      </c>
      <c r="BM141">
        <f t="shared" si="17"/>
      </c>
      <c r="CD141">
        <f t="shared" si="0"/>
      </c>
      <c r="CZ141">
        <f t="shared" si="18"/>
      </c>
      <c r="DA141">
        <f t="shared" si="1"/>
      </c>
      <c r="DB141">
        <f t="shared" si="19"/>
      </c>
      <c r="DC141">
        <f t="shared" si="20"/>
      </c>
      <c r="DD141">
        <f t="shared" si="21"/>
      </c>
      <c r="DE141">
        <f t="shared" si="22"/>
      </c>
      <c r="DF141">
        <f t="shared" si="23"/>
      </c>
      <c r="DG141">
        <f t="shared" si="24"/>
      </c>
      <c r="DH141">
        <f t="shared" si="25"/>
      </c>
      <c r="DI141">
        <f t="shared" si="1"/>
      </c>
    </row>
    <row r="142" ht="15" customHeight="1">
      <c r="B142">
        <f t="shared" si="2"/>
      </c>
      <c r="R142">
        <f t="shared" si="4"/>
        <v>0</v>
      </c>
      <c r="S142">
        <f t="shared" si="5"/>
        <v>0</v>
      </c>
      <c r="T142">
        <f t="shared" si="6"/>
        <v>0</v>
      </c>
      <c r="U142">
        <f t="shared" si="7"/>
        <v>0</v>
      </c>
      <c r="V142">
        <f t="shared" si="8"/>
        <v>0</v>
      </c>
      <c r="W142">
        <f t="shared" si="9"/>
        <v>0</v>
      </c>
      <c r="X142">
        <f t="shared" si="10"/>
        <v>0</v>
      </c>
      <c r="Y142">
        <f t="shared" si="11"/>
        <v>0</v>
      </c>
      <c r="Z142">
        <f t="shared" si="12"/>
        <v>0</v>
      </c>
      <c r="AA142">
        <f t="shared" si="13"/>
        <v>0</v>
      </c>
      <c r="AB142">
        <f t="shared" si="14"/>
        <v>0</v>
      </c>
      <c r="AC142">
        <f t="shared" si="15"/>
        <v>0</v>
      </c>
      <c r="AE142">
        <f t="shared" si="0"/>
      </c>
      <c r="AV142">
        <f t="shared" si="16"/>
      </c>
      <c r="BM142">
        <f t="shared" si="17"/>
      </c>
      <c r="CD142">
        <f t="shared" si="0"/>
      </c>
      <c r="CZ142">
        <f t="shared" si="18"/>
      </c>
      <c r="DA142">
        <f t="shared" si="1"/>
      </c>
      <c r="DB142">
        <f t="shared" si="19"/>
      </c>
      <c r="DC142">
        <f t="shared" si="20"/>
      </c>
      <c r="DD142">
        <f t="shared" si="21"/>
      </c>
      <c r="DE142">
        <f t="shared" si="22"/>
      </c>
      <c r="DF142">
        <f t="shared" si="23"/>
      </c>
      <c r="DG142">
        <f t="shared" si="24"/>
      </c>
      <c r="DH142">
        <f t="shared" si="25"/>
      </c>
      <c r="DI142">
        <f t="shared" si="1"/>
      </c>
    </row>
    <row r="143" ht="15" customHeight="1">
      <c r="B143">
        <f t="shared" si="2"/>
      </c>
      <c r="R143">
        <f t="shared" si="4"/>
        <v>0</v>
      </c>
      <c r="S143">
        <f t="shared" si="5"/>
        <v>0</v>
      </c>
      <c r="T143">
        <f t="shared" si="6"/>
        <v>0</v>
      </c>
      <c r="U143">
        <f t="shared" si="7"/>
        <v>0</v>
      </c>
      <c r="V143">
        <f t="shared" si="8"/>
        <v>0</v>
      </c>
      <c r="W143">
        <f t="shared" si="9"/>
        <v>0</v>
      </c>
      <c r="X143">
        <f t="shared" si="10"/>
        <v>0</v>
      </c>
      <c r="Y143">
        <f t="shared" si="11"/>
        <v>0</v>
      </c>
      <c r="Z143">
        <f t="shared" si="12"/>
        <v>0</v>
      </c>
      <c r="AA143">
        <f t="shared" si="13"/>
        <v>0</v>
      </c>
      <c r="AB143">
        <f t="shared" si="14"/>
        <v>0</v>
      </c>
      <c r="AC143">
        <f t="shared" si="15"/>
        <v>0</v>
      </c>
      <c r="AE143">
        <f t="shared" si="0"/>
      </c>
      <c r="AV143">
        <f t="shared" si="16"/>
      </c>
      <c r="BM143">
        <f t="shared" si="17"/>
      </c>
      <c r="CD143">
        <f t="shared" si="0"/>
      </c>
      <c r="CZ143">
        <f t="shared" si="18"/>
      </c>
      <c r="DA143">
        <f t="shared" si="1"/>
      </c>
      <c r="DB143">
        <f t="shared" si="19"/>
      </c>
      <c r="DC143">
        <f t="shared" si="20"/>
      </c>
      <c r="DD143">
        <f t="shared" si="21"/>
      </c>
      <c r="DE143">
        <f t="shared" si="22"/>
      </c>
      <c r="DF143">
        <f t="shared" si="23"/>
      </c>
      <c r="DG143">
        <f t="shared" si="24"/>
      </c>
      <c r="DH143">
        <f t="shared" si="25"/>
      </c>
      <c r="DI143">
        <f t="shared" si="1"/>
      </c>
    </row>
    <row r="144" ht="15" customHeight="1">
      <c r="B144">
        <f t="shared" si="2"/>
      </c>
      <c r="R144">
        <f t="shared" si="4"/>
        <v>0</v>
      </c>
      <c r="S144">
        <f t="shared" si="5"/>
        <v>0</v>
      </c>
      <c r="T144">
        <f t="shared" si="6"/>
        <v>0</v>
      </c>
      <c r="U144">
        <f t="shared" si="7"/>
        <v>0</v>
      </c>
      <c r="V144">
        <f t="shared" si="8"/>
        <v>0</v>
      </c>
      <c r="W144">
        <f t="shared" si="9"/>
        <v>0</v>
      </c>
      <c r="X144">
        <f t="shared" si="10"/>
        <v>0</v>
      </c>
      <c r="Y144">
        <f t="shared" si="11"/>
        <v>0</v>
      </c>
      <c r="Z144">
        <f t="shared" si="12"/>
        <v>0</v>
      </c>
      <c r="AA144">
        <f t="shared" si="13"/>
        <v>0</v>
      </c>
      <c r="AB144">
        <f t="shared" si="14"/>
        <v>0</v>
      </c>
      <c r="AC144">
        <f t="shared" si="15"/>
        <v>0</v>
      </c>
      <c r="AE144">
        <f t="shared" si="0"/>
      </c>
      <c r="AV144">
        <f t="shared" si="16"/>
      </c>
      <c r="BM144">
        <f t="shared" si="17"/>
      </c>
      <c r="CD144">
        <f t="shared" si="0"/>
      </c>
      <c r="CZ144">
        <f t="shared" si="18"/>
      </c>
      <c r="DA144">
        <f t="shared" si="1"/>
      </c>
      <c r="DB144">
        <f t="shared" si="19"/>
      </c>
      <c r="DC144">
        <f t="shared" si="20"/>
      </c>
      <c r="DD144">
        <f t="shared" si="21"/>
      </c>
      <c r="DE144">
        <f t="shared" si="22"/>
      </c>
      <c r="DF144">
        <f t="shared" si="23"/>
      </c>
      <c r="DG144">
        <f t="shared" si="24"/>
      </c>
      <c r="DH144">
        <f t="shared" si="25"/>
      </c>
      <c r="DI144">
        <f t="shared" si="1"/>
      </c>
    </row>
    <row r="145" ht="15" customHeight="1">
      <c r="B145">
        <f t="shared" si="2"/>
      </c>
      <c r="R145">
        <f t="shared" si="4"/>
        <v>0</v>
      </c>
      <c r="S145">
        <f t="shared" si="5"/>
        <v>0</v>
      </c>
      <c r="T145">
        <f t="shared" si="6"/>
        <v>0</v>
      </c>
      <c r="U145">
        <f t="shared" si="7"/>
        <v>0</v>
      </c>
      <c r="V145">
        <f t="shared" si="8"/>
        <v>0</v>
      </c>
      <c r="W145">
        <f t="shared" si="9"/>
        <v>0</v>
      </c>
      <c r="X145">
        <f t="shared" si="10"/>
        <v>0</v>
      </c>
      <c r="Y145">
        <f t="shared" si="11"/>
        <v>0</v>
      </c>
      <c r="Z145">
        <f t="shared" si="12"/>
        <v>0</v>
      </c>
      <c r="AA145">
        <f t="shared" si="13"/>
        <v>0</v>
      </c>
      <c r="AB145">
        <f t="shared" si="14"/>
        <v>0</v>
      </c>
      <c r="AC145">
        <f t="shared" si="15"/>
        <v>0</v>
      </c>
      <c r="AE145">
        <f t="shared" si="0"/>
      </c>
      <c r="AV145">
        <f t="shared" si="16"/>
      </c>
      <c r="BM145">
        <f t="shared" si="17"/>
      </c>
      <c r="CD145">
        <f t="shared" si="0"/>
      </c>
      <c r="CZ145">
        <f t="shared" si="18"/>
      </c>
      <c r="DA145">
        <f t="shared" si="1"/>
      </c>
      <c r="DB145">
        <f t="shared" si="19"/>
      </c>
      <c r="DC145">
        <f t="shared" si="20"/>
      </c>
      <c r="DD145">
        <f t="shared" si="21"/>
      </c>
      <c r="DE145">
        <f t="shared" si="22"/>
      </c>
      <c r="DF145">
        <f t="shared" si="23"/>
      </c>
      <c r="DG145">
        <f t="shared" si="24"/>
      </c>
      <c r="DH145">
        <f t="shared" si="25"/>
      </c>
      <c r="DI145">
        <f t="shared" si="1"/>
      </c>
    </row>
    <row r="146" ht="15" customHeight="1">
      <c r="B146">
        <f t="shared" si="2"/>
      </c>
      <c r="R146">
        <f t="shared" si="4"/>
        <v>0</v>
      </c>
      <c r="S146">
        <f t="shared" si="5"/>
        <v>0</v>
      </c>
      <c r="T146">
        <f t="shared" si="6"/>
        <v>0</v>
      </c>
      <c r="U146">
        <f t="shared" si="7"/>
        <v>0</v>
      </c>
      <c r="V146">
        <f t="shared" si="8"/>
        <v>0</v>
      </c>
      <c r="W146">
        <f t="shared" si="9"/>
        <v>0</v>
      </c>
      <c r="X146">
        <f t="shared" si="10"/>
        <v>0</v>
      </c>
      <c r="Y146">
        <f t="shared" si="11"/>
        <v>0</v>
      </c>
      <c r="Z146">
        <f t="shared" si="12"/>
        <v>0</v>
      </c>
      <c r="AA146">
        <f t="shared" si="13"/>
        <v>0</v>
      </c>
      <c r="AB146">
        <f t="shared" si="14"/>
        <v>0</v>
      </c>
      <c r="AC146">
        <f t="shared" si="15"/>
        <v>0</v>
      </c>
      <c r="AE146">
        <f t="shared" si="0"/>
      </c>
      <c r="AV146">
        <f t="shared" si="16"/>
      </c>
      <c r="BM146">
        <f t="shared" si="17"/>
      </c>
      <c r="CD146">
        <f t="shared" si="0"/>
      </c>
      <c r="CZ146">
        <f t="shared" si="18"/>
      </c>
      <c r="DA146">
        <f t="shared" si="1"/>
      </c>
      <c r="DB146">
        <f t="shared" si="19"/>
      </c>
      <c r="DC146">
        <f t="shared" si="20"/>
      </c>
      <c r="DD146">
        <f t="shared" si="21"/>
      </c>
      <c r="DE146">
        <f t="shared" si="22"/>
      </c>
      <c r="DF146">
        <f t="shared" si="23"/>
      </c>
      <c r="DG146">
        <f t="shared" si="24"/>
      </c>
      <c r="DH146">
        <f t="shared" si="25"/>
      </c>
      <c r="DI146">
        <f t="shared" si="1"/>
      </c>
    </row>
    <row r="147" ht="15" customHeight="1">
      <c r="B147">
        <f t="shared" si="2"/>
      </c>
      <c r="R147">
        <f t="shared" si="4"/>
        <v>0</v>
      </c>
      <c r="S147">
        <f t="shared" si="5"/>
        <v>0</v>
      </c>
      <c r="T147">
        <f t="shared" si="6"/>
        <v>0</v>
      </c>
      <c r="U147">
        <f t="shared" si="7"/>
        <v>0</v>
      </c>
      <c r="V147">
        <f t="shared" si="8"/>
        <v>0</v>
      </c>
      <c r="W147">
        <f t="shared" si="9"/>
        <v>0</v>
      </c>
      <c r="X147">
        <f t="shared" si="10"/>
        <v>0</v>
      </c>
      <c r="Y147">
        <f t="shared" si="11"/>
        <v>0</v>
      </c>
      <c r="Z147">
        <f t="shared" si="12"/>
        <v>0</v>
      </c>
      <c r="AA147">
        <f t="shared" si="13"/>
        <v>0</v>
      </c>
      <c r="AB147">
        <f t="shared" si="14"/>
        <v>0</v>
      </c>
      <c r="AC147">
        <f t="shared" si="15"/>
        <v>0</v>
      </c>
      <c r="AE147">
        <f t="shared" si="0"/>
      </c>
      <c r="AV147">
        <f t="shared" si="16"/>
      </c>
      <c r="BM147">
        <f t="shared" si="17"/>
      </c>
      <c r="CD147">
        <f t="shared" si="0"/>
      </c>
      <c r="CZ147">
        <f t="shared" si="18"/>
      </c>
      <c r="DA147">
        <f t="shared" si="1"/>
      </c>
      <c r="DB147">
        <f t="shared" si="19"/>
      </c>
      <c r="DC147">
        <f t="shared" si="20"/>
      </c>
      <c r="DD147">
        <f t="shared" si="21"/>
      </c>
      <c r="DE147">
        <f t="shared" si="22"/>
      </c>
      <c r="DF147">
        <f t="shared" si="23"/>
      </c>
      <c r="DG147">
        <f t="shared" si="24"/>
      </c>
      <c r="DH147">
        <f t="shared" si="25"/>
      </c>
      <c r="DI147">
        <f t="shared" si="1"/>
      </c>
    </row>
    <row r="148" ht="15" customHeight="1">
      <c r="B148">
        <f t="shared" si="2"/>
      </c>
      <c r="R148">
        <f t="shared" si="4"/>
        <v>0</v>
      </c>
      <c r="S148">
        <f t="shared" si="5"/>
        <v>0</v>
      </c>
      <c r="T148">
        <f t="shared" si="6"/>
        <v>0</v>
      </c>
      <c r="U148">
        <f t="shared" si="7"/>
        <v>0</v>
      </c>
      <c r="V148">
        <f t="shared" si="8"/>
        <v>0</v>
      </c>
      <c r="W148">
        <f t="shared" si="9"/>
        <v>0</v>
      </c>
      <c r="X148">
        <f t="shared" si="10"/>
        <v>0</v>
      </c>
      <c r="Y148">
        <f t="shared" si="11"/>
        <v>0</v>
      </c>
      <c r="Z148">
        <f t="shared" si="12"/>
        <v>0</v>
      </c>
      <c r="AA148">
        <f t="shared" si="13"/>
        <v>0</v>
      </c>
      <c r="AB148">
        <f t="shared" si="14"/>
        <v>0</v>
      </c>
      <c r="AC148">
        <f t="shared" si="15"/>
        <v>0</v>
      </c>
      <c r="AE148">
        <f t="shared" si="0"/>
      </c>
      <c r="AV148">
        <f t="shared" si="16"/>
      </c>
      <c r="BM148">
        <f t="shared" si="17"/>
      </c>
      <c r="CD148">
        <f t="shared" si="0"/>
      </c>
      <c r="CZ148">
        <f t="shared" si="18"/>
      </c>
      <c r="DA148">
        <f t="shared" si="1"/>
      </c>
      <c r="DB148">
        <f t="shared" si="19"/>
      </c>
      <c r="DC148">
        <f t="shared" si="20"/>
      </c>
      <c r="DD148">
        <f t="shared" si="21"/>
      </c>
      <c r="DE148">
        <f t="shared" si="22"/>
      </c>
      <c r="DF148">
        <f t="shared" si="23"/>
      </c>
      <c r="DG148">
        <f t="shared" si="24"/>
      </c>
      <c r="DH148">
        <f t="shared" si="25"/>
      </c>
      <c r="DI148">
        <f t="shared" si="1"/>
      </c>
    </row>
    <row r="149" ht="15" customHeight="1">
      <c r="B149">
        <f t="shared" si="2"/>
      </c>
      <c r="R149">
        <f t="shared" si="4"/>
        <v>0</v>
      </c>
      <c r="S149">
        <f t="shared" si="5"/>
        <v>0</v>
      </c>
      <c r="T149">
        <f t="shared" si="6"/>
        <v>0</v>
      </c>
      <c r="U149">
        <f t="shared" si="7"/>
        <v>0</v>
      </c>
      <c r="V149">
        <f t="shared" si="8"/>
        <v>0</v>
      </c>
      <c r="W149">
        <f t="shared" si="9"/>
        <v>0</v>
      </c>
      <c r="X149">
        <f t="shared" si="10"/>
        <v>0</v>
      </c>
      <c r="Y149">
        <f t="shared" si="11"/>
        <v>0</v>
      </c>
      <c r="Z149">
        <f t="shared" si="12"/>
        <v>0</v>
      </c>
      <c r="AA149">
        <f t="shared" si="13"/>
        <v>0</v>
      </c>
      <c r="AB149">
        <f t="shared" si="14"/>
        <v>0</v>
      </c>
      <c r="AC149">
        <f t="shared" si="15"/>
        <v>0</v>
      </c>
      <c r="AE149">
        <f t="shared" si="0"/>
      </c>
      <c r="AV149">
        <f t="shared" si="16"/>
      </c>
      <c r="BM149">
        <f t="shared" si="17"/>
      </c>
      <c r="CD149">
        <f t="shared" si="0"/>
      </c>
      <c r="CZ149">
        <f t="shared" si="18"/>
      </c>
      <c r="DA149">
        <f t="shared" si="1"/>
      </c>
      <c r="DB149">
        <f t="shared" si="19"/>
      </c>
      <c r="DC149">
        <f t="shared" si="20"/>
      </c>
      <c r="DD149">
        <f t="shared" si="21"/>
      </c>
      <c r="DE149">
        <f t="shared" si="22"/>
      </c>
      <c r="DF149">
        <f t="shared" si="23"/>
      </c>
      <c r="DG149">
        <f t="shared" si="24"/>
      </c>
      <c r="DH149">
        <f t="shared" si="25"/>
      </c>
      <c r="DI149">
        <f t="shared" si="1"/>
      </c>
    </row>
    <row r="150" ht="15" customHeight="1">
      <c r="B150">
        <f t="shared" si="2"/>
      </c>
      <c r="R150">
        <f t="shared" si="4"/>
        <v>0</v>
      </c>
      <c r="S150">
        <f t="shared" si="5"/>
        <v>0</v>
      </c>
      <c r="T150">
        <f t="shared" si="6"/>
        <v>0</v>
      </c>
      <c r="U150">
        <f t="shared" si="7"/>
        <v>0</v>
      </c>
      <c r="V150">
        <f t="shared" si="8"/>
        <v>0</v>
      </c>
      <c r="W150">
        <f t="shared" si="9"/>
        <v>0</v>
      </c>
      <c r="X150">
        <f t="shared" si="10"/>
        <v>0</v>
      </c>
      <c r="Y150">
        <f t="shared" si="11"/>
        <v>0</v>
      </c>
      <c r="Z150">
        <f t="shared" si="12"/>
        <v>0</v>
      </c>
      <c r="AA150">
        <f t="shared" si="13"/>
        <v>0</v>
      </c>
      <c r="AB150">
        <f t="shared" si="14"/>
        <v>0</v>
      </c>
      <c r="AC150">
        <f t="shared" si="15"/>
        <v>0</v>
      </c>
      <c r="AE150">
        <f t="shared" si="0"/>
      </c>
      <c r="AV150">
        <f t="shared" si="16"/>
      </c>
      <c r="BM150">
        <f t="shared" si="17"/>
      </c>
      <c r="CD150">
        <f t="shared" si="0"/>
      </c>
      <c r="CZ150">
        <f t="shared" si="18"/>
      </c>
      <c r="DA150">
        <f t="shared" si="1"/>
      </c>
      <c r="DB150">
        <f t="shared" si="19"/>
      </c>
      <c r="DC150">
        <f t="shared" si="20"/>
      </c>
      <c r="DD150">
        <f t="shared" si="21"/>
      </c>
      <c r="DE150">
        <f t="shared" si="22"/>
      </c>
      <c r="DF150">
        <f t="shared" si="23"/>
      </c>
      <c r="DG150">
        <f t="shared" si="24"/>
      </c>
      <c r="DH150">
        <f t="shared" si="25"/>
      </c>
      <c r="DI150">
        <f t="shared" si="1"/>
      </c>
    </row>
    <row r="151" ht="15" customHeight="1">
      <c r="B151">
        <f t="shared" si="2"/>
      </c>
      <c r="R151">
        <f t="shared" si="4"/>
        <v>0</v>
      </c>
      <c r="S151">
        <f t="shared" si="5"/>
        <v>0</v>
      </c>
      <c r="T151">
        <f t="shared" si="6"/>
        <v>0</v>
      </c>
      <c r="U151">
        <f t="shared" si="7"/>
        <v>0</v>
      </c>
      <c r="V151">
        <f t="shared" si="8"/>
        <v>0</v>
      </c>
      <c r="W151">
        <f t="shared" si="9"/>
        <v>0</v>
      </c>
      <c r="X151">
        <f t="shared" si="10"/>
        <v>0</v>
      </c>
      <c r="Y151">
        <f t="shared" si="11"/>
        <v>0</v>
      </c>
      <c r="Z151">
        <f t="shared" si="12"/>
        <v>0</v>
      </c>
      <c r="AA151">
        <f t="shared" si="13"/>
        <v>0</v>
      </c>
      <c r="AB151">
        <f t="shared" si="14"/>
        <v>0</v>
      </c>
      <c r="AC151">
        <f t="shared" si="15"/>
        <v>0</v>
      </c>
      <c r="AE151">
        <f t="shared" si="0"/>
      </c>
      <c r="AV151">
        <f t="shared" si="16"/>
      </c>
      <c r="BM151">
        <f t="shared" si="17"/>
      </c>
      <c r="CD151">
        <f t="shared" si="0"/>
      </c>
      <c r="CZ151">
        <f t="shared" si="18"/>
      </c>
      <c r="DA151">
        <f t="shared" si="1"/>
      </c>
      <c r="DB151">
        <f t="shared" si="19"/>
      </c>
      <c r="DC151">
        <f t="shared" si="20"/>
      </c>
      <c r="DD151">
        <f t="shared" si="21"/>
      </c>
      <c r="DE151">
        <f t="shared" si="22"/>
      </c>
      <c r="DF151">
        <f t="shared" si="23"/>
      </c>
      <c r="DG151">
        <f t="shared" si="24"/>
      </c>
      <c r="DH151">
        <f t="shared" si="25"/>
      </c>
      <c r="DI151">
        <f t="shared" si="1"/>
      </c>
    </row>
    <row r="152" ht="15" customHeight="1">
      <c r="B152">
        <f t="shared" si="2"/>
      </c>
      <c r="R152">
        <f t="shared" si="4"/>
        <v>0</v>
      </c>
      <c r="S152">
        <f t="shared" si="5"/>
        <v>0</v>
      </c>
      <c r="T152">
        <f t="shared" si="6"/>
        <v>0</v>
      </c>
      <c r="U152">
        <f t="shared" si="7"/>
        <v>0</v>
      </c>
      <c r="V152">
        <f t="shared" si="8"/>
        <v>0</v>
      </c>
      <c r="W152">
        <f t="shared" si="9"/>
        <v>0</v>
      </c>
      <c r="X152">
        <f t="shared" si="10"/>
        <v>0</v>
      </c>
      <c r="Y152">
        <f t="shared" si="11"/>
        <v>0</v>
      </c>
      <c r="Z152">
        <f t="shared" si="12"/>
        <v>0</v>
      </c>
      <c r="AA152">
        <f t="shared" si="13"/>
        <v>0</v>
      </c>
      <c r="AB152">
        <f t="shared" si="14"/>
        <v>0</v>
      </c>
      <c r="AC152">
        <f t="shared" si="15"/>
        <v>0</v>
      </c>
      <c r="AE152">
        <f t="shared" si="0"/>
      </c>
      <c r="AV152">
        <f t="shared" si="16"/>
      </c>
      <c r="BM152">
        <f t="shared" si="17"/>
      </c>
      <c r="CD152">
        <f t="shared" si="0"/>
      </c>
      <c r="CZ152">
        <f t="shared" si="18"/>
      </c>
      <c r="DA152">
        <f t="shared" si="1"/>
      </c>
      <c r="DB152">
        <f t="shared" si="19"/>
      </c>
      <c r="DC152">
        <f t="shared" si="20"/>
      </c>
      <c r="DD152">
        <f t="shared" si="21"/>
      </c>
      <c r="DE152">
        <f t="shared" si="22"/>
      </c>
      <c r="DF152">
        <f t="shared" si="23"/>
      </c>
      <c r="DG152">
        <f t="shared" si="24"/>
      </c>
      <c r="DH152">
        <f t="shared" si="25"/>
      </c>
      <c r="DI152">
        <f t="shared" si="1"/>
      </c>
    </row>
    <row r="153" ht="15" customHeight="1">
      <c r="B153">
        <f t="shared" si="2"/>
      </c>
      <c r="R153">
        <f t="shared" si="4"/>
        <v>0</v>
      </c>
      <c r="S153">
        <f t="shared" si="5"/>
        <v>0</v>
      </c>
      <c r="T153">
        <f t="shared" si="6"/>
        <v>0</v>
      </c>
      <c r="U153">
        <f t="shared" si="7"/>
        <v>0</v>
      </c>
      <c r="V153">
        <f t="shared" si="8"/>
        <v>0</v>
      </c>
      <c r="W153">
        <f t="shared" si="9"/>
        <v>0</v>
      </c>
      <c r="X153">
        <f t="shared" si="10"/>
        <v>0</v>
      </c>
      <c r="Y153">
        <f t="shared" si="11"/>
        <v>0</v>
      </c>
      <c r="Z153">
        <f t="shared" si="12"/>
        <v>0</v>
      </c>
      <c r="AA153">
        <f t="shared" si="13"/>
        <v>0</v>
      </c>
      <c r="AB153">
        <f t="shared" si="14"/>
        <v>0</v>
      </c>
      <c r="AC153">
        <f t="shared" si="15"/>
        <v>0</v>
      </c>
      <c r="AE153">
        <f t="shared" si="0"/>
      </c>
      <c r="AV153">
        <f t="shared" si="16"/>
      </c>
      <c r="BM153">
        <f t="shared" si="17"/>
      </c>
      <c r="CD153">
        <f t="shared" si="0"/>
      </c>
      <c r="CZ153">
        <f t="shared" si="18"/>
      </c>
      <c r="DA153">
        <f t="shared" si="1"/>
      </c>
      <c r="DB153">
        <f t="shared" si="19"/>
      </c>
      <c r="DC153">
        <f t="shared" si="20"/>
      </c>
      <c r="DD153">
        <f t="shared" si="21"/>
      </c>
      <c r="DE153">
        <f t="shared" si="22"/>
      </c>
      <c r="DF153">
        <f t="shared" si="23"/>
      </c>
      <c r="DG153">
        <f t="shared" si="24"/>
      </c>
      <c r="DH153">
        <f t="shared" si="25"/>
      </c>
      <c r="DI153">
        <f t="shared" si="1"/>
      </c>
    </row>
    <row r="154" ht="15" customHeight="1">
      <c r="B154">
        <f t="shared" si="2"/>
      </c>
      <c r="R154">
        <f t="shared" si="4"/>
        <v>0</v>
      </c>
      <c r="S154">
        <f t="shared" si="5"/>
        <v>0</v>
      </c>
      <c r="T154">
        <f t="shared" si="6"/>
        <v>0</v>
      </c>
      <c r="U154">
        <f t="shared" si="7"/>
        <v>0</v>
      </c>
      <c r="V154">
        <f t="shared" si="8"/>
        <v>0</v>
      </c>
      <c r="W154">
        <f t="shared" si="9"/>
        <v>0</v>
      </c>
      <c r="X154">
        <f t="shared" si="10"/>
        <v>0</v>
      </c>
      <c r="Y154">
        <f t="shared" si="11"/>
        <v>0</v>
      </c>
      <c r="Z154">
        <f t="shared" si="12"/>
        <v>0</v>
      </c>
      <c r="AA154">
        <f t="shared" si="13"/>
        <v>0</v>
      </c>
      <c r="AB154">
        <f t="shared" si="14"/>
        <v>0</v>
      </c>
      <c r="AC154">
        <f t="shared" si="15"/>
        <v>0</v>
      </c>
      <c r="AE154">
        <f t="shared" si="0"/>
      </c>
      <c r="AV154">
        <f t="shared" si="16"/>
      </c>
      <c r="BM154">
        <f t="shared" si="17"/>
      </c>
      <c r="CD154">
        <f t="shared" si="0"/>
      </c>
      <c r="CZ154">
        <f t="shared" si="18"/>
      </c>
      <c r="DA154">
        <f t="shared" si="1"/>
      </c>
      <c r="DB154">
        <f t="shared" si="19"/>
      </c>
      <c r="DC154">
        <f t="shared" si="20"/>
      </c>
      <c r="DD154">
        <f t="shared" si="21"/>
      </c>
      <c r="DE154">
        <f t="shared" si="22"/>
      </c>
      <c r="DF154">
        <f t="shared" si="23"/>
      </c>
      <c r="DG154">
        <f t="shared" si="24"/>
      </c>
      <c r="DH154">
        <f t="shared" si="25"/>
      </c>
      <c r="DI154">
        <f t="shared" si="1"/>
      </c>
    </row>
    <row r="155" ht="15" customHeight="1">
      <c r="B155">
        <f t="shared" si="2"/>
      </c>
      <c r="R155">
        <f t="shared" si="4"/>
        <v>0</v>
      </c>
      <c r="S155">
        <f t="shared" si="5"/>
        <v>0</v>
      </c>
      <c r="T155">
        <f t="shared" si="6"/>
        <v>0</v>
      </c>
      <c r="U155">
        <f t="shared" si="7"/>
        <v>0</v>
      </c>
      <c r="V155">
        <f t="shared" si="8"/>
        <v>0</v>
      </c>
      <c r="W155">
        <f t="shared" si="9"/>
        <v>0</v>
      </c>
      <c r="X155">
        <f t="shared" si="10"/>
        <v>0</v>
      </c>
      <c r="Y155">
        <f t="shared" si="11"/>
        <v>0</v>
      </c>
      <c r="Z155">
        <f t="shared" si="12"/>
        <v>0</v>
      </c>
      <c r="AA155">
        <f t="shared" si="13"/>
        <v>0</v>
      </c>
      <c r="AB155">
        <f t="shared" si="14"/>
        <v>0</v>
      </c>
      <c r="AC155">
        <f t="shared" si="15"/>
        <v>0</v>
      </c>
      <c r="AE155">
        <f t="shared" si="0"/>
      </c>
      <c r="AV155">
        <f t="shared" si="16"/>
      </c>
      <c r="BM155">
        <f t="shared" si="17"/>
      </c>
      <c r="CD155">
        <f t="shared" si="0"/>
      </c>
      <c r="CZ155">
        <f t="shared" si="18"/>
      </c>
      <c r="DA155">
        <f t="shared" si="1"/>
      </c>
      <c r="DB155">
        <f t="shared" si="19"/>
      </c>
      <c r="DC155">
        <f t="shared" si="20"/>
      </c>
      <c r="DD155">
        <f t="shared" si="21"/>
      </c>
      <c r="DE155">
        <f t="shared" si="22"/>
      </c>
      <c r="DF155">
        <f t="shared" si="23"/>
      </c>
      <c r="DG155">
        <f t="shared" si="24"/>
      </c>
      <c r="DH155">
        <f t="shared" si="25"/>
      </c>
      <c r="DI155">
        <f t="shared" si="1"/>
      </c>
    </row>
    <row r="156" ht="15" customHeight="1">
      <c r="B156">
        <f t="shared" si="2"/>
      </c>
      <c r="R156">
        <f t="shared" si="4"/>
        <v>0</v>
      </c>
      <c r="S156">
        <f t="shared" si="5"/>
        <v>0</v>
      </c>
      <c r="T156">
        <f t="shared" si="6"/>
        <v>0</v>
      </c>
      <c r="U156">
        <f t="shared" si="7"/>
        <v>0</v>
      </c>
      <c r="V156">
        <f t="shared" si="8"/>
        <v>0</v>
      </c>
      <c r="W156">
        <f t="shared" si="9"/>
        <v>0</v>
      </c>
      <c r="X156">
        <f t="shared" si="10"/>
        <v>0</v>
      </c>
      <c r="Y156">
        <f t="shared" si="11"/>
        <v>0</v>
      </c>
      <c r="Z156">
        <f t="shared" si="12"/>
        <v>0</v>
      </c>
      <c r="AA156">
        <f t="shared" si="13"/>
        <v>0</v>
      </c>
      <c r="AB156">
        <f t="shared" si="14"/>
        <v>0</v>
      </c>
      <c r="AC156">
        <f t="shared" si="15"/>
        <v>0</v>
      </c>
      <c r="AE156">
        <f t="shared" si="0"/>
      </c>
      <c r="AV156">
        <f t="shared" si="16"/>
      </c>
      <c r="BM156">
        <f t="shared" si="17"/>
      </c>
      <c r="CD156">
        <f t="shared" si="0"/>
      </c>
      <c r="CZ156">
        <f t="shared" si="18"/>
      </c>
      <c r="DA156">
        <f t="shared" si="1"/>
      </c>
      <c r="DB156">
        <f t="shared" si="19"/>
      </c>
      <c r="DC156">
        <f t="shared" si="20"/>
      </c>
      <c r="DD156">
        <f t="shared" si="21"/>
      </c>
      <c r="DE156">
        <f t="shared" si="22"/>
      </c>
      <c r="DF156">
        <f t="shared" si="23"/>
      </c>
      <c r="DG156">
        <f t="shared" si="24"/>
      </c>
      <c r="DH156">
        <f t="shared" si="25"/>
      </c>
      <c r="DI156">
        <f t="shared" si="1"/>
      </c>
    </row>
    <row r="157" ht="15" customHeight="1">
      <c r="B157">
        <f t="shared" si="2"/>
      </c>
      <c r="R157">
        <f t="shared" si="4"/>
        <v>0</v>
      </c>
      <c r="S157">
        <f t="shared" si="5"/>
        <v>0</v>
      </c>
      <c r="T157">
        <f t="shared" si="6"/>
        <v>0</v>
      </c>
      <c r="U157">
        <f t="shared" si="7"/>
        <v>0</v>
      </c>
      <c r="V157">
        <f t="shared" si="8"/>
        <v>0</v>
      </c>
      <c r="W157">
        <f t="shared" si="9"/>
        <v>0</v>
      </c>
      <c r="X157">
        <f t="shared" si="10"/>
        <v>0</v>
      </c>
      <c r="Y157">
        <f t="shared" si="11"/>
        <v>0</v>
      </c>
      <c r="Z157">
        <f t="shared" si="12"/>
        <v>0</v>
      </c>
      <c r="AA157">
        <f t="shared" si="13"/>
        <v>0</v>
      </c>
      <c r="AB157">
        <f t="shared" si="14"/>
        <v>0</v>
      </c>
      <c r="AC157">
        <f t="shared" si="15"/>
        <v>0</v>
      </c>
      <c r="AE157">
        <f t="shared" si="0"/>
      </c>
      <c r="AV157">
        <f t="shared" si="16"/>
      </c>
      <c r="BM157">
        <f t="shared" si="17"/>
      </c>
      <c r="CD157">
        <f t="shared" si="0"/>
      </c>
      <c r="CZ157">
        <f t="shared" si="18"/>
      </c>
      <c r="DA157">
        <f t="shared" si="1"/>
      </c>
      <c r="DB157">
        <f t="shared" si="19"/>
      </c>
      <c r="DC157">
        <f t="shared" si="20"/>
      </c>
      <c r="DD157">
        <f t="shared" si="21"/>
      </c>
      <c r="DE157">
        <f t="shared" si="22"/>
      </c>
      <c r="DF157">
        <f t="shared" si="23"/>
      </c>
      <c r="DG157">
        <f t="shared" si="24"/>
      </c>
      <c r="DH157">
        <f t="shared" si="25"/>
      </c>
      <c r="DI157">
        <f t="shared" si="1"/>
      </c>
    </row>
    <row r="158" ht="15" customHeight="1">
      <c r="B158">
        <f t="shared" si="2"/>
      </c>
      <c r="R158">
        <f t="shared" si="4"/>
        <v>0</v>
      </c>
      <c r="S158">
        <f t="shared" si="5"/>
        <v>0</v>
      </c>
      <c r="T158">
        <f t="shared" si="6"/>
        <v>0</v>
      </c>
      <c r="U158">
        <f t="shared" si="7"/>
        <v>0</v>
      </c>
      <c r="V158">
        <f t="shared" si="8"/>
        <v>0</v>
      </c>
      <c r="W158">
        <f t="shared" si="9"/>
        <v>0</v>
      </c>
      <c r="X158">
        <f t="shared" si="10"/>
        <v>0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  <c r="AE158">
        <f t="shared" si="0"/>
      </c>
      <c r="AV158">
        <f t="shared" si="16"/>
      </c>
      <c r="BM158">
        <f t="shared" si="17"/>
      </c>
      <c r="CD158">
        <f t="shared" si="0"/>
      </c>
      <c r="CZ158">
        <f t="shared" si="18"/>
      </c>
      <c r="DA158">
        <f t="shared" si="1"/>
      </c>
      <c r="DB158">
        <f t="shared" si="19"/>
      </c>
      <c r="DC158">
        <f t="shared" si="20"/>
      </c>
      <c r="DD158">
        <f t="shared" si="21"/>
      </c>
      <c r="DE158">
        <f t="shared" si="22"/>
      </c>
      <c r="DF158">
        <f t="shared" si="23"/>
      </c>
      <c r="DG158">
        <f t="shared" si="24"/>
      </c>
      <c r="DH158">
        <f t="shared" si="25"/>
      </c>
      <c r="DI158">
        <f t="shared" si="1"/>
      </c>
    </row>
    <row r="159" ht="15" customHeight="1">
      <c r="B159">
        <f t="shared" si="2"/>
      </c>
      <c r="R159">
        <f t="shared" si="4"/>
        <v>0</v>
      </c>
      <c r="S159">
        <f t="shared" si="5"/>
        <v>0</v>
      </c>
      <c r="T159">
        <f t="shared" si="6"/>
        <v>0</v>
      </c>
      <c r="U159">
        <f t="shared" si="7"/>
        <v>0</v>
      </c>
      <c r="V159">
        <f t="shared" si="8"/>
        <v>0</v>
      </c>
      <c r="W159">
        <f t="shared" si="9"/>
        <v>0</v>
      </c>
      <c r="X159">
        <f t="shared" si="10"/>
        <v>0</v>
      </c>
      <c r="Y159">
        <f t="shared" si="11"/>
        <v>0</v>
      </c>
      <c r="Z159">
        <f t="shared" si="12"/>
        <v>0</v>
      </c>
      <c r="AA159">
        <f t="shared" si="13"/>
        <v>0</v>
      </c>
      <c r="AB159">
        <f t="shared" si="14"/>
        <v>0</v>
      </c>
      <c r="AC159">
        <f t="shared" si="15"/>
        <v>0</v>
      </c>
      <c r="AE159">
        <f t="shared" si="0"/>
      </c>
      <c r="AV159">
        <f t="shared" si="16"/>
      </c>
      <c r="BM159">
        <f t="shared" si="17"/>
      </c>
      <c r="CD159">
        <f t="shared" si="0"/>
      </c>
      <c r="CZ159">
        <f t="shared" si="18"/>
      </c>
      <c r="DA159">
        <f t="shared" si="1"/>
      </c>
      <c r="DB159">
        <f t="shared" si="19"/>
      </c>
      <c r="DC159">
        <f t="shared" si="20"/>
      </c>
      <c r="DD159">
        <f t="shared" si="21"/>
      </c>
      <c r="DE159">
        <f t="shared" si="22"/>
      </c>
      <c r="DF159">
        <f t="shared" si="23"/>
      </c>
      <c r="DG159">
        <f t="shared" si="24"/>
      </c>
      <c r="DH159">
        <f t="shared" si="25"/>
      </c>
      <c r="DI159">
        <f t="shared" si="1"/>
      </c>
    </row>
    <row r="160" ht="15" customHeight="1">
      <c r="B160">
        <f t="shared" si="2"/>
      </c>
      <c r="R160">
        <f t="shared" si="4"/>
        <v>0</v>
      </c>
      <c r="S160">
        <f t="shared" si="5"/>
        <v>0</v>
      </c>
      <c r="T160">
        <f t="shared" si="6"/>
        <v>0</v>
      </c>
      <c r="U160">
        <f t="shared" si="7"/>
        <v>0</v>
      </c>
      <c r="V160">
        <f t="shared" si="8"/>
        <v>0</v>
      </c>
      <c r="W160">
        <f t="shared" si="9"/>
        <v>0</v>
      </c>
      <c r="X160">
        <f t="shared" si="10"/>
        <v>0</v>
      </c>
      <c r="Y160">
        <f t="shared" si="11"/>
        <v>0</v>
      </c>
      <c r="Z160">
        <f t="shared" si="12"/>
        <v>0</v>
      </c>
      <c r="AA160">
        <f t="shared" si="13"/>
        <v>0</v>
      </c>
      <c r="AB160">
        <f t="shared" si="14"/>
        <v>0</v>
      </c>
      <c r="AC160">
        <f t="shared" si="15"/>
        <v>0</v>
      </c>
      <c r="AE160">
        <f t="shared" si="0"/>
      </c>
      <c r="AV160">
        <f t="shared" si="16"/>
      </c>
      <c r="BM160">
        <f t="shared" si="17"/>
      </c>
      <c r="CD160">
        <f t="shared" si="0"/>
      </c>
      <c r="CZ160">
        <f t="shared" si="18"/>
      </c>
      <c r="DA160">
        <f t="shared" si="1"/>
      </c>
      <c r="DB160">
        <f t="shared" si="19"/>
      </c>
      <c r="DC160">
        <f t="shared" si="20"/>
      </c>
      <c r="DD160">
        <f t="shared" si="21"/>
      </c>
      <c r="DE160">
        <f t="shared" si="22"/>
      </c>
      <c r="DF160">
        <f t="shared" si="23"/>
      </c>
      <c r="DG160">
        <f t="shared" si="24"/>
      </c>
      <c r="DH160">
        <f t="shared" si="25"/>
      </c>
      <c r="DI160">
        <f t="shared" si="1"/>
      </c>
    </row>
    <row r="161" ht="15" customHeight="1">
      <c r="B161">
        <f t="shared" si="2"/>
      </c>
      <c r="R161">
        <f t="shared" si="4"/>
        <v>0</v>
      </c>
      <c r="S161">
        <f t="shared" si="5"/>
        <v>0</v>
      </c>
      <c r="T161">
        <f t="shared" si="6"/>
        <v>0</v>
      </c>
      <c r="U161">
        <f t="shared" si="7"/>
        <v>0</v>
      </c>
      <c r="V161">
        <f t="shared" si="8"/>
        <v>0</v>
      </c>
      <c r="W161">
        <f t="shared" si="9"/>
        <v>0</v>
      </c>
      <c r="X161">
        <f t="shared" si="10"/>
        <v>0</v>
      </c>
      <c r="Y161">
        <f t="shared" si="11"/>
        <v>0</v>
      </c>
      <c r="Z161">
        <f t="shared" si="12"/>
        <v>0</v>
      </c>
      <c r="AA161">
        <f t="shared" si="13"/>
        <v>0</v>
      </c>
      <c r="AB161">
        <f t="shared" si="14"/>
        <v>0</v>
      </c>
      <c r="AC161">
        <f t="shared" si="15"/>
        <v>0</v>
      </c>
      <c r="AE161">
        <f t="shared" si="0"/>
      </c>
      <c r="AV161">
        <f t="shared" si="16"/>
      </c>
      <c r="BM161">
        <f t="shared" si="17"/>
      </c>
      <c r="CD161">
        <f t="shared" si="0"/>
      </c>
      <c r="CZ161">
        <f t="shared" si="18"/>
      </c>
      <c r="DA161">
        <f t="shared" si="1"/>
      </c>
      <c r="DB161">
        <f t="shared" si="19"/>
      </c>
      <c r="DC161">
        <f t="shared" si="20"/>
      </c>
      <c r="DD161">
        <f t="shared" si="21"/>
      </c>
      <c r="DE161">
        <f t="shared" si="22"/>
      </c>
      <c r="DF161">
        <f t="shared" si="23"/>
      </c>
      <c r="DG161">
        <f t="shared" si="24"/>
      </c>
      <c r="DH161">
        <f t="shared" si="25"/>
      </c>
      <c r="DI161">
        <f t="shared" si="1"/>
      </c>
    </row>
    <row r="162" ht="15" customHeight="1">
      <c r="B162">
        <f t="shared" si="2"/>
      </c>
      <c r="R162">
        <f t="shared" si="4"/>
        <v>0</v>
      </c>
      <c r="S162">
        <f t="shared" si="5"/>
        <v>0</v>
      </c>
      <c r="T162">
        <f t="shared" si="6"/>
        <v>0</v>
      </c>
      <c r="U162">
        <f t="shared" si="7"/>
        <v>0</v>
      </c>
      <c r="V162">
        <f t="shared" si="8"/>
        <v>0</v>
      </c>
      <c r="W162">
        <f t="shared" si="9"/>
        <v>0</v>
      </c>
      <c r="X162">
        <f t="shared" si="10"/>
        <v>0</v>
      </c>
      <c r="Y162">
        <f t="shared" si="11"/>
        <v>0</v>
      </c>
      <c r="Z162">
        <f t="shared" si="12"/>
        <v>0</v>
      </c>
      <c r="AA162">
        <f t="shared" si="13"/>
        <v>0</v>
      </c>
      <c r="AB162">
        <f t="shared" si="14"/>
        <v>0</v>
      </c>
      <c r="AC162">
        <f t="shared" si="15"/>
        <v>0</v>
      </c>
      <c r="AE162">
        <f t="shared" si="0"/>
      </c>
      <c r="AV162">
        <f t="shared" si="16"/>
      </c>
      <c r="BM162">
        <f t="shared" si="17"/>
      </c>
      <c r="CD162">
        <f t="shared" si="0"/>
      </c>
      <c r="CZ162">
        <f t="shared" si="18"/>
      </c>
      <c r="DA162">
        <f t="shared" si="1"/>
      </c>
      <c r="DB162">
        <f t="shared" si="19"/>
      </c>
      <c r="DC162">
        <f t="shared" si="20"/>
      </c>
      <c r="DD162">
        <f t="shared" si="21"/>
      </c>
      <c r="DE162">
        <f t="shared" si="22"/>
      </c>
      <c r="DF162">
        <f t="shared" si="23"/>
      </c>
      <c r="DG162">
        <f t="shared" si="24"/>
      </c>
      <c r="DH162">
        <f t="shared" si="25"/>
      </c>
      <c r="DI162">
        <f t="shared" si="1"/>
      </c>
    </row>
    <row r="163" ht="15" customHeight="1">
      <c r="B163">
        <f t="shared" si="2"/>
      </c>
      <c r="R163">
        <f t="shared" si="4"/>
        <v>0</v>
      </c>
      <c r="S163">
        <f t="shared" si="5"/>
        <v>0</v>
      </c>
      <c r="T163">
        <f t="shared" si="6"/>
        <v>0</v>
      </c>
      <c r="U163">
        <f t="shared" si="7"/>
        <v>0</v>
      </c>
      <c r="V163">
        <f t="shared" si="8"/>
        <v>0</v>
      </c>
      <c r="W163">
        <f t="shared" si="9"/>
        <v>0</v>
      </c>
      <c r="X163">
        <f t="shared" si="10"/>
        <v>0</v>
      </c>
      <c r="Y163">
        <f t="shared" si="11"/>
        <v>0</v>
      </c>
      <c r="Z163">
        <f t="shared" si="12"/>
        <v>0</v>
      </c>
      <c r="AA163">
        <f t="shared" si="13"/>
        <v>0</v>
      </c>
      <c r="AB163">
        <f t="shared" si="14"/>
        <v>0</v>
      </c>
      <c r="AC163">
        <f t="shared" si="15"/>
        <v>0</v>
      </c>
      <c r="AE163">
        <f t="shared" si="0"/>
      </c>
      <c r="AV163">
        <f t="shared" si="16"/>
      </c>
      <c r="BM163">
        <f t="shared" si="17"/>
      </c>
      <c r="CD163">
        <f t="shared" si="0"/>
      </c>
      <c r="CZ163">
        <f t="shared" si="18"/>
      </c>
      <c r="DA163">
        <f t="shared" si="1"/>
      </c>
      <c r="DB163">
        <f t="shared" si="19"/>
      </c>
      <c r="DC163">
        <f t="shared" si="20"/>
      </c>
      <c r="DD163">
        <f t="shared" si="21"/>
      </c>
      <c r="DE163">
        <f t="shared" si="22"/>
      </c>
      <c r="DF163">
        <f t="shared" si="23"/>
      </c>
      <c r="DG163">
        <f t="shared" si="24"/>
      </c>
      <c r="DH163">
        <f t="shared" si="25"/>
      </c>
      <c r="DI163">
        <f t="shared" si="1"/>
      </c>
    </row>
    <row r="164" ht="15" customHeight="1">
      <c r="B164">
        <f t="shared" si="2"/>
      </c>
      <c r="R164">
        <f t="shared" si="4"/>
        <v>0</v>
      </c>
      <c r="S164">
        <f t="shared" si="5"/>
        <v>0</v>
      </c>
      <c r="T164">
        <f t="shared" si="6"/>
        <v>0</v>
      </c>
      <c r="U164">
        <f t="shared" si="7"/>
        <v>0</v>
      </c>
      <c r="V164">
        <f t="shared" si="8"/>
        <v>0</v>
      </c>
      <c r="W164">
        <f t="shared" si="9"/>
        <v>0</v>
      </c>
      <c r="X164">
        <f t="shared" si="10"/>
        <v>0</v>
      </c>
      <c r="Y164">
        <f t="shared" si="11"/>
        <v>0</v>
      </c>
      <c r="Z164">
        <f t="shared" si="12"/>
        <v>0</v>
      </c>
      <c r="AA164">
        <f t="shared" si="13"/>
        <v>0</v>
      </c>
      <c r="AB164">
        <f t="shared" si="14"/>
        <v>0</v>
      </c>
      <c r="AC164">
        <f t="shared" si="15"/>
        <v>0</v>
      </c>
      <c r="AE164">
        <f t="shared" si="0"/>
      </c>
      <c r="AV164">
        <f t="shared" si="16"/>
      </c>
      <c r="BM164">
        <f t="shared" si="17"/>
      </c>
      <c r="CD164">
        <f t="shared" si="0"/>
      </c>
      <c r="CZ164">
        <f t="shared" si="18"/>
      </c>
      <c r="DA164">
        <f t="shared" si="1"/>
      </c>
      <c r="DB164">
        <f t="shared" si="19"/>
      </c>
      <c r="DC164">
        <f t="shared" si="20"/>
      </c>
      <c r="DD164">
        <f t="shared" si="21"/>
      </c>
      <c r="DE164">
        <f t="shared" si="22"/>
      </c>
      <c r="DF164">
        <f t="shared" si="23"/>
      </c>
      <c r="DG164">
        <f t="shared" si="24"/>
      </c>
      <c r="DH164">
        <f t="shared" si="25"/>
      </c>
      <c r="DI164">
        <f t="shared" si="1"/>
      </c>
    </row>
    <row r="165" ht="15" customHeight="1">
      <c r="B165">
        <f t="shared" si="2"/>
      </c>
      <c r="R165">
        <f t="shared" si="4"/>
        <v>0</v>
      </c>
      <c r="S165">
        <f t="shared" si="5"/>
        <v>0</v>
      </c>
      <c r="T165">
        <f t="shared" si="6"/>
        <v>0</v>
      </c>
      <c r="U165">
        <f t="shared" si="7"/>
        <v>0</v>
      </c>
      <c r="V165">
        <f t="shared" si="8"/>
        <v>0</v>
      </c>
      <c r="W165">
        <f t="shared" si="9"/>
        <v>0</v>
      </c>
      <c r="X165">
        <f t="shared" si="10"/>
        <v>0</v>
      </c>
      <c r="Y165">
        <f t="shared" si="11"/>
        <v>0</v>
      </c>
      <c r="Z165">
        <f t="shared" si="12"/>
        <v>0</v>
      </c>
      <c r="AA165">
        <f t="shared" si="13"/>
        <v>0</v>
      </c>
      <c r="AB165">
        <f t="shared" si="14"/>
        <v>0</v>
      </c>
      <c r="AC165">
        <f t="shared" si="15"/>
        <v>0</v>
      </c>
      <c r="AE165">
        <f t="shared" si="0"/>
      </c>
      <c r="AV165">
        <f t="shared" si="16"/>
      </c>
      <c r="BM165">
        <f t="shared" si="17"/>
      </c>
      <c r="CD165">
        <f t="shared" si="0"/>
      </c>
      <c r="CZ165">
        <f t="shared" si="18"/>
      </c>
      <c r="DA165">
        <f t="shared" si="1"/>
      </c>
      <c r="DB165">
        <f t="shared" si="19"/>
      </c>
      <c r="DC165">
        <f t="shared" si="20"/>
      </c>
      <c r="DD165">
        <f t="shared" si="21"/>
      </c>
      <c r="DE165">
        <f t="shared" si="22"/>
      </c>
      <c r="DF165">
        <f t="shared" si="23"/>
      </c>
      <c r="DG165">
        <f t="shared" si="24"/>
      </c>
      <c r="DH165">
        <f t="shared" si="25"/>
      </c>
      <c r="DI165">
        <f t="shared" si="1"/>
      </c>
    </row>
    <row r="166" ht="15" customHeight="1">
      <c r="B166">
        <f t="shared" si="2"/>
      </c>
      <c r="R166">
        <f t="shared" si="4"/>
        <v>0</v>
      </c>
      <c r="S166">
        <f t="shared" si="5"/>
        <v>0</v>
      </c>
      <c r="T166">
        <f t="shared" si="6"/>
        <v>0</v>
      </c>
      <c r="U166">
        <f t="shared" si="7"/>
        <v>0</v>
      </c>
      <c r="V166">
        <f t="shared" si="8"/>
        <v>0</v>
      </c>
      <c r="W166">
        <f t="shared" si="9"/>
        <v>0</v>
      </c>
      <c r="X166">
        <f t="shared" si="10"/>
        <v>0</v>
      </c>
      <c r="Y166">
        <f t="shared" si="11"/>
        <v>0</v>
      </c>
      <c r="Z166">
        <f t="shared" si="12"/>
        <v>0</v>
      </c>
      <c r="AA166">
        <f t="shared" si="13"/>
        <v>0</v>
      </c>
      <c r="AB166">
        <f t="shared" si="14"/>
        <v>0</v>
      </c>
      <c r="AC166">
        <f t="shared" si="15"/>
        <v>0</v>
      </c>
      <c r="AE166">
        <f t="shared" si="0"/>
      </c>
      <c r="AV166">
        <f t="shared" si="16"/>
      </c>
      <c r="BM166">
        <f t="shared" si="17"/>
      </c>
      <c r="CD166">
        <f t="shared" si="0"/>
      </c>
      <c r="CZ166">
        <f t="shared" si="18"/>
      </c>
      <c r="DA166">
        <f t="shared" si="1"/>
      </c>
      <c r="DB166">
        <f t="shared" si="19"/>
      </c>
      <c r="DC166">
        <f t="shared" si="20"/>
      </c>
      <c r="DD166">
        <f t="shared" si="21"/>
      </c>
      <c r="DE166">
        <f t="shared" si="22"/>
      </c>
      <c r="DF166">
        <f t="shared" si="23"/>
      </c>
      <c r="DG166">
        <f t="shared" si="24"/>
      </c>
      <c r="DH166">
        <f t="shared" si="25"/>
      </c>
      <c r="DI166">
        <f t="shared" si="1"/>
      </c>
    </row>
    <row r="167" ht="15" customHeight="1">
      <c r="B167">
        <f t="shared" si="2"/>
      </c>
      <c r="R167">
        <f t="shared" si="4"/>
        <v>0</v>
      </c>
      <c r="S167">
        <f t="shared" si="5"/>
        <v>0</v>
      </c>
      <c r="T167">
        <f t="shared" si="6"/>
        <v>0</v>
      </c>
      <c r="U167">
        <f t="shared" si="7"/>
        <v>0</v>
      </c>
      <c r="V167">
        <f t="shared" si="8"/>
        <v>0</v>
      </c>
      <c r="W167">
        <f t="shared" si="9"/>
        <v>0</v>
      </c>
      <c r="X167">
        <f t="shared" si="10"/>
        <v>0</v>
      </c>
      <c r="Y167">
        <f t="shared" si="11"/>
        <v>0</v>
      </c>
      <c r="Z167">
        <f t="shared" si="12"/>
        <v>0</v>
      </c>
      <c r="AA167">
        <f t="shared" si="13"/>
        <v>0</v>
      </c>
      <c r="AB167">
        <f t="shared" si="14"/>
        <v>0</v>
      </c>
      <c r="AC167">
        <f t="shared" si="15"/>
        <v>0</v>
      </c>
      <c r="AE167">
        <f t="shared" si="0"/>
      </c>
      <c r="AV167">
        <f t="shared" si="16"/>
      </c>
      <c r="BM167">
        <f t="shared" si="17"/>
      </c>
      <c r="CD167">
        <f t="shared" si="0"/>
      </c>
      <c r="CZ167">
        <f t="shared" si="18"/>
      </c>
      <c r="DA167">
        <f t="shared" si="1"/>
      </c>
      <c r="DB167">
        <f t="shared" si="19"/>
      </c>
      <c r="DC167">
        <f t="shared" si="20"/>
      </c>
      <c r="DD167">
        <f t="shared" si="21"/>
      </c>
      <c r="DE167">
        <f t="shared" si="22"/>
      </c>
      <c r="DF167">
        <f t="shared" si="23"/>
      </c>
      <c r="DG167">
        <f t="shared" si="24"/>
      </c>
      <c r="DH167">
        <f t="shared" si="25"/>
      </c>
      <c r="DI167">
        <f t="shared" si="1"/>
      </c>
    </row>
    <row r="168" ht="15" customHeight="1">
      <c r="B168">
        <f t="shared" si="2"/>
      </c>
      <c r="R168">
        <f t="shared" si="4"/>
        <v>0</v>
      </c>
      <c r="S168">
        <f t="shared" si="5"/>
        <v>0</v>
      </c>
      <c r="T168">
        <f t="shared" si="6"/>
        <v>0</v>
      </c>
      <c r="U168">
        <f t="shared" si="7"/>
        <v>0</v>
      </c>
      <c r="V168">
        <f t="shared" si="8"/>
        <v>0</v>
      </c>
      <c r="W168">
        <f t="shared" si="9"/>
        <v>0</v>
      </c>
      <c r="X168">
        <f t="shared" si="10"/>
        <v>0</v>
      </c>
      <c r="Y168">
        <f t="shared" si="11"/>
        <v>0</v>
      </c>
      <c r="Z168">
        <f t="shared" si="12"/>
        <v>0</v>
      </c>
      <c r="AA168">
        <f t="shared" si="13"/>
        <v>0</v>
      </c>
      <c r="AB168">
        <f t="shared" si="14"/>
        <v>0</v>
      </c>
      <c r="AC168">
        <f t="shared" si="15"/>
        <v>0</v>
      </c>
      <c r="AE168">
        <f t="shared" si="0"/>
      </c>
      <c r="AV168">
        <f t="shared" si="16"/>
      </c>
      <c r="BM168">
        <f t="shared" si="17"/>
      </c>
      <c r="CD168">
        <f t="shared" si="0"/>
      </c>
      <c r="CZ168">
        <f t="shared" si="18"/>
      </c>
      <c r="DA168">
        <f t="shared" si="1"/>
      </c>
      <c r="DB168">
        <f t="shared" si="19"/>
      </c>
      <c r="DC168">
        <f t="shared" si="20"/>
      </c>
      <c r="DD168">
        <f t="shared" si="21"/>
      </c>
      <c r="DE168">
        <f t="shared" si="22"/>
      </c>
      <c r="DF168">
        <f t="shared" si="23"/>
      </c>
      <c r="DG168">
        <f t="shared" si="24"/>
      </c>
      <c r="DH168">
        <f t="shared" si="25"/>
      </c>
      <c r="DI168">
        <f t="shared" si="1"/>
      </c>
    </row>
    <row r="169" ht="15" customHeight="1">
      <c r="B169">
        <f t="shared" si="2"/>
      </c>
      <c r="R169">
        <f t="shared" si="4"/>
        <v>0</v>
      </c>
      <c r="S169">
        <f t="shared" si="5"/>
        <v>0</v>
      </c>
      <c r="T169">
        <f t="shared" si="6"/>
        <v>0</v>
      </c>
      <c r="U169">
        <f t="shared" si="7"/>
        <v>0</v>
      </c>
      <c r="V169">
        <f t="shared" si="8"/>
        <v>0</v>
      </c>
      <c r="W169">
        <f t="shared" si="9"/>
        <v>0</v>
      </c>
      <c r="X169">
        <f t="shared" si="10"/>
        <v>0</v>
      </c>
      <c r="Y169">
        <f t="shared" si="11"/>
        <v>0</v>
      </c>
      <c r="Z169">
        <f t="shared" si="12"/>
        <v>0</v>
      </c>
      <c r="AA169">
        <f t="shared" si="13"/>
        <v>0</v>
      </c>
      <c r="AB169">
        <f t="shared" si="14"/>
        <v>0</v>
      </c>
      <c r="AC169">
        <f t="shared" si="15"/>
        <v>0</v>
      </c>
      <c r="AE169">
        <f t="shared" si="0"/>
      </c>
      <c r="AV169">
        <f t="shared" si="16"/>
      </c>
      <c r="BM169">
        <f t="shared" si="17"/>
      </c>
      <c r="CD169">
        <f t="shared" si="0"/>
      </c>
      <c r="CZ169">
        <f t="shared" si="18"/>
      </c>
      <c r="DA169">
        <f t="shared" si="1"/>
      </c>
      <c r="DB169">
        <f t="shared" si="19"/>
      </c>
      <c r="DC169">
        <f t="shared" si="20"/>
      </c>
      <c r="DD169">
        <f t="shared" si="21"/>
      </c>
      <c r="DE169">
        <f t="shared" si="22"/>
      </c>
      <c r="DF169">
        <f t="shared" si="23"/>
      </c>
      <c r="DG169">
        <f t="shared" si="24"/>
      </c>
      <c r="DH169">
        <f t="shared" si="25"/>
      </c>
      <c r="DI169">
        <f t="shared" si="1"/>
      </c>
    </row>
    <row r="170" ht="15" customHeight="1">
      <c r="B170">
        <f t="shared" si="2"/>
      </c>
      <c r="R170">
        <f t="shared" si="4"/>
        <v>0</v>
      </c>
      <c r="S170">
        <f t="shared" si="5"/>
        <v>0</v>
      </c>
      <c r="T170">
        <f t="shared" si="6"/>
        <v>0</v>
      </c>
      <c r="U170">
        <f t="shared" si="7"/>
        <v>0</v>
      </c>
      <c r="V170">
        <f t="shared" si="8"/>
        <v>0</v>
      </c>
      <c r="W170">
        <f t="shared" si="9"/>
        <v>0</v>
      </c>
      <c r="X170">
        <f t="shared" si="10"/>
        <v>0</v>
      </c>
      <c r="Y170">
        <f t="shared" si="11"/>
        <v>0</v>
      </c>
      <c r="Z170">
        <f t="shared" si="12"/>
        <v>0</v>
      </c>
      <c r="AA170">
        <f t="shared" si="13"/>
        <v>0</v>
      </c>
      <c r="AB170">
        <f t="shared" si="14"/>
        <v>0</v>
      </c>
      <c r="AC170">
        <f t="shared" si="15"/>
        <v>0</v>
      </c>
      <c r="AE170">
        <f t="shared" si="0"/>
      </c>
      <c r="AV170">
        <f t="shared" si="16"/>
      </c>
      <c r="BM170">
        <f t="shared" si="17"/>
      </c>
      <c r="CD170">
        <f t="shared" si="0"/>
      </c>
      <c r="CZ170">
        <f t="shared" si="18"/>
      </c>
      <c r="DA170">
        <f t="shared" si="1"/>
      </c>
      <c r="DB170">
        <f t="shared" si="19"/>
      </c>
      <c r="DC170">
        <f t="shared" si="20"/>
      </c>
      <c r="DD170">
        <f t="shared" si="21"/>
      </c>
      <c r="DE170">
        <f t="shared" si="22"/>
      </c>
      <c r="DF170">
        <f t="shared" si="23"/>
      </c>
      <c r="DG170">
        <f t="shared" si="24"/>
      </c>
      <c r="DH170">
        <f t="shared" si="25"/>
      </c>
      <c r="DI170">
        <f t="shared" si="1"/>
      </c>
    </row>
    <row r="171" ht="15" customHeight="1">
      <c r="B171">
        <f t="shared" si="2"/>
      </c>
      <c r="R171">
        <f t="shared" si="4"/>
        <v>0</v>
      </c>
      <c r="S171">
        <f t="shared" si="5"/>
        <v>0</v>
      </c>
      <c r="T171">
        <f t="shared" si="6"/>
        <v>0</v>
      </c>
      <c r="U171">
        <f t="shared" si="7"/>
        <v>0</v>
      </c>
      <c r="V171">
        <f t="shared" si="8"/>
        <v>0</v>
      </c>
      <c r="W171">
        <f t="shared" si="9"/>
        <v>0</v>
      </c>
      <c r="X171">
        <f t="shared" si="10"/>
        <v>0</v>
      </c>
      <c r="Y171">
        <f t="shared" si="11"/>
        <v>0</v>
      </c>
      <c r="Z171">
        <f t="shared" si="12"/>
        <v>0</v>
      </c>
      <c r="AA171">
        <f t="shared" si="13"/>
        <v>0</v>
      </c>
      <c r="AB171">
        <f t="shared" si="14"/>
        <v>0</v>
      </c>
      <c r="AC171">
        <f t="shared" si="15"/>
        <v>0</v>
      </c>
      <c r="AE171">
        <f t="shared" si="0"/>
      </c>
      <c r="AV171">
        <f t="shared" si="16"/>
      </c>
      <c r="BM171">
        <f t="shared" si="17"/>
      </c>
      <c r="CD171">
        <f t="shared" si="0"/>
      </c>
      <c r="CZ171">
        <f t="shared" si="18"/>
      </c>
      <c r="DA171">
        <f t="shared" si="1"/>
      </c>
      <c r="DB171">
        <f t="shared" si="19"/>
      </c>
      <c r="DC171">
        <f t="shared" si="20"/>
      </c>
      <c r="DD171">
        <f t="shared" si="21"/>
      </c>
      <c r="DE171">
        <f t="shared" si="22"/>
      </c>
      <c r="DF171">
        <f t="shared" si="23"/>
      </c>
      <c r="DG171">
        <f t="shared" si="24"/>
      </c>
      <c r="DH171">
        <f t="shared" si="25"/>
      </c>
      <c r="DI171">
        <f t="shared" si="1"/>
      </c>
    </row>
    <row r="172" ht="15" customHeight="1">
      <c r="B172">
        <f t="shared" si="2"/>
      </c>
      <c r="R172">
        <f t="shared" si="4"/>
        <v>0</v>
      </c>
      <c r="S172">
        <f t="shared" si="5"/>
        <v>0</v>
      </c>
      <c r="T172">
        <f t="shared" si="6"/>
        <v>0</v>
      </c>
      <c r="U172">
        <f t="shared" si="7"/>
        <v>0</v>
      </c>
      <c r="V172">
        <f t="shared" si="8"/>
        <v>0</v>
      </c>
      <c r="W172">
        <f t="shared" si="9"/>
        <v>0</v>
      </c>
      <c r="X172">
        <f t="shared" si="10"/>
        <v>0</v>
      </c>
      <c r="Y172">
        <f t="shared" si="11"/>
        <v>0</v>
      </c>
      <c r="Z172">
        <f t="shared" si="12"/>
        <v>0</v>
      </c>
      <c r="AA172">
        <f t="shared" si="13"/>
        <v>0</v>
      </c>
      <c r="AB172">
        <f t="shared" si="14"/>
        <v>0</v>
      </c>
      <c r="AC172">
        <f t="shared" si="15"/>
        <v>0</v>
      </c>
      <c r="AE172">
        <f t="shared" si="0"/>
      </c>
      <c r="AV172">
        <f t="shared" si="16"/>
      </c>
      <c r="BM172">
        <f t="shared" si="17"/>
      </c>
      <c r="CD172">
        <f t="shared" si="0"/>
      </c>
      <c r="CZ172">
        <f t="shared" si="18"/>
      </c>
      <c r="DA172">
        <f t="shared" si="1"/>
      </c>
      <c r="DB172">
        <f t="shared" si="19"/>
      </c>
      <c r="DC172">
        <f t="shared" si="20"/>
      </c>
      <c r="DD172">
        <f t="shared" si="21"/>
      </c>
      <c r="DE172">
        <f t="shared" si="22"/>
      </c>
      <c r="DF172">
        <f t="shared" si="23"/>
      </c>
      <c r="DG172">
        <f t="shared" si="24"/>
      </c>
      <c r="DH172">
        <f t="shared" si="25"/>
      </c>
      <c r="DI172">
        <f t="shared" si="1"/>
      </c>
    </row>
    <row r="173" ht="15" customHeight="1">
      <c r="B173">
        <f t="shared" si="2"/>
      </c>
      <c r="R173">
        <f t="shared" si="4"/>
        <v>0</v>
      </c>
      <c r="S173">
        <f t="shared" si="5"/>
        <v>0</v>
      </c>
      <c r="T173">
        <f t="shared" si="6"/>
        <v>0</v>
      </c>
      <c r="U173">
        <f t="shared" si="7"/>
        <v>0</v>
      </c>
      <c r="V173">
        <f t="shared" si="8"/>
        <v>0</v>
      </c>
      <c r="W173">
        <f t="shared" si="9"/>
        <v>0</v>
      </c>
      <c r="X173">
        <f t="shared" si="10"/>
        <v>0</v>
      </c>
      <c r="Y173">
        <f t="shared" si="11"/>
        <v>0</v>
      </c>
      <c r="Z173">
        <f t="shared" si="12"/>
        <v>0</v>
      </c>
      <c r="AA173">
        <f t="shared" si="13"/>
        <v>0</v>
      </c>
      <c r="AB173">
        <f t="shared" si="14"/>
        <v>0</v>
      </c>
      <c r="AC173">
        <f t="shared" si="15"/>
        <v>0</v>
      </c>
      <c r="AE173">
        <f t="shared" si="0"/>
      </c>
      <c r="AV173">
        <f t="shared" si="16"/>
      </c>
      <c r="BM173">
        <f t="shared" si="17"/>
      </c>
      <c r="CD173">
        <f t="shared" si="0"/>
      </c>
      <c r="CZ173">
        <f t="shared" si="18"/>
      </c>
      <c r="DA173">
        <f t="shared" si="1"/>
      </c>
      <c r="DB173">
        <f t="shared" si="19"/>
      </c>
      <c r="DC173">
        <f t="shared" si="20"/>
      </c>
      <c r="DD173">
        <f t="shared" si="21"/>
      </c>
      <c r="DE173">
        <f t="shared" si="22"/>
      </c>
      <c r="DF173">
        <f t="shared" si="23"/>
      </c>
      <c r="DG173">
        <f t="shared" si="24"/>
      </c>
      <c r="DH173">
        <f t="shared" si="25"/>
      </c>
      <c r="DI173">
        <f t="shared" si="1"/>
      </c>
    </row>
    <row r="174" ht="15" customHeight="1">
      <c r="B174">
        <f t="shared" si="2"/>
      </c>
      <c r="R174">
        <f t="shared" si="4"/>
        <v>0</v>
      </c>
      <c r="S174">
        <f t="shared" si="5"/>
        <v>0</v>
      </c>
      <c r="T174">
        <f t="shared" si="6"/>
        <v>0</v>
      </c>
      <c r="U174">
        <f t="shared" si="7"/>
        <v>0</v>
      </c>
      <c r="V174">
        <f t="shared" si="8"/>
        <v>0</v>
      </c>
      <c r="W174">
        <f t="shared" si="9"/>
        <v>0</v>
      </c>
      <c r="X174">
        <f t="shared" si="10"/>
        <v>0</v>
      </c>
      <c r="Y174">
        <f t="shared" si="11"/>
        <v>0</v>
      </c>
      <c r="Z174">
        <f t="shared" si="12"/>
        <v>0</v>
      </c>
      <c r="AA174">
        <f t="shared" si="13"/>
        <v>0</v>
      </c>
      <c r="AB174">
        <f t="shared" si="14"/>
        <v>0</v>
      </c>
      <c r="AC174">
        <f t="shared" si="15"/>
        <v>0</v>
      </c>
      <c r="AE174">
        <f t="shared" si="0"/>
      </c>
      <c r="AV174">
        <f t="shared" si="16"/>
      </c>
      <c r="BM174">
        <f t="shared" si="17"/>
      </c>
      <c r="CD174">
        <f t="shared" si="0"/>
      </c>
      <c r="CZ174">
        <f t="shared" si="18"/>
      </c>
      <c r="DA174">
        <f t="shared" si="1"/>
      </c>
      <c r="DB174">
        <f t="shared" si="19"/>
      </c>
      <c r="DC174">
        <f t="shared" si="20"/>
      </c>
      <c r="DD174">
        <f t="shared" si="21"/>
      </c>
      <c r="DE174">
        <f t="shared" si="22"/>
      </c>
      <c r="DF174">
        <f t="shared" si="23"/>
      </c>
      <c r="DG174">
        <f t="shared" si="24"/>
      </c>
      <c r="DH174">
        <f t="shared" si="25"/>
      </c>
      <c r="DI174">
        <f t="shared" si="1"/>
      </c>
    </row>
    <row r="175" ht="15" customHeight="1">
      <c r="B175">
        <f t="shared" si="2"/>
      </c>
      <c r="R175">
        <f t="shared" si="4"/>
        <v>0</v>
      </c>
      <c r="S175">
        <f t="shared" si="5"/>
        <v>0</v>
      </c>
      <c r="T175">
        <f t="shared" si="6"/>
        <v>0</v>
      </c>
      <c r="U175">
        <f t="shared" si="7"/>
        <v>0</v>
      </c>
      <c r="V175">
        <f t="shared" si="8"/>
        <v>0</v>
      </c>
      <c r="W175">
        <f t="shared" si="9"/>
        <v>0</v>
      </c>
      <c r="X175">
        <f t="shared" si="10"/>
        <v>0</v>
      </c>
      <c r="Y175">
        <f t="shared" si="11"/>
        <v>0</v>
      </c>
      <c r="Z175">
        <f t="shared" si="12"/>
        <v>0</v>
      </c>
      <c r="AA175">
        <f t="shared" si="13"/>
        <v>0</v>
      </c>
      <c r="AB175">
        <f t="shared" si="14"/>
        <v>0</v>
      </c>
      <c r="AC175">
        <f t="shared" si="15"/>
        <v>0</v>
      </c>
      <c r="AE175">
        <f t="shared" si="0"/>
      </c>
      <c r="AV175">
        <f t="shared" si="16"/>
      </c>
      <c r="BM175">
        <f t="shared" si="17"/>
      </c>
      <c r="CD175">
        <f t="shared" si="0"/>
      </c>
      <c r="CZ175">
        <f t="shared" si="18"/>
      </c>
      <c r="DA175">
        <f t="shared" si="1"/>
      </c>
      <c r="DB175">
        <f t="shared" si="19"/>
      </c>
      <c r="DC175">
        <f t="shared" si="20"/>
      </c>
      <c r="DD175">
        <f t="shared" si="21"/>
      </c>
      <c r="DE175">
        <f t="shared" si="22"/>
      </c>
      <c r="DF175">
        <f t="shared" si="23"/>
      </c>
      <c r="DG175">
        <f t="shared" si="24"/>
      </c>
      <c r="DH175">
        <f t="shared" si="25"/>
      </c>
      <c r="DI175">
        <f t="shared" si="1"/>
      </c>
    </row>
    <row r="176" ht="15" customHeight="1">
      <c r="B176">
        <f t="shared" si="2"/>
      </c>
      <c r="R176">
        <f t="shared" si="4"/>
        <v>0</v>
      </c>
      <c r="S176">
        <f t="shared" si="5"/>
        <v>0</v>
      </c>
      <c r="T176">
        <f t="shared" si="6"/>
        <v>0</v>
      </c>
      <c r="U176">
        <f t="shared" si="7"/>
        <v>0</v>
      </c>
      <c r="V176">
        <f t="shared" si="8"/>
        <v>0</v>
      </c>
      <c r="W176">
        <f t="shared" si="9"/>
        <v>0</v>
      </c>
      <c r="X176">
        <f t="shared" si="10"/>
        <v>0</v>
      </c>
      <c r="Y176">
        <f t="shared" si="11"/>
        <v>0</v>
      </c>
      <c r="Z176">
        <f t="shared" si="12"/>
        <v>0</v>
      </c>
      <c r="AA176">
        <f t="shared" si="13"/>
        <v>0</v>
      </c>
      <c r="AB176">
        <f t="shared" si="14"/>
        <v>0</v>
      </c>
      <c r="AC176">
        <f t="shared" si="15"/>
        <v>0</v>
      </c>
      <c r="AE176">
        <f t="shared" si="0"/>
      </c>
      <c r="AV176">
        <f t="shared" si="16"/>
      </c>
      <c r="BM176">
        <f t="shared" si="17"/>
      </c>
      <c r="CD176">
        <f t="shared" si="0"/>
      </c>
      <c r="CZ176">
        <f t="shared" si="18"/>
      </c>
      <c r="DA176">
        <f t="shared" si="1"/>
      </c>
      <c r="DB176">
        <f t="shared" si="19"/>
      </c>
      <c r="DC176">
        <f t="shared" si="20"/>
      </c>
      <c r="DD176">
        <f t="shared" si="21"/>
      </c>
      <c r="DE176">
        <f t="shared" si="22"/>
      </c>
      <c r="DF176">
        <f t="shared" si="23"/>
      </c>
      <c r="DG176">
        <f t="shared" si="24"/>
      </c>
      <c r="DH176">
        <f t="shared" si="25"/>
      </c>
      <c r="DI176">
        <f t="shared" si="1"/>
      </c>
    </row>
    <row r="177" ht="15" customHeight="1">
      <c r="B177">
        <f t="shared" si="2"/>
      </c>
      <c r="R177">
        <f t="shared" si="4"/>
        <v>0</v>
      </c>
      <c r="S177">
        <f t="shared" si="5"/>
        <v>0</v>
      </c>
      <c r="T177">
        <f t="shared" si="6"/>
        <v>0</v>
      </c>
      <c r="U177">
        <f t="shared" si="7"/>
        <v>0</v>
      </c>
      <c r="V177">
        <f t="shared" si="8"/>
        <v>0</v>
      </c>
      <c r="W177">
        <f t="shared" si="9"/>
        <v>0</v>
      </c>
      <c r="X177">
        <f t="shared" si="10"/>
        <v>0</v>
      </c>
      <c r="Y177">
        <f t="shared" si="11"/>
        <v>0</v>
      </c>
      <c r="Z177">
        <f t="shared" si="12"/>
        <v>0</v>
      </c>
      <c r="AA177">
        <f t="shared" si="13"/>
        <v>0</v>
      </c>
      <c r="AB177">
        <f t="shared" si="14"/>
        <v>0</v>
      </c>
      <c r="AC177">
        <f t="shared" si="15"/>
        <v>0</v>
      </c>
      <c r="AE177">
        <f t="shared" si="0"/>
      </c>
      <c r="AV177">
        <f t="shared" si="16"/>
      </c>
      <c r="BM177">
        <f t="shared" si="17"/>
      </c>
      <c r="CD177">
        <f t="shared" si="0"/>
      </c>
      <c r="CZ177">
        <f t="shared" si="18"/>
      </c>
      <c r="DA177">
        <f t="shared" si="1"/>
      </c>
      <c r="DB177">
        <f t="shared" si="19"/>
      </c>
      <c r="DC177">
        <f t="shared" si="20"/>
      </c>
      <c r="DD177">
        <f t="shared" si="21"/>
      </c>
      <c r="DE177">
        <f t="shared" si="22"/>
      </c>
      <c r="DF177">
        <f t="shared" si="23"/>
      </c>
      <c r="DG177">
        <f t="shared" si="24"/>
      </c>
      <c r="DH177">
        <f t="shared" si="25"/>
      </c>
      <c r="DI177">
        <f t="shared" si="1"/>
      </c>
    </row>
    <row r="178" ht="15" customHeight="1">
      <c r="B178">
        <f t="shared" si="2"/>
      </c>
      <c r="R178">
        <f t="shared" si="4"/>
        <v>0</v>
      </c>
      <c r="S178">
        <f t="shared" si="5"/>
        <v>0</v>
      </c>
      <c r="T178">
        <f t="shared" si="6"/>
        <v>0</v>
      </c>
      <c r="U178">
        <f t="shared" si="7"/>
        <v>0</v>
      </c>
      <c r="V178">
        <f t="shared" si="8"/>
        <v>0</v>
      </c>
      <c r="W178">
        <f t="shared" si="9"/>
        <v>0</v>
      </c>
      <c r="X178">
        <f t="shared" si="10"/>
        <v>0</v>
      </c>
      <c r="Y178">
        <f t="shared" si="11"/>
        <v>0</v>
      </c>
      <c r="Z178">
        <f t="shared" si="12"/>
        <v>0</v>
      </c>
      <c r="AA178">
        <f t="shared" si="13"/>
        <v>0</v>
      </c>
      <c r="AB178">
        <f t="shared" si="14"/>
        <v>0</v>
      </c>
      <c r="AC178">
        <f t="shared" si="15"/>
        <v>0</v>
      </c>
      <c r="AE178">
        <f t="shared" si="0"/>
      </c>
      <c r="AV178">
        <f t="shared" si="16"/>
      </c>
      <c r="BM178">
        <f t="shared" si="17"/>
      </c>
      <c r="CD178">
        <f t="shared" si="0"/>
      </c>
      <c r="CZ178">
        <f t="shared" si="18"/>
      </c>
      <c r="DA178">
        <f t="shared" si="1"/>
      </c>
      <c r="DB178">
        <f t="shared" si="19"/>
      </c>
      <c r="DC178">
        <f t="shared" si="20"/>
      </c>
      <c r="DD178">
        <f t="shared" si="21"/>
      </c>
      <c r="DE178">
        <f t="shared" si="22"/>
      </c>
      <c r="DF178">
        <f t="shared" si="23"/>
      </c>
      <c r="DG178">
        <f t="shared" si="24"/>
      </c>
      <c r="DH178">
        <f t="shared" si="25"/>
      </c>
      <c r="DI178">
        <f t="shared" si="1"/>
      </c>
    </row>
    <row r="179" ht="15" customHeight="1">
      <c r="B179">
        <f t="shared" si="2"/>
      </c>
      <c r="R179">
        <f t="shared" si="4"/>
        <v>0</v>
      </c>
      <c r="S179">
        <f t="shared" si="5"/>
        <v>0</v>
      </c>
      <c r="T179">
        <f t="shared" si="6"/>
        <v>0</v>
      </c>
      <c r="U179">
        <f t="shared" si="7"/>
        <v>0</v>
      </c>
      <c r="V179">
        <f t="shared" si="8"/>
        <v>0</v>
      </c>
      <c r="W179">
        <f t="shared" si="9"/>
        <v>0</v>
      </c>
      <c r="X179">
        <f t="shared" si="10"/>
        <v>0</v>
      </c>
      <c r="Y179">
        <f t="shared" si="11"/>
        <v>0</v>
      </c>
      <c r="Z179">
        <f t="shared" si="12"/>
        <v>0</v>
      </c>
      <c r="AA179">
        <f t="shared" si="13"/>
        <v>0</v>
      </c>
      <c r="AB179">
        <f t="shared" si="14"/>
        <v>0</v>
      </c>
      <c r="AC179">
        <f t="shared" si="15"/>
        <v>0</v>
      </c>
      <c r="AE179">
        <f t="shared" si="0"/>
      </c>
      <c r="AV179">
        <f t="shared" si="16"/>
      </c>
      <c r="BM179">
        <f t="shared" si="17"/>
      </c>
      <c r="CD179">
        <f t="shared" si="0"/>
      </c>
      <c r="CZ179">
        <f t="shared" si="18"/>
      </c>
      <c r="DA179">
        <f t="shared" si="1"/>
      </c>
      <c r="DB179">
        <f t="shared" si="19"/>
      </c>
      <c r="DC179">
        <f t="shared" si="20"/>
      </c>
      <c r="DD179">
        <f t="shared" si="21"/>
      </c>
      <c r="DE179">
        <f t="shared" si="22"/>
      </c>
      <c r="DF179">
        <f t="shared" si="23"/>
      </c>
      <c r="DG179">
        <f t="shared" si="24"/>
      </c>
      <c r="DH179">
        <f t="shared" si="25"/>
      </c>
      <c r="DI179">
        <f t="shared" si="1"/>
      </c>
    </row>
    <row r="180" ht="15" customHeight="1">
      <c r="B180">
        <f t="shared" si="2"/>
      </c>
      <c r="R180">
        <f t="shared" si="4"/>
        <v>0</v>
      </c>
      <c r="S180">
        <f t="shared" si="5"/>
        <v>0</v>
      </c>
      <c r="T180">
        <f t="shared" si="6"/>
        <v>0</v>
      </c>
      <c r="U180">
        <f t="shared" si="7"/>
        <v>0</v>
      </c>
      <c r="V180">
        <f t="shared" si="8"/>
        <v>0</v>
      </c>
      <c r="W180">
        <f t="shared" si="9"/>
        <v>0</v>
      </c>
      <c r="X180">
        <f t="shared" si="10"/>
        <v>0</v>
      </c>
      <c r="Y180">
        <f t="shared" si="11"/>
        <v>0</v>
      </c>
      <c r="Z180">
        <f t="shared" si="12"/>
        <v>0</v>
      </c>
      <c r="AA180">
        <f t="shared" si="13"/>
        <v>0</v>
      </c>
      <c r="AB180">
        <f t="shared" si="14"/>
        <v>0</v>
      </c>
      <c r="AC180">
        <f t="shared" si="15"/>
        <v>0</v>
      </c>
      <c r="AE180">
        <f t="shared" si="0"/>
      </c>
      <c r="AV180">
        <f t="shared" si="16"/>
      </c>
      <c r="BM180">
        <f t="shared" si="17"/>
      </c>
      <c r="CD180">
        <f t="shared" si="0"/>
      </c>
      <c r="CZ180">
        <f t="shared" si="18"/>
      </c>
      <c r="DA180">
        <f t="shared" si="1"/>
      </c>
      <c r="DB180">
        <f t="shared" si="19"/>
      </c>
      <c r="DC180">
        <f t="shared" si="20"/>
      </c>
      <c r="DD180">
        <f t="shared" si="21"/>
      </c>
      <c r="DE180">
        <f t="shared" si="22"/>
      </c>
      <c r="DF180">
        <f t="shared" si="23"/>
      </c>
      <c r="DG180">
        <f t="shared" si="24"/>
      </c>
      <c r="DH180">
        <f t="shared" si="25"/>
      </c>
      <c r="DI180">
        <f t="shared" si="1"/>
      </c>
    </row>
    <row r="181" ht="15" customHeight="1">
      <c r="B181">
        <f t="shared" si="2"/>
      </c>
      <c r="R181">
        <f t="shared" si="4"/>
        <v>0</v>
      </c>
      <c r="S181">
        <f t="shared" si="5"/>
        <v>0</v>
      </c>
      <c r="T181">
        <f t="shared" si="6"/>
        <v>0</v>
      </c>
      <c r="U181">
        <f t="shared" si="7"/>
        <v>0</v>
      </c>
      <c r="V181">
        <f t="shared" si="8"/>
        <v>0</v>
      </c>
      <c r="W181">
        <f t="shared" si="9"/>
        <v>0</v>
      </c>
      <c r="X181">
        <f t="shared" si="10"/>
        <v>0</v>
      </c>
      <c r="Y181">
        <f t="shared" si="11"/>
        <v>0</v>
      </c>
      <c r="Z181">
        <f t="shared" si="12"/>
        <v>0</v>
      </c>
      <c r="AA181">
        <f t="shared" si="13"/>
        <v>0</v>
      </c>
      <c r="AB181">
        <f t="shared" si="14"/>
        <v>0</v>
      </c>
      <c r="AC181">
        <f t="shared" si="15"/>
        <v>0</v>
      </c>
      <c r="AE181">
        <f t="shared" si="0"/>
      </c>
      <c r="AV181">
        <f t="shared" si="16"/>
      </c>
      <c r="BM181">
        <f t="shared" si="17"/>
      </c>
      <c r="CD181">
        <f t="shared" si="0"/>
      </c>
      <c r="CZ181">
        <f t="shared" si="18"/>
      </c>
      <c r="DA181">
        <f t="shared" si="1"/>
      </c>
      <c r="DB181">
        <f t="shared" si="19"/>
      </c>
      <c r="DC181">
        <f t="shared" si="20"/>
      </c>
      <c r="DD181">
        <f t="shared" si="21"/>
      </c>
      <c r="DE181">
        <f t="shared" si="22"/>
      </c>
      <c r="DF181">
        <f t="shared" si="23"/>
      </c>
      <c r="DG181">
        <f t="shared" si="24"/>
      </c>
      <c r="DH181">
        <f t="shared" si="25"/>
      </c>
      <c r="DI181">
        <f t="shared" si="1"/>
      </c>
    </row>
    <row r="182" ht="15" customHeight="1">
      <c r="B182">
        <f t="shared" si="2"/>
      </c>
      <c r="R182">
        <f t="shared" si="4"/>
        <v>0</v>
      </c>
      <c r="S182">
        <f t="shared" si="5"/>
        <v>0</v>
      </c>
      <c r="T182">
        <f t="shared" si="6"/>
        <v>0</v>
      </c>
      <c r="U182">
        <f t="shared" si="7"/>
        <v>0</v>
      </c>
      <c r="V182">
        <f t="shared" si="8"/>
        <v>0</v>
      </c>
      <c r="W182">
        <f t="shared" si="9"/>
        <v>0</v>
      </c>
      <c r="X182">
        <f t="shared" si="10"/>
        <v>0</v>
      </c>
      <c r="Y182">
        <f t="shared" si="11"/>
        <v>0</v>
      </c>
      <c r="Z182">
        <f t="shared" si="12"/>
        <v>0</v>
      </c>
      <c r="AA182">
        <f t="shared" si="13"/>
        <v>0</v>
      </c>
      <c r="AB182">
        <f t="shared" si="14"/>
        <v>0</v>
      </c>
      <c r="AC182">
        <f t="shared" si="15"/>
        <v>0</v>
      </c>
      <c r="AE182">
        <f t="shared" si="0"/>
      </c>
      <c r="AV182">
        <f t="shared" si="16"/>
      </c>
      <c r="BM182">
        <f t="shared" si="17"/>
      </c>
      <c r="CD182">
        <f t="shared" si="0"/>
      </c>
      <c r="CZ182">
        <f t="shared" si="18"/>
      </c>
      <c r="DA182">
        <f t="shared" si="1"/>
      </c>
      <c r="DB182">
        <f t="shared" si="19"/>
      </c>
      <c r="DC182">
        <f t="shared" si="20"/>
      </c>
      <c r="DD182">
        <f t="shared" si="21"/>
      </c>
      <c r="DE182">
        <f t="shared" si="22"/>
      </c>
      <c r="DF182">
        <f t="shared" si="23"/>
      </c>
      <c r="DG182">
        <f t="shared" si="24"/>
      </c>
      <c r="DH182">
        <f t="shared" si="25"/>
      </c>
      <c r="DI182">
        <f t="shared" si="1"/>
      </c>
    </row>
    <row r="183" ht="15" customHeight="1">
      <c r="B183">
        <f t="shared" si="2"/>
      </c>
      <c r="R183">
        <f t="shared" si="4"/>
        <v>0</v>
      </c>
      <c r="S183">
        <f t="shared" si="5"/>
        <v>0</v>
      </c>
      <c r="T183">
        <f t="shared" si="6"/>
        <v>0</v>
      </c>
      <c r="U183">
        <f t="shared" si="7"/>
        <v>0</v>
      </c>
      <c r="V183">
        <f t="shared" si="8"/>
        <v>0</v>
      </c>
      <c r="W183">
        <f t="shared" si="9"/>
        <v>0</v>
      </c>
      <c r="X183">
        <f t="shared" si="10"/>
        <v>0</v>
      </c>
      <c r="Y183">
        <f t="shared" si="11"/>
        <v>0</v>
      </c>
      <c r="Z183">
        <f t="shared" si="12"/>
        <v>0</v>
      </c>
      <c r="AA183">
        <f t="shared" si="13"/>
        <v>0</v>
      </c>
      <c r="AB183">
        <f t="shared" si="14"/>
        <v>0</v>
      </c>
      <c r="AC183">
        <f t="shared" si="15"/>
        <v>0</v>
      </c>
      <c r="AE183">
        <f t="shared" si="0"/>
      </c>
      <c r="AV183">
        <f t="shared" si="16"/>
      </c>
      <c r="BM183">
        <f t="shared" si="17"/>
      </c>
      <c r="CD183">
        <f t="shared" si="0"/>
      </c>
      <c r="CZ183">
        <f t="shared" si="18"/>
      </c>
      <c r="DA183">
        <f t="shared" si="1"/>
      </c>
      <c r="DB183">
        <f t="shared" si="19"/>
      </c>
      <c r="DC183">
        <f t="shared" si="20"/>
      </c>
      <c r="DD183">
        <f t="shared" si="21"/>
      </c>
      <c r="DE183">
        <f t="shared" si="22"/>
      </c>
      <c r="DF183">
        <f t="shared" si="23"/>
      </c>
      <c r="DG183">
        <f t="shared" si="24"/>
      </c>
      <c r="DH183">
        <f t="shared" si="25"/>
      </c>
      <c r="DI183">
        <f t="shared" si="1"/>
      </c>
    </row>
    <row r="184" ht="15" customHeight="1">
      <c r="B184">
        <f t="shared" si="2"/>
      </c>
      <c r="R184">
        <f t="shared" si="4"/>
        <v>0</v>
      </c>
      <c r="S184">
        <f t="shared" si="5"/>
        <v>0</v>
      </c>
      <c r="T184">
        <f t="shared" si="6"/>
        <v>0</v>
      </c>
      <c r="U184">
        <f t="shared" si="7"/>
        <v>0</v>
      </c>
      <c r="V184">
        <f t="shared" si="8"/>
        <v>0</v>
      </c>
      <c r="W184">
        <f t="shared" si="9"/>
        <v>0</v>
      </c>
      <c r="X184">
        <f t="shared" si="10"/>
        <v>0</v>
      </c>
      <c r="Y184">
        <f t="shared" si="11"/>
        <v>0</v>
      </c>
      <c r="Z184">
        <f t="shared" si="12"/>
        <v>0</v>
      </c>
      <c r="AA184">
        <f t="shared" si="13"/>
        <v>0</v>
      </c>
      <c r="AB184">
        <f t="shared" si="14"/>
        <v>0</v>
      </c>
      <c r="AC184">
        <f t="shared" si="15"/>
        <v>0</v>
      </c>
      <c r="AE184">
        <f t="shared" si="0"/>
      </c>
      <c r="AV184">
        <f t="shared" si="16"/>
      </c>
      <c r="BM184">
        <f t="shared" si="17"/>
      </c>
      <c r="CD184">
        <f t="shared" si="0"/>
      </c>
      <c r="CZ184">
        <f t="shared" si="18"/>
      </c>
      <c r="DA184">
        <f t="shared" si="1"/>
      </c>
      <c r="DB184">
        <f t="shared" si="19"/>
      </c>
      <c r="DC184">
        <f t="shared" si="20"/>
      </c>
      <c r="DD184">
        <f t="shared" si="21"/>
      </c>
      <c r="DE184">
        <f t="shared" si="22"/>
      </c>
      <c r="DF184">
        <f t="shared" si="23"/>
      </c>
      <c r="DG184">
        <f t="shared" si="24"/>
      </c>
      <c r="DH184">
        <f t="shared" si="25"/>
      </c>
      <c r="DI184">
        <f t="shared" si="1"/>
      </c>
    </row>
    <row r="185" ht="15" customHeight="1">
      <c r="B185">
        <f t="shared" si="2"/>
      </c>
      <c r="R185">
        <f t="shared" si="4"/>
        <v>0</v>
      </c>
      <c r="S185">
        <f t="shared" si="5"/>
        <v>0</v>
      </c>
      <c r="T185">
        <f t="shared" si="6"/>
        <v>0</v>
      </c>
      <c r="U185">
        <f t="shared" si="7"/>
        <v>0</v>
      </c>
      <c r="V185">
        <f t="shared" si="8"/>
        <v>0</v>
      </c>
      <c r="W185">
        <f t="shared" si="9"/>
        <v>0</v>
      </c>
      <c r="X185">
        <f t="shared" si="10"/>
        <v>0</v>
      </c>
      <c r="Y185">
        <f t="shared" si="11"/>
        <v>0</v>
      </c>
      <c r="Z185">
        <f t="shared" si="12"/>
        <v>0</v>
      </c>
      <c r="AA185">
        <f t="shared" si="13"/>
        <v>0</v>
      </c>
      <c r="AB185">
        <f t="shared" si="14"/>
        <v>0</v>
      </c>
      <c r="AC185">
        <f t="shared" si="15"/>
        <v>0</v>
      </c>
      <c r="AE185">
        <f t="shared" si="0"/>
      </c>
      <c r="AV185">
        <f t="shared" si="16"/>
      </c>
      <c r="BM185">
        <f t="shared" si="17"/>
      </c>
      <c r="CD185">
        <f t="shared" si="0"/>
      </c>
      <c r="CZ185">
        <f t="shared" si="18"/>
      </c>
      <c r="DA185">
        <f t="shared" si="1"/>
      </c>
      <c r="DB185">
        <f t="shared" si="19"/>
      </c>
      <c r="DC185">
        <f t="shared" si="20"/>
      </c>
      <c r="DD185">
        <f t="shared" si="21"/>
      </c>
      <c r="DE185">
        <f t="shared" si="22"/>
      </c>
      <c r="DF185">
        <f t="shared" si="23"/>
      </c>
      <c r="DG185">
        <f t="shared" si="24"/>
      </c>
      <c r="DH185">
        <f t="shared" si="25"/>
      </c>
      <c r="DI185">
        <f t="shared" si="1"/>
      </c>
    </row>
    <row r="186" ht="15" customHeight="1">
      <c r="B186">
        <f t="shared" si="2"/>
      </c>
      <c r="R186">
        <f t="shared" si="4"/>
        <v>0</v>
      </c>
      <c r="S186">
        <f t="shared" si="5"/>
        <v>0</v>
      </c>
      <c r="T186">
        <f t="shared" si="6"/>
        <v>0</v>
      </c>
      <c r="U186">
        <f t="shared" si="7"/>
        <v>0</v>
      </c>
      <c r="V186">
        <f t="shared" si="8"/>
        <v>0</v>
      </c>
      <c r="W186">
        <f t="shared" si="9"/>
        <v>0</v>
      </c>
      <c r="X186">
        <f t="shared" si="10"/>
        <v>0</v>
      </c>
      <c r="Y186">
        <f t="shared" si="11"/>
        <v>0</v>
      </c>
      <c r="Z186">
        <f t="shared" si="12"/>
        <v>0</v>
      </c>
      <c r="AA186">
        <f t="shared" si="13"/>
        <v>0</v>
      </c>
      <c r="AB186">
        <f t="shared" si="14"/>
        <v>0</v>
      </c>
      <c r="AC186">
        <f t="shared" si="15"/>
        <v>0</v>
      </c>
      <c r="AE186">
        <f t="shared" si="0"/>
      </c>
      <c r="AV186">
        <f t="shared" si="16"/>
      </c>
      <c r="BM186">
        <f t="shared" si="17"/>
      </c>
      <c r="CD186">
        <f t="shared" si="0"/>
      </c>
      <c r="CZ186">
        <f t="shared" si="18"/>
      </c>
      <c r="DA186">
        <f t="shared" si="1"/>
      </c>
      <c r="DB186">
        <f t="shared" si="19"/>
      </c>
      <c r="DC186">
        <f t="shared" si="20"/>
      </c>
      <c r="DD186">
        <f t="shared" si="21"/>
      </c>
      <c r="DE186">
        <f t="shared" si="22"/>
      </c>
      <c r="DF186">
        <f t="shared" si="23"/>
      </c>
      <c r="DG186">
        <f t="shared" si="24"/>
      </c>
      <c r="DH186">
        <f t="shared" si="25"/>
      </c>
      <c r="DI186">
        <f t="shared" si="1"/>
      </c>
    </row>
    <row r="187" ht="15" customHeight="1">
      <c r="B187">
        <f t="shared" si="2"/>
      </c>
      <c r="R187">
        <f t="shared" si="4"/>
        <v>0</v>
      </c>
      <c r="S187">
        <f t="shared" si="5"/>
        <v>0</v>
      </c>
      <c r="T187">
        <f t="shared" si="6"/>
        <v>0</v>
      </c>
      <c r="U187">
        <f t="shared" si="7"/>
        <v>0</v>
      </c>
      <c r="V187">
        <f t="shared" si="8"/>
        <v>0</v>
      </c>
      <c r="W187">
        <f t="shared" si="9"/>
        <v>0</v>
      </c>
      <c r="X187">
        <f t="shared" si="10"/>
        <v>0</v>
      </c>
      <c r="Y187">
        <f t="shared" si="11"/>
        <v>0</v>
      </c>
      <c r="Z187">
        <f t="shared" si="12"/>
        <v>0</v>
      </c>
      <c r="AA187">
        <f t="shared" si="13"/>
        <v>0</v>
      </c>
      <c r="AB187">
        <f t="shared" si="14"/>
        <v>0</v>
      </c>
      <c r="AC187">
        <f t="shared" si="15"/>
        <v>0</v>
      </c>
      <c r="AE187">
        <f t="shared" si="0"/>
      </c>
      <c r="AV187">
        <f t="shared" si="16"/>
      </c>
      <c r="BM187">
        <f t="shared" si="17"/>
      </c>
      <c r="CD187">
        <f t="shared" si="0"/>
      </c>
      <c r="CZ187">
        <f t="shared" si="18"/>
      </c>
      <c r="DA187">
        <f t="shared" si="1"/>
      </c>
      <c r="DB187">
        <f t="shared" si="19"/>
      </c>
      <c r="DC187">
        <f t="shared" si="20"/>
      </c>
      <c r="DD187">
        <f t="shared" si="21"/>
      </c>
      <c r="DE187">
        <f t="shared" si="22"/>
      </c>
      <c r="DF187">
        <f t="shared" si="23"/>
      </c>
      <c r="DG187">
        <f t="shared" si="24"/>
      </c>
      <c r="DH187">
        <f t="shared" si="25"/>
      </c>
      <c r="DI187">
        <f t="shared" si="1"/>
      </c>
    </row>
    <row r="188" ht="15" customHeight="1">
      <c r="B188">
        <f t="shared" si="2"/>
      </c>
      <c r="R188">
        <f t="shared" si="4"/>
        <v>0</v>
      </c>
      <c r="S188">
        <f t="shared" si="5"/>
        <v>0</v>
      </c>
      <c r="T188">
        <f t="shared" si="6"/>
        <v>0</v>
      </c>
      <c r="U188">
        <f t="shared" si="7"/>
        <v>0</v>
      </c>
      <c r="V188">
        <f t="shared" si="8"/>
        <v>0</v>
      </c>
      <c r="W188">
        <f t="shared" si="9"/>
        <v>0</v>
      </c>
      <c r="X188">
        <f t="shared" si="10"/>
        <v>0</v>
      </c>
      <c r="Y188">
        <f t="shared" si="11"/>
        <v>0</v>
      </c>
      <c r="Z188">
        <f t="shared" si="12"/>
        <v>0</v>
      </c>
      <c r="AA188">
        <f t="shared" si="13"/>
        <v>0</v>
      </c>
      <c r="AB188">
        <f t="shared" si="14"/>
        <v>0</v>
      </c>
      <c r="AC188">
        <f t="shared" si="15"/>
        <v>0</v>
      </c>
      <c r="AE188">
        <f t="shared" si="0"/>
      </c>
      <c r="AV188">
        <f t="shared" si="16"/>
      </c>
      <c r="BM188">
        <f t="shared" si="17"/>
      </c>
      <c r="CD188">
        <f t="shared" si="0"/>
      </c>
      <c r="CZ188">
        <f t="shared" si="18"/>
      </c>
      <c r="DA188">
        <f t="shared" si="1"/>
      </c>
      <c r="DB188">
        <f t="shared" si="19"/>
      </c>
      <c r="DC188">
        <f t="shared" si="20"/>
      </c>
      <c r="DD188">
        <f t="shared" si="21"/>
      </c>
      <c r="DE188">
        <f t="shared" si="22"/>
      </c>
      <c r="DF188">
        <f t="shared" si="23"/>
      </c>
      <c r="DG188">
        <f t="shared" si="24"/>
      </c>
      <c r="DH188">
        <f t="shared" si="25"/>
      </c>
      <c r="DI188">
        <f t="shared" si="1"/>
      </c>
    </row>
    <row r="189" ht="15" customHeight="1">
      <c r="B189">
        <f t="shared" si="2"/>
      </c>
      <c r="R189">
        <f t="shared" si="4"/>
        <v>0</v>
      </c>
      <c r="S189">
        <f t="shared" si="5"/>
        <v>0</v>
      </c>
      <c r="T189">
        <f t="shared" si="6"/>
        <v>0</v>
      </c>
      <c r="U189">
        <f t="shared" si="7"/>
        <v>0</v>
      </c>
      <c r="V189">
        <f t="shared" si="8"/>
        <v>0</v>
      </c>
      <c r="W189">
        <f t="shared" si="9"/>
        <v>0</v>
      </c>
      <c r="X189">
        <f t="shared" si="10"/>
        <v>0</v>
      </c>
      <c r="Y189">
        <f t="shared" si="11"/>
        <v>0</v>
      </c>
      <c r="Z189">
        <f t="shared" si="12"/>
        <v>0</v>
      </c>
      <c r="AA189">
        <f t="shared" si="13"/>
        <v>0</v>
      </c>
      <c r="AB189">
        <f t="shared" si="14"/>
        <v>0</v>
      </c>
      <c r="AC189">
        <f t="shared" si="15"/>
        <v>0</v>
      </c>
      <c r="AE189">
        <f t="shared" si="0"/>
      </c>
      <c r="AV189">
        <f t="shared" si="16"/>
      </c>
      <c r="BM189">
        <f t="shared" si="17"/>
      </c>
      <c r="CD189">
        <f t="shared" si="0"/>
      </c>
      <c r="CZ189">
        <f t="shared" si="18"/>
      </c>
      <c r="DA189">
        <f t="shared" si="1"/>
      </c>
      <c r="DB189">
        <f t="shared" si="19"/>
      </c>
      <c r="DC189">
        <f t="shared" si="20"/>
      </c>
      <c r="DD189">
        <f t="shared" si="21"/>
      </c>
      <c r="DE189">
        <f t="shared" si="22"/>
      </c>
      <c r="DF189">
        <f t="shared" si="23"/>
      </c>
      <c r="DG189">
        <f t="shared" si="24"/>
      </c>
      <c r="DH189">
        <f t="shared" si="25"/>
      </c>
      <c r="DI189">
        <f t="shared" si="1"/>
      </c>
    </row>
    <row r="190" ht="15" customHeight="1">
      <c r="B190">
        <f t="shared" si="2"/>
      </c>
      <c r="R190">
        <f t="shared" si="4"/>
        <v>0</v>
      </c>
      <c r="S190">
        <f t="shared" si="5"/>
        <v>0</v>
      </c>
      <c r="T190">
        <f t="shared" si="6"/>
        <v>0</v>
      </c>
      <c r="U190">
        <f t="shared" si="7"/>
        <v>0</v>
      </c>
      <c r="V190">
        <f t="shared" si="8"/>
        <v>0</v>
      </c>
      <c r="W190">
        <f t="shared" si="9"/>
        <v>0</v>
      </c>
      <c r="X190">
        <f t="shared" si="10"/>
        <v>0</v>
      </c>
      <c r="Y190">
        <f t="shared" si="11"/>
        <v>0</v>
      </c>
      <c r="Z190">
        <f t="shared" si="12"/>
        <v>0</v>
      </c>
      <c r="AA190">
        <f t="shared" si="13"/>
        <v>0</v>
      </c>
      <c r="AB190">
        <f t="shared" si="14"/>
        <v>0</v>
      </c>
      <c r="AC190">
        <f t="shared" si="15"/>
        <v>0</v>
      </c>
      <c r="AE190">
        <f t="shared" si="0"/>
      </c>
      <c r="AV190">
        <f t="shared" si="16"/>
      </c>
      <c r="BM190">
        <f t="shared" si="17"/>
      </c>
      <c r="CD190">
        <f t="shared" si="0"/>
      </c>
      <c r="CZ190">
        <f t="shared" si="18"/>
      </c>
      <c r="DA190">
        <f t="shared" si="1"/>
      </c>
      <c r="DB190">
        <f t="shared" si="19"/>
      </c>
      <c r="DC190">
        <f t="shared" si="20"/>
      </c>
      <c r="DD190">
        <f t="shared" si="21"/>
      </c>
      <c r="DE190">
        <f t="shared" si="22"/>
      </c>
      <c r="DF190">
        <f t="shared" si="23"/>
      </c>
      <c r="DG190">
        <f t="shared" si="24"/>
      </c>
      <c r="DH190">
        <f t="shared" si="25"/>
      </c>
      <c r="DI190">
        <f t="shared" si="1"/>
      </c>
    </row>
    <row r="191" ht="15" customHeight="1">
      <c r="B191">
        <f t="shared" si="2"/>
      </c>
      <c r="R191">
        <f t="shared" si="4"/>
        <v>0</v>
      </c>
      <c r="S191">
        <f t="shared" si="5"/>
        <v>0</v>
      </c>
      <c r="T191">
        <f t="shared" si="6"/>
        <v>0</v>
      </c>
      <c r="U191">
        <f t="shared" si="7"/>
        <v>0</v>
      </c>
      <c r="V191">
        <f t="shared" si="8"/>
        <v>0</v>
      </c>
      <c r="W191">
        <f t="shared" si="9"/>
        <v>0</v>
      </c>
      <c r="X191">
        <f t="shared" si="10"/>
        <v>0</v>
      </c>
      <c r="Y191">
        <f t="shared" si="11"/>
        <v>0</v>
      </c>
      <c r="Z191">
        <f t="shared" si="12"/>
        <v>0</v>
      </c>
      <c r="AA191">
        <f t="shared" si="13"/>
        <v>0</v>
      </c>
      <c r="AB191">
        <f t="shared" si="14"/>
        <v>0</v>
      </c>
      <c r="AC191">
        <f t="shared" si="15"/>
        <v>0</v>
      </c>
      <c r="AE191">
        <f t="shared" si="0"/>
      </c>
      <c r="AV191">
        <f t="shared" si="16"/>
      </c>
      <c r="BM191">
        <f t="shared" si="17"/>
      </c>
      <c r="CD191">
        <f t="shared" si="0"/>
      </c>
      <c r="CZ191">
        <f t="shared" si="18"/>
      </c>
      <c r="DA191">
        <f t="shared" si="1"/>
      </c>
      <c r="DB191">
        <f t="shared" si="19"/>
      </c>
      <c r="DC191">
        <f t="shared" si="20"/>
      </c>
      <c r="DD191">
        <f t="shared" si="21"/>
      </c>
      <c r="DE191">
        <f t="shared" si="22"/>
      </c>
      <c r="DF191">
        <f t="shared" si="23"/>
      </c>
      <c r="DG191">
        <f t="shared" si="24"/>
      </c>
      <c r="DH191">
        <f t="shared" si="25"/>
      </c>
      <c r="DI191">
        <f t="shared" si="1"/>
      </c>
    </row>
    <row r="192" ht="15" customHeight="1">
      <c r="B192">
        <f t="shared" si="2"/>
      </c>
      <c r="R192">
        <f t="shared" si="4"/>
        <v>0</v>
      </c>
      <c r="S192">
        <f t="shared" si="5"/>
        <v>0</v>
      </c>
      <c r="T192">
        <f t="shared" si="6"/>
        <v>0</v>
      </c>
      <c r="U192">
        <f t="shared" si="7"/>
        <v>0</v>
      </c>
      <c r="V192">
        <f t="shared" si="8"/>
        <v>0</v>
      </c>
      <c r="W192">
        <f t="shared" si="9"/>
        <v>0</v>
      </c>
      <c r="X192">
        <f t="shared" si="10"/>
        <v>0</v>
      </c>
      <c r="Y192">
        <f t="shared" si="11"/>
        <v>0</v>
      </c>
      <c r="Z192">
        <f t="shared" si="12"/>
        <v>0</v>
      </c>
      <c r="AA192">
        <f t="shared" si="13"/>
        <v>0</v>
      </c>
      <c r="AB192">
        <f t="shared" si="14"/>
        <v>0</v>
      </c>
      <c r="AC192">
        <f t="shared" si="15"/>
        <v>0</v>
      </c>
      <c r="AE192">
        <f t="shared" si="0"/>
      </c>
      <c r="AV192">
        <f t="shared" si="16"/>
      </c>
      <c r="BM192">
        <f t="shared" si="17"/>
      </c>
      <c r="CD192">
        <f t="shared" si="0"/>
      </c>
      <c r="CZ192">
        <f t="shared" si="18"/>
      </c>
      <c r="DA192">
        <f t="shared" si="1"/>
      </c>
      <c r="DB192">
        <f t="shared" si="19"/>
      </c>
      <c r="DC192">
        <f t="shared" si="20"/>
      </c>
      <c r="DD192">
        <f t="shared" si="21"/>
      </c>
      <c r="DE192">
        <f t="shared" si="22"/>
      </c>
      <c r="DF192">
        <f t="shared" si="23"/>
      </c>
      <c r="DG192">
        <f t="shared" si="24"/>
      </c>
      <c r="DH192">
        <f t="shared" si="25"/>
      </c>
      <c r="DI192">
        <f t="shared" si="1"/>
      </c>
    </row>
    <row r="193" ht="15" customHeight="1">
      <c r="B193">
        <f t="shared" si="2"/>
      </c>
      <c r="R193">
        <f t="shared" si="4"/>
        <v>0</v>
      </c>
      <c r="S193">
        <f t="shared" si="5"/>
        <v>0</v>
      </c>
      <c r="T193">
        <f t="shared" si="6"/>
        <v>0</v>
      </c>
      <c r="U193">
        <f t="shared" si="7"/>
        <v>0</v>
      </c>
      <c r="V193">
        <f t="shared" si="8"/>
        <v>0</v>
      </c>
      <c r="W193">
        <f t="shared" si="9"/>
        <v>0</v>
      </c>
      <c r="X193">
        <f t="shared" si="10"/>
        <v>0</v>
      </c>
      <c r="Y193">
        <f t="shared" si="11"/>
        <v>0</v>
      </c>
      <c r="Z193">
        <f t="shared" si="12"/>
        <v>0</v>
      </c>
      <c r="AA193">
        <f t="shared" si="13"/>
        <v>0</v>
      </c>
      <c r="AB193">
        <f t="shared" si="14"/>
        <v>0</v>
      </c>
      <c r="AC193">
        <f t="shared" si="15"/>
        <v>0</v>
      </c>
      <c r="AE193">
        <f t="shared" si="0"/>
      </c>
      <c r="AV193">
        <f t="shared" si="16"/>
      </c>
      <c r="BM193">
        <f t="shared" si="17"/>
      </c>
      <c r="CD193">
        <f t="shared" si="0"/>
      </c>
      <c r="CZ193">
        <f t="shared" si="18"/>
      </c>
      <c r="DA193">
        <f t="shared" si="1"/>
      </c>
      <c r="DB193">
        <f t="shared" si="19"/>
      </c>
      <c r="DC193">
        <f t="shared" si="20"/>
      </c>
      <c r="DD193">
        <f t="shared" si="21"/>
      </c>
      <c r="DE193">
        <f t="shared" si="22"/>
      </c>
      <c r="DF193">
        <f t="shared" si="23"/>
      </c>
      <c r="DG193">
        <f t="shared" si="24"/>
      </c>
      <c r="DH193">
        <f t="shared" si="25"/>
      </c>
      <c r="DI193">
        <f t="shared" si="1"/>
      </c>
    </row>
    <row r="194" ht="15" customHeight="1">
      <c r="B194">
        <f t="shared" si="2"/>
      </c>
      <c r="R194">
        <f t="shared" si="4"/>
        <v>0</v>
      </c>
      <c r="S194">
        <f t="shared" si="5"/>
        <v>0</v>
      </c>
      <c r="T194">
        <f t="shared" si="6"/>
        <v>0</v>
      </c>
      <c r="U194">
        <f t="shared" si="7"/>
        <v>0</v>
      </c>
      <c r="V194">
        <f t="shared" si="8"/>
        <v>0</v>
      </c>
      <c r="W194">
        <f t="shared" si="9"/>
        <v>0</v>
      </c>
      <c r="X194">
        <f t="shared" si="10"/>
        <v>0</v>
      </c>
      <c r="Y194">
        <f t="shared" si="11"/>
        <v>0</v>
      </c>
      <c r="Z194">
        <f t="shared" si="12"/>
        <v>0</v>
      </c>
      <c r="AA194">
        <f t="shared" si="13"/>
        <v>0</v>
      </c>
      <c r="AB194">
        <f t="shared" si="14"/>
        <v>0</v>
      </c>
      <c r="AC194">
        <f t="shared" si="15"/>
        <v>0</v>
      </c>
      <c r="AE194">
        <f t="shared" si="0"/>
      </c>
      <c r="AV194">
        <f t="shared" si="16"/>
      </c>
      <c r="BM194">
        <f t="shared" si="17"/>
      </c>
      <c r="CD194">
        <f t="shared" si="0"/>
      </c>
      <c r="CZ194">
        <f t="shared" si="18"/>
      </c>
      <c r="DA194">
        <f t="shared" si="1"/>
      </c>
      <c r="DB194">
        <f t="shared" si="19"/>
      </c>
      <c r="DC194">
        <f t="shared" si="20"/>
      </c>
      <c r="DD194">
        <f t="shared" si="21"/>
      </c>
      <c r="DE194">
        <f t="shared" si="22"/>
      </c>
      <c r="DF194">
        <f t="shared" si="23"/>
      </c>
      <c r="DG194">
        <f t="shared" si="24"/>
      </c>
      <c r="DH194">
        <f t="shared" si="25"/>
      </c>
      <c r="DI194">
        <f t="shared" si="1"/>
      </c>
    </row>
    <row r="195" ht="15" customHeight="1">
      <c r="B195">
        <f t="shared" si="2"/>
      </c>
      <c r="R195">
        <f t="shared" si="4"/>
        <v>0</v>
      </c>
      <c r="S195">
        <f t="shared" si="5"/>
        <v>0</v>
      </c>
      <c r="T195">
        <f t="shared" si="6"/>
        <v>0</v>
      </c>
      <c r="U195">
        <f t="shared" si="7"/>
        <v>0</v>
      </c>
      <c r="V195">
        <f t="shared" si="8"/>
        <v>0</v>
      </c>
      <c r="W195">
        <f t="shared" si="9"/>
        <v>0</v>
      </c>
      <c r="X195">
        <f t="shared" si="10"/>
        <v>0</v>
      </c>
      <c r="Y195">
        <f t="shared" si="11"/>
        <v>0</v>
      </c>
      <c r="Z195">
        <f t="shared" si="12"/>
        <v>0</v>
      </c>
      <c r="AA195">
        <f t="shared" si="13"/>
        <v>0</v>
      </c>
      <c r="AB195">
        <f t="shared" si="14"/>
        <v>0</v>
      </c>
      <c r="AC195">
        <f t="shared" si="15"/>
        <v>0</v>
      </c>
      <c r="AE195">
        <f t="shared" si="0"/>
      </c>
      <c r="AV195">
        <f t="shared" si="16"/>
      </c>
      <c r="BM195">
        <f t="shared" si="17"/>
      </c>
      <c r="CD195">
        <f t="shared" si="0"/>
      </c>
      <c r="CZ195">
        <f t="shared" si="18"/>
      </c>
      <c r="DA195">
        <f t="shared" si="1"/>
      </c>
      <c r="DB195">
        <f t="shared" si="19"/>
      </c>
      <c r="DC195">
        <f t="shared" si="20"/>
      </c>
      <c r="DD195">
        <f t="shared" si="21"/>
      </c>
      <c r="DE195">
        <f t="shared" si="22"/>
      </c>
      <c r="DF195">
        <f t="shared" si="23"/>
      </c>
      <c r="DG195">
        <f t="shared" si="24"/>
      </c>
      <c r="DH195">
        <f t="shared" si="25"/>
      </c>
      <c r="DI195">
        <f t="shared" si="1"/>
      </c>
    </row>
    <row r="196" ht="15" customHeight="1">
      <c r="B196">
        <f t="shared" si="2"/>
      </c>
      <c r="R196">
        <f t="shared" si="4"/>
        <v>0</v>
      </c>
      <c r="S196">
        <f t="shared" si="5"/>
        <v>0</v>
      </c>
      <c r="T196">
        <f t="shared" si="6"/>
        <v>0</v>
      </c>
      <c r="U196">
        <f t="shared" si="7"/>
        <v>0</v>
      </c>
      <c r="V196">
        <f t="shared" si="8"/>
        <v>0</v>
      </c>
      <c r="W196">
        <f t="shared" si="9"/>
        <v>0</v>
      </c>
      <c r="X196">
        <f t="shared" si="10"/>
        <v>0</v>
      </c>
      <c r="Y196">
        <f t="shared" si="11"/>
        <v>0</v>
      </c>
      <c r="Z196">
        <f t="shared" si="12"/>
        <v>0</v>
      </c>
      <c r="AA196">
        <f t="shared" si="13"/>
        <v>0</v>
      </c>
      <c r="AB196">
        <f t="shared" si="14"/>
        <v>0</v>
      </c>
      <c r="AC196">
        <f t="shared" si="15"/>
        <v>0</v>
      </c>
      <c r="AE196">
        <f t="shared" si="0"/>
      </c>
      <c r="AV196">
        <f t="shared" si="16"/>
      </c>
      <c r="BM196">
        <f t="shared" si="17"/>
      </c>
      <c r="CD196">
        <f t="shared" si="0"/>
      </c>
      <c r="CZ196">
        <f t="shared" si="18"/>
      </c>
      <c r="DA196">
        <f t="shared" si="1"/>
      </c>
      <c r="DB196">
        <f t="shared" si="19"/>
      </c>
      <c r="DC196">
        <f t="shared" si="20"/>
      </c>
      <c r="DD196">
        <f t="shared" si="21"/>
      </c>
      <c r="DE196">
        <f t="shared" si="22"/>
      </c>
      <c r="DF196">
        <f t="shared" si="23"/>
      </c>
      <c r="DG196">
        <f t="shared" si="24"/>
      </c>
      <c r="DH196">
        <f t="shared" si="25"/>
      </c>
      <c r="DI196">
        <f t="shared" si="1"/>
      </c>
    </row>
    <row r="197" ht="15" customHeight="1">
      <c r="B197">
        <f t="shared" si="2"/>
      </c>
      <c r="R197">
        <f t="shared" si="4"/>
        <v>0</v>
      </c>
      <c r="S197">
        <f t="shared" si="5"/>
        <v>0</v>
      </c>
      <c r="T197">
        <f t="shared" si="6"/>
        <v>0</v>
      </c>
      <c r="U197">
        <f t="shared" si="7"/>
        <v>0</v>
      </c>
      <c r="V197">
        <f t="shared" si="8"/>
        <v>0</v>
      </c>
      <c r="W197">
        <f t="shared" si="9"/>
        <v>0</v>
      </c>
      <c r="X197">
        <f t="shared" si="10"/>
        <v>0</v>
      </c>
      <c r="Y197">
        <f t="shared" si="11"/>
        <v>0</v>
      </c>
      <c r="Z197">
        <f t="shared" si="12"/>
        <v>0</v>
      </c>
      <c r="AA197">
        <f t="shared" si="13"/>
        <v>0</v>
      </c>
      <c r="AB197">
        <f t="shared" si="14"/>
        <v>0</v>
      </c>
      <c r="AC197">
        <f t="shared" si="15"/>
        <v>0</v>
      </c>
      <c r="AE197">
        <f t="shared" si="0"/>
      </c>
      <c r="AV197">
        <f t="shared" si="16"/>
      </c>
      <c r="BM197">
        <f t="shared" si="17"/>
      </c>
      <c r="CD197">
        <f t="shared" si="0"/>
      </c>
      <c r="CZ197">
        <f t="shared" si="18"/>
      </c>
      <c r="DA197">
        <f t="shared" si="1"/>
      </c>
      <c r="DB197">
        <f t="shared" si="19"/>
      </c>
      <c r="DC197">
        <f t="shared" si="20"/>
      </c>
      <c r="DD197">
        <f t="shared" si="21"/>
      </c>
      <c r="DE197">
        <f t="shared" si="22"/>
      </c>
      <c r="DF197">
        <f t="shared" si="23"/>
      </c>
      <c r="DG197">
        <f t="shared" si="24"/>
      </c>
      <c r="DH197">
        <f t="shared" si="25"/>
      </c>
      <c r="DI197">
        <f t="shared" si="1"/>
      </c>
    </row>
    <row r="198" ht="15" customHeight="1">
      <c r="B198">
        <f t="shared" si="2"/>
      </c>
      <c r="R198">
        <f t="shared" si="4"/>
        <v>0</v>
      </c>
      <c r="S198">
        <f t="shared" si="5"/>
        <v>0</v>
      </c>
      <c r="T198">
        <f t="shared" si="6"/>
        <v>0</v>
      </c>
      <c r="U198">
        <f t="shared" si="7"/>
        <v>0</v>
      </c>
      <c r="V198">
        <f t="shared" si="8"/>
        <v>0</v>
      </c>
      <c r="W198">
        <f t="shared" si="9"/>
        <v>0</v>
      </c>
      <c r="X198">
        <f t="shared" si="10"/>
        <v>0</v>
      </c>
      <c r="Y198">
        <f t="shared" si="11"/>
        <v>0</v>
      </c>
      <c r="Z198">
        <f t="shared" si="12"/>
        <v>0</v>
      </c>
      <c r="AA198">
        <f t="shared" si="13"/>
        <v>0</v>
      </c>
      <c r="AB198">
        <f t="shared" si="14"/>
        <v>0</v>
      </c>
      <c r="AC198">
        <f t="shared" si="15"/>
        <v>0</v>
      </c>
      <c r="AE198">
        <f t="shared" si="0"/>
      </c>
      <c r="AV198">
        <f t="shared" si="16"/>
      </c>
      <c r="BM198">
        <f t="shared" si="17"/>
      </c>
      <c r="CD198">
        <f t="shared" si="0"/>
      </c>
      <c r="CZ198">
        <f t="shared" si="18"/>
      </c>
      <c r="DA198">
        <f t="shared" si="1"/>
      </c>
      <c r="DB198">
        <f t="shared" si="19"/>
      </c>
      <c r="DC198">
        <f t="shared" si="20"/>
      </c>
      <c r="DD198">
        <f t="shared" si="21"/>
      </c>
      <c r="DE198">
        <f t="shared" si="22"/>
      </c>
      <c r="DF198">
        <f t="shared" si="23"/>
      </c>
      <c r="DG198">
        <f t="shared" si="24"/>
      </c>
      <c r="DH198">
        <f t="shared" si="25"/>
      </c>
      <c r="DI198">
        <f t="shared" si="1"/>
      </c>
    </row>
    <row r="199" ht="15" customHeight="1">
      <c r="B199">
        <f t="shared" si="2"/>
      </c>
      <c r="R199">
        <f t="shared" si="4"/>
        <v>0</v>
      </c>
      <c r="S199">
        <f t="shared" si="5"/>
        <v>0</v>
      </c>
      <c r="T199">
        <f t="shared" si="6"/>
        <v>0</v>
      </c>
      <c r="U199">
        <f t="shared" si="7"/>
        <v>0</v>
      </c>
      <c r="V199">
        <f t="shared" si="8"/>
        <v>0</v>
      </c>
      <c r="W199">
        <f t="shared" si="9"/>
        <v>0</v>
      </c>
      <c r="X199">
        <f t="shared" si="10"/>
        <v>0</v>
      </c>
      <c r="Y199">
        <f t="shared" si="11"/>
        <v>0</v>
      </c>
      <c r="Z199">
        <f t="shared" si="12"/>
        <v>0</v>
      </c>
      <c r="AA199">
        <f t="shared" si="13"/>
        <v>0</v>
      </c>
      <c r="AB199">
        <f t="shared" si="14"/>
        <v>0</v>
      </c>
      <c r="AC199">
        <f t="shared" si="15"/>
        <v>0</v>
      </c>
      <c r="AE199">
        <f t="shared" si="0"/>
      </c>
      <c r="AV199">
        <f t="shared" si="16"/>
      </c>
      <c r="BM199">
        <f t="shared" si="17"/>
      </c>
      <c r="CD199">
        <f t="shared" si="0"/>
      </c>
      <c r="CZ199">
        <f t="shared" si="18"/>
      </c>
      <c r="DA199">
        <f t="shared" si="1"/>
      </c>
      <c r="DB199">
        <f t="shared" si="19"/>
      </c>
      <c r="DC199">
        <f t="shared" si="20"/>
      </c>
      <c r="DD199">
        <f t="shared" si="21"/>
      </c>
      <c r="DE199">
        <f t="shared" si="22"/>
      </c>
      <c r="DF199">
        <f t="shared" si="23"/>
      </c>
      <c r="DG199">
        <f t="shared" si="24"/>
      </c>
      <c r="DH199">
        <f t="shared" si="25"/>
      </c>
      <c r="DI199">
        <f t="shared" si="1"/>
      </c>
    </row>
    <row r="200" ht="15" customHeight="1">
      <c r="B200">
        <f t="shared" si="2"/>
      </c>
      <c r="R200">
        <f t="shared" si="4"/>
        <v>0</v>
      </c>
      <c r="S200">
        <f t="shared" si="5"/>
        <v>0</v>
      </c>
      <c r="T200">
        <f t="shared" si="6"/>
        <v>0</v>
      </c>
      <c r="U200">
        <f t="shared" si="7"/>
        <v>0</v>
      </c>
      <c r="V200">
        <f t="shared" si="8"/>
        <v>0</v>
      </c>
      <c r="W200">
        <f t="shared" si="9"/>
        <v>0</v>
      </c>
      <c r="X200">
        <f t="shared" si="10"/>
        <v>0</v>
      </c>
      <c r="Y200">
        <f t="shared" si="11"/>
        <v>0</v>
      </c>
      <c r="Z200">
        <f t="shared" si="12"/>
        <v>0</v>
      </c>
      <c r="AA200">
        <f t="shared" si="13"/>
        <v>0</v>
      </c>
      <c r="AB200">
        <f t="shared" si="14"/>
        <v>0</v>
      </c>
      <c r="AC200">
        <f t="shared" si="15"/>
        <v>0</v>
      </c>
      <c r="AE200">
        <f t="shared" si="0"/>
      </c>
      <c r="AV200">
        <f t="shared" si="16"/>
      </c>
      <c r="BM200">
        <f t="shared" si="17"/>
      </c>
      <c r="CD200">
        <f t="shared" si="0"/>
      </c>
      <c r="CZ200">
        <f t="shared" si="18"/>
      </c>
      <c r="DA200">
        <f t="shared" si="1"/>
      </c>
      <c r="DB200">
        <f t="shared" si="19"/>
      </c>
      <c r="DC200">
        <f t="shared" si="20"/>
      </c>
      <c r="DD200">
        <f t="shared" si="21"/>
      </c>
      <c r="DE200">
        <f t="shared" si="22"/>
      </c>
      <c r="DF200">
        <f t="shared" si="23"/>
      </c>
      <c r="DG200">
        <f t="shared" si="24"/>
      </c>
      <c r="DH200">
        <f t="shared" si="25"/>
      </c>
      <c r="DI200">
        <f t="shared" si="1"/>
      </c>
    </row>
    <row r="201" ht="15" customHeight="1">
      <c r="B201">
        <f t="shared" si="2"/>
      </c>
      <c r="R201">
        <f t="shared" si="4"/>
        <v>0</v>
      </c>
      <c r="S201">
        <f t="shared" si="5"/>
        <v>0</v>
      </c>
      <c r="T201">
        <f t="shared" si="6"/>
        <v>0</v>
      </c>
      <c r="U201">
        <f t="shared" si="7"/>
        <v>0</v>
      </c>
      <c r="V201">
        <f t="shared" si="8"/>
        <v>0</v>
      </c>
      <c r="W201">
        <f t="shared" si="9"/>
        <v>0</v>
      </c>
      <c r="X201">
        <f t="shared" si="10"/>
        <v>0</v>
      </c>
      <c r="Y201">
        <f t="shared" si="11"/>
        <v>0</v>
      </c>
      <c r="Z201">
        <f t="shared" si="12"/>
        <v>0</v>
      </c>
      <c r="AA201">
        <f t="shared" si="13"/>
        <v>0</v>
      </c>
      <c r="AB201">
        <f t="shared" si="14"/>
        <v>0</v>
      </c>
      <c r="AC201">
        <f t="shared" si="15"/>
        <v>0</v>
      </c>
      <c r="AE201">
        <f t="shared" si="0"/>
      </c>
      <c r="AV201">
        <f t="shared" si="16"/>
      </c>
      <c r="BM201">
        <f t="shared" si="17"/>
      </c>
      <c r="CD201">
        <f t="shared" si="0"/>
      </c>
      <c r="CZ201">
        <f t="shared" si="18"/>
      </c>
      <c r="DA201">
        <f t="shared" si="1"/>
      </c>
      <c r="DB201">
        <f t="shared" si="19"/>
      </c>
      <c r="DC201">
        <f t="shared" si="20"/>
      </c>
      <c r="DD201">
        <f t="shared" si="21"/>
      </c>
      <c r="DE201">
        <f t="shared" si="22"/>
      </c>
      <c r="DF201">
        <f t="shared" si="23"/>
      </c>
      <c r="DG201">
        <f t="shared" si="24"/>
      </c>
      <c r="DH201">
        <f t="shared" si="25"/>
      </c>
      <c r="DI201">
        <f t="shared" si="1"/>
      </c>
    </row>
    <row r="202" ht="15" customHeight="1">
      <c r="B202">
        <f t="shared" si="2"/>
      </c>
      <c r="R202">
        <f t="shared" si="4"/>
        <v>0</v>
      </c>
      <c r="S202">
        <f t="shared" si="5"/>
        <v>0</v>
      </c>
      <c r="T202">
        <f t="shared" si="6"/>
        <v>0</v>
      </c>
      <c r="U202">
        <f t="shared" si="7"/>
        <v>0</v>
      </c>
      <c r="V202">
        <f t="shared" si="8"/>
        <v>0</v>
      </c>
      <c r="W202">
        <f t="shared" si="9"/>
        <v>0</v>
      </c>
      <c r="X202">
        <f t="shared" si="10"/>
        <v>0</v>
      </c>
      <c r="Y202">
        <f t="shared" si="11"/>
        <v>0</v>
      </c>
      <c r="Z202">
        <f t="shared" si="12"/>
        <v>0</v>
      </c>
      <c r="AA202">
        <f t="shared" si="13"/>
        <v>0</v>
      </c>
      <c r="AB202">
        <f t="shared" si="14"/>
        <v>0</v>
      </c>
      <c r="AC202">
        <f t="shared" si="15"/>
        <v>0</v>
      </c>
      <c r="AE202">
        <f t="shared" si="0"/>
      </c>
      <c r="AV202">
        <f t="shared" si="16"/>
      </c>
      <c r="BM202">
        <f t="shared" si="17"/>
      </c>
      <c r="CD202">
        <f t="shared" si="0"/>
      </c>
      <c r="CZ202">
        <f t="shared" si="18"/>
      </c>
      <c r="DA202">
        <f t="shared" si="1"/>
      </c>
      <c r="DB202">
        <f t="shared" si="19"/>
      </c>
      <c r="DC202">
        <f t="shared" si="20"/>
      </c>
      <c r="DD202">
        <f t="shared" si="21"/>
      </c>
      <c r="DE202">
        <f t="shared" si="22"/>
      </c>
      <c r="DF202">
        <f t="shared" si="23"/>
      </c>
      <c r="DG202">
        <f t="shared" si="24"/>
      </c>
      <c r="DH202">
        <f t="shared" si="25"/>
      </c>
      <c r="DI202">
        <f t="shared" si="1"/>
      </c>
    </row>
    <row r="203" ht="15" customHeight="1">
      <c r="B203">
        <f t="shared" si="2"/>
      </c>
      <c r="R203">
        <f t="shared" si="4"/>
        <v>0</v>
      </c>
      <c r="S203">
        <f t="shared" si="5"/>
        <v>0</v>
      </c>
      <c r="T203">
        <f t="shared" si="6"/>
        <v>0</v>
      </c>
      <c r="U203">
        <f t="shared" si="7"/>
        <v>0</v>
      </c>
      <c r="V203">
        <f t="shared" si="8"/>
        <v>0</v>
      </c>
      <c r="W203">
        <f t="shared" si="9"/>
        <v>0</v>
      </c>
      <c r="X203">
        <f t="shared" si="10"/>
        <v>0</v>
      </c>
      <c r="Y203">
        <f t="shared" si="11"/>
        <v>0</v>
      </c>
      <c r="Z203">
        <f t="shared" si="12"/>
        <v>0</v>
      </c>
      <c r="AA203">
        <f t="shared" si="13"/>
        <v>0</v>
      </c>
      <c r="AB203">
        <f t="shared" si="14"/>
        <v>0</v>
      </c>
      <c r="AC203">
        <f t="shared" si="15"/>
        <v>0</v>
      </c>
      <c r="AE203">
        <f t="shared" si="0"/>
      </c>
      <c r="AV203">
        <f t="shared" si="16"/>
      </c>
      <c r="BM203">
        <f t="shared" si="17"/>
      </c>
      <c r="CD203">
        <f t="shared" si="0"/>
      </c>
      <c r="CZ203">
        <f t="shared" si="18"/>
      </c>
      <c r="DA203">
        <f t="shared" si="1"/>
      </c>
      <c r="DB203">
        <f t="shared" si="19"/>
      </c>
      <c r="DC203">
        <f t="shared" si="20"/>
      </c>
      <c r="DD203">
        <f t="shared" si="21"/>
      </c>
      <c r="DE203">
        <f t="shared" si="22"/>
      </c>
      <c r="DF203">
        <f t="shared" si="23"/>
      </c>
      <c r="DG203">
        <f t="shared" si="24"/>
      </c>
      <c r="DH203">
        <f t="shared" si="25"/>
      </c>
      <c r="DI203">
        <f t="shared" si="1"/>
      </c>
    </row>
    <row r="204" ht="15" customHeight="1">
      <c r="B204">
        <f t="shared" si="2"/>
      </c>
      <c r="R204">
        <f t="shared" si="4"/>
        <v>0</v>
      </c>
      <c r="S204">
        <f t="shared" si="5"/>
        <v>0</v>
      </c>
      <c r="T204">
        <f t="shared" si="6"/>
        <v>0</v>
      </c>
      <c r="U204">
        <f t="shared" si="7"/>
        <v>0</v>
      </c>
      <c r="V204">
        <f t="shared" si="8"/>
        <v>0</v>
      </c>
      <c r="W204">
        <f t="shared" si="9"/>
        <v>0</v>
      </c>
      <c r="X204">
        <f t="shared" si="10"/>
        <v>0</v>
      </c>
      <c r="Y204">
        <f t="shared" si="11"/>
        <v>0</v>
      </c>
      <c r="Z204">
        <f t="shared" si="12"/>
        <v>0</v>
      </c>
      <c r="AA204">
        <f t="shared" si="13"/>
        <v>0</v>
      </c>
      <c r="AB204">
        <f t="shared" si="14"/>
        <v>0</v>
      </c>
      <c r="AC204">
        <f t="shared" si="15"/>
        <v>0</v>
      </c>
      <c r="AE204">
        <f t="shared" si="0"/>
      </c>
      <c r="AV204">
        <f t="shared" si="16"/>
      </c>
      <c r="BM204">
        <f t="shared" si="17"/>
      </c>
      <c r="CD204">
        <f t="shared" si="0"/>
      </c>
      <c r="CZ204">
        <f t="shared" si="18"/>
      </c>
      <c r="DA204">
        <f t="shared" si="1"/>
      </c>
      <c r="DB204">
        <f t="shared" si="19"/>
      </c>
      <c r="DC204">
        <f t="shared" si="20"/>
      </c>
      <c r="DD204">
        <f t="shared" si="21"/>
      </c>
      <c r="DE204">
        <f t="shared" si="22"/>
      </c>
      <c r="DF204">
        <f t="shared" si="23"/>
      </c>
      <c r="DG204">
        <f t="shared" si="24"/>
      </c>
      <c r="DH204">
        <f t="shared" si="25"/>
      </c>
      <c r="DI204">
        <f t="shared" si="1"/>
      </c>
    </row>
    <row r="205" ht="15" customHeight="1">
      <c r="B205">
        <f t="shared" si="2"/>
      </c>
      <c r="R205">
        <f t="shared" si="4"/>
        <v>0</v>
      </c>
      <c r="S205">
        <f t="shared" si="5"/>
        <v>0</v>
      </c>
      <c r="T205">
        <f t="shared" si="6"/>
        <v>0</v>
      </c>
      <c r="U205">
        <f t="shared" si="7"/>
        <v>0</v>
      </c>
      <c r="V205">
        <f t="shared" si="8"/>
        <v>0</v>
      </c>
      <c r="W205">
        <f t="shared" si="9"/>
        <v>0</v>
      </c>
      <c r="X205">
        <f t="shared" si="10"/>
        <v>0</v>
      </c>
      <c r="Y205">
        <f t="shared" si="11"/>
        <v>0</v>
      </c>
      <c r="Z205">
        <f t="shared" si="12"/>
        <v>0</v>
      </c>
      <c r="AA205">
        <f t="shared" si="13"/>
        <v>0</v>
      </c>
      <c r="AB205">
        <f t="shared" si="14"/>
        <v>0</v>
      </c>
      <c r="AC205">
        <f t="shared" si="15"/>
        <v>0</v>
      </c>
      <c r="AE205">
        <f t="shared" si="0"/>
      </c>
      <c r="AV205">
        <f t="shared" si="16"/>
      </c>
      <c r="BM205">
        <f t="shared" si="17"/>
      </c>
      <c r="CD205">
        <f t="shared" si="0"/>
      </c>
      <c r="CZ205">
        <f t="shared" si="18"/>
      </c>
      <c r="DA205">
        <f t="shared" si="1"/>
      </c>
      <c r="DB205">
        <f t="shared" si="19"/>
      </c>
      <c r="DC205">
        <f t="shared" si="20"/>
      </c>
      <c r="DD205">
        <f t="shared" si="21"/>
      </c>
      <c r="DE205">
        <f t="shared" si="22"/>
      </c>
      <c r="DF205">
        <f t="shared" si="23"/>
      </c>
      <c r="DG205">
        <f t="shared" si="24"/>
      </c>
      <c r="DH205">
        <f t="shared" si="25"/>
      </c>
      <c r="DI205">
        <f t="shared" si="1"/>
      </c>
    </row>
    <row r="206" ht="15" customHeight="1">
      <c r="B206">
        <f t="shared" si="2"/>
      </c>
      <c r="R206">
        <f t="shared" si="4"/>
        <v>0</v>
      </c>
      <c r="S206">
        <f t="shared" si="5"/>
        <v>0</v>
      </c>
      <c r="T206">
        <f t="shared" si="6"/>
        <v>0</v>
      </c>
      <c r="U206">
        <f t="shared" si="7"/>
        <v>0</v>
      </c>
      <c r="V206">
        <f t="shared" si="8"/>
        <v>0</v>
      </c>
      <c r="W206">
        <f t="shared" si="9"/>
        <v>0</v>
      </c>
      <c r="X206">
        <f t="shared" si="10"/>
        <v>0</v>
      </c>
      <c r="Y206">
        <f t="shared" si="11"/>
        <v>0</v>
      </c>
      <c r="Z206">
        <f t="shared" si="12"/>
        <v>0</v>
      </c>
      <c r="AA206">
        <f t="shared" si="13"/>
        <v>0</v>
      </c>
      <c r="AB206">
        <f t="shared" si="14"/>
        <v>0</v>
      </c>
      <c r="AC206">
        <f t="shared" si="15"/>
        <v>0</v>
      </c>
      <c r="AE206">
        <f t="shared" si="0"/>
      </c>
      <c r="AV206">
        <f t="shared" si="16"/>
      </c>
      <c r="BM206">
        <f t="shared" si="17"/>
      </c>
      <c r="CD206">
        <f t="shared" si="0"/>
      </c>
      <c r="CZ206">
        <f t="shared" si="18"/>
      </c>
      <c r="DA206">
        <f t="shared" si="1"/>
      </c>
      <c r="DB206">
        <f t="shared" si="19"/>
      </c>
      <c r="DC206">
        <f t="shared" si="20"/>
      </c>
      <c r="DD206">
        <f t="shared" si="21"/>
      </c>
      <c r="DE206">
        <f t="shared" si="22"/>
      </c>
      <c r="DF206">
        <f t="shared" si="23"/>
      </c>
      <c r="DG206">
        <f t="shared" si="24"/>
      </c>
      <c r="DH206">
        <f t="shared" si="25"/>
      </c>
      <c r="DI206">
        <f t="shared" si="1"/>
      </c>
    </row>
    <row r="207" ht="15" customHeight="1">
      <c r="B207">
        <f t="shared" si="2"/>
      </c>
      <c r="R207">
        <f t="shared" si="4"/>
        <v>0</v>
      </c>
      <c r="S207">
        <f t="shared" si="5"/>
        <v>0</v>
      </c>
      <c r="T207">
        <f t="shared" si="6"/>
        <v>0</v>
      </c>
      <c r="U207">
        <f t="shared" si="7"/>
        <v>0</v>
      </c>
      <c r="V207">
        <f t="shared" si="8"/>
        <v>0</v>
      </c>
      <c r="W207">
        <f t="shared" si="9"/>
        <v>0</v>
      </c>
      <c r="X207">
        <f t="shared" si="10"/>
        <v>0</v>
      </c>
      <c r="Y207">
        <f t="shared" si="11"/>
        <v>0</v>
      </c>
      <c r="Z207">
        <f t="shared" si="12"/>
        <v>0</v>
      </c>
      <c r="AA207">
        <f t="shared" si="13"/>
        <v>0</v>
      </c>
      <c r="AB207">
        <f t="shared" si="14"/>
        <v>0</v>
      </c>
      <c r="AC207">
        <f t="shared" si="15"/>
        <v>0</v>
      </c>
      <c r="AE207">
        <f t="shared" si="0"/>
      </c>
      <c r="AV207">
        <f t="shared" si="16"/>
      </c>
      <c r="BM207">
        <f t="shared" si="17"/>
      </c>
      <c r="CD207">
        <f t="shared" si="0"/>
      </c>
      <c r="CZ207">
        <f t="shared" si="18"/>
      </c>
      <c r="DA207">
        <f t="shared" si="1"/>
      </c>
      <c r="DB207">
        <f t="shared" si="19"/>
      </c>
      <c r="DC207">
        <f t="shared" si="20"/>
      </c>
      <c r="DD207">
        <f t="shared" si="21"/>
      </c>
      <c r="DE207">
        <f t="shared" si="22"/>
      </c>
      <c r="DF207">
        <f t="shared" si="23"/>
      </c>
      <c r="DG207">
        <f t="shared" si="24"/>
      </c>
      <c r="DH207">
        <f t="shared" si="25"/>
      </c>
      <c r="DI207">
        <f t="shared" si="1"/>
      </c>
    </row>
    <row r="208" ht="15" customHeight="1">
      <c r="B208">
        <f t="shared" si="2"/>
      </c>
      <c r="R208">
        <f t="shared" si="4"/>
        <v>0</v>
      </c>
      <c r="S208">
        <f t="shared" si="5"/>
        <v>0</v>
      </c>
      <c r="T208">
        <f t="shared" si="6"/>
        <v>0</v>
      </c>
      <c r="U208">
        <f t="shared" si="7"/>
        <v>0</v>
      </c>
      <c r="V208">
        <f t="shared" si="8"/>
        <v>0</v>
      </c>
      <c r="W208">
        <f t="shared" si="9"/>
        <v>0</v>
      </c>
      <c r="X208">
        <f t="shared" si="10"/>
        <v>0</v>
      </c>
      <c r="Y208">
        <f t="shared" si="11"/>
        <v>0</v>
      </c>
      <c r="Z208">
        <f t="shared" si="12"/>
        <v>0</v>
      </c>
      <c r="AA208">
        <f t="shared" si="13"/>
        <v>0</v>
      </c>
      <c r="AB208">
        <f t="shared" si="14"/>
        <v>0</v>
      </c>
      <c r="AC208">
        <f t="shared" si="15"/>
        <v>0</v>
      </c>
      <c r="AE208">
        <f t="shared" si="0"/>
      </c>
      <c r="AV208">
        <f t="shared" si="16"/>
      </c>
      <c r="BM208">
        <f t="shared" si="17"/>
      </c>
      <c r="CD208">
        <f t="shared" si="0"/>
      </c>
      <c r="CZ208">
        <f t="shared" si="18"/>
      </c>
      <c r="DA208">
        <f t="shared" si="1"/>
      </c>
      <c r="DB208">
        <f t="shared" si="19"/>
      </c>
      <c r="DC208">
        <f t="shared" si="20"/>
      </c>
      <c r="DD208">
        <f t="shared" si="21"/>
      </c>
      <c r="DE208">
        <f t="shared" si="22"/>
      </c>
      <c r="DF208">
        <f t="shared" si="23"/>
      </c>
      <c r="DG208">
        <f t="shared" si="24"/>
      </c>
      <c r="DH208">
        <f t="shared" si="25"/>
      </c>
      <c r="DI208">
        <f t="shared" si="1"/>
      </c>
    </row>
    <row r="209" ht="15" customHeight="1">
      <c r="B209">
        <f t="shared" si="2"/>
      </c>
      <c r="R209">
        <f t="shared" si="4"/>
        <v>0</v>
      </c>
      <c r="S209">
        <f t="shared" si="5"/>
        <v>0</v>
      </c>
      <c r="T209">
        <f t="shared" si="6"/>
        <v>0</v>
      </c>
      <c r="U209">
        <f t="shared" si="7"/>
        <v>0</v>
      </c>
      <c r="V209">
        <f t="shared" si="8"/>
        <v>0</v>
      </c>
      <c r="W209">
        <f t="shared" si="9"/>
        <v>0</v>
      </c>
      <c r="X209">
        <f t="shared" si="10"/>
        <v>0</v>
      </c>
      <c r="Y209">
        <f t="shared" si="11"/>
        <v>0</v>
      </c>
      <c r="Z209">
        <f t="shared" si="12"/>
        <v>0</v>
      </c>
      <c r="AA209">
        <f t="shared" si="13"/>
        <v>0</v>
      </c>
      <c r="AB209">
        <f t="shared" si="14"/>
        <v>0</v>
      </c>
      <c r="AC209">
        <f t="shared" si="15"/>
        <v>0</v>
      </c>
      <c r="AE209">
        <f t="shared" si="0"/>
      </c>
      <c r="AV209">
        <f t="shared" si="16"/>
      </c>
      <c r="BM209">
        <f t="shared" si="17"/>
      </c>
      <c r="CD209">
        <f t="shared" si="0"/>
      </c>
      <c r="CZ209">
        <f t="shared" si="18"/>
      </c>
      <c r="DA209">
        <f t="shared" si="1"/>
      </c>
      <c r="DB209">
        <f t="shared" si="19"/>
      </c>
      <c r="DC209">
        <f t="shared" si="20"/>
      </c>
      <c r="DD209">
        <f t="shared" si="21"/>
      </c>
      <c r="DE209">
        <f t="shared" si="22"/>
      </c>
      <c r="DF209">
        <f t="shared" si="23"/>
      </c>
      <c r="DG209">
        <f t="shared" si="24"/>
      </c>
      <c r="DH209">
        <f t="shared" si="25"/>
      </c>
      <c r="DI209">
        <f t="shared" si="1"/>
      </c>
    </row>
    <row r="210" ht="15" customHeight="1">
      <c r="B210">
        <f t="shared" si="2"/>
      </c>
      <c r="R210">
        <f t="shared" si="4"/>
        <v>0</v>
      </c>
      <c r="S210">
        <f t="shared" si="5"/>
        <v>0</v>
      </c>
      <c r="T210">
        <f t="shared" si="6"/>
        <v>0</v>
      </c>
      <c r="U210">
        <f t="shared" si="7"/>
        <v>0</v>
      </c>
      <c r="V210">
        <f t="shared" si="8"/>
        <v>0</v>
      </c>
      <c r="W210">
        <f t="shared" si="9"/>
        <v>0</v>
      </c>
      <c r="X210">
        <f t="shared" si="10"/>
        <v>0</v>
      </c>
      <c r="Y210">
        <f t="shared" si="11"/>
        <v>0</v>
      </c>
      <c r="Z210">
        <f t="shared" si="12"/>
        <v>0</v>
      </c>
      <c r="AA210">
        <f t="shared" si="13"/>
        <v>0</v>
      </c>
      <c r="AB210">
        <f t="shared" si="14"/>
        <v>0</v>
      </c>
      <c r="AC210">
        <f t="shared" si="15"/>
        <v>0</v>
      </c>
      <c r="AE210">
        <f t="shared" si="0"/>
      </c>
      <c r="AV210">
        <f t="shared" si="16"/>
      </c>
      <c r="BM210">
        <f t="shared" si="17"/>
      </c>
      <c r="CD210">
        <f t="shared" si="0"/>
      </c>
      <c r="CZ210">
        <f t="shared" si="18"/>
      </c>
      <c r="DA210">
        <f t="shared" si="1"/>
      </c>
      <c r="DB210">
        <f t="shared" si="19"/>
      </c>
      <c r="DC210">
        <f t="shared" si="20"/>
      </c>
      <c r="DD210">
        <f t="shared" si="21"/>
      </c>
      <c r="DE210">
        <f t="shared" si="22"/>
      </c>
      <c r="DF210">
        <f t="shared" si="23"/>
      </c>
      <c r="DG210">
        <f t="shared" si="24"/>
      </c>
      <c r="DH210">
        <f t="shared" si="25"/>
      </c>
      <c r="DI210">
        <f t="shared" si="1"/>
      </c>
    </row>
    <row r="211" ht="15" customHeight="1">
      <c r="B211">
        <f t="shared" si="2"/>
      </c>
      <c r="R211">
        <f t="shared" si="4"/>
        <v>0</v>
      </c>
      <c r="S211">
        <f t="shared" si="5"/>
        <v>0</v>
      </c>
      <c r="T211">
        <f t="shared" si="6"/>
        <v>0</v>
      </c>
      <c r="U211">
        <f t="shared" si="7"/>
        <v>0</v>
      </c>
      <c r="V211">
        <f t="shared" si="8"/>
        <v>0</v>
      </c>
      <c r="W211">
        <f t="shared" si="9"/>
        <v>0</v>
      </c>
      <c r="X211">
        <f t="shared" si="10"/>
        <v>0</v>
      </c>
      <c r="Y211">
        <f t="shared" si="11"/>
        <v>0</v>
      </c>
      <c r="Z211">
        <f t="shared" si="12"/>
        <v>0</v>
      </c>
      <c r="AA211">
        <f t="shared" si="13"/>
        <v>0</v>
      </c>
      <c r="AB211">
        <f t="shared" si="14"/>
        <v>0</v>
      </c>
      <c r="AC211">
        <f t="shared" si="15"/>
        <v>0</v>
      </c>
      <c r="AE211">
        <f t="shared" si="0"/>
      </c>
      <c r="AV211">
        <f t="shared" si="16"/>
      </c>
      <c r="BM211">
        <f t="shared" si="17"/>
      </c>
      <c r="CD211">
        <f t="shared" si="0"/>
      </c>
      <c r="CZ211">
        <f t="shared" si="18"/>
      </c>
      <c r="DA211">
        <f t="shared" si="1"/>
      </c>
      <c r="DB211">
        <f t="shared" si="19"/>
      </c>
      <c r="DC211">
        <f t="shared" si="20"/>
      </c>
      <c r="DD211">
        <f t="shared" si="21"/>
      </c>
      <c r="DE211">
        <f t="shared" si="22"/>
      </c>
      <c r="DF211">
        <f t="shared" si="23"/>
      </c>
      <c r="DG211">
        <f t="shared" si="24"/>
      </c>
      <c r="DH211">
        <f t="shared" si="25"/>
      </c>
      <c r="DI211">
        <f t="shared" si="1"/>
      </c>
    </row>
    <row r="212" ht="15" customHeight="1">
      <c r="B212">
        <f t="shared" si="2"/>
      </c>
      <c r="R212">
        <f t="shared" si="4"/>
        <v>0</v>
      </c>
      <c r="S212">
        <f t="shared" si="5"/>
        <v>0</v>
      </c>
      <c r="T212">
        <f t="shared" si="6"/>
        <v>0</v>
      </c>
      <c r="U212">
        <f t="shared" si="7"/>
        <v>0</v>
      </c>
      <c r="V212">
        <f t="shared" si="8"/>
        <v>0</v>
      </c>
      <c r="W212">
        <f t="shared" si="9"/>
        <v>0</v>
      </c>
      <c r="X212">
        <f t="shared" si="10"/>
        <v>0</v>
      </c>
      <c r="Y212">
        <f t="shared" si="11"/>
        <v>0</v>
      </c>
      <c r="Z212">
        <f t="shared" si="12"/>
        <v>0</v>
      </c>
      <c r="AA212">
        <f t="shared" si="13"/>
        <v>0</v>
      </c>
      <c r="AB212">
        <f t="shared" si="14"/>
        <v>0</v>
      </c>
      <c r="AC212">
        <f t="shared" si="15"/>
        <v>0</v>
      </c>
      <c r="AE212">
        <f t="shared" si="0"/>
      </c>
      <c r="AV212">
        <f t="shared" si="16"/>
      </c>
      <c r="BM212">
        <f t="shared" si="17"/>
      </c>
      <c r="CD212">
        <f t="shared" si="0"/>
      </c>
      <c r="CZ212">
        <f t="shared" si="18"/>
      </c>
      <c r="DA212">
        <f t="shared" si="1"/>
      </c>
      <c r="DB212">
        <f t="shared" si="19"/>
      </c>
      <c r="DC212">
        <f t="shared" si="20"/>
      </c>
      <c r="DD212">
        <f t="shared" si="21"/>
      </c>
      <c r="DE212">
        <f t="shared" si="22"/>
      </c>
      <c r="DF212">
        <f t="shared" si="23"/>
      </c>
      <c r="DG212">
        <f t="shared" si="24"/>
      </c>
      <c r="DH212">
        <f t="shared" si="25"/>
      </c>
      <c r="DI212">
        <f t="shared" si="1"/>
      </c>
    </row>
    <row r="213" ht="15" customHeight="1">
      <c r="B213">
        <f t="shared" si="2"/>
      </c>
      <c r="R213">
        <f t="shared" si="4"/>
        <v>0</v>
      </c>
      <c r="S213">
        <f t="shared" si="5"/>
        <v>0</v>
      </c>
      <c r="T213">
        <f t="shared" si="6"/>
        <v>0</v>
      </c>
      <c r="U213">
        <f t="shared" si="7"/>
        <v>0</v>
      </c>
      <c r="V213">
        <f t="shared" si="8"/>
        <v>0</v>
      </c>
      <c r="W213">
        <f t="shared" si="9"/>
        <v>0</v>
      </c>
      <c r="X213">
        <f t="shared" si="10"/>
        <v>0</v>
      </c>
      <c r="Y213">
        <f t="shared" si="11"/>
        <v>0</v>
      </c>
      <c r="Z213">
        <f t="shared" si="12"/>
        <v>0</v>
      </c>
      <c r="AA213">
        <f t="shared" si="13"/>
        <v>0</v>
      </c>
      <c r="AB213">
        <f t="shared" si="14"/>
        <v>0</v>
      </c>
      <c r="AC213">
        <f t="shared" si="15"/>
        <v>0</v>
      </c>
      <c r="AE213">
        <f t="shared" si="0"/>
      </c>
      <c r="AV213">
        <f t="shared" si="16"/>
      </c>
      <c r="BM213">
        <f t="shared" si="17"/>
      </c>
      <c r="CD213">
        <f t="shared" si="0"/>
      </c>
      <c r="CZ213">
        <f t="shared" si="18"/>
      </c>
      <c r="DA213">
        <f t="shared" si="1"/>
      </c>
      <c r="DB213">
        <f t="shared" si="19"/>
      </c>
      <c r="DC213">
        <f t="shared" si="20"/>
      </c>
      <c r="DD213">
        <f t="shared" si="21"/>
      </c>
      <c r="DE213">
        <f t="shared" si="22"/>
      </c>
      <c r="DF213">
        <f t="shared" si="23"/>
      </c>
      <c r="DG213">
        <f t="shared" si="24"/>
      </c>
      <c r="DH213">
        <f t="shared" si="25"/>
      </c>
      <c r="DI213">
        <f t="shared" si="1"/>
      </c>
    </row>
    <row r="214" ht="15" customHeight="1">
      <c r="B214">
        <f t="shared" si="2"/>
      </c>
      <c r="R214">
        <f t="shared" si="4"/>
        <v>0</v>
      </c>
      <c r="S214">
        <f t="shared" si="5"/>
        <v>0</v>
      </c>
      <c r="T214">
        <f t="shared" si="6"/>
        <v>0</v>
      </c>
      <c r="U214">
        <f t="shared" si="7"/>
        <v>0</v>
      </c>
      <c r="V214">
        <f t="shared" si="8"/>
        <v>0</v>
      </c>
      <c r="W214">
        <f t="shared" si="9"/>
        <v>0</v>
      </c>
      <c r="X214">
        <f t="shared" si="10"/>
        <v>0</v>
      </c>
      <c r="Y214">
        <f t="shared" si="11"/>
        <v>0</v>
      </c>
      <c r="Z214">
        <f t="shared" si="12"/>
        <v>0</v>
      </c>
      <c r="AA214">
        <f t="shared" si="13"/>
        <v>0</v>
      </c>
      <c r="AB214">
        <f t="shared" si="14"/>
        <v>0</v>
      </c>
      <c r="AC214">
        <f t="shared" si="15"/>
        <v>0</v>
      </c>
      <c r="AE214">
        <f t="shared" si="0"/>
      </c>
      <c r="AV214">
        <f t="shared" si="16"/>
      </c>
      <c r="BM214">
        <f t="shared" si="17"/>
      </c>
      <c r="CD214">
        <f t="shared" si="0"/>
      </c>
      <c r="CZ214">
        <f t="shared" si="18"/>
      </c>
      <c r="DA214">
        <f t="shared" si="1"/>
      </c>
      <c r="DB214">
        <f t="shared" si="19"/>
      </c>
      <c r="DC214">
        <f t="shared" si="20"/>
      </c>
      <c r="DD214">
        <f t="shared" si="21"/>
      </c>
      <c r="DE214">
        <f t="shared" si="22"/>
      </c>
      <c r="DF214">
        <f t="shared" si="23"/>
      </c>
      <c r="DG214">
        <f t="shared" si="24"/>
      </c>
      <c r="DH214">
        <f t="shared" si="25"/>
      </c>
      <c r="DI214">
        <f t="shared" si="1"/>
      </c>
    </row>
    <row r="215" ht="15" customHeight="1">
      <c r="B215">
        <f t="shared" si="2"/>
      </c>
      <c r="R215">
        <f t="shared" si="4"/>
        <v>0</v>
      </c>
      <c r="S215">
        <f t="shared" si="5"/>
        <v>0</v>
      </c>
      <c r="T215">
        <f t="shared" si="6"/>
        <v>0</v>
      </c>
      <c r="U215">
        <f t="shared" si="7"/>
        <v>0</v>
      </c>
      <c r="V215">
        <f t="shared" si="8"/>
        <v>0</v>
      </c>
      <c r="W215">
        <f t="shared" si="9"/>
        <v>0</v>
      </c>
      <c r="X215">
        <f t="shared" si="10"/>
        <v>0</v>
      </c>
      <c r="Y215">
        <f t="shared" si="11"/>
        <v>0</v>
      </c>
      <c r="Z215">
        <f t="shared" si="12"/>
        <v>0</v>
      </c>
      <c r="AA215">
        <f t="shared" si="13"/>
        <v>0</v>
      </c>
      <c r="AB215">
        <f t="shared" si="14"/>
        <v>0</v>
      </c>
      <c r="AC215">
        <f t="shared" si="15"/>
        <v>0</v>
      </c>
      <c r="AE215">
        <f t="shared" si="0"/>
      </c>
      <c r="AV215">
        <f t="shared" si="16"/>
      </c>
      <c r="BM215">
        <f t="shared" si="17"/>
      </c>
      <c r="CD215">
        <f t="shared" si="0"/>
      </c>
      <c r="CZ215">
        <f t="shared" si="18"/>
      </c>
      <c r="DA215">
        <f t="shared" si="1"/>
      </c>
      <c r="DB215">
        <f t="shared" si="19"/>
      </c>
      <c r="DC215">
        <f t="shared" si="20"/>
      </c>
      <c r="DD215">
        <f t="shared" si="21"/>
      </c>
      <c r="DE215">
        <f t="shared" si="22"/>
      </c>
      <c r="DF215">
        <f t="shared" si="23"/>
      </c>
      <c r="DG215">
        <f t="shared" si="24"/>
      </c>
      <c r="DH215">
        <f t="shared" si="25"/>
      </c>
      <c r="DI215">
        <f t="shared" si="1"/>
      </c>
    </row>
    <row r="216" ht="15" customHeight="1">
      <c r="B216">
        <f t="shared" si="2"/>
      </c>
      <c r="R216">
        <f t="shared" si="4"/>
        <v>0</v>
      </c>
      <c r="S216">
        <f t="shared" si="5"/>
        <v>0</v>
      </c>
      <c r="T216">
        <f t="shared" si="6"/>
        <v>0</v>
      </c>
      <c r="U216">
        <f t="shared" si="7"/>
        <v>0</v>
      </c>
      <c r="V216">
        <f t="shared" si="8"/>
        <v>0</v>
      </c>
      <c r="W216">
        <f t="shared" si="9"/>
        <v>0</v>
      </c>
      <c r="X216">
        <f t="shared" si="10"/>
        <v>0</v>
      </c>
      <c r="Y216">
        <f t="shared" si="11"/>
        <v>0</v>
      </c>
      <c r="Z216">
        <f t="shared" si="12"/>
        <v>0</v>
      </c>
      <c r="AA216">
        <f t="shared" si="13"/>
        <v>0</v>
      </c>
      <c r="AB216">
        <f t="shared" si="14"/>
        <v>0</v>
      </c>
      <c r="AC216">
        <f t="shared" si="15"/>
        <v>0</v>
      </c>
      <c r="AE216">
        <f t="shared" si="0"/>
      </c>
      <c r="AV216">
        <f t="shared" si="16"/>
      </c>
      <c r="BM216">
        <f t="shared" si="17"/>
      </c>
      <c r="CD216">
        <f t="shared" si="0"/>
      </c>
      <c r="CZ216">
        <f t="shared" si="18"/>
      </c>
      <c r="DA216">
        <f t="shared" si="1"/>
      </c>
      <c r="DB216">
        <f t="shared" si="19"/>
      </c>
      <c r="DC216">
        <f t="shared" si="20"/>
      </c>
      <c r="DD216">
        <f t="shared" si="21"/>
      </c>
      <c r="DE216">
        <f t="shared" si="22"/>
      </c>
      <c r="DF216">
        <f t="shared" si="23"/>
      </c>
      <c r="DG216">
        <f t="shared" si="24"/>
      </c>
      <c r="DH216">
        <f t="shared" si="25"/>
      </c>
      <c r="DI216">
        <f t="shared" si="1"/>
      </c>
    </row>
    <row r="217" ht="15" customHeight="1">
      <c r="B217">
        <f t="shared" si="2"/>
      </c>
      <c r="R217">
        <f t="shared" si="4"/>
        <v>0</v>
      </c>
      <c r="S217">
        <f t="shared" si="5"/>
        <v>0</v>
      </c>
      <c r="T217">
        <f t="shared" si="6"/>
        <v>0</v>
      </c>
      <c r="U217">
        <f t="shared" si="7"/>
        <v>0</v>
      </c>
      <c r="V217">
        <f t="shared" si="8"/>
        <v>0</v>
      </c>
      <c r="W217">
        <f t="shared" si="9"/>
        <v>0</v>
      </c>
      <c r="X217">
        <f t="shared" si="10"/>
        <v>0</v>
      </c>
      <c r="Y217">
        <f t="shared" si="11"/>
        <v>0</v>
      </c>
      <c r="Z217">
        <f t="shared" si="12"/>
        <v>0</v>
      </c>
      <c r="AA217">
        <f t="shared" si="13"/>
        <v>0</v>
      </c>
      <c r="AB217">
        <f t="shared" si="14"/>
        <v>0</v>
      </c>
      <c r="AC217">
        <f t="shared" si="15"/>
        <v>0</v>
      </c>
      <c r="AE217">
        <f t="shared" si="0"/>
      </c>
      <c r="AV217">
        <f t="shared" si="16"/>
      </c>
      <c r="BM217">
        <f t="shared" si="17"/>
      </c>
      <c r="CD217">
        <f t="shared" si="0"/>
      </c>
      <c r="CZ217">
        <f t="shared" si="18"/>
      </c>
      <c r="DA217">
        <f t="shared" si="1"/>
      </c>
      <c r="DB217">
        <f t="shared" si="19"/>
      </c>
      <c r="DC217">
        <f t="shared" si="20"/>
      </c>
      <c r="DD217">
        <f t="shared" si="21"/>
      </c>
      <c r="DE217">
        <f t="shared" si="22"/>
      </c>
      <c r="DF217">
        <f t="shared" si="23"/>
      </c>
      <c r="DG217">
        <f t="shared" si="24"/>
      </c>
      <c r="DH217">
        <f t="shared" si="25"/>
      </c>
      <c r="DI217">
        <f t="shared" si="1"/>
      </c>
    </row>
    <row r="218" ht="15" customHeight="1">
      <c r="B218">
        <f t="shared" si="2"/>
      </c>
      <c r="R218">
        <f t="shared" si="4"/>
        <v>0</v>
      </c>
      <c r="S218">
        <f t="shared" si="5"/>
        <v>0</v>
      </c>
      <c r="T218">
        <f t="shared" si="6"/>
        <v>0</v>
      </c>
      <c r="U218">
        <f t="shared" si="7"/>
        <v>0</v>
      </c>
      <c r="V218">
        <f t="shared" si="8"/>
        <v>0</v>
      </c>
      <c r="W218">
        <f t="shared" si="9"/>
        <v>0</v>
      </c>
      <c r="X218">
        <f t="shared" si="10"/>
        <v>0</v>
      </c>
      <c r="Y218">
        <f t="shared" si="11"/>
        <v>0</v>
      </c>
      <c r="Z218">
        <f t="shared" si="12"/>
        <v>0</v>
      </c>
      <c r="AA218">
        <f t="shared" si="13"/>
        <v>0</v>
      </c>
      <c r="AB218">
        <f t="shared" si="14"/>
        <v>0</v>
      </c>
      <c r="AC218">
        <f t="shared" si="15"/>
        <v>0</v>
      </c>
      <c r="AE218">
        <f t="shared" si="0"/>
      </c>
      <c r="AV218">
        <f t="shared" si="16"/>
      </c>
      <c r="BM218">
        <f t="shared" si="17"/>
      </c>
      <c r="CD218">
        <f t="shared" si="0"/>
      </c>
      <c r="CZ218">
        <f t="shared" si="18"/>
      </c>
      <c r="DA218">
        <f t="shared" si="1"/>
      </c>
      <c r="DB218">
        <f t="shared" si="19"/>
      </c>
      <c r="DC218">
        <f t="shared" si="20"/>
      </c>
      <c r="DD218">
        <f t="shared" si="21"/>
      </c>
      <c r="DE218">
        <f t="shared" si="22"/>
      </c>
      <c r="DF218">
        <f t="shared" si="23"/>
      </c>
      <c r="DG218">
        <f t="shared" si="24"/>
      </c>
      <c r="DH218">
        <f t="shared" si="25"/>
      </c>
      <c r="DI218">
        <f t="shared" si="1"/>
      </c>
    </row>
    <row r="219" ht="15" customHeight="1">
      <c r="B219">
        <f t="shared" si="2"/>
      </c>
      <c r="R219">
        <f t="shared" si="4"/>
        <v>0</v>
      </c>
      <c r="S219">
        <f t="shared" si="5"/>
        <v>0</v>
      </c>
      <c r="T219">
        <f t="shared" si="6"/>
        <v>0</v>
      </c>
      <c r="U219">
        <f t="shared" si="7"/>
        <v>0</v>
      </c>
      <c r="V219">
        <f t="shared" si="8"/>
        <v>0</v>
      </c>
      <c r="W219">
        <f t="shared" si="9"/>
        <v>0</v>
      </c>
      <c r="X219">
        <f t="shared" si="10"/>
        <v>0</v>
      </c>
      <c r="Y219">
        <f t="shared" si="11"/>
        <v>0</v>
      </c>
      <c r="Z219">
        <f t="shared" si="12"/>
        <v>0</v>
      </c>
      <c r="AA219">
        <f t="shared" si="13"/>
        <v>0</v>
      </c>
      <c r="AB219">
        <f t="shared" si="14"/>
        <v>0</v>
      </c>
      <c r="AC219">
        <f t="shared" si="15"/>
        <v>0</v>
      </c>
      <c r="AE219">
        <f t="shared" si="0"/>
      </c>
      <c r="AV219">
        <f t="shared" si="16"/>
      </c>
      <c r="BM219">
        <f t="shared" si="17"/>
      </c>
      <c r="CD219">
        <f t="shared" si="0"/>
      </c>
      <c r="CZ219">
        <f t="shared" si="18"/>
      </c>
      <c r="DA219">
        <f t="shared" si="1"/>
      </c>
      <c r="DB219">
        <f t="shared" si="19"/>
      </c>
      <c r="DC219">
        <f t="shared" si="20"/>
      </c>
      <c r="DD219">
        <f t="shared" si="21"/>
      </c>
      <c r="DE219">
        <f t="shared" si="22"/>
      </c>
      <c r="DF219">
        <f t="shared" si="23"/>
      </c>
      <c r="DG219">
        <f t="shared" si="24"/>
      </c>
      <c r="DH219">
        <f t="shared" si="25"/>
      </c>
      <c r="DI219">
        <f t="shared" si="1"/>
      </c>
    </row>
    <row r="220" ht="15" customHeight="1">
      <c r="B220">
        <f t="shared" si="2"/>
      </c>
      <c r="R220">
        <f t="shared" si="4"/>
        <v>0</v>
      </c>
      <c r="S220">
        <f t="shared" si="5"/>
        <v>0</v>
      </c>
      <c r="T220">
        <f t="shared" si="6"/>
        <v>0</v>
      </c>
      <c r="U220">
        <f t="shared" si="7"/>
        <v>0</v>
      </c>
      <c r="V220">
        <f t="shared" si="8"/>
        <v>0</v>
      </c>
      <c r="W220">
        <f t="shared" si="9"/>
        <v>0</v>
      </c>
      <c r="X220">
        <f t="shared" si="10"/>
        <v>0</v>
      </c>
      <c r="Y220">
        <f t="shared" si="11"/>
        <v>0</v>
      </c>
      <c r="Z220">
        <f t="shared" si="12"/>
        <v>0</v>
      </c>
      <c r="AA220">
        <f t="shared" si="13"/>
        <v>0</v>
      </c>
      <c r="AB220">
        <f t="shared" si="14"/>
        <v>0</v>
      </c>
      <c r="AC220">
        <f t="shared" si="15"/>
        <v>0</v>
      </c>
      <c r="AE220">
        <f t="shared" si="0"/>
      </c>
      <c r="AV220">
        <f t="shared" si="16"/>
      </c>
      <c r="BM220">
        <f t="shared" si="17"/>
      </c>
      <c r="CD220">
        <f t="shared" si="0"/>
      </c>
      <c r="CZ220">
        <f t="shared" si="18"/>
      </c>
      <c r="DA220">
        <f t="shared" si="1"/>
      </c>
      <c r="DB220">
        <f t="shared" si="19"/>
      </c>
      <c r="DC220">
        <f t="shared" si="20"/>
      </c>
      <c r="DD220">
        <f t="shared" si="21"/>
      </c>
      <c r="DE220">
        <f t="shared" si="22"/>
      </c>
      <c r="DF220">
        <f t="shared" si="23"/>
      </c>
      <c r="DG220">
        <f t="shared" si="24"/>
      </c>
      <c r="DH220">
        <f t="shared" si="25"/>
      </c>
      <c r="DI220">
        <f t="shared" si="1"/>
      </c>
    </row>
    <row r="221" ht="15" customHeight="1">
      <c r="B221">
        <f t="shared" si="2"/>
      </c>
      <c r="R221">
        <f t="shared" si="4"/>
        <v>0</v>
      </c>
      <c r="S221">
        <f t="shared" si="5"/>
        <v>0</v>
      </c>
      <c r="T221">
        <f t="shared" si="6"/>
        <v>0</v>
      </c>
      <c r="U221">
        <f t="shared" si="7"/>
        <v>0</v>
      </c>
      <c r="V221">
        <f t="shared" si="8"/>
        <v>0</v>
      </c>
      <c r="W221">
        <f t="shared" si="9"/>
        <v>0</v>
      </c>
      <c r="X221">
        <f t="shared" si="10"/>
        <v>0</v>
      </c>
      <c r="Y221">
        <f t="shared" si="11"/>
        <v>0</v>
      </c>
      <c r="Z221">
        <f t="shared" si="12"/>
        <v>0</v>
      </c>
      <c r="AA221">
        <f t="shared" si="13"/>
        <v>0</v>
      </c>
      <c r="AB221">
        <f t="shared" si="14"/>
        <v>0</v>
      </c>
      <c r="AC221">
        <f t="shared" si="15"/>
        <v>0</v>
      </c>
      <c r="AE221">
        <f t="shared" si="0"/>
      </c>
      <c r="AV221">
        <f t="shared" si="16"/>
      </c>
      <c r="BM221">
        <f t="shared" si="17"/>
      </c>
      <c r="CD221">
        <f t="shared" si="0"/>
      </c>
      <c r="CZ221">
        <f t="shared" si="18"/>
      </c>
      <c r="DA221">
        <f t="shared" si="1"/>
      </c>
      <c r="DB221">
        <f t="shared" si="19"/>
      </c>
      <c r="DC221">
        <f t="shared" si="20"/>
      </c>
      <c r="DD221">
        <f t="shared" si="21"/>
      </c>
      <c r="DE221">
        <f t="shared" si="22"/>
      </c>
      <c r="DF221">
        <f t="shared" si="23"/>
      </c>
      <c r="DG221">
        <f t="shared" si="24"/>
      </c>
      <c r="DH221">
        <f t="shared" si="25"/>
      </c>
      <c r="DI221">
        <f t="shared" si="1"/>
      </c>
    </row>
    <row r="222" ht="15" customHeight="1">
      <c r="B222">
        <f t="shared" si="2"/>
      </c>
      <c r="R222">
        <f t="shared" si="4"/>
        <v>0</v>
      </c>
      <c r="S222">
        <f t="shared" si="5"/>
        <v>0</v>
      </c>
      <c r="T222">
        <f t="shared" si="6"/>
        <v>0</v>
      </c>
      <c r="U222">
        <f t="shared" si="7"/>
        <v>0</v>
      </c>
      <c r="V222">
        <f t="shared" si="8"/>
        <v>0</v>
      </c>
      <c r="W222">
        <f t="shared" si="9"/>
        <v>0</v>
      </c>
      <c r="X222">
        <f t="shared" si="10"/>
        <v>0</v>
      </c>
      <c r="Y222">
        <f t="shared" si="11"/>
        <v>0</v>
      </c>
      <c r="Z222">
        <f t="shared" si="12"/>
        <v>0</v>
      </c>
      <c r="AA222">
        <f t="shared" si="13"/>
        <v>0</v>
      </c>
      <c r="AB222">
        <f t="shared" si="14"/>
        <v>0</v>
      </c>
      <c r="AC222">
        <f t="shared" si="15"/>
        <v>0</v>
      </c>
      <c r="AE222">
        <f t="shared" si="0"/>
      </c>
      <c r="AV222">
        <f t="shared" si="16"/>
      </c>
      <c r="BM222">
        <f t="shared" si="17"/>
      </c>
      <c r="CD222">
        <f t="shared" si="0"/>
      </c>
      <c r="CZ222">
        <f t="shared" si="18"/>
      </c>
      <c r="DA222">
        <f t="shared" si="1"/>
      </c>
      <c r="DB222">
        <f t="shared" si="19"/>
      </c>
      <c r="DC222">
        <f t="shared" si="20"/>
      </c>
      <c r="DD222">
        <f t="shared" si="21"/>
      </c>
      <c r="DE222">
        <f t="shared" si="22"/>
      </c>
      <c r="DF222">
        <f t="shared" si="23"/>
      </c>
      <c r="DG222">
        <f t="shared" si="24"/>
      </c>
      <c r="DH222">
        <f t="shared" si="25"/>
      </c>
      <c r="DI222">
        <f t="shared" si="1"/>
      </c>
    </row>
    <row r="223" ht="15" customHeight="1">
      <c r="B223">
        <f t="shared" si="2"/>
      </c>
      <c r="R223">
        <f t="shared" si="4"/>
        <v>0</v>
      </c>
      <c r="S223">
        <f t="shared" si="5"/>
        <v>0</v>
      </c>
      <c r="T223">
        <f t="shared" si="6"/>
        <v>0</v>
      </c>
      <c r="U223">
        <f t="shared" si="7"/>
        <v>0</v>
      </c>
      <c r="V223">
        <f t="shared" si="8"/>
        <v>0</v>
      </c>
      <c r="W223">
        <f t="shared" si="9"/>
        <v>0</v>
      </c>
      <c r="X223">
        <f t="shared" si="10"/>
        <v>0</v>
      </c>
      <c r="Y223">
        <f t="shared" si="11"/>
        <v>0</v>
      </c>
      <c r="Z223">
        <f t="shared" si="12"/>
        <v>0</v>
      </c>
      <c r="AA223">
        <f t="shared" si="13"/>
        <v>0</v>
      </c>
      <c r="AB223">
        <f t="shared" si="14"/>
        <v>0</v>
      </c>
      <c r="AC223">
        <f t="shared" si="15"/>
        <v>0</v>
      </c>
      <c r="AE223">
        <f t="shared" si="0"/>
      </c>
      <c r="AV223">
        <f t="shared" si="16"/>
      </c>
      <c r="BM223">
        <f t="shared" si="17"/>
      </c>
      <c r="CD223">
        <f t="shared" si="0"/>
      </c>
      <c r="CZ223">
        <f t="shared" si="18"/>
      </c>
      <c r="DA223">
        <f t="shared" si="1"/>
      </c>
      <c r="DB223">
        <f t="shared" si="19"/>
      </c>
      <c r="DC223">
        <f t="shared" si="20"/>
      </c>
      <c r="DD223">
        <f t="shared" si="21"/>
      </c>
      <c r="DE223">
        <f t="shared" si="22"/>
      </c>
      <c r="DF223">
        <f t="shared" si="23"/>
      </c>
      <c r="DG223">
        <f t="shared" si="24"/>
      </c>
      <c r="DH223">
        <f t="shared" si="25"/>
      </c>
      <c r="DI223">
        <f t="shared" si="1"/>
      </c>
    </row>
    <row r="224" ht="15" customHeight="1">
      <c r="B224">
        <f t="shared" si="2"/>
      </c>
      <c r="R224">
        <f t="shared" si="4"/>
        <v>0</v>
      </c>
      <c r="S224">
        <f t="shared" si="5"/>
        <v>0</v>
      </c>
      <c r="T224">
        <f t="shared" si="6"/>
        <v>0</v>
      </c>
      <c r="U224">
        <f t="shared" si="7"/>
        <v>0</v>
      </c>
      <c r="V224">
        <f t="shared" si="8"/>
        <v>0</v>
      </c>
      <c r="W224">
        <f t="shared" si="9"/>
        <v>0</v>
      </c>
      <c r="X224">
        <f t="shared" si="10"/>
        <v>0</v>
      </c>
      <c r="Y224">
        <f t="shared" si="11"/>
        <v>0</v>
      </c>
      <c r="Z224">
        <f t="shared" si="12"/>
        <v>0</v>
      </c>
      <c r="AA224">
        <f t="shared" si="13"/>
        <v>0</v>
      </c>
      <c r="AB224">
        <f t="shared" si="14"/>
        <v>0</v>
      </c>
      <c r="AC224">
        <f t="shared" si="15"/>
        <v>0</v>
      </c>
      <c r="AE224">
        <f t="shared" si="0"/>
      </c>
      <c r="AV224">
        <f t="shared" si="16"/>
      </c>
      <c r="BM224">
        <f t="shared" si="17"/>
      </c>
      <c r="CD224">
        <f t="shared" si="0"/>
      </c>
      <c r="CZ224">
        <f t="shared" si="18"/>
      </c>
      <c r="DA224">
        <f t="shared" si="1"/>
      </c>
      <c r="DB224">
        <f t="shared" si="19"/>
      </c>
      <c r="DC224">
        <f t="shared" si="20"/>
      </c>
      <c r="DD224">
        <f t="shared" si="21"/>
      </c>
      <c r="DE224">
        <f t="shared" si="22"/>
      </c>
      <c r="DF224">
        <f t="shared" si="23"/>
      </c>
      <c r="DG224">
        <f t="shared" si="24"/>
      </c>
      <c r="DH224">
        <f t="shared" si="25"/>
      </c>
      <c r="DI224">
        <f t="shared" si="1"/>
      </c>
    </row>
    <row r="225" ht="15" customHeight="1">
      <c r="B225">
        <f t="shared" si="2"/>
      </c>
      <c r="R225">
        <f t="shared" si="4"/>
        <v>0</v>
      </c>
      <c r="S225">
        <f t="shared" si="5"/>
        <v>0</v>
      </c>
      <c r="T225">
        <f t="shared" si="6"/>
        <v>0</v>
      </c>
      <c r="U225">
        <f t="shared" si="7"/>
        <v>0</v>
      </c>
      <c r="V225">
        <f t="shared" si="8"/>
        <v>0</v>
      </c>
      <c r="W225">
        <f t="shared" si="9"/>
        <v>0</v>
      </c>
      <c r="X225">
        <f t="shared" si="10"/>
        <v>0</v>
      </c>
      <c r="Y225">
        <f t="shared" si="11"/>
        <v>0</v>
      </c>
      <c r="Z225">
        <f t="shared" si="12"/>
        <v>0</v>
      </c>
      <c r="AA225">
        <f t="shared" si="13"/>
        <v>0</v>
      </c>
      <c r="AB225">
        <f t="shared" si="14"/>
        <v>0</v>
      </c>
      <c r="AC225">
        <f t="shared" si="15"/>
        <v>0</v>
      </c>
      <c r="AE225">
        <f t="shared" si="0"/>
      </c>
      <c r="AV225">
        <f t="shared" si="16"/>
      </c>
      <c r="BM225">
        <f t="shared" si="17"/>
      </c>
      <c r="CD225">
        <f t="shared" si="0"/>
      </c>
      <c r="CZ225">
        <f t="shared" si="18"/>
      </c>
      <c r="DA225">
        <f t="shared" si="1"/>
      </c>
      <c r="DB225">
        <f t="shared" si="19"/>
      </c>
      <c r="DC225">
        <f t="shared" si="20"/>
      </c>
      <c r="DD225">
        <f t="shared" si="21"/>
      </c>
      <c r="DE225">
        <f t="shared" si="22"/>
      </c>
      <c r="DF225">
        <f t="shared" si="23"/>
      </c>
      <c r="DG225">
        <f t="shared" si="24"/>
      </c>
      <c r="DH225">
        <f t="shared" si="25"/>
      </c>
      <c r="DI225">
        <f t="shared" si="1"/>
      </c>
    </row>
    <row r="226" ht="15" customHeight="1">
      <c r="B226">
        <f t="shared" si="2"/>
      </c>
      <c r="R226">
        <f t="shared" si="4"/>
        <v>0</v>
      </c>
      <c r="S226">
        <f t="shared" si="5"/>
        <v>0</v>
      </c>
      <c r="T226">
        <f t="shared" si="6"/>
        <v>0</v>
      </c>
      <c r="U226">
        <f t="shared" si="7"/>
        <v>0</v>
      </c>
      <c r="V226">
        <f t="shared" si="8"/>
        <v>0</v>
      </c>
      <c r="W226">
        <f t="shared" si="9"/>
        <v>0</v>
      </c>
      <c r="X226">
        <f t="shared" si="10"/>
        <v>0</v>
      </c>
      <c r="Y226">
        <f t="shared" si="11"/>
        <v>0</v>
      </c>
      <c r="Z226">
        <f t="shared" si="12"/>
        <v>0</v>
      </c>
      <c r="AA226">
        <f t="shared" si="13"/>
        <v>0</v>
      </c>
      <c r="AB226">
        <f t="shared" si="14"/>
        <v>0</v>
      </c>
      <c r="AC226">
        <f t="shared" si="15"/>
        <v>0</v>
      </c>
      <c r="AE226">
        <f t="shared" si="0"/>
      </c>
      <c r="AV226">
        <f t="shared" si="16"/>
      </c>
      <c r="BM226">
        <f t="shared" si="17"/>
      </c>
      <c r="CD226">
        <f t="shared" si="0"/>
      </c>
      <c r="CZ226">
        <f t="shared" si="18"/>
      </c>
      <c r="DA226">
        <f t="shared" si="1"/>
      </c>
      <c r="DB226">
        <f t="shared" si="19"/>
      </c>
      <c r="DC226">
        <f t="shared" si="20"/>
      </c>
      <c r="DD226">
        <f t="shared" si="21"/>
      </c>
      <c r="DE226">
        <f t="shared" si="22"/>
      </c>
      <c r="DF226">
        <f t="shared" si="23"/>
      </c>
      <c r="DG226">
        <f t="shared" si="24"/>
      </c>
      <c r="DH226">
        <f t="shared" si="25"/>
      </c>
      <c r="DI226">
        <f t="shared" si="1"/>
      </c>
    </row>
    <row r="227" ht="15" customHeight="1">
      <c r="B227">
        <f t="shared" si="2"/>
      </c>
      <c r="R227">
        <f t="shared" si="4"/>
        <v>0</v>
      </c>
      <c r="S227">
        <f t="shared" si="5"/>
        <v>0</v>
      </c>
      <c r="T227">
        <f t="shared" si="6"/>
        <v>0</v>
      </c>
      <c r="U227">
        <f t="shared" si="7"/>
        <v>0</v>
      </c>
      <c r="V227">
        <f t="shared" si="8"/>
        <v>0</v>
      </c>
      <c r="W227">
        <f t="shared" si="9"/>
        <v>0</v>
      </c>
      <c r="X227">
        <f t="shared" si="10"/>
        <v>0</v>
      </c>
      <c r="Y227">
        <f t="shared" si="11"/>
        <v>0</v>
      </c>
      <c r="Z227">
        <f t="shared" si="12"/>
        <v>0</v>
      </c>
      <c r="AA227">
        <f t="shared" si="13"/>
        <v>0</v>
      </c>
      <c r="AB227">
        <f t="shared" si="14"/>
        <v>0</v>
      </c>
      <c r="AC227">
        <f t="shared" si="15"/>
        <v>0</v>
      </c>
      <c r="AE227">
        <f t="shared" si="0"/>
      </c>
      <c r="AV227">
        <f t="shared" si="16"/>
      </c>
      <c r="BM227">
        <f t="shared" si="17"/>
      </c>
      <c r="CD227">
        <f t="shared" si="0"/>
      </c>
      <c r="CZ227">
        <f t="shared" si="18"/>
      </c>
      <c r="DA227">
        <f t="shared" si="1"/>
      </c>
      <c r="DB227">
        <f t="shared" si="19"/>
      </c>
      <c r="DC227">
        <f t="shared" si="20"/>
      </c>
      <c r="DD227">
        <f t="shared" si="21"/>
      </c>
      <c r="DE227">
        <f t="shared" si="22"/>
      </c>
      <c r="DF227">
        <f t="shared" si="23"/>
      </c>
      <c r="DG227">
        <f t="shared" si="24"/>
      </c>
      <c r="DH227">
        <f t="shared" si="25"/>
      </c>
      <c r="DI227">
        <f t="shared" si="1"/>
      </c>
    </row>
    <row r="228" ht="15" customHeight="1">
      <c r="B228">
        <f t="shared" si="2"/>
      </c>
      <c r="R228">
        <f t="shared" si="4"/>
        <v>0</v>
      </c>
      <c r="S228">
        <f t="shared" si="5"/>
        <v>0</v>
      </c>
      <c r="T228">
        <f t="shared" si="6"/>
        <v>0</v>
      </c>
      <c r="U228">
        <f t="shared" si="7"/>
        <v>0</v>
      </c>
      <c r="V228">
        <f t="shared" si="8"/>
        <v>0</v>
      </c>
      <c r="W228">
        <f t="shared" si="9"/>
        <v>0</v>
      </c>
      <c r="X228">
        <f t="shared" si="10"/>
        <v>0</v>
      </c>
      <c r="Y228">
        <f t="shared" si="11"/>
        <v>0</v>
      </c>
      <c r="Z228">
        <f t="shared" si="12"/>
        <v>0</v>
      </c>
      <c r="AA228">
        <f t="shared" si="13"/>
        <v>0</v>
      </c>
      <c r="AB228">
        <f t="shared" si="14"/>
        <v>0</v>
      </c>
      <c r="AC228">
        <f t="shared" si="15"/>
        <v>0</v>
      </c>
      <c r="AE228">
        <f t="shared" si="0"/>
      </c>
      <c r="AV228">
        <f t="shared" si="16"/>
      </c>
      <c r="BM228">
        <f t="shared" si="17"/>
      </c>
      <c r="CD228">
        <f t="shared" si="0"/>
      </c>
      <c r="CZ228">
        <f t="shared" si="18"/>
      </c>
      <c r="DA228">
        <f t="shared" si="1"/>
      </c>
      <c r="DB228">
        <f t="shared" si="19"/>
      </c>
      <c r="DC228">
        <f t="shared" si="20"/>
      </c>
      <c r="DD228">
        <f t="shared" si="21"/>
      </c>
      <c r="DE228">
        <f t="shared" si="22"/>
      </c>
      <c r="DF228">
        <f t="shared" si="23"/>
      </c>
      <c r="DG228">
        <f t="shared" si="24"/>
      </c>
      <c r="DH228">
        <f t="shared" si="25"/>
      </c>
      <c r="DI228">
        <f t="shared" si="1"/>
      </c>
    </row>
    <row r="229" ht="15" customHeight="1">
      <c r="B229">
        <f t="shared" si="2"/>
      </c>
      <c r="R229">
        <f t="shared" si="4"/>
        <v>0</v>
      </c>
      <c r="S229">
        <f t="shared" si="5"/>
        <v>0</v>
      </c>
      <c r="T229">
        <f t="shared" si="6"/>
        <v>0</v>
      </c>
      <c r="U229">
        <f t="shared" si="7"/>
        <v>0</v>
      </c>
      <c r="V229">
        <f t="shared" si="8"/>
        <v>0</v>
      </c>
      <c r="W229">
        <f t="shared" si="9"/>
        <v>0</v>
      </c>
      <c r="X229">
        <f t="shared" si="10"/>
        <v>0</v>
      </c>
      <c r="Y229">
        <f t="shared" si="11"/>
        <v>0</v>
      </c>
      <c r="Z229">
        <f t="shared" si="12"/>
        <v>0</v>
      </c>
      <c r="AA229">
        <f t="shared" si="13"/>
        <v>0</v>
      </c>
      <c r="AB229">
        <f t="shared" si="14"/>
        <v>0</v>
      </c>
      <c r="AC229">
        <f t="shared" si="15"/>
        <v>0</v>
      </c>
      <c r="AE229">
        <f t="shared" si="0"/>
      </c>
      <c r="AV229">
        <f t="shared" si="16"/>
      </c>
      <c r="BM229">
        <f t="shared" si="17"/>
      </c>
      <c r="CD229">
        <f t="shared" si="0"/>
      </c>
      <c r="CZ229">
        <f t="shared" si="18"/>
      </c>
      <c r="DA229">
        <f t="shared" si="1"/>
      </c>
      <c r="DB229">
        <f t="shared" si="19"/>
      </c>
      <c r="DC229">
        <f t="shared" si="20"/>
      </c>
      <c r="DD229">
        <f t="shared" si="21"/>
      </c>
      <c r="DE229">
        <f t="shared" si="22"/>
      </c>
      <c r="DF229">
        <f t="shared" si="23"/>
      </c>
      <c r="DG229">
        <f t="shared" si="24"/>
      </c>
      <c r="DH229">
        <f t="shared" si="25"/>
      </c>
      <c r="DI229">
        <f t="shared" si="1"/>
      </c>
    </row>
    <row r="230" ht="15" customHeight="1">
      <c r="B230">
        <f t="shared" si="2"/>
      </c>
      <c r="R230">
        <f t="shared" si="4"/>
        <v>0</v>
      </c>
      <c r="S230">
        <f t="shared" si="5"/>
        <v>0</v>
      </c>
      <c r="T230">
        <f t="shared" si="6"/>
        <v>0</v>
      </c>
      <c r="U230">
        <f t="shared" si="7"/>
        <v>0</v>
      </c>
      <c r="V230">
        <f t="shared" si="8"/>
        <v>0</v>
      </c>
      <c r="W230">
        <f t="shared" si="9"/>
        <v>0</v>
      </c>
      <c r="X230">
        <f t="shared" si="10"/>
        <v>0</v>
      </c>
      <c r="Y230">
        <f t="shared" si="11"/>
        <v>0</v>
      </c>
      <c r="Z230">
        <f t="shared" si="12"/>
        <v>0</v>
      </c>
      <c r="AA230">
        <f t="shared" si="13"/>
        <v>0</v>
      </c>
      <c r="AB230">
        <f t="shared" si="14"/>
        <v>0</v>
      </c>
      <c r="AC230">
        <f t="shared" si="15"/>
        <v>0</v>
      </c>
      <c r="AE230">
        <f t="shared" si="0"/>
      </c>
      <c r="AV230">
        <f t="shared" si="16"/>
      </c>
      <c r="BM230">
        <f t="shared" si="17"/>
      </c>
      <c r="CD230">
        <f t="shared" si="0"/>
      </c>
      <c r="CZ230">
        <f t="shared" si="18"/>
      </c>
      <c r="DA230">
        <f t="shared" si="1"/>
      </c>
      <c r="DB230">
        <f t="shared" si="19"/>
      </c>
      <c r="DC230">
        <f t="shared" si="20"/>
      </c>
      <c r="DD230">
        <f t="shared" si="21"/>
      </c>
      <c r="DE230">
        <f t="shared" si="22"/>
      </c>
      <c r="DF230">
        <f t="shared" si="23"/>
      </c>
      <c r="DG230">
        <f t="shared" si="24"/>
      </c>
      <c r="DH230">
        <f t="shared" si="25"/>
      </c>
      <c r="DI230">
        <f t="shared" si="1"/>
      </c>
    </row>
    <row r="231" ht="15" customHeight="1">
      <c r="B231">
        <f t="shared" si="2"/>
      </c>
      <c r="R231">
        <f t="shared" si="4"/>
        <v>0</v>
      </c>
      <c r="S231">
        <f t="shared" si="5"/>
        <v>0</v>
      </c>
      <c r="T231">
        <f t="shared" si="6"/>
        <v>0</v>
      </c>
      <c r="U231">
        <f t="shared" si="7"/>
        <v>0</v>
      </c>
      <c r="V231">
        <f t="shared" si="8"/>
        <v>0</v>
      </c>
      <c r="W231">
        <f t="shared" si="9"/>
        <v>0</v>
      </c>
      <c r="X231">
        <f t="shared" si="10"/>
        <v>0</v>
      </c>
      <c r="Y231">
        <f t="shared" si="11"/>
        <v>0</v>
      </c>
      <c r="Z231">
        <f t="shared" si="12"/>
        <v>0</v>
      </c>
      <c r="AA231">
        <f t="shared" si="13"/>
        <v>0</v>
      </c>
      <c r="AB231">
        <f t="shared" si="14"/>
        <v>0</v>
      </c>
      <c r="AC231">
        <f t="shared" si="15"/>
        <v>0</v>
      </c>
      <c r="AE231">
        <f t="shared" si="0"/>
      </c>
      <c r="AV231">
        <f t="shared" si="16"/>
      </c>
      <c r="BM231">
        <f t="shared" si="17"/>
      </c>
      <c r="CD231">
        <f t="shared" si="0"/>
      </c>
      <c r="CZ231">
        <f t="shared" si="18"/>
      </c>
      <c r="DA231">
        <f t="shared" si="1"/>
      </c>
      <c r="DB231">
        <f t="shared" si="19"/>
      </c>
      <c r="DC231">
        <f t="shared" si="20"/>
      </c>
      <c r="DD231">
        <f t="shared" si="21"/>
      </c>
      <c r="DE231">
        <f t="shared" si="22"/>
      </c>
      <c r="DF231">
        <f t="shared" si="23"/>
      </c>
      <c r="DG231">
        <f t="shared" si="24"/>
      </c>
      <c r="DH231">
        <f t="shared" si="25"/>
      </c>
      <c r="DI231">
        <f t="shared" si="1"/>
      </c>
    </row>
    <row r="232" ht="15" customHeight="1">
      <c r="B232">
        <f t="shared" si="2"/>
      </c>
      <c r="R232">
        <f t="shared" si="4"/>
        <v>0</v>
      </c>
      <c r="S232">
        <f t="shared" si="5"/>
        <v>0</v>
      </c>
      <c r="T232">
        <f t="shared" si="6"/>
        <v>0</v>
      </c>
      <c r="U232">
        <f t="shared" si="7"/>
        <v>0</v>
      </c>
      <c r="V232">
        <f t="shared" si="8"/>
        <v>0</v>
      </c>
      <c r="W232">
        <f t="shared" si="9"/>
        <v>0</v>
      </c>
      <c r="X232">
        <f t="shared" si="10"/>
        <v>0</v>
      </c>
      <c r="Y232">
        <f t="shared" si="11"/>
        <v>0</v>
      </c>
      <c r="Z232">
        <f t="shared" si="12"/>
        <v>0</v>
      </c>
      <c r="AA232">
        <f t="shared" si="13"/>
        <v>0</v>
      </c>
      <c r="AB232">
        <f t="shared" si="14"/>
        <v>0</v>
      </c>
      <c r="AC232">
        <f t="shared" si="15"/>
        <v>0</v>
      </c>
      <c r="AE232">
        <f t="shared" si="0"/>
      </c>
      <c r="AV232">
        <f t="shared" si="16"/>
      </c>
      <c r="BM232">
        <f t="shared" si="17"/>
      </c>
      <c r="CD232">
        <f t="shared" si="0"/>
      </c>
      <c r="CZ232">
        <f t="shared" si="18"/>
      </c>
      <c r="DA232">
        <f t="shared" si="1"/>
      </c>
      <c r="DB232">
        <f t="shared" si="19"/>
      </c>
      <c r="DC232">
        <f t="shared" si="20"/>
      </c>
      <c r="DD232">
        <f t="shared" si="21"/>
      </c>
      <c r="DE232">
        <f t="shared" si="22"/>
      </c>
      <c r="DF232">
        <f t="shared" si="23"/>
      </c>
      <c r="DG232">
        <f t="shared" si="24"/>
      </c>
      <c r="DH232">
        <f t="shared" si="25"/>
      </c>
      <c r="DI232">
        <f t="shared" si="1"/>
      </c>
    </row>
    <row r="233" ht="15" customHeight="1">
      <c r="B233">
        <f t="shared" si="2"/>
      </c>
      <c r="R233">
        <f t="shared" si="4"/>
        <v>0</v>
      </c>
      <c r="S233">
        <f t="shared" si="5"/>
        <v>0</v>
      </c>
      <c r="T233">
        <f t="shared" si="6"/>
        <v>0</v>
      </c>
      <c r="U233">
        <f t="shared" si="7"/>
        <v>0</v>
      </c>
      <c r="V233">
        <f t="shared" si="8"/>
        <v>0</v>
      </c>
      <c r="W233">
        <f t="shared" si="9"/>
        <v>0</v>
      </c>
      <c r="X233">
        <f t="shared" si="10"/>
        <v>0</v>
      </c>
      <c r="Y233">
        <f t="shared" si="11"/>
        <v>0</v>
      </c>
      <c r="Z233">
        <f t="shared" si="12"/>
        <v>0</v>
      </c>
      <c r="AA233">
        <f t="shared" si="13"/>
        <v>0</v>
      </c>
      <c r="AB233">
        <f t="shared" si="14"/>
        <v>0</v>
      </c>
      <c r="AC233">
        <f t="shared" si="15"/>
        <v>0</v>
      </c>
      <c r="AE233">
        <f t="shared" si="0"/>
      </c>
      <c r="AV233">
        <f t="shared" si="16"/>
      </c>
      <c r="BM233">
        <f t="shared" si="17"/>
      </c>
      <c r="CD233">
        <f t="shared" si="0"/>
      </c>
      <c r="CZ233">
        <f t="shared" si="18"/>
      </c>
      <c r="DA233">
        <f t="shared" si="1"/>
      </c>
      <c r="DB233">
        <f t="shared" si="19"/>
      </c>
      <c r="DC233">
        <f t="shared" si="20"/>
      </c>
      <c r="DD233">
        <f t="shared" si="21"/>
      </c>
      <c r="DE233">
        <f t="shared" si="22"/>
      </c>
      <c r="DF233">
        <f t="shared" si="23"/>
      </c>
      <c r="DG233">
        <f t="shared" si="24"/>
      </c>
      <c r="DH233">
        <f t="shared" si="25"/>
      </c>
      <c r="DI233">
        <f t="shared" si="1"/>
      </c>
    </row>
    <row r="234" ht="15" customHeight="1">
      <c r="B234">
        <f t="shared" si="2"/>
      </c>
      <c r="R234">
        <f t="shared" si="4"/>
        <v>0</v>
      </c>
      <c r="S234">
        <f t="shared" si="5"/>
        <v>0</v>
      </c>
      <c r="T234">
        <f t="shared" si="6"/>
        <v>0</v>
      </c>
      <c r="U234">
        <f t="shared" si="7"/>
        <v>0</v>
      </c>
      <c r="V234">
        <f t="shared" si="8"/>
        <v>0</v>
      </c>
      <c r="W234">
        <f t="shared" si="9"/>
        <v>0</v>
      </c>
      <c r="X234">
        <f t="shared" si="10"/>
        <v>0</v>
      </c>
      <c r="Y234">
        <f t="shared" si="11"/>
        <v>0</v>
      </c>
      <c r="Z234">
        <f t="shared" si="12"/>
        <v>0</v>
      </c>
      <c r="AA234">
        <f t="shared" si="13"/>
        <v>0</v>
      </c>
      <c r="AB234">
        <f t="shared" si="14"/>
        <v>0</v>
      </c>
      <c r="AC234">
        <f t="shared" si="15"/>
        <v>0</v>
      </c>
      <c r="AE234">
        <f t="shared" si="0"/>
      </c>
      <c r="AV234">
        <f t="shared" si="16"/>
      </c>
      <c r="BM234">
        <f t="shared" si="17"/>
      </c>
      <c r="CD234">
        <f t="shared" si="0"/>
      </c>
      <c r="CZ234">
        <f t="shared" si="18"/>
      </c>
      <c r="DA234">
        <f t="shared" si="1"/>
      </c>
      <c r="DB234">
        <f t="shared" si="19"/>
      </c>
      <c r="DC234">
        <f t="shared" si="20"/>
      </c>
      <c r="DD234">
        <f t="shared" si="21"/>
      </c>
      <c r="DE234">
        <f t="shared" si="22"/>
      </c>
      <c r="DF234">
        <f t="shared" si="23"/>
      </c>
      <c r="DG234">
        <f t="shared" si="24"/>
      </c>
      <c r="DH234">
        <f t="shared" si="25"/>
      </c>
      <c r="DI234">
        <f t="shared" si="1"/>
      </c>
    </row>
    <row r="235" ht="15" customHeight="1">
      <c r="B235">
        <f t="shared" si="2"/>
      </c>
      <c r="R235">
        <f t="shared" si="4"/>
        <v>0</v>
      </c>
      <c r="S235">
        <f t="shared" si="5"/>
        <v>0</v>
      </c>
      <c r="T235">
        <f t="shared" si="6"/>
        <v>0</v>
      </c>
      <c r="U235">
        <f t="shared" si="7"/>
        <v>0</v>
      </c>
      <c r="V235">
        <f t="shared" si="8"/>
        <v>0</v>
      </c>
      <c r="W235">
        <f t="shared" si="9"/>
        <v>0</v>
      </c>
      <c r="X235">
        <f t="shared" si="10"/>
        <v>0</v>
      </c>
      <c r="Y235">
        <f t="shared" si="11"/>
        <v>0</v>
      </c>
      <c r="Z235">
        <f t="shared" si="12"/>
        <v>0</v>
      </c>
      <c r="AA235">
        <f t="shared" si="13"/>
        <v>0</v>
      </c>
      <c r="AB235">
        <f t="shared" si="14"/>
        <v>0</v>
      </c>
      <c r="AC235">
        <f t="shared" si="15"/>
        <v>0</v>
      </c>
      <c r="AE235">
        <f t="shared" si="0"/>
      </c>
      <c r="AV235">
        <f t="shared" si="16"/>
      </c>
      <c r="BM235">
        <f t="shared" si="17"/>
      </c>
      <c r="CD235">
        <f t="shared" si="0"/>
      </c>
      <c r="CZ235">
        <f t="shared" si="18"/>
      </c>
      <c r="DA235">
        <f t="shared" si="1"/>
      </c>
      <c r="DB235">
        <f t="shared" si="19"/>
      </c>
      <c r="DC235">
        <f t="shared" si="20"/>
      </c>
      <c r="DD235">
        <f t="shared" si="21"/>
      </c>
      <c r="DE235">
        <f t="shared" si="22"/>
      </c>
      <c r="DF235">
        <f t="shared" si="23"/>
      </c>
      <c r="DG235">
        <f t="shared" si="24"/>
      </c>
      <c r="DH235">
        <f t="shared" si="25"/>
      </c>
      <c r="DI235">
        <f t="shared" si="1"/>
      </c>
    </row>
    <row r="236" ht="15" customHeight="1">
      <c r="B236">
        <f t="shared" si="2"/>
      </c>
      <c r="R236">
        <f t="shared" si="4"/>
        <v>0</v>
      </c>
      <c r="S236">
        <f t="shared" si="5"/>
        <v>0</v>
      </c>
      <c r="T236">
        <f t="shared" si="6"/>
        <v>0</v>
      </c>
      <c r="U236">
        <f t="shared" si="7"/>
        <v>0</v>
      </c>
      <c r="V236">
        <f t="shared" si="8"/>
        <v>0</v>
      </c>
      <c r="W236">
        <f t="shared" si="9"/>
        <v>0</v>
      </c>
      <c r="X236">
        <f t="shared" si="10"/>
        <v>0</v>
      </c>
      <c r="Y236">
        <f t="shared" si="11"/>
        <v>0</v>
      </c>
      <c r="Z236">
        <f t="shared" si="12"/>
        <v>0</v>
      </c>
      <c r="AA236">
        <f t="shared" si="13"/>
        <v>0</v>
      </c>
      <c r="AB236">
        <f t="shared" si="14"/>
        <v>0</v>
      </c>
      <c r="AC236">
        <f t="shared" si="15"/>
        <v>0</v>
      </c>
      <c r="AE236">
        <f t="shared" si="0"/>
      </c>
      <c r="AV236">
        <f t="shared" si="16"/>
      </c>
      <c r="BM236">
        <f t="shared" si="17"/>
      </c>
      <c r="CD236">
        <f t="shared" si="0"/>
      </c>
      <c r="CZ236">
        <f t="shared" si="18"/>
      </c>
      <c r="DA236">
        <f t="shared" si="1"/>
      </c>
      <c r="DB236">
        <f t="shared" si="19"/>
      </c>
      <c r="DC236">
        <f t="shared" si="20"/>
      </c>
      <c r="DD236">
        <f t="shared" si="21"/>
      </c>
      <c r="DE236">
        <f t="shared" si="22"/>
      </c>
      <c r="DF236">
        <f t="shared" si="23"/>
      </c>
      <c r="DG236">
        <f t="shared" si="24"/>
      </c>
      <c r="DH236">
        <f t="shared" si="25"/>
      </c>
      <c r="DI236">
        <f t="shared" si="1"/>
      </c>
    </row>
    <row r="237" ht="15" customHeight="1">
      <c r="B237">
        <f t="shared" si="2"/>
      </c>
      <c r="R237">
        <f t="shared" si="4"/>
        <v>0</v>
      </c>
      <c r="S237">
        <f t="shared" si="5"/>
        <v>0</v>
      </c>
      <c r="T237">
        <f t="shared" si="6"/>
        <v>0</v>
      </c>
      <c r="U237">
        <f t="shared" si="7"/>
        <v>0</v>
      </c>
      <c r="V237">
        <f t="shared" si="8"/>
        <v>0</v>
      </c>
      <c r="W237">
        <f t="shared" si="9"/>
        <v>0</v>
      </c>
      <c r="X237">
        <f t="shared" si="10"/>
        <v>0</v>
      </c>
      <c r="Y237">
        <f t="shared" si="11"/>
        <v>0</v>
      </c>
      <c r="Z237">
        <f t="shared" si="12"/>
        <v>0</v>
      </c>
      <c r="AA237">
        <f t="shared" si="13"/>
        <v>0</v>
      </c>
      <c r="AB237">
        <f t="shared" si="14"/>
        <v>0</v>
      </c>
      <c r="AC237">
        <f t="shared" si="15"/>
        <v>0</v>
      </c>
      <c r="AE237">
        <f t="shared" si="0"/>
      </c>
      <c r="AV237">
        <f t="shared" si="16"/>
      </c>
      <c r="BM237">
        <f t="shared" si="17"/>
      </c>
      <c r="CD237">
        <f t="shared" si="0"/>
      </c>
      <c r="CZ237">
        <f t="shared" si="18"/>
      </c>
      <c r="DA237">
        <f t="shared" si="1"/>
      </c>
      <c r="DB237">
        <f t="shared" si="19"/>
      </c>
      <c r="DC237">
        <f t="shared" si="20"/>
      </c>
      <c r="DD237">
        <f t="shared" si="21"/>
      </c>
      <c r="DE237">
        <f t="shared" si="22"/>
      </c>
      <c r="DF237">
        <f t="shared" si="23"/>
      </c>
      <c r="DG237">
        <f t="shared" si="24"/>
      </c>
      <c r="DH237">
        <f t="shared" si="25"/>
      </c>
      <c r="DI237">
        <f t="shared" si="1"/>
      </c>
    </row>
    <row r="238" ht="15" customHeight="1">
      <c r="B238">
        <f t="shared" si="2"/>
      </c>
      <c r="R238">
        <f t="shared" si="4"/>
        <v>0</v>
      </c>
      <c r="S238">
        <f t="shared" si="5"/>
        <v>0</v>
      </c>
      <c r="T238">
        <f t="shared" si="6"/>
        <v>0</v>
      </c>
      <c r="U238">
        <f t="shared" si="7"/>
        <v>0</v>
      </c>
      <c r="V238">
        <f t="shared" si="8"/>
        <v>0</v>
      </c>
      <c r="W238">
        <f t="shared" si="9"/>
        <v>0</v>
      </c>
      <c r="X238">
        <f t="shared" si="10"/>
        <v>0</v>
      </c>
      <c r="Y238">
        <f t="shared" si="11"/>
        <v>0</v>
      </c>
      <c r="Z238">
        <f t="shared" si="12"/>
        <v>0</v>
      </c>
      <c r="AA238">
        <f t="shared" si="13"/>
        <v>0</v>
      </c>
      <c r="AB238">
        <f t="shared" si="14"/>
        <v>0</v>
      </c>
      <c r="AC238">
        <f t="shared" si="15"/>
        <v>0</v>
      </c>
      <c r="AE238">
        <f t="shared" si="0"/>
      </c>
      <c r="AV238">
        <f t="shared" si="16"/>
      </c>
      <c r="BM238">
        <f t="shared" si="17"/>
      </c>
      <c r="CD238">
        <f t="shared" si="0"/>
      </c>
      <c r="CZ238">
        <f t="shared" si="18"/>
      </c>
      <c r="DA238">
        <f t="shared" si="1"/>
      </c>
      <c r="DB238">
        <f t="shared" si="19"/>
      </c>
      <c r="DC238">
        <f t="shared" si="20"/>
      </c>
      <c r="DD238">
        <f t="shared" si="21"/>
      </c>
      <c r="DE238">
        <f t="shared" si="22"/>
      </c>
      <c r="DF238">
        <f t="shared" si="23"/>
      </c>
      <c r="DG238">
        <f t="shared" si="24"/>
      </c>
      <c r="DH238">
        <f t="shared" si="25"/>
      </c>
      <c r="DI238">
        <f t="shared" si="1"/>
      </c>
    </row>
    <row r="239" ht="15" customHeight="1">
      <c r="B239">
        <f t="shared" si="2"/>
      </c>
      <c r="R239">
        <f t="shared" si="4"/>
        <v>0</v>
      </c>
      <c r="S239">
        <f t="shared" si="5"/>
        <v>0</v>
      </c>
      <c r="T239">
        <f t="shared" si="6"/>
        <v>0</v>
      </c>
      <c r="U239">
        <f t="shared" si="7"/>
        <v>0</v>
      </c>
      <c r="V239">
        <f t="shared" si="8"/>
        <v>0</v>
      </c>
      <c r="W239">
        <f t="shared" si="9"/>
        <v>0</v>
      </c>
      <c r="X239">
        <f t="shared" si="10"/>
        <v>0</v>
      </c>
      <c r="Y239">
        <f t="shared" si="11"/>
        <v>0</v>
      </c>
      <c r="Z239">
        <f t="shared" si="12"/>
        <v>0</v>
      </c>
      <c r="AA239">
        <f t="shared" si="13"/>
        <v>0</v>
      </c>
      <c r="AB239">
        <f t="shared" si="14"/>
        <v>0</v>
      </c>
      <c r="AC239">
        <f t="shared" si="15"/>
        <v>0</v>
      </c>
      <c r="AE239">
        <f t="shared" si="0"/>
      </c>
      <c r="AV239">
        <f t="shared" si="16"/>
      </c>
      <c r="BM239">
        <f t="shared" si="17"/>
      </c>
      <c r="CD239">
        <f t="shared" si="0"/>
      </c>
      <c r="CZ239">
        <f t="shared" si="18"/>
      </c>
      <c r="DA239">
        <f t="shared" si="1"/>
      </c>
      <c r="DB239">
        <f t="shared" si="19"/>
      </c>
      <c r="DC239">
        <f t="shared" si="20"/>
      </c>
      <c r="DD239">
        <f t="shared" si="21"/>
      </c>
      <c r="DE239">
        <f t="shared" si="22"/>
      </c>
      <c r="DF239">
        <f t="shared" si="23"/>
      </c>
      <c r="DG239">
        <f t="shared" si="24"/>
      </c>
      <c r="DH239">
        <f t="shared" si="25"/>
      </c>
      <c r="DI239">
        <f t="shared" si="1"/>
      </c>
    </row>
    <row r="240" ht="15" customHeight="1">
      <c r="B240">
        <f t="shared" si="2"/>
      </c>
      <c r="R240">
        <f t="shared" si="4"/>
        <v>0</v>
      </c>
      <c r="S240">
        <f t="shared" si="5"/>
        <v>0</v>
      </c>
      <c r="T240">
        <f t="shared" si="6"/>
        <v>0</v>
      </c>
      <c r="U240">
        <f t="shared" si="7"/>
        <v>0</v>
      </c>
      <c r="V240">
        <f t="shared" si="8"/>
        <v>0</v>
      </c>
      <c r="W240">
        <f t="shared" si="9"/>
        <v>0</v>
      </c>
      <c r="X240">
        <f t="shared" si="10"/>
        <v>0</v>
      </c>
      <c r="Y240">
        <f t="shared" si="11"/>
        <v>0</v>
      </c>
      <c r="Z240">
        <f t="shared" si="12"/>
        <v>0</v>
      </c>
      <c r="AA240">
        <f t="shared" si="13"/>
        <v>0</v>
      </c>
      <c r="AB240">
        <f t="shared" si="14"/>
        <v>0</v>
      </c>
      <c r="AC240">
        <f t="shared" si="15"/>
        <v>0</v>
      </c>
      <c r="AE240">
        <f t="shared" si="0"/>
      </c>
      <c r="AV240">
        <f t="shared" si="16"/>
      </c>
      <c r="BM240">
        <f t="shared" si="17"/>
      </c>
      <c r="CD240">
        <f t="shared" si="0"/>
      </c>
      <c r="CZ240">
        <f t="shared" si="18"/>
      </c>
      <c r="DA240">
        <f t="shared" si="1"/>
      </c>
      <c r="DB240">
        <f t="shared" si="19"/>
      </c>
      <c r="DC240">
        <f t="shared" si="20"/>
      </c>
      <c r="DD240">
        <f t="shared" si="21"/>
      </c>
      <c r="DE240">
        <f t="shared" si="22"/>
      </c>
      <c r="DF240">
        <f t="shared" si="23"/>
      </c>
      <c r="DG240">
        <f t="shared" si="24"/>
      </c>
      <c r="DH240">
        <f t="shared" si="25"/>
      </c>
      <c r="DI240">
        <f t="shared" si="1"/>
      </c>
    </row>
    <row r="241" ht="15" customHeight="1">
      <c r="B241">
        <f t="shared" si="2"/>
      </c>
      <c r="R241">
        <f t="shared" si="4"/>
        <v>0</v>
      </c>
      <c r="S241">
        <f t="shared" si="5"/>
        <v>0</v>
      </c>
      <c r="T241">
        <f t="shared" si="6"/>
        <v>0</v>
      </c>
      <c r="U241">
        <f t="shared" si="7"/>
        <v>0</v>
      </c>
      <c r="V241">
        <f t="shared" si="8"/>
        <v>0</v>
      </c>
      <c r="W241">
        <f t="shared" si="9"/>
        <v>0</v>
      </c>
      <c r="X241">
        <f t="shared" si="10"/>
        <v>0</v>
      </c>
      <c r="Y241">
        <f t="shared" si="11"/>
        <v>0</v>
      </c>
      <c r="Z241">
        <f t="shared" si="12"/>
        <v>0</v>
      </c>
      <c r="AA241">
        <f t="shared" si="13"/>
        <v>0</v>
      </c>
      <c r="AB241">
        <f t="shared" si="14"/>
        <v>0</v>
      </c>
      <c r="AC241">
        <f t="shared" si="15"/>
        <v>0</v>
      </c>
      <c r="AE241">
        <f t="shared" si="0"/>
      </c>
      <c r="AV241">
        <f t="shared" si="16"/>
      </c>
      <c r="BM241">
        <f t="shared" si="17"/>
      </c>
      <c r="CD241">
        <f t="shared" si="0"/>
      </c>
      <c r="CZ241">
        <f t="shared" si="18"/>
      </c>
      <c r="DA241">
        <f t="shared" si="1"/>
      </c>
      <c r="DB241">
        <f t="shared" si="19"/>
      </c>
      <c r="DC241">
        <f t="shared" si="20"/>
      </c>
      <c r="DD241">
        <f t="shared" si="21"/>
      </c>
      <c r="DE241">
        <f t="shared" si="22"/>
      </c>
      <c r="DF241">
        <f t="shared" si="23"/>
      </c>
      <c r="DG241">
        <f t="shared" si="24"/>
      </c>
      <c r="DH241">
        <f t="shared" si="25"/>
      </c>
      <c r="DI241">
        <f t="shared" si="1"/>
      </c>
    </row>
    <row r="242" ht="15" customHeight="1">
      <c r="B242">
        <f t="shared" si="2"/>
      </c>
      <c r="R242">
        <f t="shared" si="4"/>
        <v>0</v>
      </c>
      <c r="S242">
        <f t="shared" si="5"/>
        <v>0</v>
      </c>
      <c r="T242">
        <f t="shared" si="6"/>
        <v>0</v>
      </c>
      <c r="U242">
        <f t="shared" si="7"/>
        <v>0</v>
      </c>
      <c r="V242">
        <f t="shared" si="8"/>
        <v>0</v>
      </c>
      <c r="W242">
        <f t="shared" si="9"/>
        <v>0</v>
      </c>
      <c r="X242">
        <f t="shared" si="10"/>
        <v>0</v>
      </c>
      <c r="Y242">
        <f t="shared" si="11"/>
        <v>0</v>
      </c>
      <c r="Z242">
        <f t="shared" si="12"/>
        <v>0</v>
      </c>
      <c r="AA242">
        <f t="shared" si="13"/>
        <v>0</v>
      </c>
      <c r="AB242">
        <f t="shared" si="14"/>
        <v>0</v>
      </c>
      <c r="AC242">
        <f t="shared" si="15"/>
        <v>0</v>
      </c>
      <c r="AE242">
        <f t="shared" si="0"/>
      </c>
      <c r="AV242">
        <f t="shared" si="16"/>
      </c>
      <c r="BM242">
        <f t="shared" si="17"/>
      </c>
      <c r="CD242">
        <f t="shared" si="0"/>
      </c>
      <c r="CZ242">
        <f t="shared" si="18"/>
      </c>
      <c r="DA242">
        <f t="shared" si="1"/>
      </c>
      <c r="DB242">
        <f t="shared" si="19"/>
      </c>
      <c r="DC242">
        <f t="shared" si="20"/>
      </c>
      <c r="DD242">
        <f t="shared" si="21"/>
      </c>
      <c r="DE242">
        <f t="shared" si="22"/>
      </c>
      <c r="DF242">
        <f t="shared" si="23"/>
      </c>
      <c r="DG242">
        <f t="shared" si="24"/>
      </c>
      <c r="DH242">
        <f t="shared" si="25"/>
      </c>
      <c r="DI242">
        <f t="shared" si="1"/>
      </c>
    </row>
    <row r="243" ht="15" customHeight="1">
      <c r="B243">
        <f t="shared" si="2"/>
      </c>
      <c r="R243">
        <f t="shared" si="4"/>
        <v>0</v>
      </c>
      <c r="S243">
        <f t="shared" si="5"/>
        <v>0</v>
      </c>
      <c r="T243">
        <f t="shared" si="6"/>
        <v>0</v>
      </c>
      <c r="U243">
        <f t="shared" si="7"/>
        <v>0</v>
      </c>
      <c r="V243">
        <f t="shared" si="8"/>
        <v>0</v>
      </c>
      <c r="W243">
        <f t="shared" si="9"/>
        <v>0</v>
      </c>
      <c r="X243">
        <f t="shared" si="10"/>
        <v>0</v>
      </c>
      <c r="Y243">
        <f t="shared" si="11"/>
        <v>0</v>
      </c>
      <c r="Z243">
        <f t="shared" si="12"/>
        <v>0</v>
      </c>
      <c r="AA243">
        <f t="shared" si="13"/>
        <v>0</v>
      </c>
      <c r="AB243">
        <f t="shared" si="14"/>
        <v>0</v>
      </c>
      <c r="AC243">
        <f t="shared" si="15"/>
        <v>0</v>
      </c>
      <c r="AE243">
        <f t="shared" si="0"/>
      </c>
      <c r="AV243">
        <f t="shared" si="16"/>
      </c>
      <c r="BM243">
        <f t="shared" si="17"/>
      </c>
      <c r="CD243">
        <f t="shared" si="0"/>
      </c>
      <c r="CZ243">
        <f t="shared" si="18"/>
      </c>
      <c r="DA243">
        <f t="shared" si="1"/>
      </c>
      <c r="DB243">
        <f t="shared" si="19"/>
      </c>
      <c r="DC243">
        <f t="shared" si="20"/>
      </c>
      <c r="DD243">
        <f t="shared" si="21"/>
      </c>
      <c r="DE243">
        <f t="shared" si="22"/>
      </c>
      <c r="DF243">
        <f t="shared" si="23"/>
      </c>
      <c r="DG243">
        <f t="shared" si="24"/>
      </c>
      <c r="DH243">
        <f t="shared" si="25"/>
      </c>
      <c r="DI243">
        <f t="shared" si="1"/>
      </c>
    </row>
    <row r="244" ht="15" customHeight="1">
      <c r="B244">
        <f t="shared" si="2"/>
      </c>
      <c r="R244">
        <f t="shared" si="4"/>
        <v>0</v>
      </c>
      <c r="S244">
        <f t="shared" si="5"/>
        <v>0</v>
      </c>
      <c r="T244">
        <f t="shared" si="6"/>
        <v>0</v>
      </c>
      <c r="U244">
        <f t="shared" si="7"/>
        <v>0</v>
      </c>
      <c r="V244">
        <f t="shared" si="8"/>
        <v>0</v>
      </c>
      <c r="W244">
        <f t="shared" si="9"/>
        <v>0</v>
      </c>
      <c r="X244">
        <f t="shared" si="10"/>
        <v>0</v>
      </c>
      <c r="Y244">
        <f t="shared" si="11"/>
        <v>0</v>
      </c>
      <c r="Z244">
        <f t="shared" si="12"/>
        <v>0</v>
      </c>
      <c r="AA244">
        <f t="shared" si="13"/>
        <v>0</v>
      </c>
      <c r="AB244">
        <f t="shared" si="14"/>
        <v>0</v>
      </c>
      <c r="AC244">
        <f t="shared" si="15"/>
        <v>0</v>
      </c>
      <c r="AE244">
        <f t="shared" si="0"/>
      </c>
      <c r="AV244">
        <f t="shared" si="16"/>
      </c>
      <c r="BM244">
        <f t="shared" si="17"/>
      </c>
      <c r="CD244">
        <f t="shared" si="0"/>
      </c>
      <c r="CZ244">
        <f t="shared" si="18"/>
      </c>
      <c r="DA244">
        <f t="shared" si="1"/>
      </c>
      <c r="DB244">
        <f t="shared" si="19"/>
      </c>
      <c r="DC244">
        <f t="shared" si="20"/>
      </c>
      <c r="DD244">
        <f t="shared" si="21"/>
      </c>
      <c r="DE244">
        <f t="shared" si="22"/>
      </c>
      <c r="DF244">
        <f t="shared" si="23"/>
      </c>
      <c r="DG244">
        <f t="shared" si="24"/>
      </c>
      <c r="DH244">
        <f t="shared" si="25"/>
      </c>
      <c r="DI244">
        <f t="shared" si="1"/>
      </c>
    </row>
    <row r="245" ht="15" customHeight="1">
      <c r="B245">
        <f t="shared" si="2"/>
      </c>
      <c r="R245">
        <f t="shared" si="4"/>
        <v>0</v>
      </c>
      <c r="S245">
        <f t="shared" si="5"/>
        <v>0</v>
      </c>
      <c r="T245">
        <f t="shared" si="6"/>
        <v>0</v>
      </c>
      <c r="U245">
        <f t="shared" si="7"/>
        <v>0</v>
      </c>
      <c r="V245">
        <f t="shared" si="8"/>
        <v>0</v>
      </c>
      <c r="W245">
        <f t="shared" si="9"/>
        <v>0</v>
      </c>
      <c r="X245">
        <f t="shared" si="10"/>
        <v>0</v>
      </c>
      <c r="Y245">
        <f t="shared" si="11"/>
        <v>0</v>
      </c>
      <c r="Z245">
        <f t="shared" si="12"/>
        <v>0</v>
      </c>
      <c r="AA245">
        <f t="shared" si="13"/>
        <v>0</v>
      </c>
      <c r="AB245">
        <f t="shared" si="14"/>
        <v>0</v>
      </c>
      <c r="AC245">
        <f t="shared" si="15"/>
        <v>0</v>
      </c>
      <c r="AE245">
        <f t="shared" si="0"/>
      </c>
      <c r="AV245">
        <f t="shared" si="16"/>
      </c>
      <c r="BM245">
        <f t="shared" si="17"/>
      </c>
      <c r="CD245">
        <f t="shared" si="0"/>
      </c>
      <c r="CZ245">
        <f t="shared" si="18"/>
      </c>
      <c r="DA245">
        <f t="shared" si="1"/>
      </c>
      <c r="DB245">
        <f t="shared" si="19"/>
      </c>
      <c r="DC245">
        <f t="shared" si="20"/>
      </c>
      <c r="DD245">
        <f t="shared" si="21"/>
      </c>
      <c r="DE245">
        <f t="shared" si="22"/>
      </c>
      <c r="DF245">
        <f t="shared" si="23"/>
      </c>
      <c r="DG245">
        <f t="shared" si="24"/>
      </c>
      <c r="DH245">
        <f t="shared" si="25"/>
      </c>
      <c r="DI245">
        <f t="shared" si="1"/>
      </c>
    </row>
    <row r="246" ht="15" customHeight="1">
      <c r="B246">
        <f t="shared" si="2"/>
      </c>
      <c r="R246">
        <f t="shared" si="4"/>
        <v>0</v>
      </c>
      <c r="S246">
        <f t="shared" si="5"/>
        <v>0</v>
      </c>
      <c r="T246">
        <f t="shared" si="6"/>
        <v>0</v>
      </c>
      <c r="U246">
        <f t="shared" si="7"/>
        <v>0</v>
      </c>
      <c r="V246">
        <f t="shared" si="8"/>
        <v>0</v>
      </c>
      <c r="W246">
        <f t="shared" si="9"/>
        <v>0</v>
      </c>
      <c r="X246">
        <f t="shared" si="10"/>
        <v>0</v>
      </c>
      <c r="Y246">
        <f t="shared" si="11"/>
        <v>0</v>
      </c>
      <c r="Z246">
        <f t="shared" si="12"/>
        <v>0</v>
      </c>
      <c r="AA246">
        <f t="shared" si="13"/>
        <v>0</v>
      </c>
      <c r="AB246">
        <f t="shared" si="14"/>
        <v>0</v>
      </c>
      <c r="AC246">
        <f t="shared" si="15"/>
        <v>0</v>
      </c>
      <c r="AE246">
        <f t="shared" si="0"/>
      </c>
      <c r="AV246">
        <f t="shared" si="16"/>
      </c>
      <c r="BM246">
        <f t="shared" si="17"/>
      </c>
      <c r="CD246">
        <f t="shared" si="0"/>
      </c>
      <c r="CZ246">
        <f t="shared" si="18"/>
      </c>
      <c r="DA246">
        <f t="shared" si="1"/>
      </c>
      <c r="DB246">
        <f t="shared" si="19"/>
      </c>
      <c r="DC246">
        <f t="shared" si="20"/>
      </c>
      <c r="DD246">
        <f t="shared" si="21"/>
      </c>
      <c r="DE246">
        <f t="shared" si="22"/>
      </c>
      <c r="DF246">
        <f t="shared" si="23"/>
      </c>
      <c r="DG246">
        <f t="shared" si="24"/>
      </c>
      <c r="DH246">
        <f t="shared" si="25"/>
      </c>
      <c r="DI246">
        <f t="shared" si="1"/>
      </c>
    </row>
    <row r="247" ht="15" customHeight="1">
      <c r="B247">
        <f t="shared" si="2"/>
      </c>
      <c r="R247">
        <f t="shared" si="4"/>
        <v>0</v>
      </c>
      <c r="S247">
        <f t="shared" si="5"/>
        <v>0</v>
      </c>
      <c r="T247">
        <f t="shared" si="6"/>
        <v>0</v>
      </c>
      <c r="U247">
        <f t="shared" si="7"/>
        <v>0</v>
      </c>
      <c r="V247">
        <f t="shared" si="8"/>
        <v>0</v>
      </c>
      <c r="W247">
        <f t="shared" si="9"/>
        <v>0</v>
      </c>
      <c r="X247">
        <f t="shared" si="10"/>
        <v>0</v>
      </c>
      <c r="Y247">
        <f t="shared" si="11"/>
        <v>0</v>
      </c>
      <c r="Z247">
        <f t="shared" si="12"/>
        <v>0</v>
      </c>
      <c r="AA247">
        <f t="shared" si="13"/>
        <v>0</v>
      </c>
      <c r="AB247">
        <f t="shared" si="14"/>
        <v>0</v>
      </c>
      <c r="AC247">
        <f t="shared" si="15"/>
        <v>0</v>
      </c>
      <c r="AE247">
        <f t="shared" si="0"/>
      </c>
      <c r="AV247">
        <f t="shared" si="16"/>
      </c>
      <c r="BM247">
        <f t="shared" si="17"/>
      </c>
      <c r="CD247">
        <f t="shared" si="0"/>
      </c>
      <c r="CZ247">
        <f t="shared" si="18"/>
      </c>
      <c r="DA247">
        <f t="shared" si="1"/>
      </c>
      <c r="DB247">
        <f t="shared" si="19"/>
      </c>
      <c r="DC247">
        <f t="shared" si="20"/>
      </c>
      <c r="DD247">
        <f t="shared" si="21"/>
      </c>
      <c r="DE247">
        <f t="shared" si="22"/>
      </c>
      <c r="DF247">
        <f t="shared" si="23"/>
      </c>
      <c r="DG247">
        <f t="shared" si="24"/>
      </c>
      <c r="DH247">
        <f t="shared" si="25"/>
      </c>
      <c r="DI247">
        <f t="shared" si="1"/>
      </c>
    </row>
    <row r="248" ht="15" customHeight="1">
      <c r="B248">
        <f t="shared" si="2"/>
      </c>
      <c r="R248">
        <f t="shared" si="4"/>
        <v>0</v>
      </c>
      <c r="S248">
        <f t="shared" si="5"/>
        <v>0</v>
      </c>
      <c r="T248">
        <f t="shared" si="6"/>
        <v>0</v>
      </c>
      <c r="U248">
        <f t="shared" si="7"/>
        <v>0</v>
      </c>
      <c r="V248">
        <f t="shared" si="8"/>
        <v>0</v>
      </c>
      <c r="W248">
        <f t="shared" si="9"/>
        <v>0</v>
      </c>
      <c r="X248">
        <f t="shared" si="10"/>
        <v>0</v>
      </c>
      <c r="Y248">
        <f t="shared" si="11"/>
        <v>0</v>
      </c>
      <c r="Z248">
        <f t="shared" si="12"/>
        <v>0</v>
      </c>
      <c r="AA248">
        <f t="shared" si="13"/>
        <v>0</v>
      </c>
      <c r="AB248">
        <f t="shared" si="14"/>
        <v>0</v>
      </c>
      <c r="AC248">
        <f t="shared" si="15"/>
        <v>0</v>
      </c>
      <c r="AE248">
        <f t="shared" si="0"/>
      </c>
      <c r="AV248">
        <f t="shared" si="16"/>
      </c>
      <c r="BM248">
        <f t="shared" si="17"/>
      </c>
      <c r="CD248">
        <f t="shared" si="0"/>
      </c>
      <c r="CZ248">
        <f t="shared" si="18"/>
      </c>
      <c r="DA248">
        <f t="shared" si="1"/>
      </c>
      <c r="DB248">
        <f t="shared" si="19"/>
      </c>
      <c r="DC248">
        <f t="shared" si="20"/>
      </c>
      <c r="DD248">
        <f t="shared" si="21"/>
      </c>
      <c r="DE248">
        <f t="shared" si="22"/>
      </c>
      <c r="DF248">
        <f t="shared" si="23"/>
      </c>
      <c r="DG248">
        <f t="shared" si="24"/>
      </c>
      <c r="DH248">
        <f t="shared" si="25"/>
      </c>
      <c r="DI248">
        <f t="shared" si="1"/>
      </c>
    </row>
    <row r="249" ht="15" customHeight="1">
      <c r="B249">
        <f t="shared" si="2"/>
      </c>
      <c r="R249">
        <f t="shared" si="4"/>
        <v>0</v>
      </c>
      <c r="S249">
        <f t="shared" si="5"/>
        <v>0</v>
      </c>
      <c r="T249">
        <f t="shared" si="6"/>
        <v>0</v>
      </c>
      <c r="U249">
        <f t="shared" si="7"/>
        <v>0</v>
      </c>
      <c r="V249">
        <f t="shared" si="8"/>
        <v>0</v>
      </c>
      <c r="W249">
        <f t="shared" si="9"/>
        <v>0</v>
      </c>
      <c r="X249">
        <f t="shared" si="10"/>
        <v>0</v>
      </c>
      <c r="Y249">
        <f t="shared" si="11"/>
        <v>0</v>
      </c>
      <c r="Z249">
        <f t="shared" si="12"/>
        <v>0</v>
      </c>
      <c r="AA249">
        <f t="shared" si="13"/>
        <v>0</v>
      </c>
      <c r="AB249">
        <f t="shared" si="14"/>
        <v>0</v>
      </c>
      <c r="AC249">
        <f t="shared" si="15"/>
        <v>0</v>
      </c>
      <c r="AE249">
        <f t="shared" si="0"/>
      </c>
      <c r="AV249">
        <f t="shared" si="16"/>
      </c>
      <c r="BM249">
        <f t="shared" si="17"/>
      </c>
      <c r="CD249">
        <f t="shared" si="0"/>
      </c>
      <c r="CZ249">
        <f t="shared" si="18"/>
      </c>
      <c r="DA249">
        <f t="shared" si="1"/>
      </c>
      <c r="DB249">
        <f t="shared" si="19"/>
      </c>
      <c r="DC249">
        <f t="shared" si="20"/>
      </c>
      <c r="DD249">
        <f t="shared" si="21"/>
      </c>
      <c r="DE249">
        <f t="shared" si="22"/>
      </c>
      <c r="DF249">
        <f t="shared" si="23"/>
      </c>
      <c r="DG249">
        <f t="shared" si="24"/>
      </c>
      <c r="DH249">
        <f t="shared" si="25"/>
      </c>
      <c r="DI249">
        <f t="shared" si="1"/>
      </c>
    </row>
    <row r="250" ht="15" customHeight="1">
      <c r="B250">
        <f t="shared" si="2"/>
      </c>
      <c r="R250">
        <f t="shared" si="4"/>
        <v>0</v>
      </c>
      <c r="S250">
        <f t="shared" si="5"/>
        <v>0</v>
      </c>
      <c r="T250">
        <f t="shared" si="6"/>
        <v>0</v>
      </c>
      <c r="U250">
        <f t="shared" si="7"/>
        <v>0</v>
      </c>
      <c r="V250">
        <f t="shared" si="8"/>
        <v>0</v>
      </c>
      <c r="W250">
        <f t="shared" si="9"/>
        <v>0</v>
      </c>
      <c r="X250">
        <f t="shared" si="10"/>
        <v>0</v>
      </c>
      <c r="Y250">
        <f t="shared" si="11"/>
        <v>0</v>
      </c>
      <c r="Z250">
        <f t="shared" si="12"/>
        <v>0</v>
      </c>
      <c r="AA250">
        <f t="shared" si="13"/>
        <v>0</v>
      </c>
      <c r="AB250">
        <f t="shared" si="14"/>
        <v>0</v>
      </c>
      <c r="AC250">
        <f t="shared" si="15"/>
        <v>0</v>
      </c>
      <c r="AE250">
        <f t="shared" si="0"/>
      </c>
      <c r="AV250">
        <f t="shared" si="16"/>
      </c>
      <c r="BM250">
        <f t="shared" si="17"/>
      </c>
      <c r="CD250">
        <f t="shared" si="0"/>
      </c>
      <c r="CZ250">
        <f t="shared" si="18"/>
      </c>
      <c r="DA250">
        <f t="shared" si="1"/>
      </c>
      <c r="DB250">
        <f t="shared" si="19"/>
      </c>
      <c r="DC250">
        <f t="shared" si="20"/>
      </c>
      <c r="DD250">
        <f t="shared" si="21"/>
      </c>
      <c r="DE250">
        <f t="shared" si="22"/>
      </c>
      <c r="DF250">
        <f t="shared" si="23"/>
      </c>
      <c r="DG250">
        <f t="shared" si="24"/>
      </c>
      <c r="DH250">
        <f t="shared" si="25"/>
      </c>
      <c r="DI250">
        <f t="shared" si="1"/>
      </c>
    </row>
    <row r="251" ht="15" customHeight="1">
      <c r="B251">
        <f t="shared" si="2"/>
      </c>
      <c r="R251">
        <f t="shared" si="4"/>
        <v>0</v>
      </c>
      <c r="S251">
        <f t="shared" si="5"/>
        <v>0</v>
      </c>
      <c r="T251">
        <f t="shared" si="6"/>
        <v>0</v>
      </c>
      <c r="U251">
        <f t="shared" si="7"/>
        <v>0</v>
      </c>
      <c r="V251">
        <f t="shared" si="8"/>
        <v>0</v>
      </c>
      <c r="W251">
        <f t="shared" si="9"/>
        <v>0</v>
      </c>
      <c r="X251">
        <f t="shared" si="10"/>
        <v>0</v>
      </c>
      <c r="Y251">
        <f t="shared" si="11"/>
        <v>0</v>
      </c>
      <c r="Z251">
        <f t="shared" si="12"/>
        <v>0</v>
      </c>
      <c r="AA251">
        <f t="shared" si="13"/>
        <v>0</v>
      </c>
      <c r="AB251">
        <f t="shared" si="14"/>
        <v>0</v>
      </c>
      <c r="AC251">
        <f t="shared" si="15"/>
        <v>0</v>
      </c>
      <c r="AE251">
        <f t="shared" si="0"/>
      </c>
      <c r="AV251">
        <f t="shared" si="16"/>
      </c>
      <c r="BM251">
        <f t="shared" si="17"/>
      </c>
      <c r="CD251">
        <f t="shared" si="0"/>
      </c>
      <c r="CZ251">
        <f t="shared" si="18"/>
      </c>
      <c r="DA251">
        <f t="shared" si="1"/>
      </c>
      <c r="DB251">
        <f t="shared" si="19"/>
      </c>
      <c r="DC251">
        <f t="shared" si="20"/>
      </c>
      <c r="DD251">
        <f t="shared" si="21"/>
      </c>
      <c r="DE251">
        <f t="shared" si="22"/>
      </c>
      <c r="DF251">
        <f t="shared" si="23"/>
      </c>
      <c r="DG251">
        <f t="shared" si="24"/>
      </c>
      <c r="DH251">
        <f t="shared" si="25"/>
      </c>
      <c r="DI251">
        <f t="shared" si="1"/>
      </c>
    </row>
    <row r="252" ht="15" customHeight="1">
      <c r="B252">
        <f t="shared" si="2"/>
      </c>
      <c r="R252">
        <f t="shared" si="4"/>
        <v>0</v>
      </c>
      <c r="S252">
        <f t="shared" si="5"/>
        <v>0</v>
      </c>
      <c r="T252">
        <f t="shared" si="6"/>
        <v>0</v>
      </c>
      <c r="U252">
        <f t="shared" si="7"/>
        <v>0</v>
      </c>
      <c r="V252">
        <f t="shared" si="8"/>
        <v>0</v>
      </c>
      <c r="W252">
        <f t="shared" si="9"/>
        <v>0</v>
      </c>
      <c r="X252">
        <f t="shared" si="10"/>
        <v>0</v>
      </c>
      <c r="Y252">
        <f t="shared" si="11"/>
        <v>0</v>
      </c>
      <c r="Z252">
        <f t="shared" si="12"/>
        <v>0</v>
      </c>
      <c r="AA252">
        <f t="shared" si="13"/>
        <v>0</v>
      </c>
      <c r="AB252">
        <f t="shared" si="14"/>
        <v>0</v>
      </c>
      <c r="AC252">
        <f t="shared" si="15"/>
        <v>0</v>
      </c>
      <c r="AE252">
        <f t="shared" si="0"/>
      </c>
      <c r="AV252">
        <f t="shared" si="16"/>
      </c>
      <c r="BM252">
        <f t="shared" si="17"/>
      </c>
      <c r="CD252">
        <f t="shared" si="0"/>
      </c>
      <c r="CZ252">
        <f t="shared" si="18"/>
      </c>
      <c r="DA252">
        <f t="shared" si="1"/>
      </c>
      <c r="DB252">
        <f t="shared" si="19"/>
      </c>
      <c r="DC252">
        <f t="shared" si="20"/>
      </c>
      <c r="DD252">
        <f t="shared" si="21"/>
      </c>
      <c r="DE252">
        <f t="shared" si="22"/>
      </c>
      <c r="DF252">
        <f t="shared" si="23"/>
      </c>
      <c r="DG252">
        <f t="shared" si="24"/>
      </c>
      <c r="DH252">
        <f t="shared" si="25"/>
      </c>
      <c r="DI252">
        <f t="shared" si="1"/>
      </c>
    </row>
    <row r="253" ht="15" customHeight="1">
      <c r="B253">
        <f t="shared" si="2"/>
      </c>
      <c r="R253">
        <f t="shared" si="4"/>
        <v>0</v>
      </c>
      <c r="S253">
        <f t="shared" si="5"/>
        <v>0</v>
      </c>
      <c r="T253">
        <f t="shared" si="6"/>
        <v>0</v>
      </c>
      <c r="U253">
        <f t="shared" si="7"/>
        <v>0</v>
      </c>
      <c r="V253">
        <f t="shared" si="8"/>
        <v>0</v>
      </c>
      <c r="W253">
        <f t="shared" si="9"/>
        <v>0</v>
      </c>
      <c r="X253">
        <f t="shared" si="10"/>
        <v>0</v>
      </c>
      <c r="Y253">
        <f t="shared" si="11"/>
        <v>0</v>
      </c>
      <c r="Z253">
        <f t="shared" si="12"/>
        <v>0</v>
      </c>
      <c r="AA253">
        <f t="shared" si="13"/>
        <v>0</v>
      </c>
      <c r="AB253">
        <f t="shared" si="14"/>
        <v>0</v>
      </c>
      <c r="AC253">
        <f t="shared" si="15"/>
        <v>0</v>
      </c>
      <c r="AE253">
        <f t="shared" si="0"/>
      </c>
      <c r="AV253">
        <f t="shared" si="16"/>
      </c>
      <c r="BM253">
        <f t="shared" si="17"/>
      </c>
      <c r="CD253">
        <f t="shared" si="0"/>
      </c>
      <c r="CZ253">
        <f t="shared" si="18"/>
      </c>
      <c r="DA253">
        <f t="shared" si="1"/>
      </c>
      <c r="DB253">
        <f t="shared" si="19"/>
      </c>
      <c r="DC253">
        <f t="shared" si="20"/>
      </c>
      <c r="DD253">
        <f t="shared" si="21"/>
      </c>
      <c r="DE253">
        <f t="shared" si="22"/>
      </c>
      <c r="DF253">
        <f t="shared" si="23"/>
      </c>
      <c r="DG253">
        <f t="shared" si="24"/>
      </c>
      <c r="DH253">
        <f t="shared" si="25"/>
      </c>
      <c r="DI253">
        <f t="shared" si="1"/>
      </c>
    </row>
    <row r="254" ht="15" customHeight="1">
      <c r="B254">
        <f t="shared" si="2"/>
      </c>
      <c r="R254">
        <f t="shared" si="4"/>
        <v>0</v>
      </c>
      <c r="S254">
        <f t="shared" si="5"/>
        <v>0</v>
      </c>
      <c r="T254">
        <f t="shared" si="6"/>
        <v>0</v>
      </c>
      <c r="U254">
        <f t="shared" si="7"/>
        <v>0</v>
      </c>
      <c r="V254">
        <f t="shared" si="8"/>
        <v>0</v>
      </c>
      <c r="W254">
        <f t="shared" si="9"/>
        <v>0</v>
      </c>
      <c r="X254">
        <f t="shared" si="10"/>
        <v>0</v>
      </c>
      <c r="Y254">
        <f t="shared" si="11"/>
        <v>0</v>
      </c>
      <c r="Z254">
        <f t="shared" si="12"/>
        <v>0</v>
      </c>
      <c r="AA254">
        <f t="shared" si="13"/>
        <v>0</v>
      </c>
      <c r="AB254">
        <f t="shared" si="14"/>
        <v>0</v>
      </c>
      <c r="AC254">
        <f t="shared" si="15"/>
        <v>0</v>
      </c>
      <c r="AE254">
        <f t="shared" si="0"/>
      </c>
      <c r="AV254">
        <f t="shared" si="16"/>
      </c>
      <c r="BM254">
        <f t="shared" si="17"/>
      </c>
      <c r="CD254">
        <f t="shared" si="0"/>
      </c>
      <c r="CZ254">
        <f t="shared" si="18"/>
      </c>
      <c r="DA254">
        <f t="shared" si="1"/>
      </c>
      <c r="DB254">
        <f t="shared" si="19"/>
      </c>
      <c r="DC254">
        <f t="shared" si="20"/>
      </c>
      <c r="DD254">
        <f t="shared" si="21"/>
      </c>
      <c r="DE254">
        <f t="shared" si="22"/>
      </c>
      <c r="DF254">
        <f t="shared" si="23"/>
      </c>
      <c r="DG254">
        <f t="shared" si="24"/>
      </c>
      <c r="DH254">
        <f t="shared" si="25"/>
      </c>
      <c r="DI254">
        <f t="shared" si="1"/>
      </c>
    </row>
    <row r="255" ht="15" customHeight="1">
      <c r="B255">
        <f t="shared" si="2"/>
      </c>
      <c r="R255">
        <f t="shared" si="4"/>
        <v>0</v>
      </c>
      <c r="S255">
        <f t="shared" si="5"/>
        <v>0</v>
      </c>
      <c r="T255">
        <f t="shared" si="6"/>
        <v>0</v>
      </c>
      <c r="U255">
        <f t="shared" si="7"/>
        <v>0</v>
      </c>
      <c r="V255">
        <f t="shared" si="8"/>
        <v>0</v>
      </c>
      <c r="W255">
        <f t="shared" si="9"/>
        <v>0</v>
      </c>
      <c r="X255">
        <f t="shared" si="10"/>
        <v>0</v>
      </c>
      <c r="Y255">
        <f t="shared" si="11"/>
        <v>0</v>
      </c>
      <c r="Z255">
        <f t="shared" si="12"/>
        <v>0</v>
      </c>
      <c r="AA255">
        <f t="shared" si="13"/>
        <v>0</v>
      </c>
      <c r="AB255">
        <f t="shared" si="14"/>
        <v>0</v>
      </c>
      <c r="AC255">
        <f t="shared" si="15"/>
        <v>0</v>
      </c>
      <c r="AE255">
        <f t="shared" si="0"/>
      </c>
      <c r="AV255">
        <f t="shared" si="16"/>
      </c>
      <c r="BM255">
        <f t="shared" si="17"/>
      </c>
      <c r="CD255">
        <f t="shared" si="0"/>
      </c>
      <c r="CZ255">
        <f t="shared" si="18"/>
      </c>
      <c r="DA255">
        <f t="shared" si="1"/>
      </c>
      <c r="DB255">
        <f t="shared" si="19"/>
      </c>
      <c r="DC255">
        <f t="shared" si="20"/>
      </c>
      <c r="DD255">
        <f t="shared" si="21"/>
      </c>
      <c r="DE255">
        <f t="shared" si="22"/>
      </c>
      <c r="DF255">
        <f t="shared" si="23"/>
      </c>
      <c r="DG255">
        <f t="shared" si="24"/>
      </c>
      <c r="DH255">
        <f t="shared" si="25"/>
      </c>
      <c r="DI255">
        <f t="shared" si="1"/>
      </c>
    </row>
    <row r="256" ht="15" customHeight="1">
      <c r="B256">
        <f t="shared" si="2"/>
      </c>
      <c r="R256">
        <f t="shared" si="4"/>
        <v>0</v>
      </c>
      <c r="S256">
        <f t="shared" si="5"/>
        <v>0</v>
      </c>
      <c r="T256">
        <f t="shared" si="6"/>
        <v>0</v>
      </c>
      <c r="U256">
        <f t="shared" si="7"/>
        <v>0</v>
      </c>
      <c r="V256">
        <f t="shared" si="8"/>
        <v>0</v>
      </c>
      <c r="W256">
        <f t="shared" si="9"/>
        <v>0</v>
      </c>
      <c r="X256">
        <f t="shared" si="10"/>
        <v>0</v>
      </c>
      <c r="Y256">
        <f t="shared" si="11"/>
        <v>0</v>
      </c>
      <c r="Z256">
        <f t="shared" si="12"/>
        <v>0</v>
      </c>
      <c r="AA256">
        <f t="shared" si="13"/>
        <v>0</v>
      </c>
      <c r="AB256">
        <f t="shared" si="14"/>
        <v>0</v>
      </c>
      <c r="AC256">
        <f t="shared" si="15"/>
        <v>0</v>
      </c>
      <c r="AE256">
        <f t="shared" si="0"/>
      </c>
      <c r="AV256">
        <f t="shared" si="16"/>
      </c>
      <c r="BM256">
        <f t="shared" si="17"/>
      </c>
      <c r="CD256">
        <f t="shared" si="0"/>
      </c>
      <c r="CZ256">
        <f t="shared" si="18"/>
      </c>
      <c r="DA256">
        <f t="shared" si="1"/>
      </c>
      <c r="DB256">
        <f t="shared" si="19"/>
      </c>
      <c r="DC256">
        <f t="shared" si="20"/>
      </c>
      <c r="DD256">
        <f t="shared" si="21"/>
      </c>
      <c r="DE256">
        <f t="shared" si="22"/>
      </c>
      <c r="DF256">
        <f t="shared" si="23"/>
      </c>
      <c r="DG256">
        <f t="shared" si="24"/>
      </c>
      <c r="DH256">
        <f t="shared" si="25"/>
      </c>
      <c r="DI256">
        <f t="shared" si="1"/>
      </c>
    </row>
    <row r="257" ht="15" customHeight="1">
      <c r="B257">
        <f t="shared" si="2"/>
      </c>
      <c r="R257">
        <f t="shared" si="4"/>
        <v>0</v>
      </c>
      <c r="S257">
        <f t="shared" si="5"/>
        <v>0</v>
      </c>
      <c r="T257">
        <f t="shared" si="6"/>
        <v>0</v>
      </c>
      <c r="U257">
        <f t="shared" si="7"/>
        <v>0</v>
      </c>
      <c r="V257">
        <f t="shared" si="8"/>
        <v>0</v>
      </c>
      <c r="W257">
        <f t="shared" si="9"/>
        <v>0</v>
      </c>
      <c r="X257">
        <f t="shared" si="10"/>
        <v>0</v>
      </c>
      <c r="Y257">
        <f t="shared" si="11"/>
        <v>0</v>
      </c>
      <c r="Z257">
        <f t="shared" si="12"/>
        <v>0</v>
      </c>
      <c r="AA257">
        <f t="shared" si="13"/>
        <v>0</v>
      </c>
      <c r="AB257">
        <f t="shared" si="14"/>
        <v>0</v>
      </c>
      <c r="AC257">
        <f t="shared" si="15"/>
        <v>0</v>
      </c>
      <c r="AE257">
        <f t="shared" si="0"/>
      </c>
      <c r="AV257">
        <f t="shared" si="16"/>
      </c>
      <c r="BM257">
        <f t="shared" si="17"/>
      </c>
      <c r="CD257">
        <f t="shared" si="0"/>
      </c>
      <c r="CZ257">
        <f t="shared" si="18"/>
      </c>
      <c r="DA257">
        <f t="shared" si="1"/>
      </c>
      <c r="DB257">
        <f t="shared" si="19"/>
      </c>
      <c r="DC257">
        <f t="shared" si="20"/>
      </c>
      <c r="DD257">
        <f t="shared" si="21"/>
      </c>
      <c r="DE257">
        <f t="shared" si="22"/>
      </c>
      <c r="DF257">
        <f t="shared" si="23"/>
      </c>
      <c r="DG257">
        <f t="shared" si="24"/>
      </c>
      <c r="DH257">
        <f t="shared" si="25"/>
      </c>
      <c r="DI257">
        <f t="shared" si="1"/>
      </c>
    </row>
    <row r="258" ht="15" customHeight="1">
      <c r="B258">
        <f t="shared" si="2"/>
      </c>
      <c r="R258">
        <f t="shared" si="4"/>
        <v>0</v>
      </c>
      <c r="S258">
        <f t="shared" si="5"/>
        <v>0</v>
      </c>
      <c r="T258">
        <f t="shared" si="6"/>
        <v>0</v>
      </c>
      <c r="U258">
        <f t="shared" si="7"/>
        <v>0</v>
      </c>
      <c r="V258">
        <f t="shared" si="8"/>
        <v>0</v>
      </c>
      <c r="W258">
        <f t="shared" si="9"/>
        <v>0</v>
      </c>
      <c r="X258">
        <f t="shared" si="10"/>
        <v>0</v>
      </c>
      <c r="Y258">
        <f t="shared" si="11"/>
        <v>0</v>
      </c>
      <c r="Z258">
        <f t="shared" si="12"/>
        <v>0</v>
      </c>
      <c r="AA258">
        <f t="shared" si="13"/>
        <v>0</v>
      </c>
      <c r="AB258">
        <f t="shared" si="14"/>
        <v>0</v>
      </c>
      <c r="AC258">
        <f t="shared" si="15"/>
        <v>0</v>
      </c>
      <c r="AE258">
        <f t="shared" si="0"/>
      </c>
      <c r="AV258">
        <f t="shared" si="16"/>
      </c>
      <c r="BM258">
        <f t="shared" si="17"/>
      </c>
      <c r="CD258">
        <f t="shared" si="0"/>
      </c>
      <c r="CZ258">
        <f t="shared" si="18"/>
      </c>
      <c r="DA258">
        <f t="shared" si="1"/>
      </c>
      <c r="DB258">
        <f t="shared" si="19"/>
      </c>
      <c r="DC258">
        <f t="shared" si="20"/>
      </c>
      <c r="DD258">
        <f t="shared" si="21"/>
      </c>
      <c r="DE258">
        <f t="shared" si="22"/>
      </c>
      <c r="DF258">
        <f t="shared" si="23"/>
      </c>
      <c r="DG258">
        <f t="shared" si="24"/>
      </c>
      <c r="DH258">
        <f t="shared" si="25"/>
      </c>
      <c r="DI258">
        <f t="shared" si="1"/>
      </c>
    </row>
    <row r="259" ht="15" customHeight="1">
      <c r="B259">
        <f t="shared" si="2"/>
      </c>
      <c r="R259">
        <f t="shared" si="4"/>
        <v>0</v>
      </c>
      <c r="S259">
        <f t="shared" si="5"/>
        <v>0</v>
      </c>
      <c r="T259">
        <f t="shared" si="6"/>
        <v>0</v>
      </c>
      <c r="U259">
        <f t="shared" si="7"/>
        <v>0</v>
      </c>
      <c r="V259">
        <f t="shared" si="8"/>
        <v>0</v>
      </c>
      <c r="W259">
        <f t="shared" si="9"/>
        <v>0</v>
      </c>
      <c r="X259">
        <f t="shared" si="10"/>
        <v>0</v>
      </c>
      <c r="Y259">
        <f t="shared" si="11"/>
        <v>0</v>
      </c>
      <c r="Z259">
        <f t="shared" si="12"/>
        <v>0</v>
      </c>
      <c r="AA259">
        <f t="shared" si="13"/>
        <v>0</v>
      </c>
      <c r="AB259">
        <f t="shared" si="14"/>
        <v>0</v>
      </c>
      <c r="AC259">
        <f t="shared" si="15"/>
        <v>0</v>
      </c>
      <c r="AE259">
        <f t="shared" si="0"/>
      </c>
      <c r="AV259">
        <f t="shared" si="16"/>
      </c>
      <c r="BM259">
        <f t="shared" si="17"/>
      </c>
      <c r="CD259">
        <f t="shared" si="0"/>
      </c>
      <c r="CZ259">
        <f t="shared" si="18"/>
      </c>
      <c r="DA259">
        <f t="shared" si="1"/>
      </c>
      <c r="DB259">
        <f t="shared" si="19"/>
      </c>
      <c r="DC259">
        <f t="shared" si="20"/>
      </c>
      <c r="DD259">
        <f t="shared" si="21"/>
      </c>
      <c r="DE259">
        <f t="shared" si="22"/>
      </c>
      <c r="DF259">
        <f t="shared" si="23"/>
      </c>
      <c r="DG259">
        <f t="shared" si="24"/>
      </c>
      <c r="DH259">
        <f t="shared" si="25"/>
      </c>
      <c r="DI259">
        <f t="shared" si="1"/>
      </c>
    </row>
    <row r="260" ht="15" customHeight="1">
      <c r="B260">
        <f t="shared" si="2"/>
      </c>
      <c r="R260">
        <f t="shared" si="4"/>
        <v>0</v>
      </c>
      <c r="S260">
        <f t="shared" si="5"/>
        <v>0</v>
      </c>
      <c r="T260">
        <f t="shared" si="6"/>
        <v>0</v>
      </c>
      <c r="U260">
        <f t="shared" si="7"/>
        <v>0</v>
      </c>
      <c r="V260">
        <f t="shared" si="8"/>
        <v>0</v>
      </c>
      <c r="W260">
        <f t="shared" si="9"/>
        <v>0</v>
      </c>
      <c r="X260">
        <f t="shared" si="10"/>
        <v>0</v>
      </c>
      <c r="Y260">
        <f t="shared" si="11"/>
        <v>0</v>
      </c>
      <c r="Z260">
        <f t="shared" si="12"/>
        <v>0</v>
      </c>
      <c r="AA260">
        <f t="shared" si="13"/>
        <v>0</v>
      </c>
      <c r="AB260">
        <f t="shared" si="14"/>
        <v>0</v>
      </c>
      <c r="AC260">
        <f t="shared" si="15"/>
        <v>0</v>
      </c>
      <c r="AE260">
        <f t="shared" si="0"/>
      </c>
      <c r="AV260">
        <f t="shared" si="16"/>
      </c>
      <c r="BM260">
        <f t="shared" si="17"/>
      </c>
      <c r="CD260">
        <f t="shared" si="0"/>
      </c>
      <c r="CZ260">
        <f t="shared" si="18"/>
      </c>
      <c r="DA260">
        <f t="shared" si="1"/>
      </c>
      <c r="DB260">
        <f t="shared" si="19"/>
      </c>
      <c r="DC260">
        <f t="shared" si="20"/>
      </c>
      <c r="DD260">
        <f t="shared" si="21"/>
      </c>
      <c r="DE260">
        <f t="shared" si="22"/>
      </c>
      <c r="DF260">
        <f t="shared" si="23"/>
      </c>
      <c r="DG260">
        <f t="shared" si="24"/>
      </c>
      <c r="DH260">
        <f t="shared" si="25"/>
      </c>
      <c r="DI260">
        <f t="shared" si="1"/>
      </c>
    </row>
    <row r="261" ht="15" customHeight="1">
      <c r="B261">
        <f t="shared" si="2"/>
      </c>
      <c r="R261">
        <f t="shared" si="4"/>
        <v>0</v>
      </c>
      <c r="S261">
        <f t="shared" si="5"/>
        <v>0</v>
      </c>
      <c r="T261">
        <f t="shared" si="6"/>
        <v>0</v>
      </c>
      <c r="U261">
        <f t="shared" si="7"/>
        <v>0</v>
      </c>
      <c r="V261">
        <f t="shared" si="8"/>
        <v>0</v>
      </c>
      <c r="W261">
        <f t="shared" si="9"/>
        <v>0</v>
      </c>
      <c r="X261">
        <f t="shared" si="10"/>
        <v>0</v>
      </c>
      <c r="Y261">
        <f t="shared" si="11"/>
        <v>0</v>
      </c>
      <c r="Z261">
        <f t="shared" si="12"/>
        <v>0</v>
      </c>
      <c r="AA261">
        <f t="shared" si="13"/>
        <v>0</v>
      </c>
      <c r="AB261">
        <f t="shared" si="14"/>
        <v>0</v>
      </c>
      <c r="AC261">
        <f t="shared" si="15"/>
        <v>0</v>
      </c>
      <c r="AE261">
        <f t="shared" si="0"/>
      </c>
      <c r="AV261">
        <f t="shared" si="16"/>
      </c>
      <c r="BM261">
        <f t="shared" si="17"/>
      </c>
      <c r="CD261">
        <f t="shared" si="0"/>
      </c>
      <c r="CZ261">
        <f t="shared" si="18"/>
      </c>
      <c r="DA261">
        <f t="shared" si="1"/>
      </c>
      <c r="DB261">
        <f t="shared" si="19"/>
      </c>
      <c r="DC261">
        <f t="shared" si="20"/>
      </c>
      <c r="DD261">
        <f t="shared" si="21"/>
      </c>
      <c r="DE261">
        <f t="shared" si="22"/>
      </c>
      <c r="DF261">
        <f t="shared" si="23"/>
      </c>
      <c r="DG261">
        <f t="shared" si="24"/>
      </c>
      <c r="DH261">
        <f t="shared" si="25"/>
      </c>
      <c r="DI261">
        <f t="shared" si="1"/>
      </c>
    </row>
    <row r="262" ht="15" customHeight="1">
      <c r="B262">
        <f t="shared" si="2"/>
      </c>
      <c r="R262">
        <f t="shared" si="4"/>
        <v>0</v>
      </c>
      <c r="S262">
        <f t="shared" si="5"/>
        <v>0</v>
      </c>
      <c r="T262">
        <f t="shared" si="6"/>
        <v>0</v>
      </c>
      <c r="U262">
        <f t="shared" si="7"/>
        <v>0</v>
      </c>
      <c r="V262">
        <f t="shared" si="8"/>
        <v>0</v>
      </c>
      <c r="W262">
        <f t="shared" si="9"/>
        <v>0</v>
      </c>
      <c r="X262">
        <f t="shared" si="10"/>
        <v>0</v>
      </c>
      <c r="Y262">
        <f t="shared" si="11"/>
        <v>0</v>
      </c>
      <c r="Z262">
        <f t="shared" si="12"/>
        <v>0</v>
      </c>
      <c r="AA262">
        <f t="shared" si="13"/>
        <v>0</v>
      </c>
      <c r="AB262">
        <f t="shared" si="14"/>
        <v>0</v>
      </c>
      <c r="AC262">
        <f t="shared" si="15"/>
        <v>0</v>
      </c>
      <c r="AE262">
        <f t="shared" si="0"/>
      </c>
      <c r="AV262">
        <f t="shared" si="16"/>
      </c>
      <c r="BM262">
        <f t="shared" si="17"/>
      </c>
      <c r="CD262">
        <f t="shared" si="0"/>
      </c>
      <c r="CZ262">
        <f t="shared" si="18"/>
      </c>
      <c r="DA262">
        <f t="shared" si="1"/>
      </c>
      <c r="DB262">
        <f t="shared" si="19"/>
      </c>
      <c r="DC262">
        <f t="shared" si="20"/>
      </c>
      <c r="DD262">
        <f t="shared" si="21"/>
      </c>
      <c r="DE262">
        <f t="shared" si="22"/>
      </c>
      <c r="DF262">
        <f t="shared" si="23"/>
      </c>
      <c r="DG262">
        <f t="shared" si="24"/>
      </c>
      <c r="DH262">
        <f t="shared" si="25"/>
      </c>
      <c r="DI262">
        <f t="shared" si="1"/>
      </c>
    </row>
    <row r="263" ht="15" customHeight="1">
      <c r="B263">
        <f t="shared" si="2"/>
      </c>
      <c r="R263">
        <f t="shared" si="4"/>
        <v>0</v>
      </c>
      <c r="S263">
        <f t="shared" si="5"/>
        <v>0</v>
      </c>
      <c r="T263">
        <f t="shared" si="6"/>
        <v>0</v>
      </c>
      <c r="U263">
        <f t="shared" si="7"/>
        <v>0</v>
      </c>
      <c r="V263">
        <f t="shared" si="8"/>
        <v>0</v>
      </c>
      <c r="W263">
        <f t="shared" si="9"/>
        <v>0</v>
      </c>
      <c r="X263">
        <f t="shared" si="10"/>
        <v>0</v>
      </c>
      <c r="Y263">
        <f t="shared" si="11"/>
        <v>0</v>
      </c>
      <c r="Z263">
        <f t="shared" si="12"/>
        <v>0</v>
      </c>
      <c r="AA263">
        <f t="shared" si="13"/>
        <v>0</v>
      </c>
      <c r="AB263">
        <f t="shared" si="14"/>
        <v>0</v>
      </c>
      <c r="AC263">
        <f t="shared" si="15"/>
        <v>0</v>
      </c>
      <c r="AE263">
        <f t="shared" si="0"/>
      </c>
      <c r="AV263">
        <f t="shared" si="16"/>
      </c>
      <c r="BM263">
        <f t="shared" si="17"/>
      </c>
      <c r="CD263">
        <f t="shared" si="0"/>
      </c>
      <c r="CZ263">
        <f t="shared" si="18"/>
      </c>
      <c r="DA263">
        <f t="shared" si="1"/>
      </c>
      <c r="DB263">
        <f t="shared" si="19"/>
      </c>
      <c r="DC263">
        <f t="shared" si="20"/>
      </c>
      <c r="DD263">
        <f t="shared" si="21"/>
      </c>
      <c r="DE263">
        <f t="shared" si="22"/>
      </c>
      <c r="DF263">
        <f t="shared" si="23"/>
      </c>
      <c r="DG263">
        <f t="shared" si="24"/>
      </c>
      <c r="DH263">
        <f t="shared" si="25"/>
      </c>
      <c r="DI263">
        <f t="shared" si="1"/>
      </c>
    </row>
    <row r="264" ht="15" customHeight="1">
      <c r="B264">
        <f t="shared" si="2"/>
      </c>
      <c r="R264">
        <f t="shared" si="4"/>
        <v>0</v>
      </c>
      <c r="S264">
        <f t="shared" si="5"/>
        <v>0</v>
      </c>
      <c r="T264">
        <f t="shared" si="6"/>
        <v>0</v>
      </c>
      <c r="U264">
        <f t="shared" si="7"/>
        <v>0</v>
      </c>
      <c r="V264">
        <f t="shared" si="8"/>
        <v>0</v>
      </c>
      <c r="W264">
        <f t="shared" si="9"/>
        <v>0</v>
      </c>
      <c r="X264">
        <f t="shared" si="10"/>
        <v>0</v>
      </c>
      <c r="Y264">
        <f t="shared" si="11"/>
        <v>0</v>
      </c>
      <c r="Z264">
        <f t="shared" si="12"/>
        <v>0</v>
      </c>
      <c r="AA264">
        <f t="shared" si="13"/>
        <v>0</v>
      </c>
      <c r="AB264">
        <f t="shared" si="14"/>
        <v>0</v>
      </c>
      <c r="AC264">
        <f t="shared" si="15"/>
        <v>0</v>
      </c>
      <c r="AE264">
        <f t="shared" si="0"/>
      </c>
      <c r="AV264">
        <f t="shared" si="16"/>
      </c>
      <c r="BM264">
        <f t="shared" si="17"/>
      </c>
      <c r="CD264">
        <f t="shared" si="0"/>
      </c>
      <c r="CZ264">
        <f t="shared" si="18"/>
      </c>
      <c r="DA264">
        <f t="shared" si="1"/>
      </c>
      <c r="DB264">
        <f t="shared" si="19"/>
      </c>
      <c r="DC264">
        <f t="shared" si="20"/>
      </c>
      <c r="DD264">
        <f t="shared" si="21"/>
      </c>
      <c r="DE264">
        <f t="shared" si="22"/>
      </c>
      <c r="DF264">
        <f t="shared" si="23"/>
      </c>
      <c r="DG264">
        <f t="shared" si="24"/>
      </c>
      <c r="DH264">
        <f t="shared" si="25"/>
      </c>
      <c r="DI264">
        <f t="shared" si="1"/>
      </c>
    </row>
    <row r="265" ht="15" customHeight="1">
      <c r="B265">
        <f t="shared" si="2"/>
      </c>
      <c r="R265">
        <f t="shared" si="4"/>
        <v>0</v>
      </c>
      <c r="S265">
        <f t="shared" si="5"/>
        <v>0</v>
      </c>
      <c r="T265">
        <f t="shared" si="6"/>
        <v>0</v>
      </c>
      <c r="U265">
        <f t="shared" si="7"/>
        <v>0</v>
      </c>
      <c r="V265">
        <f t="shared" si="8"/>
        <v>0</v>
      </c>
      <c r="W265">
        <f t="shared" si="9"/>
        <v>0</v>
      </c>
      <c r="X265">
        <f t="shared" si="10"/>
        <v>0</v>
      </c>
      <c r="Y265">
        <f t="shared" si="11"/>
        <v>0</v>
      </c>
      <c r="Z265">
        <f t="shared" si="12"/>
        <v>0</v>
      </c>
      <c r="AA265">
        <f t="shared" si="13"/>
        <v>0</v>
      </c>
      <c r="AB265">
        <f t="shared" si="14"/>
        <v>0</v>
      </c>
      <c r="AC265">
        <f t="shared" si="15"/>
        <v>0</v>
      </c>
      <c r="AE265">
        <f t="shared" si="0"/>
      </c>
      <c r="AV265">
        <f t="shared" si="16"/>
      </c>
      <c r="BM265">
        <f t="shared" si="17"/>
      </c>
      <c r="CD265">
        <f t="shared" si="0"/>
      </c>
      <c r="CZ265">
        <f t="shared" si="18"/>
      </c>
      <c r="DA265">
        <f t="shared" si="1"/>
      </c>
      <c r="DB265">
        <f t="shared" si="19"/>
      </c>
      <c r="DC265">
        <f t="shared" si="20"/>
      </c>
      <c r="DD265">
        <f t="shared" si="21"/>
      </c>
      <c r="DE265">
        <f t="shared" si="22"/>
      </c>
      <c r="DF265">
        <f t="shared" si="23"/>
      </c>
      <c r="DG265">
        <f t="shared" si="24"/>
      </c>
      <c r="DH265">
        <f t="shared" si="25"/>
      </c>
      <c r="DI265">
        <f t="shared" si="1"/>
      </c>
    </row>
    <row r="266" ht="15" customHeight="1">
      <c r="B266">
        <f t="shared" si="2"/>
      </c>
      <c r="R266">
        <f t="shared" si="4"/>
        <v>0</v>
      </c>
      <c r="S266">
        <f t="shared" si="5"/>
        <v>0</v>
      </c>
      <c r="T266">
        <f t="shared" si="6"/>
        <v>0</v>
      </c>
      <c r="U266">
        <f t="shared" si="7"/>
        <v>0</v>
      </c>
      <c r="V266">
        <f t="shared" si="8"/>
        <v>0</v>
      </c>
      <c r="W266">
        <f t="shared" si="9"/>
        <v>0</v>
      </c>
      <c r="X266">
        <f t="shared" si="10"/>
        <v>0</v>
      </c>
      <c r="Y266">
        <f t="shared" si="11"/>
        <v>0</v>
      </c>
      <c r="Z266">
        <f t="shared" si="12"/>
        <v>0</v>
      </c>
      <c r="AA266">
        <f t="shared" si="13"/>
        <v>0</v>
      </c>
      <c r="AB266">
        <f t="shared" si="14"/>
        <v>0</v>
      </c>
      <c r="AC266">
        <f t="shared" si="15"/>
        <v>0</v>
      </c>
      <c r="AE266">
        <f t="shared" si="0"/>
      </c>
      <c r="AV266">
        <f t="shared" si="16"/>
      </c>
      <c r="BM266">
        <f t="shared" si="17"/>
      </c>
      <c r="CD266">
        <f t="shared" si="0"/>
      </c>
      <c r="CZ266">
        <f t="shared" si="18"/>
      </c>
      <c r="DA266">
        <f t="shared" si="1"/>
      </c>
      <c r="DB266">
        <f t="shared" si="19"/>
      </c>
      <c r="DC266">
        <f t="shared" si="20"/>
      </c>
      <c r="DD266">
        <f t="shared" si="21"/>
      </c>
      <c r="DE266">
        <f t="shared" si="22"/>
      </c>
      <c r="DF266">
        <f t="shared" si="23"/>
      </c>
      <c r="DG266">
        <f t="shared" si="24"/>
      </c>
      <c r="DH266">
        <f t="shared" si="25"/>
      </c>
      <c r="DI266">
        <f t="shared" si="1"/>
      </c>
    </row>
    <row r="267" ht="15" customHeight="1">
      <c r="B267">
        <f t="shared" si="2"/>
      </c>
      <c r="R267">
        <f t="shared" si="4"/>
        <v>0</v>
      </c>
      <c r="S267">
        <f t="shared" si="5"/>
        <v>0</v>
      </c>
      <c r="T267">
        <f t="shared" si="6"/>
        <v>0</v>
      </c>
      <c r="U267">
        <f t="shared" si="7"/>
        <v>0</v>
      </c>
      <c r="V267">
        <f t="shared" si="8"/>
        <v>0</v>
      </c>
      <c r="W267">
        <f t="shared" si="9"/>
        <v>0</v>
      </c>
      <c r="X267">
        <f t="shared" si="10"/>
        <v>0</v>
      </c>
      <c r="Y267">
        <f t="shared" si="11"/>
        <v>0</v>
      </c>
      <c r="Z267">
        <f t="shared" si="12"/>
        <v>0</v>
      </c>
      <c r="AA267">
        <f t="shared" si="13"/>
        <v>0</v>
      </c>
      <c r="AB267">
        <f t="shared" si="14"/>
        <v>0</v>
      </c>
      <c r="AC267">
        <f t="shared" si="15"/>
        <v>0</v>
      </c>
      <c r="AE267">
        <f t="shared" si="0"/>
      </c>
      <c r="AV267">
        <f t="shared" si="16"/>
      </c>
      <c r="BM267">
        <f t="shared" si="17"/>
      </c>
      <c r="CD267">
        <f t="shared" si="0"/>
      </c>
      <c r="CZ267">
        <f t="shared" si="18"/>
      </c>
      <c r="DA267">
        <f t="shared" si="1"/>
      </c>
      <c r="DB267">
        <f t="shared" si="19"/>
      </c>
      <c r="DC267">
        <f t="shared" si="20"/>
      </c>
      <c r="DD267">
        <f t="shared" si="21"/>
      </c>
      <c r="DE267">
        <f t="shared" si="22"/>
      </c>
      <c r="DF267">
        <f t="shared" si="23"/>
      </c>
      <c r="DG267">
        <f t="shared" si="24"/>
      </c>
      <c r="DH267">
        <f t="shared" si="25"/>
      </c>
      <c r="DI267">
        <f t="shared" si="1"/>
      </c>
    </row>
    <row r="268" ht="15" customHeight="1">
      <c r="B268">
        <f t="shared" si="2"/>
      </c>
      <c r="R268">
        <f t="shared" si="4"/>
        <v>0</v>
      </c>
      <c r="S268">
        <f t="shared" si="5"/>
        <v>0</v>
      </c>
      <c r="T268">
        <f t="shared" si="6"/>
        <v>0</v>
      </c>
      <c r="U268">
        <f t="shared" si="7"/>
        <v>0</v>
      </c>
      <c r="V268">
        <f t="shared" si="8"/>
        <v>0</v>
      </c>
      <c r="W268">
        <f t="shared" si="9"/>
        <v>0</v>
      </c>
      <c r="X268">
        <f t="shared" si="10"/>
        <v>0</v>
      </c>
      <c r="Y268">
        <f t="shared" si="11"/>
        <v>0</v>
      </c>
      <c r="Z268">
        <f t="shared" si="12"/>
        <v>0</v>
      </c>
      <c r="AA268">
        <f t="shared" si="13"/>
        <v>0</v>
      </c>
      <c r="AB268">
        <f t="shared" si="14"/>
        <v>0</v>
      </c>
      <c r="AC268">
        <f t="shared" si="15"/>
        <v>0</v>
      </c>
      <c r="AE268">
        <f t="shared" si="0"/>
      </c>
      <c r="AV268">
        <f t="shared" si="16"/>
      </c>
      <c r="BM268">
        <f t="shared" si="17"/>
      </c>
      <c r="CD268">
        <f t="shared" si="0"/>
      </c>
      <c r="CZ268">
        <f t="shared" si="18"/>
      </c>
      <c r="DA268">
        <f t="shared" si="1"/>
      </c>
      <c r="DB268">
        <f t="shared" si="19"/>
      </c>
      <c r="DC268">
        <f t="shared" si="20"/>
      </c>
      <c r="DD268">
        <f t="shared" si="21"/>
      </c>
      <c r="DE268">
        <f t="shared" si="22"/>
      </c>
      <c r="DF268">
        <f t="shared" si="23"/>
      </c>
      <c r="DG268">
        <f t="shared" si="24"/>
      </c>
      <c r="DH268">
        <f t="shared" si="25"/>
      </c>
      <c r="DI268">
        <f t="shared" si="1"/>
      </c>
    </row>
    <row r="269" ht="15" customHeight="1">
      <c r="B269">
        <f t="shared" si="2"/>
      </c>
      <c r="R269">
        <f t="shared" si="4"/>
        <v>0</v>
      </c>
      <c r="S269">
        <f t="shared" si="5"/>
        <v>0</v>
      </c>
      <c r="T269">
        <f t="shared" si="6"/>
        <v>0</v>
      </c>
      <c r="U269">
        <f t="shared" si="7"/>
        <v>0</v>
      </c>
      <c r="V269">
        <f t="shared" si="8"/>
        <v>0</v>
      </c>
      <c r="W269">
        <f t="shared" si="9"/>
        <v>0</v>
      </c>
      <c r="X269">
        <f t="shared" si="10"/>
        <v>0</v>
      </c>
      <c r="Y269">
        <f t="shared" si="11"/>
        <v>0</v>
      </c>
      <c r="Z269">
        <f t="shared" si="12"/>
        <v>0</v>
      </c>
      <c r="AA269">
        <f t="shared" si="13"/>
        <v>0</v>
      </c>
      <c r="AB269">
        <f t="shared" si="14"/>
        <v>0</v>
      </c>
      <c r="AC269">
        <f t="shared" si="15"/>
        <v>0</v>
      </c>
      <c r="AE269">
        <f t="shared" si="0"/>
      </c>
      <c r="AV269">
        <f t="shared" si="16"/>
      </c>
      <c r="BM269">
        <f t="shared" si="17"/>
      </c>
      <c r="CD269">
        <f t="shared" si="0"/>
      </c>
      <c r="CZ269">
        <f t="shared" si="18"/>
      </c>
      <c r="DA269">
        <f t="shared" si="1"/>
      </c>
      <c r="DB269">
        <f t="shared" si="19"/>
      </c>
      <c r="DC269">
        <f t="shared" si="20"/>
      </c>
      <c r="DD269">
        <f t="shared" si="21"/>
      </c>
      <c r="DE269">
        <f t="shared" si="22"/>
      </c>
      <c r="DF269">
        <f t="shared" si="23"/>
      </c>
      <c r="DG269">
        <f t="shared" si="24"/>
      </c>
      <c r="DH269">
        <f t="shared" si="25"/>
      </c>
      <c r="DI269">
        <f t="shared" si="1"/>
      </c>
    </row>
    <row r="270" ht="15" customHeight="1">
      <c r="B270">
        <f t="shared" si="2"/>
      </c>
      <c r="R270">
        <f t="shared" si="4"/>
        <v>0</v>
      </c>
      <c r="S270">
        <f t="shared" si="5"/>
        <v>0</v>
      </c>
      <c r="T270">
        <f t="shared" si="6"/>
        <v>0</v>
      </c>
      <c r="U270">
        <f t="shared" si="7"/>
        <v>0</v>
      </c>
      <c r="V270">
        <f t="shared" si="8"/>
        <v>0</v>
      </c>
      <c r="W270">
        <f t="shared" si="9"/>
        <v>0</v>
      </c>
      <c r="X270">
        <f t="shared" si="10"/>
        <v>0</v>
      </c>
      <c r="Y270">
        <f t="shared" si="11"/>
        <v>0</v>
      </c>
      <c r="Z270">
        <f t="shared" si="12"/>
        <v>0</v>
      </c>
      <c r="AA270">
        <f t="shared" si="13"/>
        <v>0</v>
      </c>
      <c r="AB270">
        <f t="shared" si="14"/>
        <v>0</v>
      </c>
      <c r="AC270">
        <f t="shared" si="15"/>
        <v>0</v>
      </c>
      <c r="AE270">
        <f t="shared" si="0"/>
      </c>
      <c r="AV270">
        <f t="shared" si="16"/>
      </c>
      <c r="BM270">
        <f t="shared" si="17"/>
      </c>
      <c r="CD270">
        <f t="shared" si="0"/>
      </c>
      <c r="CZ270">
        <f t="shared" si="18"/>
      </c>
      <c r="DA270">
        <f t="shared" si="1"/>
      </c>
      <c r="DB270">
        <f t="shared" si="19"/>
      </c>
      <c r="DC270">
        <f t="shared" si="20"/>
      </c>
      <c r="DD270">
        <f t="shared" si="21"/>
      </c>
      <c r="DE270">
        <f t="shared" si="22"/>
      </c>
      <c r="DF270">
        <f t="shared" si="23"/>
      </c>
      <c r="DG270">
        <f t="shared" si="24"/>
      </c>
      <c r="DH270">
        <f t="shared" si="25"/>
      </c>
      <c r="DI270">
        <f t="shared" si="1"/>
      </c>
    </row>
    <row r="271" ht="15" customHeight="1">
      <c r="B271">
        <f t="shared" si="2"/>
      </c>
      <c r="R271">
        <f t="shared" si="4"/>
        <v>0</v>
      </c>
      <c r="S271">
        <f t="shared" si="5"/>
        <v>0</v>
      </c>
      <c r="T271">
        <f t="shared" si="6"/>
        <v>0</v>
      </c>
      <c r="U271">
        <f t="shared" si="7"/>
        <v>0</v>
      </c>
      <c r="V271">
        <f t="shared" si="8"/>
        <v>0</v>
      </c>
      <c r="W271">
        <f t="shared" si="9"/>
        <v>0</v>
      </c>
      <c r="X271">
        <f t="shared" si="10"/>
        <v>0</v>
      </c>
      <c r="Y271">
        <f t="shared" si="11"/>
        <v>0</v>
      </c>
      <c r="Z271">
        <f t="shared" si="12"/>
        <v>0</v>
      </c>
      <c r="AA271">
        <f t="shared" si="13"/>
        <v>0</v>
      </c>
      <c r="AB271">
        <f t="shared" si="14"/>
        <v>0</v>
      </c>
      <c r="AC271">
        <f t="shared" si="15"/>
        <v>0</v>
      </c>
      <c r="AE271">
        <f t="shared" si="0"/>
      </c>
      <c r="AV271">
        <f t="shared" si="16"/>
      </c>
      <c r="BM271">
        <f t="shared" si="17"/>
      </c>
      <c r="CD271">
        <f t="shared" si="0"/>
      </c>
      <c r="CZ271">
        <f t="shared" si="18"/>
      </c>
      <c r="DA271">
        <f t="shared" si="1"/>
      </c>
      <c r="DB271">
        <f t="shared" si="19"/>
      </c>
      <c r="DC271">
        <f t="shared" si="20"/>
      </c>
      <c r="DD271">
        <f t="shared" si="21"/>
      </c>
      <c r="DE271">
        <f t="shared" si="22"/>
      </c>
      <c r="DF271">
        <f t="shared" si="23"/>
      </c>
      <c r="DG271">
        <f t="shared" si="24"/>
      </c>
      <c r="DH271">
        <f t="shared" si="25"/>
      </c>
      <c r="DI271">
        <f t="shared" si="1"/>
      </c>
    </row>
    <row r="272" ht="15" customHeight="1">
      <c r="B272">
        <f t="shared" si="2"/>
      </c>
      <c r="R272">
        <f t="shared" si="4"/>
        <v>0</v>
      </c>
      <c r="S272">
        <f t="shared" si="5"/>
        <v>0</v>
      </c>
      <c r="T272">
        <f t="shared" si="6"/>
        <v>0</v>
      </c>
      <c r="U272">
        <f t="shared" si="7"/>
        <v>0</v>
      </c>
      <c r="V272">
        <f t="shared" si="8"/>
        <v>0</v>
      </c>
      <c r="W272">
        <f t="shared" si="9"/>
        <v>0</v>
      </c>
      <c r="X272">
        <f t="shared" si="10"/>
        <v>0</v>
      </c>
      <c r="Y272">
        <f t="shared" si="11"/>
        <v>0</v>
      </c>
      <c r="Z272">
        <f t="shared" si="12"/>
        <v>0</v>
      </c>
      <c r="AA272">
        <f t="shared" si="13"/>
        <v>0</v>
      </c>
      <c r="AB272">
        <f t="shared" si="14"/>
        <v>0</v>
      </c>
      <c r="AC272">
        <f t="shared" si="15"/>
        <v>0</v>
      </c>
      <c r="AE272">
        <f t="shared" si="0"/>
      </c>
      <c r="AV272">
        <f t="shared" si="16"/>
      </c>
      <c r="BM272">
        <f t="shared" si="17"/>
      </c>
      <c r="CD272">
        <f t="shared" si="0"/>
      </c>
      <c r="CZ272">
        <f t="shared" si="18"/>
      </c>
      <c r="DA272">
        <f t="shared" si="1"/>
      </c>
      <c r="DB272">
        <f t="shared" si="19"/>
      </c>
      <c r="DC272">
        <f t="shared" si="20"/>
      </c>
      <c r="DD272">
        <f t="shared" si="21"/>
      </c>
      <c r="DE272">
        <f t="shared" si="22"/>
      </c>
      <c r="DF272">
        <f t="shared" si="23"/>
      </c>
      <c r="DG272">
        <f t="shared" si="24"/>
      </c>
      <c r="DH272">
        <f t="shared" si="25"/>
      </c>
      <c r="DI272">
        <f t="shared" si="1"/>
      </c>
    </row>
    <row r="273" ht="15" customHeight="1">
      <c r="B273">
        <f t="shared" si="2"/>
      </c>
      <c r="R273">
        <f t="shared" si="4"/>
        <v>0</v>
      </c>
      <c r="S273">
        <f t="shared" si="5"/>
        <v>0</v>
      </c>
      <c r="T273">
        <f t="shared" si="6"/>
        <v>0</v>
      </c>
      <c r="U273">
        <f t="shared" si="7"/>
        <v>0</v>
      </c>
      <c r="V273">
        <f t="shared" si="8"/>
        <v>0</v>
      </c>
      <c r="W273">
        <f t="shared" si="9"/>
        <v>0</v>
      </c>
      <c r="X273">
        <f t="shared" si="10"/>
        <v>0</v>
      </c>
      <c r="Y273">
        <f t="shared" si="11"/>
        <v>0</v>
      </c>
      <c r="Z273">
        <f t="shared" si="12"/>
        <v>0</v>
      </c>
      <c r="AA273">
        <f t="shared" si="13"/>
        <v>0</v>
      </c>
      <c r="AB273">
        <f t="shared" si="14"/>
        <v>0</v>
      </c>
      <c r="AC273">
        <f t="shared" si="15"/>
        <v>0</v>
      </c>
      <c r="AE273">
        <f t="shared" si="0"/>
      </c>
      <c r="AV273">
        <f t="shared" si="16"/>
      </c>
      <c r="BM273">
        <f t="shared" si="17"/>
      </c>
      <c r="CD273">
        <f t="shared" si="0"/>
      </c>
      <c r="CZ273">
        <f t="shared" si="18"/>
      </c>
      <c r="DA273">
        <f t="shared" si="1"/>
      </c>
      <c r="DB273">
        <f t="shared" si="19"/>
      </c>
      <c r="DC273">
        <f t="shared" si="20"/>
      </c>
      <c r="DD273">
        <f t="shared" si="21"/>
      </c>
      <c r="DE273">
        <f t="shared" si="22"/>
      </c>
      <c r="DF273">
        <f t="shared" si="23"/>
      </c>
      <c r="DG273">
        <f t="shared" si="24"/>
      </c>
      <c r="DH273">
        <f t="shared" si="25"/>
      </c>
      <c r="DI273">
        <f t="shared" si="1"/>
      </c>
    </row>
    <row r="274" ht="15" customHeight="1">
      <c r="B274">
        <f t="shared" si="2"/>
      </c>
      <c r="R274">
        <f t="shared" si="4"/>
        <v>0</v>
      </c>
      <c r="S274">
        <f t="shared" si="5"/>
        <v>0</v>
      </c>
      <c r="T274">
        <f t="shared" si="6"/>
        <v>0</v>
      </c>
      <c r="U274">
        <f t="shared" si="7"/>
        <v>0</v>
      </c>
      <c r="V274">
        <f t="shared" si="8"/>
        <v>0</v>
      </c>
      <c r="W274">
        <f t="shared" si="9"/>
        <v>0</v>
      </c>
      <c r="X274">
        <f t="shared" si="10"/>
        <v>0</v>
      </c>
      <c r="Y274">
        <f t="shared" si="11"/>
        <v>0</v>
      </c>
      <c r="Z274">
        <f t="shared" si="12"/>
        <v>0</v>
      </c>
      <c r="AA274">
        <f t="shared" si="13"/>
        <v>0</v>
      </c>
      <c r="AB274">
        <f t="shared" si="14"/>
        <v>0</v>
      </c>
      <c r="AC274">
        <f t="shared" si="15"/>
        <v>0</v>
      </c>
      <c r="AE274">
        <f t="shared" si="0"/>
      </c>
      <c r="AV274">
        <f t="shared" si="16"/>
      </c>
      <c r="BM274">
        <f t="shared" si="17"/>
      </c>
      <c r="CD274">
        <f t="shared" si="0"/>
      </c>
      <c r="CZ274">
        <f t="shared" si="18"/>
      </c>
      <c r="DA274">
        <f t="shared" si="1"/>
      </c>
      <c r="DB274">
        <f t="shared" si="19"/>
      </c>
      <c r="DC274">
        <f t="shared" si="20"/>
      </c>
      <c r="DD274">
        <f t="shared" si="21"/>
      </c>
      <c r="DE274">
        <f t="shared" si="22"/>
      </c>
      <c r="DF274">
        <f t="shared" si="23"/>
      </c>
      <c r="DG274">
        <f t="shared" si="24"/>
      </c>
      <c r="DH274">
        <f t="shared" si="25"/>
      </c>
      <c r="DI274">
        <f t="shared" si="1"/>
      </c>
    </row>
    <row r="275" ht="15" customHeight="1">
      <c r="B275">
        <f t="shared" si="2"/>
      </c>
      <c r="R275">
        <f t="shared" si="4"/>
        <v>0</v>
      </c>
      <c r="S275">
        <f t="shared" si="5"/>
        <v>0</v>
      </c>
      <c r="T275">
        <f t="shared" si="6"/>
        <v>0</v>
      </c>
      <c r="U275">
        <f t="shared" si="7"/>
        <v>0</v>
      </c>
      <c r="V275">
        <f t="shared" si="8"/>
        <v>0</v>
      </c>
      <c r="W275">
        <f t="shared" si="9"/>
        <v>0</v>
      </c>
      <c r="X275">
        <f t="shared" si="10"/>
        <v>0</v>
      </c>
      <c r="Y275">
        <f t="shared" si="11"/>
        <v>0</v>
      </c>
      <c r="Z275">
        <f t="shared" si="12"/>
        <v>0</v>
      </c>
      <c r="AA275">
        <f t="shared" si="13"/>
        <v>0</v>
      </c>
      <c r="AB275">
        <f t="shared" si="14"/>
        <v>0</v>
      </c>
      <c r="AC275">
        <f t="shared" si="15"/>
        <v>0</v>
      </c>
      <c r="AE275">
        <f t="shared" si="0"/>
      </c>
      <c r="AV275">
        <f t="shared" si="16"/>
      </c>
      <c r="BM275">
        <f t="shared" si="17"/>
      </c>
      <c r="CD275">
        <f t="shared" si="0"/>
      </c>
      <c r="CZ275">
        <f t="shared" si="18"/>
      </c>
      <c r="DA275">
        <f t="shared" si="1"/>
      </c>
      <c r="DB275">
        <f t="shared" si="19"/>
      </c>
      <c r="DC275">
        <f t="shared" si="20"/>
      </c>
      <c r="DD275">
        <f t="shared" si="21"/>
      </c>
      <c r="DE275">
        <f t="shared" si="22"/>
      </c>
      <c r="DF275">
        <f t="shared" si="23"/>
      </c>
      <c r="DG275">
        <f t="shared" si="24"/>
      </c>
      <c r="DH275">
        <f t="shared" si="25"/>
      </c>
      <c r="DI275">
        <f t="shared" si="1"/>
      </c>
    </row>
    <row r="276" ht="15" customHeight="1">
      <c r="B276">
        <f t="shared" si="2"/>
      </c>
      <c r="R276">
        <f t="shared" si="4"/>
        <v>0</v>
      </c>
      <c r="S276">
        <f t="shared" si="5"/>
        <v>0</v>
      </c>
      <c r="T276">
        <f t="shared" si="6"/>
        <v>0</v>
      </c>
      <c r="U276">
        <f t="shared" si="7"/>
        <v>0</v>
      </c>
      <c r="V276">
        <f t="shared" si="8"/>
        <v>0</v>
      </c>
      <c r="W276">
        <f t="shared" si="9"/>
        <v>0</v>
      </c>
      <c r="X276">
        <f t="shared" si="10"/>
        <v>0</v>
      </c>
      <c r="Y276">
        <f t="shared" si="11"/>
        <v>0</v>
      </c>
      <c r="Z276">
        <f t="shared" si="12"/>
        <v>0</v>
      </c>
      <c r="AA276">
        <f t="shared" si="13"/>
        <v>0</v>
      </c>
      <c r="AB276">
        <f t="shared" si="14"/>
        <v>0</v>
      </c>
      <c r="AC276">
        <f t="shared" si="15"/>
        <v>0</v>
      </c>
      <c r="AE276">
        <f t="shared" si="0"/>
      </c>
      <c r="AV276">
        <f t="shared" si="16"/>
      </c>
      <c r="BM276">
        <f t="shared" si="17"/>
      </c>
      <c r="CD276">
        <f t="shared" si="0"/>
      </c>
      <c r="CZ276">
        <f t="shared" si="18"/>
      </c>
      <c r="DA276">
        <f t="shared" si="1"/>
      </c>
      <c r="DB276">
        <f t="shared" si="19"/>
      </c>
      <c r="DC276">
        <f t="shared" si="20"/>
      </c>
      <c r="DD276">
        <f t="shared" si="21"/>
      </c>
      <c r="DE276">
        <f t="shared" si="22"/>
      </c>
      <c r="DF276">
        <f t="shared" si="23"/>
      </c>
      <c r="DG276">
        <f t="shared" si="24"/>
      </c>
      <c r="DH276">
        <f t="shared" si="25"/>
      </c>
      <c r="DI276">
        <f t="shared" si="1"/>
      </c>
    </row>
    <row r="277" ht="15" customHeight="1">
      <c r="B277">
        <f t="shared" si="2"/>
      </c>
      <c r="R277">
        <f t="shared" si="4"/>
        <v>0</v>
      </c>
      <c r="S277">
        <f t="shared" si="5"/>
        <v>0</v>
      </c>
      <c r="T277">
        <f t="shared" si="6"/>
        <v>0</v>
      </c>
      <c r="U277">
        <f t="shared" si="7"/>
        <v>0</v>
      </c>
      <c r="V277">
        <f t="shared" si="8"/>
        <v>0</v>
      </c>
      <c r="W277">
        <f t="shared" si="9"/>
        <v>0</v>
      </c>
      <c r="X277">
        <f t="shared" si="10"/>
        <v>0</v>
      </c>
      <c r="Y277">
        <f t="shared" si="11"/>
        <v>0</v>
      </c>
      <c r="Z277">
        <f t="shared" si="12"/>
        <v>0</v>
      </c>
      <c r="AA277">
        <f t="shared" si="13"/>
        <v>0</v>
      </c>
      <c r="AB277">
        <f t="shared" si="14"/>
        <v>0</v>
      </c>
      <c r="AC277">
        <f t="shared" si="15"/>
        <v>0</v>
      </c>
      <c r="AE277">
        <f t="shared" si="0"/>
      </c>
      <c r="AV277">
        <f t="shared" si="16"/>
      </c>
      <c r="BM277">
        <f t="shared" si="17"/>
      </c>
      <c r="CD277">
        <f t="shared" si="0"/>
      </c>
      <c r="CZ277">
        <f t="shared" si="18"/>
      </c>
      <c r="DA277">
        <f t="shared" si="1"/>
      </c>
      <c r="DB277">
        <f t="shared" si="19"/>
      </c>
      <c r="DC277">
        <f t="shared" si="20"/>
      </c>
      <c r="DD277">
        <f t="shared" si="21"/>
      </c>
      <c r="DE277">
        <f t="shared" si="22"/>
      </c>
      <c r="DF277">
        <f t="shared" si="23"/>
      </c>
      <c r="DG277">
        <f t="shared" si="24"/>
      </c>
      <c r="DH277">
        <f t="shared" si="25"/>
      </c>
      <c r="DI277">
        <f t="shared" si="1"/>
      </c>
    </row>
    <row r="278" ht="15" customHeight="1">
      <c r="B278">
        <f t="shared" si="2"/>
      </c>
      <c r="R278">
        <f t="shared" si="4"/>
        <v>0</v>
      </c>
      <c r="S278">
        <f t="shared" si="5"/>
        <v>0</v>
      </c>
      <c r="T278">
        <f t="shared" si="6"/>
        <v>0</v>
      </c>
      <c r="U278">
        <f t="shared" si="7"/>
        <v>0</v>
      </c>
      <c r="V278">
        <f t="shared" si="8"/>
        <v>0</v>
      </c>
      <c r="W278">
        <f t="shared" si="9"/>
        <v>0</v>
      </c>
      <c r="X278">
        <f t="shared" si="10"/>
        <v>0</v>
      </c>
      <c r="Y278">
        <f t="shared" si="11"/>
        <v>0</v>
      </c>
      <c r="Z278">
        <f t="shared" si="12"/>
        <v>0</v>
      </c>
      <c r="AA278">
        <f t="shared" si="13"/>
        <v>0</v>
      </c>
      <c r="AB278">
        <f t="shared" si="14"/>
        <v>0</v>
      </c>
      <c r="AC278">
        <f t="shared" si="15"/>
        <v>0</v>
      </c>
      <c r="AE278">
        <f t="shared" si="0"/>
      </c>
      <c r="AV278">
        <f t="shared" si="16"/>
      </c>
      <c r="BM278">
        <f t="shared" si="17"/>
      </c>
      <c r="CD278">
        <f t="shared" si="0"/>
      </c>
      <c r="CZ278">
        <f t="shared" si="18"/>
      </c>
      <c r="DA278">
        <f t="shared" si="1"/>
      </c>
      <c r="DB278">
        <f t="shared" si="19"/>
      </c>
      <c r="DC278">
        <f t="shared" si="20"/>
      </c>
      <c r="DD278">
        <f t="shared" si="21"/>
      </c>
      <c r="DE278">
        <f t="shared" si="22"/>
      </c>
      <c r="DF278">
        <f t="shared" si="23"/>
      </c>
      <c r="DG278">
        <f t="shared" si="24"/>
      </c>
      <c r="DH278">
        <f t="shared" si="25"/>
      </c>
      <c r="DI278">
        <f t="shared" si="1"/>
      </c>
    </row>
    <row r="279" ht="15" customHeight="1">
      <c r="B279">
        <f t="shared" si="2"/>
      </c>
      <c r="R279">
        <f t="shared" si="4"/>
        <v>0</v>
      </c>
      <c r="S279">
        <f t="shared" si="5"/>
        <v>0</v>
      </c>
      <c r="T279">
        <f t="shared" si="6"/>
        <v>0</v>
      </c>
      <c r="U279">
        <f t="shared" si="7"/>
        <v>0</v>
      </c>
      <c r="V279">
        <f t="shared" si="8"/>
        <v>0</v>
      </c>
      <c r="W279">
        <f t="shared" si="9"/>
        <v>0</v>
      </c>
      <c r="X279">
        <f t="shared" si="10"/>
        <v>0</v>
      </c>
      <c r="Y279">
        <f t="shared" si="11"/>
        <v>0</v>
      </c>
      <c r="Z279">
        <f t="shared" si="12"/>
        <v>0</v>
      </c>
      <c r="AA279">
        <f t="shared" si="13"/>
        <v>0</v>
      </c>
      <c r="AB279">
        <f t="shared" si="14"/>
        <v>0</v>
      </c>
      <c r="AC279">
        <f t="shared" si="15"/>
        <v>0</v>
      </c>
      <c r="AE279">
        <f t="shared" si="0"/>
      </c>
      <c r="AV279">
        <f t="shared" si="16"/>
      </c>
      <c r="BM279">
        <f t="shared" si="17"/>
      </c>
      <c r="CD279">
        <f t="shared" si="0"/>
      </c>
      <c r="CZ279">
        <f t="shared" si="18"/>
      </c>
      <c r="DA279">
        <f t="shared" si="1"/>
      </c>
      <c r="DB279">
        <f t="shared" si="19"/>
      </c>
      <c r="DC279">
        <f t="shared" si="20"/>
      </c>
      <c r="DD279">
        <f t="shared" si="21"/>
      </c>
      <c r="DE279">
        <f t="shared" si="22"/>
      </c>
      <c r="DF279">
        <f t="shared" si="23"/>
      </c>
      <c r="DG279">
        <f t="shared" si="24"/>
      </c>
      <c r="DH279">
        <f t="shared" si="25"/>
      </c>
      <c r="DI279">
        <f t="shared" si="1"/>
      </c>
    </row>
    <row r="280" ht="15" customHeight="1">
      <c r="B280">
        <f t="shared" si="2"/>
      </c>
      <c r="R280">
        <f t="shared" si="4"/>
        <v>0</v>
      </c>
      <c r="S280">
        <f t="shared" si="5"/>
        <v>0</v>
      </c>
      <c r="T280">
        <f t="shared" si="6"/>
        <v>0</v>
      </c>
      <c r="U280">
        <f t="shared" si="7"/>
        <v>0</v>
      </c>
      <c r="V280">
        <f t="shared" si="8"/>
        <v>0</v>
      </c>
      <c r="W280">
        <f t="shared" si="9"/>
        <v>0</v>
      </c>
      <c r="X280">
        <f t="shared" si="10"/>
        <v>0</v>
      </c>
      <c r="Y280">
        <f t="shared" si="11"/>
        <v>0</v>
      </c>
      <c r="Z280">
        <f t="shared" si="12"/>
        <v>0</v>
      </c>
      <c r="AA280">
        <f t="shared" si="13"/>
        <v>0</v>
      </c>
      <c r="AB280">
        <f t="shared" si="14"/>
        <v>0</v>
      </c>
      <c r="AC280">
        <f t="shared" si="15"/>
        <v>0</v>
      </c>
      <c r="AE280">
        <f t="shared" si="0"/>
      </c>
      <c r="AV280">
        <f t="shared" si="16"/>
      </c>
      <c r="BM280">
        <f t="shared" si="17"/>
      </c>
      <c r="CD280">
        <f t="shared" si="0"/>
      </c>
      <c r="CZ280">
        <f t="shared" si="18"/>
      </c>
      <c r="DA280">
        <f t="shared" si="1"/>
      </c>
      <c r="DB280">
        <f t="shared" si="19"/>
      </c>
      <c r="DC280">
        <f t="shared" si="20"/>
      </c>
      <c r="DD280">
        <f t="shared" si="21"/>
      </c>
      <c r="DE280">
        <f t="shared" si="22"/>
      </c>
      <c r="DF280">
        <f t="shared" si="23"/>
      </c>
      <c r="DG280">
        <f t="shared" si="24"/>
      </c>
      <c r="DH280">
        <f t="shared" si="25"/>
      </c>
      <c r="DI280">
        <f t="shared" si="1"/>
      </c>
    </row>
    <row r="281" ht="15" customHeight="1">
      <c r="B281">
        <f t="shared" si="2"/>
      </c>
      <c r="R281">
        <f t="shared" si="4"/>
        <v>0</v>
      </c>
      <c r="S281">
        <f t="shared" si="5"/>
        <v>0</v>
      </c>
      <c r="T281">
        <f t="shared" si="6"/>
        <v>0</v>
      </c>
      <c r="U281">
        <f t="shared" si="7"/>
        <v>0</v>
      </c>
      <c r="V281">
        <f t="shared" si="8"/>
        <v>0</v>
      </c>
      <c r="W281">
        <f t="shared" si="9"/>
        <v>0</v>
      </c>
      <c r="X281">
        <f t="shared" si="10"/>
        <v>0</v>
      </c>
      <c r="Y281">
        <f t="shared" si="11"/>
        <v>0</v>
      </c>
      <c r="Z281">
        <f t="shared" si="12"/>
        <v>0</v>
      </c>
      <c r="AA281">
        <f t="shared" si="13"/>
        <v>0</v>
      </c>
      <c r="AB281">
        <f t="shared" si="14"/>
        <v>0</v>
      </c>
      <c r="AC281">
        <f t="shared" si="15"/>
        <v>0</v>
      </c>
      <c r="AE281">
        <f t="shared" si="0"/>
      </c>
      <c r="AV281">
        <f t="shared" si="16"/>
      </c>
      <c r="BM281">
        <f t="shared" si="17"/>
      </c>
      <c r="CD281">
        <f t="shared" si="0"/>
      </c>
      <c r="CZ281">
        <f t="shared" si="18"/>
      </c>
      <c r="DA281">
        <f t="shared" si="1"/>
      </c>
      <c r="DB281">
        <f t="shared" si="19"/>
      </c>
      <c r="DC281">
        <f t="shared" si="20"/>
      </c>
      <c r="DD281">
        <f t="shared" si="21"/>
      </c>
      <c r="DE281">
        <f t="shared" si="22"/>
      </c>
      <c r="DF281">
        <f t="shared" si="23"/>
      </c>
      <c r="DG281">
        <f t="shared" si="24"/>
      </c>
      <c r="DH281">
        <f t="shared" si="25"/>
      </c>
      <c r="DI281">
        <f t="shared" si="1"/>
      </c>
    </row>
    <row r="282" ht="15" customHeight="1">
      <c r="B282">
        <f t="shared" si="2"/>
      </c>
      <c r="R282">
        <f t="shared" si="4"/>
        <v>0</v>
      </c>
      <c r="S282">
        <f t="shared" si="5"/>
        <v>0</v>
      </c>
      <c r="T282">
        <f t="shared" si="6"/>
        <v>0</v>
      </c>
      <c r="U282">
        <f t="shared" si="7"/>
        <v>0</v>
      </c>
      <c r="V282">
        <f t="shared" si="8"/>
        <v>0</v>
      </c>
      <c r="W282">
        <f t="shared" si="9"/>
        <v>0</v>
      </c>
      <c r="X282">
        <f t="shared" si="10"/>
        <v>0</v>
      </c>
      <c r="Y282">
        <f t="shared" si="11"/>
        <v>0</v>
      </c>
      <c r="Z282">
        <f t="shared" si="12"/>
        <v>0</v>
      </c>
      <c r="AA282">
        <f t="shared" si="13"/>
        <v>0</v>
      </c>
      <c r="AB282">
        <f t="shared" si="14"/>
        <v>0</v>
      </c>
      <c r="AC282">
        <f t="shared" si="15"/>
        <v>0</v>
      </c>
      <c r="AE282">
        <f t="shared" si="0"/>
      </c>
      <c r="AV282">
        <f t="shared" si="16"/>
      </c>
      <c r="BM282">
        <f t="shared" si="17"/>
      </c>
      <c r="CD282">
        <f t="shared" si="0"/>
      </c>
      <c r="CZ282">
        <f t="shared" si="18"/>
      </c>
      <c r="DA282">
        <f t="shared" si="1"/>
      </c>
      <c r="DB282">
        <f t="shared" si="19"/>
      </c>
      <c r="DC282">
        <f t="shared" si="20"/>
      </c>
      <c r="DD282">
        <f t="shared" si="21"/>
      </c>
      <c r="DE282">
        <f t="shared" si="22"/>
      </c>
      <c r="DF282">
        <f t="shared" si="23"/>
      </c>
      <c r="DG282">
        <f t="shared" si="24"/>
      </c>
      <c r="DH282">
        <f t="shared" si="25"/>
      </c>
      <c r="DI282">
        <f t="shared" si="1"/>
      </c>
    </row>
    <row r="283" ht="15" customHeight="1">
      <c r="B283">
        <f t="shared" si="2"/>
      </c>
      <c r="R283">
        <f t="shared" si="4"/>
        <v>0</v>
      </c>
      <c r="S283">
        <f t="shared" si="5"/>
        <v>0</v>
      </c>
      <c r="T283">
        <f t="shared" si="6"/>
        <v>0</v>
      </c>
      <c r="U283">
        <f t="shared" si="7"/>
        <v>0</v>
      </c>
      <c r="V283">
        <f t="shared" si="8"/>
        <v>0</v>
      </c>
      <c r="W283">
        <f t="shared" si="9"/>
        <v>0</v>
      </c>
      <c r="X283">
        <f t="shared" si="10"/>
        <v>0</v>
      </c>
      <c r="Y283">
        <f t="shared" si="11"/>
        <v>0</v>
      </c>
      <c r="Z283">
        <f t="shared" si="12"/>
        <v>0</v>
      </c>
      <c r="AA283">
        <f t="shared" si="13"/>
        <v>0</v>
      </c>
      <c r="AB283">
        <f t="shared" si="14"/>
        <v>0</v>
      </c>
      <c r="AC283">
        <f t="shared" si="15"/>
        <v>0</v>
      </c>
      <c r="AE283">
        <f t="shared" si="0"/>
      </c>
      <c r="AV283">
        <f t="shared" si="16"/>
      </c>
      <c r="BM283">
        <f t="shared" si="17"/>
      </c>
      <c r="CD283">
        <f t="shared" si="0"/>
      </c>
      <c r="CZ283">
        <f t="shared" si="18"/>
      </c>
      <c r="DA283">
        <f t="shared" si="1"/>
      </c>
      <c r="DB283">
        <f t="shared" si="19"/>
      </c>
      <c r="DC283">
        <f t="shared" si="20"/>
      </c>
      <c r="DD283">
        <f t="shared" si="21"/>
      </c>
      <c r="DE283">
        <f t="shared" si="22"/>
      </c>
      <c r="DF283">
        <f t="shared" si="23"/>
      </c>
      <c r="DG283">
        <f t="shared" si="24"/>
      </c>
      <c r="DH283">
        <f t="shared" si="25"/>
      </c>
      <c r="DI283">
        <f t="shared" si="1"/>
      </c>
    </row>
    <row r="284" ht="15" customHeight="1">
      <c r="B284">
        <f t="shared" si="2"/>
      </c>
      <c r="R284">
        <f t="shared" si="4"/>
        <v>0</v>
      </c>
      <c r="S284">
        <f t="shared" si="5"/>
        <v>0</v>
      </c>
      <c r="T284">
        <f t="shared" si="6"/>
        <v>0</v>
      </c>
      <c r="U284">
        <f t="shared" si="7"/>
        <v>0</v>
      </c>
      <c r="V284">
        <f t="shared" si="8"/>
        <v>0</v>
      </c>
      <c r="W284">
        <f t="shared" si="9"/>
        <v>0</v>
      </c>
      <c r="X284">
        <f t="shared" si="10"/>
        <v>0</v>
      </c>
      <c r="Y284">
        <f t="shared" si="11"/>
        <v>0</v>
      </c>
      <c r="Z284">
        <f t="shared" si="12"/>
        <v>0</v>
      </c>
      <c r="AA284">
        <f t="shared" si="13"/>
        <v>0</v>
      </c>
      <c r="AB284">
        <f t="shared" si="14"/>
        <v>0</v>
      </c>
      <c r="AC284">
        <f t="shared" si="15"/>
        <v>0</v>
      </c>
      <c r="AE284">
        <f t="shared" si="0"/>
      </c>
      <c r="AV284">
        <f t="shared" si="16"/>
      </c>
      <c r="BM284">
        <f t="shared" si="17"/>
      </c>
      <c r="CD284">
        <f t="shared" si="0"/>
      </c>
      <c r="CZ284">
        <f t="shared" si="18"/>
      </c>
      <c r="DA284">
        <f t="shared" si="1"/>
      </c>
      <c r="DB284">
        <f t="shared" si="19"/>
      </c>
      <c r="DC284">
        <f t="shared" si="20"/>
      </c>
      <c r="DD284">
        <f t="shared" si="21"/>
      </c>
      <c r="DE284">
        <f t="shared" si="22"/>
      </c>
      <c r="DF284">
        <f t="shared" si="23"/>
      </c>
      <c r="DG284">
        <f t="shared" si="24"/>
      </c>
      <c r="DH284">
        <f t="shared" si="25"/>
      </c>
      <c r="DI284">
        <f t="shared" si="1"/>
      </c>
    </row>
    <row r="285" ht="15" customHeight="1">
      <c r="B285">
        <f t="shared" si="2"/>
      </c>
      <c r="R285">
        <f t="shared" si="4"/>
        <v>0</v>
      </c>
      <c r="S285">
        <f t="shared" si="5"/>
        <v>0</v>
      </c>
      <c r="T285">
        <f t="shared" si="6"/>
        <v>0</v>
      </c>
      <c r="U285">
        <f t="shared" si="7"/>
        <v>0</v>
      </c>
      <c r="V285">
        <f t="shared" si="8"/>
        <v>0</v>
      </c>
      <c r="W285">
        <f t="shared" si="9"/>
        <v>0</v>
      </c>
      <c r="X285">
        <f t="shared" si="10"/>
        <v>0</v>
      </c>
      <c r="Y285">
        <f t="shared" si="11"/>
        <v>0</v>
      </c>
      <c r="Z285">
        <f t="shared" si="12"/>
        <v>0</v>
      </c>
      <c r="AA285">
        <f t="shared" si="13"/>
        <v>0</v>
      </c>
      <c r="AB285">
        <f t="shared" si="14"/>
        <v>0</v>
      </c>
      <c r="AC285">
        <f t="shared" si="15"/>
        <v>0</v>
      </c>
      <c r="AE285">
        <f t="shared" si="0"/>
      </c>
      <c r="AV285">
        <f t="shared" si="16"/>
      </c>
      <c r="BM285">
        <f t="shared" si="17"/>
      </c>
      <c r="CD285">
        <f t="shared" si="0"/>
      </c>
      <c r="CZ285">
        <f t="shared" si="18"/>
      </c>
      <c r="DA285">
        <f t="shared" si="1"/>
      </c>
      <c r="DB285">
        <f t="shared" si="19"/>
      </c>
      <c r="DC285">
        <f t="shared" si="20"/>
      </c>
      <c r="DD285">
        <f t="shared" si="21"/>
      </c>
      <c r="DE285">
        <f t="shared" si="22"/>
      </c>
      <c r="DF285">
        <f t="shared" si="23"/>
      </c>
      <c r="DG285">
        <f t="shared" si="24"/>
      </c>
      <c r="DH285">
        <f t="shared" si="25"/>
      </c>
      <c r="DI285">
        <f t="shared" si="1"/>
      </c>
    </row>
    <row r="286" ht="15" customHeight="1">
      <c r="B286">
        <f t="shared" si="2"/>
      </c>
      <c r="R286">
        <f t="shared" si="4"/>
        <v>0</v>
      </c>
      <c r="S286">
        <f t="shared" si="5"/>
        <v>0</v>
      </c>
      <c r="T286">
        <f t="shared" si="6"/>
        <v>0</v>
      </c>
      <c r="U286">
        <f t="shared" si="7"/>
        <v>0</v>
      </c>
      <c r="V286">
        <f t="shared" si="8"/>
        <v>0</v>
      </c>
      <c r="W286">
        <f t="shared" si="9"/>
        <v>0</v>
      </c>
      <c r="X286">
        <f t="shared" si="10"/>
        <v>0</v>
      </c>
      <c r="Y286">
        <f t="shared" si="11"/>
        <v>0</v>
      </c>
      <c r="Z286">
        <f t="shared" si="12"/>
        <v>0</v>
      </c>
      <c r="AA286">
        <f t="shared" si="13"/>
        <v>0</v>
      </c>
      <c r="AB286">
        <f t="shared" si="14"/>
        <v>0</v>
      </c>
      <c r="AC286">
        <f t="shared" si="15"/>
        <v>0</v>
      </c>
      <c r="AE286">
        <f t="shared" si="0"/>
      </c>
      <c r="AV286">
        <f t="shared" si="16"/>
      </c>
      <c r="BM286">
        <f t="shared" si="17"/>
      </c>
      <c r="CD286">
        <f t="shared" si="0"/>
      </c>
      <c r="CZ286">
        <f t="shared" si="18"/>
      </c>
      <c r="DA286">
        <f t="shared" si="1"/>
      </c>
      <c r="DB286">
        <f t="shared" si="19"/>
      </c>
      <c r="DC286">
        <f t="shared" si="20"/>
      </c>
      <c r="DD286">
        <f t="shared" si="21"/>
      </c>
      <c r="DE286">
        <f t="shared" si="22"/>
      </c>
      <c r="DF286">
        <f t="shared" si="23"/>
      </c>
      <c r="DG286">
        <f t="shared" si="24"/>
      </c>
      <c r="DH286">
        <f t="shared" si="25"/>
      </c>
      <c r="DI286">
        <f t="shared" si="1"/>
      </c>
    </row>
    <row r="287" ht="15" customHeight="1">
      <c r="B287">
        <f t="shared" si="2"/>
      </c>
      <c r="R287">
        <f t="shared" si="4"/>
        <v>0</v>
      </c>
      <c r="S287">
        <f t="shared" si="5"/>
        <v>0</v>
      </c>
      <c r="T287">
        <f t="shared" si="6"/>
        <v>0</v>
      </c>
      <c r="U287">
        <f t="shared" si="7"/>
        <v>0</v>
      </c>
      <c r="V287">
        <f t="shared" si="8"/>
        <v>0</v>
      </c>
      <c r="W287">
        <f t="shared" si="9"/>
        <v>0</v>
      </c>
      <c r="X287">
        <f t="shared" si="10"/>
        <v>0</v>
      </c>
      <c r="Y287">
        <f t="shared" si="11"/>
        <v>0</v>
      </c>
      <c r="Z287">
        <f t="shared" si="12"/>
        <v>0</v>
      </c>
      <c r="AA287">
        <f t="shared" si="13"/>
        <v>0</v>
      </c>
      <c r="AB287">
        <f t="shared" si="14"/>
        <v>0</v>
      </c>
      <c r="AC287">
        <f t="shared" si="15"/>
        <v>0</v>
      </c>
      <c r="AE287">
        <f t="shared" si="0"/>
      </c>
      <c r="AV287">
        <f t="shared" si="16"/>
      </c>
      <c r="BM287">
        <f t="shared" si="17"/>
      </c>
      <c r="CD287">
        <f t="shared" si="0"/>
      </c>
      <c r="CZ287">
        <f t="shared" si="18"/>
      </c>
      <c r="DA287">
        <f t="shared" si="1"/>
      </c>
      <c r="DB287">
        <f t="shared" si="19"/>
      </c>
      <c r="DC287">
        <f t="shared" si="20"/>
      </c>
      <c r="DD287">
        <f t="shared" si="21"/>
      </c>
      <c r="DE287">
        <f t="shared" si="22"/>
      </c>
      <c r="DF287">
        <f t="shared" si="23"/>
      </c>
      <c r="DG287">
        <f t="shared" si="24"/>
      </c>
      <c r="DH287">
        <f t="shared" si="25"/>
      </c>
      <c r="DI287">
        <f t="shared" si="1"/>
      </c>
    </row>
    <row r="288" ht="15" customHeight="1">
      <c r="B288">
        <f t="shared" si="2"/>
      </c>
      <c r="R288">
        <f t="shared" si="4"/>
        <v>0</v>
      </c>
      <c r="S288">
        <f t="shared" si="5"/>
        <v>0</v>
      </c>
      <c r="T288">
        <f t="shared" si="6"/>
        <v>0</v>
      </c>
      <c r="U288">
        <f t="shared" si="7"/>
        <v>0</v>
      </c>
      <c r="V288">
        <f t="shared" si="8"/>
        <v>0</v>
      </c>
      <c r="W288">
        <f t="shared" si="9"/>
        <v>0</v>
      </c>
      <c r="X288">
        <f t="shared" si="10"/>
        <v>0</v>
      </c>
      <c r="Y288">
        <f t="shared" si="11"/>
        <v>0</v>
      </c>
      <c r="Z288">
        <f t="shared" si="12"/>
        <v>0</v>
      </c>
      <c r="AA288">
        <f t="shared" si="13"/>
        <v>0</v>
      </c>
      <c r="AB288">
        <f t="shared" si="14"/>
        <v>0</v>
      </c>
      <c r="AC288">
        <f t="shared" si="15"/>
        <v>0</v>
      </c>
      <c r="AE288">
        <f t="shared" si="0"/>
      </c>
      <c r="AV288">
        <f t="shared" si="16"/>
      </c>
      <c r="BM288">
        <f t="shared" si="17"/>
      </c>
      <c r="CD288">
        <f t="shared" si="0"/>
      </c>
      <c r="CZ288">
        <f t="shared" si="18"/>
      </c>
      <c r="DA288">
        <f t="shared" si="1"/>
      </c>
      <c r="DB288">
        <f t="shared" si="19"/>
      </c>
      <c r="DC288">
        <f t="shared" si="20"/>
      </c>
      <c r="DD288">
        <f t="shared" si="21"/>
      </c>
      <c r="DE288">
        <f t="shared" si="22"/>
      </c>
      <c r="DF288">
        <f t="shared" si="23"/>
      </c>
      <c r="DG288">
        <f t="shared" si="24"/>
      </c>
      <c r="DH288">
        <f t="shared" si="25"/>
      </c>
      <c r="DI288">
        <f t="shared" si="1"/>
      </c>
    </row>
    <row r="289" ht="15" customHeight="1">
      <c r="B289">
        <f t="shared" si="2"/>
      </c>
      <c r="R289">
        <f t="shared" si="4"/>
        <v>0</v>
      </c>
      <c r="S289">
        <f t="shared" si="5"/>
        <v>0</v>
      </c>
      <c r="T289">
        <f t="shared" si="6"/>
        <v>0</v>
      </c>
      <c r="U289">
        <f t="shared" si="7"/>
        <v>0</v>
      </c>
      <c r="V289">
        <f t="shared" si="8"/>
        <v>0</v>
      </c>
      <c r="W289">
        <f t="shared" si="9"/>
        <v>0</v>
      </c>
      <c r="X289">
        <f t="shared" si="10"/>
        <v>0</v>
      </c>
      <c r="Y289">
        <f t="shared" si="11"/>
        <v>0</v>
      </c>
      <c r="Z289">
        <f t="shared" si="12"/>
        <v>0</v>
      </c>
      <c r="AA289">
        <f t="shared" si="13"/>
        <v>0</v>
      </c>
      <c r="AB289">
        <f t="shared" si="14"/>
        <v>0</v>
      </c>
      <c r="AC289">
        <f t="shared" si="15"/>
        <v>0</v>
      </c>
      <c r="AE289">
        <f t="shared" si="0"/>
      </c>
      <c r="AV289">
        <f t="shared" si="16"/>
      </c>
      <c r="BM289">
        <f t="shared" si="17"/>
      </c>
      <c r="CD289">
        <f t="shared" si="0"/>
      </c>
      <c r="CZ289">
        <f t="shared" si="18"/>
      </c>
      <c r="DA289">
        <f t="shared" si="1"/>
      </c>
      <c r="DB289">
        <f t="shared" si="19"/>
      </c>
      <c r="DC289">
        <f t="shared" si="20"/>
      </c>
      <c r="DD289">
        <f t="shared" si="21"/>
      </c>
      <c r="DE289">
        <f t="shared" si="22"/>
      </c>
      <c r="DF289">
        <f t="shared" si="23"/>
      </c>
      <c r="DG289">
        <f t="shared" si="24"/>
      </c>
      <c r="DH289">
        <f t="shared" si="25"/>
      </c>
      <c r="DI289">
        <f t="shared" si="1"/>
      </c>
    </row>
    <row r="290" ht="15" customHeight="1">
      <c r="B290">
        <f t="shared" si="2"/>
      </c>
      <c r="R290">
        <f t="shared" si="4"/>
        <v>0</v>
      </c>
      <c r="S290">
        <f t="shared" si="5"/>
        <v>0</v>
      </c>
      <c r="T290">
        <f t="shared" si="6"/>
        <v>0</v>
      </c>
      <c r="U290">
        <f t="shared" si="7"/>
        <v>0</v>
      </c>
      <c r="V290">
        <f t="shared" si="8"/>
        <v>0</v>
      </c>
      <c r="W290">
        <f t="shared" si="9"/>
        <v>0</v>
      </c>
      <c r="X290">
        <f t="shared" si="10"/>
        <v>0</v>
      </c>
      <c r="Y290">
        <f t="shared" si="11"/>
        <v>0</v>
      </c>
      <c r="Z290">
        <f t="shared" si="12"/>
        <v>0</v>
      </c>
      <c r="AA290">
        <f t="shared" si="13"/>
        <v>0</v>
      </c>
      <c r="AB290">
        <f t="shared" si="14"/>
        <v>0</v>
      </c>
      <c r="AC290">
        <f t="shared" si="15"/>
        <v>0</v>
      </c>
      <c r="AE290">
        <f t="shared" si="0"/>
      </c>
      <c r="AV290">
        <f t="shared" si="16"/>
      </c>
      <c r="BM290">
        <f t="shared" si="17"/>
      </c>
      <c r="CD290">
        <f t="shared" si="0"/>
      </c>
      <c r="CZ290">
        <f t="shared" si="18"/>
      </c>
      <c r="DA290">
        <f t="shared" si="1"/>
      </c>
      <c r="DB290">
        <f t="shared" si="19"/>
      </c>
      <c r="DC290">
        <f t="shared" si="20"/>
      </c>
      <c r="DD290">
        <f t="shared" si="21"/>
      </c>
      <c r="DE290">
        <f t="shared" si="22"/>
      </c>
      <c r="DF290">
        <f t="shared" si="23"/>
      </c>
      <c r="DG290">
        <f t="shared" si="24"/>
      </c>
      <c r="DH290">
        <f t="shared" si="25"/>
      </c>
      <c r="DI290">
        <f t="shared" si="1"/>
      </c>
    </row>
    <row r="291" ht="15" customHeight="1">
      <c r="B291">
        <f t="shared" si="2"/>
      </c>
      <c r="R291">
        <f t="shared" si="4"/>
        <v>0</v>
      </c>
      <c r="S291">
        <f t="shared" si="5"/>
        <v>0</v>
      </c>
      <c r="T291">
        <f t="shared" si="6"/>
        <v>0</v>
      </c>
      <c r="U291">
        <f t="shared" si="7"/>
        <v>0</v>
      </c>
      <c r="V291">
        <f t="shared" si="8"/>
        <v>0</v>
      </c>
      <c r="W291">
        <f t="shared" si="9"/>
        <v>0</v>
      </c>
      <c r="X291">
        <f t="shared" si="10"/>
        <v>0</v>
      </c>
      <c r="Y291">
        <f t="shared" si="11"/>
        <v>0</v>
      </c>
      <c r="Z291">
        <f t="shared" si="12"/>
        <v>0</v>
      </c>
      <c r="AA291">
        <f t="shared" si="13"/>
        <v>0</v>
      </c>
      <c r="AB291">
        <f t="shared" si="14"/>
        <v>0</v>
      </c>
      <c r="AC291">
        <f t="shared" si="15"/>
        <v>0</v>
      </c>
      <c r="AE291">
        <f t="shared" si="0"/>
      </c>
      <c r="AV291">
        <f t="shared" si="16"/>
      </c>
      <c r="BM291">
        <f t="shared" si="17"/>
      </c>
      <c r="CD291">
        <f t="shared" si="0"/>
      </c>
      <c r="CZ291">
        <f t="shared" si="18"/>
      </c>
      <c r="DA291">
        <f t="shared" si="1"/>
      </c>
      <c r="DB291">
        <f t="shared" si="19"/>
      </c>
      <c r="DC291">
        <f t="shared" si="20"/>
      </c>
      <c r="DD291">
        <f t="shared" si="21"/>
      </c>
      <c r="DE291">
        <f t="shared" si="22"/>
      </c>
      <c r="DF291">
        <f t="shared" si="23"/>
      </c>
      <c r="DG291">
        <f t="shared" si="24"/>
      </c>
      <c r="DH291">
        <f t="shared" si="25"/>
      </c>
      <c r="DI291">
        <f t="shared" si="1"/>
      </c>
    </row>
    <row r="292" ht="15" customHeight="1">
      <c r="B292">
        <f t="shared" si="2"/>
      </c>
      <c r="R292">
        <f t="shared" si="4"/>
        <v>0</v>
      </c>
      <c r="S292">
        <f t="shared" si="5"/>
        <v>0</v>
      </c>
      <c r="T292">
        <f t="shared" si="6"/>
        <v>0</v>
      </c>
      <c r="U292">
        <f t="shared" si="7"/>
        <v>0</v>
      </c>
      <c r="V292">
        <f t="shared" si="8"/>
        <v>0</v>
      </c>
      <c r="W292">
        <f t="shared" si="9"/>
        <v>0</v>
      </c>
      <c r="X292">
        <f t="shared" si="10"/>
        <v>0</v>
      </c>
      <c r="Y292">
        <f t="shared" si="11"/>
        <v>0</v>
      </c>
      <c r="Z292">
        <f t="shared" si="12"/>
        <v>0</v>
      </c>
      <c r="AA292">
        <f t="shared" si="13"/>
        <v>0</v>
      </c>
      <c r="AB292">
        <f t="shared" si="14"/>
        <v>0</v>
      </c>
      <c r="AC292">
        <f t="shared" si="15"/>
        <v>0</v>
      </c>
      <c r="AE292">
        <f t="shared" si="0"/>
      </c>
      <c r="AV292">
        <f t="shared" si="16"/>
      </c>
      <c r="BM292">
        <f t="shared" si="17"/>
      </c>
      <c r="CD292">
        <f t="shared" si="0"/>
      </c>
      <c r="CZ292">
        <f t="shared" si="18"/>
      </c>
      <c r="DA292">
        <f t="shared" si="1"/>
      </c>
      <c r="DB292">
        <f t="shared" si="19"/>
      </c>
      <c r="DC292">
        <f t="shared" si="20"/>
      </c>
      <c r="DD292">
        <f t="shared" si="21"/>
      </c>
      <c r="DE292">
        <f t="shared" si="22"/>
      </c>
      <c r="DF292">
        <f t="shared" si="23"/>
      </c>
      <c r="DG292">
        <f t="shared" si="24"/>
      </c>
      <c r="DH292">
        <f t="shared" si="25"/>
      </c>
      <c r="DI292">
        <f t="shared" si="1"/>
      </c>
    </row>
    <row r="293" ht="15" customHeight="1">
      <c r="B293">
        <f t="shared" si="2"/>
      </c>
      <c r="R293">
        <f t="shared" si="4"/>
        <v>0</v>
      </c>
      <c r="S293">
        <f t="shared" si="5"/>
        <v>0</v>
      </c>
      <c r="T293">
        <f t="shared" si="6"/>
        <v>0</v>
      </c>
      <c r="U293">
        <f t="shared" si="7"/>
        <v>0</v>
      </c>
      <c r="V293">
        <f t="shared" si="8"/>
        <v>0</v>
      </c>
      <c r="W293">
        <f t="shared" si="9"/>
        <v>0</v>
      </c>
      <c r="X293">
        <f t="shared" si="10"/>
        <v>0</v>
      </c>
      <c r="Y293">
        <f t="shared" si="11"/>
        <v>0</v>
      </c>
      <c r="Z293">
        <f t="shared" si="12"/>
        <v>0</v>
      </c>
      <c r="AA293">
        <f t="shared" si="13"/>
        <v>0</v>
      </c>
      <c r="AB293">
        <f t="shared" si="14"/>
        <v>0</v>
      </c>
      <c r="AC293">
        <f t="shared" si="15"/>
        <v>0</v>
      </c>
      <c r="AE293">
        <f t="shared" si="0"/>
      </c>
      <c r="AV293">
        <f t="shared" si="16"/>
      </c>
      <c r="BM293">
        <f t="shared" si="17"/>
      </c>
      <c r="CD293">
        <f t="shared" si="0"/>
      </c>
      <c r="CZ293">
        <f t="shared" si="18"/>
      </c>
      <c r="DA293">
        <f t="shared" si="1"/>
      </c>
      <c r="DB293">
        <f t="shared" si="19"/>
      </c>
      <c r="DC293">
        <f t="shared" si="20"/>
      </c>
      <c r="DD293">
        <f t="shared" si="21"/>
      </c>
      <c r="DE293">
        <f t="shared" si="22"/>
      </c>
      <c r="DF293">
        <f t="shared" si="23"/>
      </c>
      <c r="DG293">
        <f t="shared" si="24"/>
      </c>
      <c r="DH293">
        <f t="shared" si="25"/>
      </c>
      <c r="DI293">
        <f t="shared" si="1"/>
      </c>
    </row>
    <row r="294" ht="15" customHeight="1">
      <c r="B294">
        <f t="shared" si="2"/>
      </c>
      <c r="R294">
        <f t="shared" si="4"/>
        <v>0</v>
      </c>
      <c r="S294">
        <f t="shared" si="5"/>
        <v>0</v>
      </c>
      <c r="T294">
        <f t="shared" si="6"/>
        <v>0</v>
      </c>
      <c r="U294">
        <f t="shared" si="7"/>
        <v>0</v>
      </c>
      <c r="V294">
        <f t="shared" si="8"/>
        <v>0</v>
      </c>
      <c r="W294">
        <f t="shared" si="9"/>
        <v>0</v>
      </c>
      <c r="X294">
        <f t="shared" si="10"/>
        <v>0</v>
      </c>
      <c r="Y294">
        <f t="shared" si="11"/>
        <v>0</v>
      </c>
      <c r="Z294">
        <f t="shared" si="12"/>
        <v>0</v>
      </c>
      <c r="AA294">
        <f t="shared" si="13"/>
        <v>0</v>
      </c>
      <c r="AB294">
        <f t="shared" si="14"/>
        <v>0</v>
      </c>
      <c r="AC294">
        <f t="shared" si="15"/>
        <v>0</v>
      </c>
      <c r="AE294">
        <f t="shared" si="0"/>
      </c>
      <c r="AV294">
        <f t="shared" si="16"/>
      </c>
      <c r="BM294">
        <f t="shared" si="17"/>
      </c>
      <c r="CD294">
        <f t="shared" si="0"/>
      </c>
      <c r="CZ294">
        <f t="shared" si="18"/>
      </c>
      <c r="DA294">
        <f t="shared" si="1"/>
      </c>
      <c r="DB294">
        <f t="shared" si="19"/>
      </c>
      <c r="DC294">
        <f t="shared" si="20"/>
      </c>
      <c r="DD294">
        <f t="shared" si="21"/>
      </c>
      <c r="DE294">
        <f t="shared" si="22"/>
      </c>
      <c r="DF294">
        <f t="shared" si="23"/>
      </c>
      <c r="DG294">
        <f t="shared" si="24"/>
      </c>
      <c r="DH294">
        <f t="shared" si="25"/>
      </c>
      <c r="DI294">
        <f t="shared" si="1"/>
      </c>
    </row>
    <row r="295" ht="15" customHeight="1">
      <c r="B295">
        <f t="shared" si="2"/>
      </c>
      <c r="R295">
        <f t="shared" si="4"/>
        <v>0</v>
      </c>
      <c r="S295">
        <f t="shared" si="5"/>
        <v>0</v>
      </c>
      <c r="T295">
        <f t="shared" si="6"/>
        <v>0</v>
      </c>
      <c r="U295">
        <f t="shared" si="7"/>
        <v>0</v>
      </c>
      <c r="V295">
        <f t="shared" si="8"/>
        <v>0</v>
      </c>
      <c r="W295">
        <f t="shared" si="9"/>
        <v>0</v>
      </c>
      <c r="X295">
        <f t="shared" si="10"/>
        <v>0</v>
      </c>
      <c r="Y295">
        <f t="shared" si="11"/>
        <v>0</v>
      </c>
      <c r="Z295">
        <f t="shared" si="12"/>
        <v>0</v>
      </c>
      <c r="AA295">
        <f t="shared" si="13"/>
        <v>0</v>
      </c>
      <c r="AB295">
        <f t="shared" si="14"/>
        <v>0</v>
      </c>
      <c r="AC295">
        <f t="shared" si="15"/>
        <v>0</v>
      </c>
      <c r="AE295">
        <f t="shared" si="0"/>
      </c>
      <c r="AV295">
        <f t="shared" si="16"/>
      </c>
      <c r="BM295">
        <f t="shared" si="17"/>
      </c>
      <c r="CD295">
        <f t="shared" si="0"/>
      </c>
      <c r="CZ295">
        <f t="shared" si="18"/>
      </c>
      <c r="DA295">
        <f t="shared" si="1"/>
      </c>
      <c r="DB295">
        <f t="shared" si="19"/>
      </c>
      <c r="DC295">
        <f t="shared" si="20"/>
      </c>
      <c r="DD295">
        <f t="shared" si="21"/>
      </c>
      <c r="DE295">
        <f t="shared" si="22"/>
      </c>
      <c r="DF295">
        <f t="shared" si="23"/>
      </c>
      <c r="DG295">
        <f t="shared" si="24"/>
      </c>
      <c r="DH295">
        <f t="shared" si="25"/>
      </c>
      <c r="DI295">
        <f t="shared" si="1"/>
      </c>
    </row>
    <row r="296" ht="15" customHeight="1">
      <c r="B296">
        <f t="shared" si="2"/>
      </c>
      <c r="R296">
        <f t="shared" si="4"/>
        <v>0</v>
      </c>
      <c r="S296">
        <f t="shared" si="5"/>
        <v>0</v>
      </c>
      <c r="T296">
        <f t="shared" si="6"/>
        <v>0</v>
      </c>
      <c r="U296">
        <f t="shared" si="7"/>
        <v>0</v>
      </c>
      <c r="V296">
        <f t="shared" si="8"/>
        <v>0</v>
      </c>
      <c r="W296">
        <f t="shared" si="9"/>
        <v>0</v>
      </c>
      <c r="X296">
        <f t="shared" si="10"/>
        <v>0</v>
      </c>
      <c r="Y296">
        <f t="shared" si="11"/>
        <v>0</v>
      </c>
      <c r="Z296">
        <f t="shared" si="12"/>
        <v>0</v>
      </c>
      <c r="AA296">
        <f t="shared" si="13"/>
        <v>0</v>
      </c>
      <c r="AB296">
        <f t="shared" si="14"/>
        <v>0</v>
      </c>
      <c r="AC296">
        <f t="shared" si="15"/>
        <v>0</v>
      </c>
      <c r="AE296">
        <f t="shared" si="0"/>
      </c>
      <c r="AV296">
        <f t="shared" si="16"/>
      </c>
      <c r="BM296">
        <f t="shared" si="17"/>
      </c>
      <c r="CD296">
        <f t="shared" si="0"/>
      </c>
      <c r="CZ296">
        <f t="shared" si="18"/>
      </c>
      <c r="DA296">
        <f t="shared" si="1"/>
      </c>
      <c r="DB296">
        <f t="shared" si="19"/>
      </c>
      <c r="DC296">
        <f t="shared" si="20"/>
      </c>
      <c r="DD296">
        <f t="shared" si="21"/>
      </c>
      <c r="DE296">
        <f t="shared" si="22"/>
      </c>
      <c r="DF296">
        <f t="shared" si="23"/>
      </c>
      <c r="DG296">
        <f t="shared" si="24"/>
      </c>
      <c r="DH296">
        <f t="shared" si="25"/>
      </c>
      <c r="DI296">
        <f t="shared" si="1"/>
      </c>
    </row>
    <row r="297" ht="15" customHeight="1">
      <c r="B297">
        <f t="shared" si="2"/>
      </c>
      <c r="R297">
        <f t="shared" si="4"/>
        <v>0</v>
      </c>
      <c r="S297">
        <f t="shared" si="5"/>
        <v>0</v>
      </c>
      <c r="T297">
        <f t="shared" si="6"/>
        <v>0</v>
      </c>
      <c r="U297">
        <f t="shared" si="7"/>
        <v>0</v>
      </c>
      <c r="V297">
        <f t="shared" si="8"/>
        <v>0</v>
      </c>
      <c r="W297">
        <f t="shared" si="9"/>
        <v>0</v>
      </c>
      <c r="X297">
        <f t="shared" si="10"/>
        <v>0</v>
      </c>
      <c r="Y297">
        <f t="shared" si="11"/>
        <v>0</v>
      </c>
      <c r="Z297">
        <f t="shared" si="12"/>
        <v>0</v>
      </c>
      <c r="AA297">
        <f t="shared" si="13"/>
        <v>0</v>
      </c>
      <c r="AB297">
        <f t="shared" si="14"/>
        <v>0</v>
      </c>
      <c r="AC297">
        <f t="shared" si="15"/>
        <v>0</v>
      </c>
      <c r="AE297">
        <f t="shared" si="0"/>
      </c>
      <c r="AV297">
        <f t="shared" si="16"/>
      </c>
      <c r="BM297">
        <f t="shared" si="17"/>
      </c>
      <c r="CD297">
        <f t="shared" si="0"/>
      </c>
      <c r="CZ297">
        <f t="shared" si="18"/>
      </c>
      <c r="DA297">
        <f t="shared" si="1"/>
      </c>
      <c r="DB297">
        <f t="shared" si="19"/>
      </c>
      <c r="DC297">
        <f t="shared" si="20"/>
      </c>
      <c r="DD297">
        <f t="shared" si="21"/>
      </c>
      <c r="DE297">
        <f t="shared" si="22"/>
      </c>
      <c r="DF297">
        <f t="shared" si="23"/>
      </c>
      <c r="DG297">
        <f t="shared" si="24"/>
      </c>
      <c r="DH297">
        <f t="shared" si="25"/>
      </c>
      <c r="DI297">
        <f t="shared" si="1"/>
      </c>
    </row>
    <row r="298" ht="15" customHeight="1">
      <c r="B298">
        <f t="shared" si="2"/>
      </c>
      <c r="R298">
        <f t="shared" si="4"/>
        <v>0</v>
      </c>
      <c r="S298">
        <f t="shared" si="5"/>
        <v>0</v>
      </c>
      <c r="T298">
        <f t="shared" si="6"/>
        <v>0</v>
      </c>
      <c r="U298">
        <f t="shared" si="7"/>
        <v>0</v>
      </c>
      <c r="V298">
        <f t="shared" si="8"/>
        <v>0</v>
      </c>
      <c r="W298">
        <f t="shared" si="9"/>
        <v>0</v>
      </c>
      <c r="X298">
        <f t="shared" si="10"/>
        <v>0</v>
      </c>
      <c r="Y298">
        <f t="shared" si="11"/>
        <v>0</v>
      </c>
      <c r="Z298">
        <f t="shared" si="12"/>
        <v>0</v>
      </c>
      <c r="AA298">
        <f t="shared" si="13"/>
        <v>0</v>
      </c>
      <c r="AB298">
        <f t="shared" si="14"/>
        <v>0</v>
      </c>
      <c r="AC298">
        <f t="shared" si="15"/>
        <v>0</v>
      </c>
      <c r="AE298">
        <f t="shared" si="0"/>
      </c>
      <c r="AV298">
        <f t="shared" si="16"/>
      </c>
      <c r="BM298">
        <f t="shared" si="17"/>
      </c>
      <c r="CD298">
        <f t="shared" si="0"/>
      </c>
      <c r="CZ298">
        <f t="shared" si="18"/>
      </c>
      <c r="DA298">
        <f t="shared" si="1"/>
      </c>
      <c r="DB298">
        <f t="shared" si="19"/>
      </c>
      <c r="DC298">
        <f t="shared" si="20"/>
      </c>
      <c r="DD298">
        <f t="shared" si="21"/>
      </c>
      <c r="DE298">
        <f t="shared" si="22"/>
      </c>
      <c r="DF298">
        <f t="shared" si="23"/>
      </c>
      <c r="DG298">
        <f t="shared" si="24"/>
      </c>
      <c r="DH298">
        <f t="shared" si="25"/>
      </c>
      <c r="DI298">
        <f t="shared" si="1"/>
      </c>
    </row>
    <row r="299" ht="15" customHeight="1">
      <c r="B299">
        <f t="shared" si="2"/>
      </c>
      <c r="R299">
        <f t="shared" si="4"/>
        <v>0</v>
      </c>
      <c r="S299">
        <f t="shared" si="5"/>
        <v>0</v>
      </c>
      <c r="T299">
        <f t="shared" si="6"/>
        <v>0</v>
      </c>
      <c r="U299">
        <f t="shared" si="7"/>
        <v>0</v>
      </c>
      <c r="V299">
        <f t="shared" si="8"/>
        <v>0</v>
      </c>
      <c r="W299">
        <f t="shared" si="9"/>
        <v>0</v>
      </c>
      <c r="X299">
        <f t="shared" si="10"/>
        <v>0</v>
      </c>
      <c r="Y299">
        <f t="shared" si="11"/>
        <v>0</v>
      </c>
      <c r="Z299">
        <f t="shared" si="12"/>
        <v>0</v>
      </c>
      <c r="AA299">
        <f t="shared" si="13"/>
        <v>0</v>
      </c>
      <c r="AB299">
        <f t="shared" si="14"/>
        <v>0</v>
      </c>
      <c r="AC299">
        <f t="shared" si="15"/>
        <v>0</v>
      </c>
      <c r="AE299">
        <f t="shared" si="0"/>
      </c>
      <c r="AV299">
        <f t="shared" si="16"/>
      </c>
      <c r="BM299">
        <f t="shared" si="17"/>
      </c>
      <c r="CD299">
        <f t="shared" si="0"/>
      </c>
      <c r="CZ299">
        <f t="shared" si="18"/>
      </c>
      <c r="DA299">
        <f t="shared" si="1"/>
      </c>
      <c r="DB299">
        <f t="shared" si="19"/>
      </c>
      <c r="DC299">
        <f t="shared" si="20"/>
      </c>
      <c r="DD299">
        <f t="shared" si="21"/>
      </c>
      <c r="DE299">
        <f t="shared" si="22"/>
      </c>
      <c r="DF299">
        <f t="shared" si="23"/>
      </c>
      <c r="DG299">
        <f t="shared" si="24"/>
      </c>
      <c r="DH299">
        <f t="shared" si="25"/>
      </c>
      <c r="DI299">
        <f t="shared" si="1"/>
      </c>
    </row>
    <row r="300" ht="15" customHeight="1">
      <c r="B300">
        <f t="shared" si="2"/>
      </c>
      <c r="R300">
        <f t="shared" si="4"/>
        <v>0</v>
      </c>
      <c r="S300">
        <f t="shared" si="5"/>
        <v>0</v>
      </c>
      <c r="T300">
        <f t="shared" si="6"/>
        <v>0</v>
      </c>
      <c r="U300">
        <f t="shared" si="7"/>
        <v>0</v>
      </c>
      <c r="V300">
        <f t="shared" si="8"/>
        <v>0</v>
      </c>
      <c r="W300">
        <f t="shared" si="9"/>
        <v>0</v>
      </c>
      <c r="X300">
        <f t="shared" si="10"/>
        <v>0</v>
      </c>
      <c r="Y300">
        <f t="shared" si="11"/>
        <v>0</v>
      </c>
      <c r="Z300">
        <f t="shared" si="12"/>
        <v>0</v>
      </c>
      <c r="AA300">
        <f t="shared" si="13"/>
        <v>0</v>
      </c>
      <c r="AB300">
        <f t="shared" si="14"/>
        <v>0</v>
      </c>
      <c r="AC300">
        <f t="shared" si="15"/>
        <v>0</v>
      </c>
      <c r="AE300">
        <f t="shared" si="0"/>
      </c>
      <c r="AV300">
        <f t="shared" si="16"/>
      </c>
      <c r="BM300">
        <f t="shared" si="17"/>
      </c>
      <c r="CD300">
        <f t="shared" si="0"/>
      </c>
      <c r="CZ300">
        <f t="shared" si="18"/>
      </c>
      <c r="DA300">
        <f t="shared" si="1"/>
      </c>
      <c r="DB300">
        <f t="shared" si="19"/>
      </c>
      <c r="DC300">
        <f t="shared" si="20"/>
      </c>
      <c r="DD300">
        <f t="shared" si="21"/>
      </c>
      <c r="DE300">
        <f t="shared" si="22"/>
      </c>
      <c r="DF300">
        <f t="shared" si="23"/>
      </c>
      <c r="DG300">
        <f t="shared" si="24"/>
      </c>
      <c r="DH300">
        <f t="shared" si="25"/>
      </c>
      <c r="DI300">
        <f t="shared" si="1"/>
      </c>
    </row>
    <row r="301" ht="15" customHeight="1">
      <c r="B301">
        <f t="shared" si="2"/>
      </c>
      <c r="R301">
        <f t="shared" si="4"/>
        <v>0</v>
      </c>
      <c r="S301">
        <f t="shared" si="5"/>
        <v>0</v>
      </c>
      <c r="T301">
        <f t="shared" si="6"/>
        <v>0</v>
      </c>
      <c r="U301">
        <f t="shared" si="7"/>
        <v>0</v>
      </c>
      <c r="V301">
        <f t="shared" si="8"/>
        <v>0</v>
      </c>
      <c r="W301">
        <f t="shared" si="9"/>
        <v>0</v>
      </c>
      <c r="X301">
        <f t="shared" si="10"/>
        <v>0</v>
      </c>
      <c r="Y301">
        <f t="shared" si="11"/>
        <v>0</v>
      </c>
      <c r="Z301">
        <f t="shared" si="12"/>
        <v>0</v>
      </c>
      <c r="AA301">
        <f t="shared" si="13"/>
        <v>0</v>
      </c>
      <c r="AB301">
        <f t="shared" si="14"/>
        <v>0</v>
      </c>
      <c r="AC301">
        <f t="shared" si="15"/>
        <v>0</v>
      </c>
      <c r="AE301">
        <f t="shared" si="0"/>
      </c>
      <c r="AV301">
        <f t="shared" si="16"/>
      </c>
      <c r="BM301">
        <f t="shared" si="17"/>
      </c>
      <c r="CD301">
        <f t="shared" si="0"/>
      </c>
      <c r="CZ301">
        <f t="shared" si="18"/>
      </c>
      <c r="DA301">
        <f t="shared" si="1"/>
      </c>
      <c r="DB301">
        <f t="shared" si="19"/>
      </c>
      <c r="DC301">
        <f t="shared" si="20"/>
      </c>
      <c r="DD301">
        <f t="shared" si="21"/>
      </c>
      <c r="DE301">
        <f t="shared" si="22"/>
      </c>
      <c r="DF301">
        <f t="shared" si="23"/>
      </c>
      <c r="DG301">
        <f t="shared" si="24"/>
      </c>
      <c r="DH301">
        <f t="shared" si="25"/>
      </c>
      <c r="DI301">
        <f t="shared" si="1"/>
      </c>
    </row>
    <row r="302" ht="15" customHeight="1">
      <c r="B302">
        <f t="shared" si="2"/>
      </c>
      <c r="R302">
        <f t="shared" si="4"/>
        <v>0</v>
      </c>
      <c r="S302">
        <f t="shared" si="5"/>
        <v>0</v>
      </c>
      <c r="T302">
        <f t="shared" si="6"/>
        <v>0</v>
      </c>
      <c r="U302">
        <f t="shared" si="7"/>
        <v>0</v>
      </c>
      <c r="V302">
        <f t="shared" si="8"/>
        <v>0</v>
      </c>
      <c r="W302">
        <f t="shared" si="9"/>
        <v>0</v>
      </c>
      <c r="X302">
        <f t="shared" si="10"/>
        <v>0</v>
      </c>
      <c r="Y302">
        <f t="shared" si="11"/>
        <v>0</v>
      </c>
      <c r="Z302">
        <f t="shared" si="12"/>
        <v>0</v>
      </c>
      <c r="AA302">
        <f t="shared" si="13"/>
        <v>0</v>
      </c>
      <c r="AB302">
        <f t="shared" si="14"/>
        <v>0</v>
      </c>
      <c r="AC302">
        <f t="shared" si="15"/>
        <v>0</v>
      </c>
      <c r="AE302">
        <f t="shared" si="0"/>
      </c>
      <c r="AV302">
        <f t="shared" si="16"/>
      </c>
      <c r="BM302">
        <f t="shared" si="17"/>
      </c>
      <c r="CD302">
        <f t="shared" si="0"/>
      </c>
      <c r="CZ302">
        <f t="shared" si="18"/>
      </c>
      <c r="DA302">
        <f t="shared" si="1"/>
      </c>
      <c r="DB302">
        <f t="shared" si="19"/>
      </c>
      <c r="DC302">
        <f t="shared" si="20"/>
      </c>
      <c r="DD302">
        <f t="shared" si="21"/>
      </c>
      <c r="DE302">
        <f t="shared" si="22"/>
      </c>
      <c r="DF302">
        <f t="shared" si="23"/>
      </c>
      <c r="DG302">
        <f t="shared" si="24"/>
      </c>
      <c r="DH302">
        <f t="shared" si="25"/>
      </c>
      <c r="DI302">
        <f t="shared" si="1"/>
      </c>
    </row>
    <row r="303" ht="15" customHeight="1">
      <c r="B303">
        <f t="shared" si="2"/>
      </c>
      <c r="R303">
        <f t="shared" si="4"/>
        <v>0</v>
      </c>
      <c r="S303">
        <f t="shared" si="5"/>
        <v>0</v>
      </c>
      <c r="T303">
        <f t="shared" si="6"/>
        <v>0</v>
      </c>
      <c r="U303">
        <f t="shared" si="7"/>
        <v>0</v>
      </c>
      <c r="V303">
        <f t="shared" si="8"/>
        <v>0</v>
      </c>
      <c r="W303">
        <f t="shared" si="9"/>
        <v>0</v>
      </c>
      <c r="X303">
        <f t="shared" si="10"/>
        <v>0</v>
      </c>
      <c r="Y303">
        <f t="shared" si="11"/>
        <v>0</v>
      </c>
      <c r="Z303">
        <f t="shared" si="12"/>
        <v>0</v>
      </c>
      <c r="AA303">
        <f t="shared" si="13"/>
        <v>0</v>
      </c>
      <c r="AB303">
        <f t="shared" si="14"/>
        <v>0</v>
      </c>
      <c r="AC303">
        <f t="shared" si="15"/>
        <v>0</v>
      </c>
      <c r="AE303">
        <f t="shared" si="0"/>
      </c>
      <c r="AV303">
        <f t="shared" si="16"/>
      </c>
      <c r="BM303">
        <f t="shared" si="17"/>
      </c>
      <c r="CD303">
        <f t="shared" si="0"/>
      </c>
      <c r="CZ303">
        <f t="shared" si="18"/>
      </c>
      <c r="DA303">
        <f t="shared" si="1"/>
      </c>
      <c r="DB303">
        <f t="shared" si="19"/>
      </c>
      <c r="DC303">
        <f t="shared" si="20"/>
      </c>
      <c r="DD303">
        <f t="shared" si="21"/>
      </c>
      <c r="DE303">
        <f t="shared" si="22"/>
      </c>
      <c r="DF303">
        <f t="shared" si="23"/>
      </c>
      <c r="DG303">
        <f t="shared" si="24"/>
      </c>
      <c r="DH303">
        <f t="shared" si="25"/>
      </c>
      <c r="DI303">
        <f t="shared" si="1"/>
      </c>
    </row>
    <row r="304" ht="15" customHeight="1">
      <c r="B304">
        <f t="shared" si="2"/>
      </c>
      <c r="R304">
        <f t="shared" si="4"/>
        <v>0</v>
      </c>
      <c r="S304">
        <f t="shared" si="5"/>
        <v>0</v>
      </c>
      <c r="T304">
        <f t="shared" si="6"/>
        <v>0</v>
      </c>
      <c r="U304">
        <f t="shared" si="7"/>
        <v>0</v>
      </c>
      <c r="V304">
        <f t="shared" si="8"/>
        <v>0</v>
      </c>
      <c r="W304">
        <f t="shared" si="9"/>
        <v>0</v>
      </c>
      <c r="X304">
        <f t="shared" si="10"/>
        <v>0</v>
      </c>
      <c r="Y304">
        <f t="shared" si="11"/>
        <v>0</v>
      </c>
      <c r="Z304">
        <f t="shared" si="12"/>
        <v>0</v>
      </c>
      <c r="AA304">
        <f t="shared" si="13"/>
        <v>0</v>
      </c>
      <c r="AB304">
        <f t="shared" si="14"/>
        <v>0</v>
      </c>
      <c r="AC304">
        <f t="shared" si="15"/>
        <v>0</v>
      </c>
      <c r="AE304">
        <f t="shared" si="0"/>
      </c>
      <c r="AV304">
        <f t="shared" si="16"/>
      </c>
      <c r="BM304">
        <f t="shared" si="17"/>
      </c>
      <c r="CD304">
        <f t="shared" si="0"/>
      </c>
      <c r="CZ304">
        <f t="shared" si="18"/>
      </c>
      <c r="DA304">
        <f t="shared" si="1"/>
      </c>
      <c r="DB304">
        <f t="shared" si="19"/>
      </c>
      <c r="DC304">
        <f t="shared" si="20"/>
      </c>
      <c r="DD304">
        <f t="shared" si="21"/>
      </c>
      <c r="DE304">
        <f t="shared" si="22"/>
      </c>
      <c r="DF304">
        <f t="shared" si="23"/>
      </c>
      <c r="DG304">
        <f t="shared" si="24"/>
      </c>
      <c r="DH304">
        <f t="shared" si="25"/>
      </c>
      <c r="DI304">
        <f t="shared" si="1"/>
      </c>
    </row>
    <row r="305" ht="15" customHeight="1">
      <c r="B305">
        <f t="shared" si="2"/>
      </c>
      <c r="R305">
        <f t="shared" si="4"/>
        <v>0</v>
      </c>
      <c r="S305">
        <f t="shared" si="5"/>
        <v>0</v>
      </c>
      <c r="T305">
        <f t="shared" si="6"/>
        <v>0</v>
      </c>
      <c r="U305">
        <f t="shared" si="7"/>
        <v>0</v>
      </c>
      <c r="V305">
        <f t="shared" si="8"/>
        <v>0</v>
      </c>
      <c r="W305">
        <f t="shared" si="9"/>
        <v>0</v>
      </c>
      <c r="X305">
        <f t="shared" si="10"/>
        <v>0</v>
      </c>
      <c r="Y305">
        <f t="shared" si="11"/>
        <v>0</v>
      </c>
      <c r="Z305">
        <f t="shared" si="12"/>
        <v>0</v>
      </c>
      <c r="AA305">
        <f t="shared" si="13"/>
        <v>0</v>
      </c>
      <c r="AB305">
        <f t="shared" si="14"/>
        <v>0</v>
      </c>
      <c r="AC305">
        <f t="shared" si="15"/>
        <v>0</v>
      </c>
      <c r="AE305">
        <f t="shared" si="0"/>
      </c>
      <c r="AV305">
        <f t="shared" si="16"/>
      </c>
      <c r="BM305">
        <f t="shared" si="17"/>
      </c>
      <c r="CD305">
        <f t="shared" si="0"/>
      </c>
      <c r="CZ305">
        <f t="shared" si="18"/>
      </c>
      <c r="DA305">
        <f t="shared" si="1"/>
      </c>
      <c r="DB305">
        <f t="shared" si="19"/>
      </c>
      <c r="DC305">
        <f t="shared" si="20"/>
      </c>
      <c r="DD305">
        <f t="shared" si="21"/>
      </c>
      <c r="DE305">
        <f t="shared" si="22"/>
      </c>
      <c r="DF305">
        <f t="shared" si="23"/>
      </c>
      <c r="DG305">
        <f t="shared" si="24"/>
      </c>
      <c r="DH305">
        <f t="shared" si="25"/>
      </c>
      <c r="DI305">
        <f t="shared" si="1"/>
      </c>
    </row>
    <row r="306" ht="15" customHeight="1">
      <c r="B306">
        <f t="shared" si="2"/>
      </c>
      <c r="R306">
        <f t="shared" si="4"/>
        <v>0</v>
      </c>
      <c r="S306">
        <f t="shared" si="5"/>
        <v>0</v>
      </c>
      <c r="T306">
        <f t="shared" si="6"/>
        <v>0</v>
      </c>
      <c r="U306">
        <f t="shared" si="7"/>
        <v>0</v>
      </c>
      <c r="V306">
        <f t="shared" si="8"/>
        <v>0</v>
      </c>
      <c r="W306">
        <f t="shared" si="9"/>
        <v>0</v>
      </c>
      <c r="X306">
        <f t="shared" si="10"/>
        <v>0</v>
      </c>
      <c r="Y306">
        <f t="shared" si="11"/>
        <v>0</v>
      </c>
      <c r="Z306">
        <f t="shared" si="12"/>
        <v>0</v>
      </c>
      <c r="AA306">
        <f t="shared" si="13"/>
        <v>0</v>
      </c>
      <c r="AB306">
        <f t="shared" si="14"/>
        <v>0</v>
      </c>
      <c r="AC306">
        <f t="shared" si="15"/>
        <v>0</v>
      </c>
      <c r="AE306">
        <f t="shared" si="0"/>
      </c>
      <c r="AV306">
        <f t="shared" si="16"/>
      </c>
      <c r="BM306">
        <f t="shared" si="17"/>
      </c>
      <c r="CD306">
        <f t="shared" si="0"/>
      </c>
      <c r="CZ306">
        <f t="shared" si="18"/>
      </c>
      <c r="DA306">
        <f t="shared" si="1"/>
      </c>
      <c r="DB306">
        <f t="shared" si="19"/>
      </c>
      <c r="DC306">
        <f t="shared" si="20"/>
      </c>
      <c r="DD306">
        <f t="shared" si="21"/>
      </c>
      <c r="DE306">
        <f t="shared" si="22"/>
      </c>
      <c r="DF306">
        <f t="shared" si="23"/>
      </c>
      <c r="DG306">
        <f t="shared" si="24"/>
      </c>
      <c r="DH306">
        <f t="shared" si="25"/>
      </c>
      <c r="DI306">
        <f t="shared" si="1"/>
      </c>
    </row>
    <row r="307" ht="15" customHeight="1">
      <c r="B307">
        <f t="shared" si="2"/>
      </c>
      <c r="R307">
        <f t="shared" si="4"/>
        <v>0</v>
      </c>
      <c r="S307">
        <f t="shared" si="5"/>
        <v>0</v>
      </c>
      <c r="T307">
        <f t="shared" si="6"/>
        <v>0</v>
      </c>
      <c r="U307">
        <f t="shared" si="7"/>
        <v>0</v>
      </c>
      <c r="V307">
        <f t="shared" si="8"/>
        <v>0</v>
      </c>
      <c r="W307">
        <f t="shared" si="9"/>
        <v>0</v>
      </c>
      <c r="X307">
        <f t="shared" si="10"/>
        <v>0</v>
      </c>
      <c r="Y307">
        <f t="shared" si="11"/>
        <v>0</v>
      </c>
      <c r="Z307">
        <f t="shared" si="12"/>
        <v>0</v>
      </c>
      <c r="AA307">
        <f t="shared" si="13"/>
        <v>0</v>
      </c>
      <c r="AB307">
        <f t="shared" si="14"/>
        <v>0</v>
      </c>
      <c r="AC307">
        <f t="shared" si="15"/>
        <v>0</v>
      </c>
      <c r="AE307">
        <f t="shared" si="0"/>
      </c>
      <c r="AV307">
        <f t="shared" si="16"/>
      </c>
      <c r="BM307">
        <f t="shared" si="17"/>
      </c>
      <c r="CD307">
        <f t="shared" si="0"/>
      </c>
      <c r="CZ307">
        <f t="shared" si="18"/>
      </c>
      <c r="DA307">
        <f t="shared" si="1"/>
      </c>
      <c r="DB307">
        <f t="shared" si="19"/>
      </c>
      <c r="DC307">
        <f t="shared" si="20"/>
      </c>
      <c r="DD307">
        <f t="shared" si="21"/>
      </c>
      <c r="DE307">
        <f t="shared" si="22"/>
      </c>
      <c r="DF307">
        <f t="shared" si="23"/>
      </c>
      <c r="DG307">
        <f t="shared" si="24"/>
      </c>
      <c r="DH307">
        <f t="shared" si="25"/>
      </c>
      <c r="DI307">
        <f t="shared" si="1"/>
      </c>
    </row>
    <row r="308" ht="15" customHeight="1">
      <c r="B308">
        <f t="shared" si="2"/>
      </c>
      <c r="R308">
        <f t="shared" si="4"/>
        <v>0</v>
      </c>
      <c r="S308">
        <f t="shared" si="5"/>
        <v>0</v>
      </c>
      <c r="T308">
        <f t="shared" si="6"/>
        <v>0</v>
      </c>
      <c r="U308">
        <f t="shared" si="7"/>
        <v>0</v>
      </c>
      <c r="V308">
        <f t="shared" si="8"/>
        <v>0</v>
      </c>
      <c r="W308">
        <f t="shared" si="9"/>
        <v>0</v>
      </c>
      <c r="X308">
        <f t="shared" si="10"/>
        <v>0</v>
      </c>
      <c r="Y308">
        <f t="shared" si="11"/>
        <v>0</v>
      </c>
      <c r="Z308">
        <f t="shared" si="12"/>
        <v>0</v>
      </c>
      <c r="AA308">
        <f t="shared" si="13"/>
        <v>0</v>
      </c>
      <c r="AB308">
        <f t="shared" si="14"/>
        <v>0</v>
      </c>
      <c r="AC308">
        <f t="shared" si="15"/>
        <v>0</v>
      </c>
      <c r="AE308">
        <f t="shared" si="0"/>
      </c>
      <c r="AV308">
        <f t="shared" si="16"/>
      </c>
      <c r="BM308">
        <f t="shared" si="17"/>
      </c>
      <c r="CD308">
        <f t="shared" si="0"/>
      </c>
      <c r="CZ308">
        <f t="shared" si="18"/>
      </c>
      <c r="DA308">
        <f t="shared" si="1"/>
      </c>
      <c r="DB308">
        <f t="shared" si="19"/>
      </c>
      <c r="DC308">
        <f t="shared" si="20"/>
      </c>
      <c r="DD308">
        <f t="shared" si="21"/>
      </c>
      <c r="DE308">
        <f t="shared" si="22"/>
      </c>
      <c r="DF308">
        <f t="shared" si="23"/>
      </c>
      <c r="DG308">
        <f t="shared" si="24"/>
      </c>
      <c r="DH308">
        <f t="shared" si="25"/>
      </c>
      <c r="DI308">
        <f t="shared" si="1"/>
      </c>
    </row>
    <row r="309" ht="15" customHeight="1">
      <c r="B309">
        <f t="shared" si="2"/>
      </c>
      <c r="R309">
        <f t="shared" si="4"/>
        <v>0</v>
      </c>
      <c r="S309">
        <f t="shared" si="5"/>
        <v>0</v>
      </c>
      <c r="T309">
        <f t="shared" si="6"/>
        <v>0</v>
      </c>
      <c r="U309">
        <f t="shared" si="7"/>
        <v>0</v>
      </c>
      <c r="V309">
        <f t="shared" si="8"/>
        <v>0</v>
      </c>
      <c r="W309">
        <f t="shared" si="9"/>
        <v>0</v>
      </c>
      <c r="X309">
        <f t="shared" si="10"/>
        <v>0</v>
      </c>
      <c r="Y309">
        <f t="shared" si="11"/>
        <v>0</v>
      </c>
      <c r="Z309">
        <f t="shared" si="12"/>
        <v>0</v>
      </c>
      <c r="AA309">
        <f t="shared" si="13"/>
        <v>0</v>
      </c>
      <c r="AB309">
        <f t="shared" si="14"/>
        <v>0</v>
      </c>
      <c r="AC309">
        <f t="shared" si="15"/>
        <v>0</v>
      </c>
      <c r="AE309">
        <f t="shared" si="0"/>
      </c>
      <c r="AV309">
        <f t="shared" si="16"/>
      </c>
      <c r="BM309">
        <f t="shared" si="17"/>
      </c>
      <c r="CD309">
        <f t="shared" si="0"/>
      </c>
      <c r="CZ309">
        <f t="shared" si="18"/>
      </c>
      <c r="DA309">
        <f t="shared" si="1"/>
      </c>
      <c r="DB309">
        <f t="shared" si="19"/>
      </c>
      <c r="DC309">
        <f t="shared" si="20"/>
      </c>
      <c r="DD309">
        <f t="shared" si="21"/>
      </c>
      <c r="DE309">
        <f t="shared" si="22"/>
      </c>
      <c r="DF309">
        <f t="shared" si="23"/>
      </c>
      <c r="DG309">
        <f t="shared" si="24"/>
      </c>
      <c r="DH309">
        <f t="shared" si="25"/>
      </c>
      <c r="DI309">
        <f t="shared" si="1"/>
      </c>
    </row>
    <row r="310" ht="15" customHeight="1">
      <c r="B310">
        <f t="shared" si="2"/>
      </c>
      <c r="R310">
        <f t="shared" si="4"/>
        <v>0</v>
      </c>
      <c r="S310">
        <f t="shared" si="5"/>
        <v>0</v>
      </c>
      <c r="T310">
        <f t="shared" si="6"/>
        <v>0</v>
      </c>
      <c r="U310">
        <f t="shared" si="7"/>
        <v>0</v>
      </c>
      <c r="V310">
        <f t="shared" si="8"/>
        <v>0</v>
      </c>
      <c r="W310">
        <f t="shared" si="9"/>
        <v>0</v>
      </c>
      <c r="X310">
        <f t="shared" si="10"/>
        <v>0</v>
      </c>
      <c r="Y310">
        <f t="shared" si="11"/>
        <v>0</v>
      </c>
      <c r="Z310">
        <f t="shared" si="12"/>
        <v>0</v>
      </c>
      <c r="AA310">
        <f t="shared" si="13"/>
        <v>0</v>
      </c>
      <c r="AB310">
        <f t="shared" si="14"/>
        <v>0</v>
      </c>
      <c r="AC310">
        <f t="shared" si="15"/>
        <v>0</v>
      </c>
      <c r="AE310">
        <f t="shared" si="0"/>
      </c>
      <c r="AV310">
        <f t="shared" si="16"/>
      </c>
      <c r="BM310">
        <f t="shared" si="17"/>
      </c>
      <c r="CD310">
        <f t="shared" si="0"/>
      </c>
      <c r="CZ310">
        <f t="shared" si="18"/>
      </c>
      <c r="DA310">
        <f t="shared" si="1"/>
      </c>
      <c r="DB310">
        <f t="shared" si="19"/>
      </c>
      <c r="DC310">
        <f t="shared" si="20"/>
      </c>
      <c r="DD310">
        <f t="shared" si="21"/>
      </c>
      <c r="DE310">
        <f t="shared" si="22"/>
      </c>
      <c r="DF310">
        <f t="shared" si="23"/>
      </c>
      <c r="DG310">
        <f t="shared" si="24"/>
      </c>
      <c r="DH310">
        <f t="shared" si="25"/>
      </c>
      <c r="DI310">
        <f t="shared" si="1"/>
      </c>
    </row>
    <row r="311" ht="15" customHeight="1">
      <c r="B311">
        <f t="shared" si="2"/>
      </c>
      <c r="R311">
        <f t="shared" si="4"/>
        <v>0</v>
      </c>
      <c r="S311">
        <f t="shared" si="5"/>
        <v>0</v>
      </c>
      <c r="T311">
        <f t="shared" si="6"/>
        <v>0</v>
      </c>
      <c r="U311">
        <f t="shared" si="7"/>
        <v>0</v>
      </c>
      <c r="V311">
        <f t="shared" si="8"/>
        <v>0</v>
      </c>
      <c r="W311">
        <f t="shared" si="9"/>
        <v>0</v>
      </c>
      <c r="X311">
        <f t="shared" si="10"/>
        <v>0</v>
      </c>
      <c r="Y311">
        <f t="shared" si="11"/>
        <v>0</v>
      </c>
      <c r="Z311">
        <f t="shared" si="12"/>
        <v>0</v>
      </c>
      <c r="AA311">
        <f t="shared" si="13"/>
        <v>0</v>
      </c>
      <c r="AB311">
        <f t="shared" si="14"/>
        <v>0</v>
      </c>
      <c r="AC311">
        <f t="shared" si="15"/>
        <v>0</v>
      </c>
      <c r="AE311">
        <f t="shared" si="0"/>
      </c>
      <c r="AV311">
        <f t="shared" si="16"/>
      </c>
      <c r="BM311">
        <f t="shared" si="17"/>
      </c>
      <c r="CD311">
        <f t="shared" si="0"/>
      </c>
      <c r="CZ311">
        <f t="shared" si="18"/>
      </c>
      <c r="DA311">
        <f t="shared" si="1"/>
      </c>
      <c r="DB311">
        <f t="shared" si="19"/>
      </c>
      <c r="DC311">
        <f t="shared" si="20"/>
      </c>
      <c r="DD311">
        <f t="shared" si="21"/>
      </c>
      <c r="DE311">
        <f t="shared" si="22"/>
      </c>
      <c r="DF311">
        <f t="shared" si="23"/>
      </c>
      <c r="DG311">
        <f t="shared" si="24"/>
      </c>
      <c r="DH311">
        <f t="shared" si="25"/>
      </c>
      <c r="DI311">
        <f t="shared" si="1"/>
      </c>
    </row>
    <row r="312" ht="15" customHeight="1">
      <c r="B312">
        <f t="shared" si="2"/>
      </c>
      <c r="R312">
        <f t="shared" si="4"/>
        <v>0</v>
      </c>
      <c r="S312">
        <f t="shared" si="5"/>
        <v>0</v>
      </c>
      <c r="T312">
        <f t="shared" si="6"/>
        <v>0</v>
      </c>
      <c r="U312">
        <f t="shared" si="7"/>
        <v>0</v>
      </c>
      <c r="V312">
        <f t="shared" si="8"/>
        <v>0</v>
      </c>
      <c r="W312">
        <f t="shared" si="9"/>
        <v>0</v>
      </c>
      <c r="X312">
        <f t="shared" si="10"/>
        <v>0</v>
      </c>
      <c r="Y312">
        <f t="shared" si="11"/>
        <v>0</v>
      </c>
      <c r="Z312">
        <f t="shared" si="12"/>
        <v>0</v>
      </c>
      <c r="AA312">
        <f t="shared" si="13"/>
        <v>0</v>
      </c>
      <c r="AB312">
        <f t="shared" si="14"/>
        <v>0</v>
      </c>
      <c r="AC312">
        <f t="shared" si="15"/>
        <v>0</v>
      </c>
      <c r="AE312">
        <f t="shared" si="0"/>
      </c>
      <c r="AV312">
        <f t="shared" si="16"/>
      </c>
      <c r="BM312">
        <f t="shared" si="17"/>
      </c>
      <c r="CD312">
        <f t="shared" si="0"/>
      </c>
      <c r="CZ312">
        <f t="shared" si="18"/>
      </c>
      <c r="DA312">
        <f t="shared" si="1"/>
      </c>
      <c r="DB312">
        <f t="shared" si="19"/>
      </c>
      <c r="DC312">
        <f t="shared" si="20"/>
      </c>
      <c r="DD312">
        <f t="shared" si="21"/>
      </c>
      <c r="DE312">
        <f t="shared" si="22"/>
      </c>
      <c r="DF312">
        <f t="shared" si="23"/>
      </c>
      <c r="DG312">
        <f t="shared" si="24"/>
      </c>
      <c r="DH312">
        <f t="shared" si="25"/>
      </c>
      <c r="DI312">
        <f t="shared" si="1"/>
      </c>
    </row>
    <row r="313" ht="15" customHeight="1">
      <c r="B313">
        <f t="shared" si="2"/>
      </c>
      <c r="R313">
        <f t="shared" si="4"/>
        <v>0</v>
      </c>
      <c r="S313">
        <f t="shared" si="5"/>
        <v>0</v>
      </c>
      <c r="T313">
        <f t="shared" si="6"/>
        <v>0</v>
      </c>
      <c r="U313">
        <f t="shared" si="7"/>
        <v>0</v>
      </c>
      <c r="V313">
        <f t="shared" si="8"/>
        <v>0</v>
      </c>
      <c r="W313">
        <f t="shared" si="9"/>
        <v>0</v>
      </c>
      <c r="X313">
        <f t="shared" si="10"/>
        <v>0</v>
      </c>
      <c r="Y313">
        <f t="shared" si="11"/>
        <v>0</v>
      </c>
      <c r="Z313">
        <f t="shared" si="12"/>
        <v>0</v>
      </c>
      <c r="AA313">
        <f t="shared" si="13"/>
        <v>0</v>
      </c>
      <c r="AB313">
        <f t="shared" si="14"/>
        <v>0</v>
      </c>
      <c r="AC313">
        <f t="shared" si="15"/>
        <v>0</v>
      </c>
      <c r="AE313">
        <f t="shared" si="0"/>
      </c>
      <c r="AV313">
        <f t="shared" si="16"/>
      </c>
      <c r="BM313">
        <f t="shared" si="17"/>
      </c>
      <c r="CD313">
        <f t="shared" si="0"/>
      </c>
      <c r="CZ313">
        <f t="shared" si="18"/>
      </c>
      <c r="DA313">
        <f t="shared" si="1"/>
      </c>
      <c r="DB313">
        <f t="shared" si="19"/>
      </c>
      <c r="DC313">
        <f t="shared" si="20"/>
      </c>
      <c r="DD313">
        <f t="shared" si="21"/>
      </c>
      <c r="DE313">
        <f t="shared" si="22"/>
      </c>
      <c r="DF313">
        <f t="shared" si="23"/>
      </c>
      <c r="DG313">
        <f t="shared" si="24"/>
      </c>
      <c r="DH313">
        <f t="shared" si="25"/>
      </c>
      <c r="DI313">
        <f t="shared" si="1"/>
      </c>
    </row>
    <row r="314" ht="15" customHeight="1">
      <c r="B314">
        <f t="shared" si="2"/>
      </c>
      <c r="R314">
        <f t="shared" si="4"/>
        <v>0</v>
      </c>
      <c r="S314">
        <f t="shared" si="5"/>
        <v>0</v>
      </c>
      <c r="T314">
        <f t="shared" si="6"/>
        <v>0</v>
      </c>
      <c r="U314">
        <f t="shared" si="7"/>
        <v>0</v>
      </c>
      <c r="V314">
        <f t="shared" si="8"/>
        <v>0</v>
      </c>
      <c r="W314">
        <f t="shared" si="9"/>
        <v>0</v>
      </c>
      <c r="X314">
        <f t="shared" si="10"/>
        <v>0</v>
      </c>
      <c r="Y314">
        <f t="shared" si="11"/>
        <v>0</v>
      </c>
      <c r="Z314">
        <f t="shared" si="12"/>
        <v>0</v>
      </c>
      <c r="AA314">
        <f t="shared" si="13"/>
        <v>0</v>
      </c>
      <c r="AB314">
        <f t="shared" si="14"/>
        <v>0</v>
      </c>
      <c r="AC314">
        <f t="shared" si="15"/>
        <v>0</v>
      </c>
      <c r="AE314">
        <f t="shared" si="0"/>
      </c>
      <c r="AV314">
        <f t="shared" si="16"/>
      </c>
      <c r="BM314">
        <f t="shared" si="17"/>
      </c>
      <c r="CD314">
        <f t="shared" si="0"/>
      </c>
      <c r="CZ314">
        <f t="shared" si="18"/>
      </c>
      <c r="DA314">
        <f t="shared" si="1"/>
      </c>
      <c r="DB314">
        <f t="shared" si="19"/>
      </c>
      <c r="DC314">
        <f t="shared" si="20"/>
      </c>
      <c r="DD314">
        <f t="shared" si="21"/>
      </c>
      <c r="DE314">
        <f t="shared" si="22"/>
      </c>
      <c r="DF314">
        <f t="shared" si="23"/>
      </c>
      <c r="DG314">
        <f t="shared" si="24"/>
      </c>
      <c r="DH314">
        <f t="shared" si="25"/>
      </c>
      <c r="DI314">
        <f t="shared" si="1"/>
      </c>
    </row>
    <row r="315" ht="15" customHeight="1">
      <c r="B315">
        <f t="shared" si="2"/>
      </c>
      <c r="R315">
        <f t="shared" si="4"/>
        <v>0</v>
      </c>
      <c r="S315">
        <f t="shared" si="5"/>
        <v>0</v>
      </c>
      <c r="T315">
        <f t="shared" si="6"/>
        <v>0</v>
      </c>
      <c r="U315">
        <f t="shared" si="7"/>
        <v>0</v>
      </c>
      <c r="V315">
        <f t="shared" si="8"/>
        <v>0</v>
      </c>
      <c r="W315">
        <f t="shared" si="9"/>
        <v>0</v>
      </c>
      <c r="X315">
        <f t="shared" si="10"/>
        <v>0</v>
      </c>
      <c r="Y315">
        <f t="shared" si="11"/>
        <v>0</v>
      </c>
      <c r="Z315">
        <f t="shared" si="12"/>
        <v>0</v>
      </c>
      <c r="AA315">
        <f t="shared" si="13"/>
        <v>0</v>
      </c>
      <c r="AB315">
        <f t="shared" si="14"/>
        <v>0</v>
      </c>
      <c r="AC315">
        <f t="shared" si="15"/>
        <v>0</v>
      </c>
      <c r="AE315">
        <f t="shared" si="0"/>
      </c>
      <c r="AV315">
        <f t="shared" si="16"/>
      </c>
      <c r="BM315">
        <f t="shared" si="17"/>
      </c>
      <c r="CD315">
        <f t="shared" si="0"/>
      </c>
      <c r="CZ315">
        <f t="shared" si="18"/>
      </c>
      <c r="DA315">
        <f t="shared" si="1"/>
      </c>
      <c r="DB315">
        <f t="shared" si="19"/>
      </c>
      <c r="DC315">
        <f t="shared" si="20"/>
      </c>
      <c r="DD315">
        <f t="shared" si="21"/>
      </c>
      <c r="DE315">
        <f t="shared" si="22"/>
      </c>
      <c r="DF315">
        <f t="shared" si="23"/>
      </c>
      <c r="DG315">
        <f t="shared" si="24"/>
      </c>
      <c r="DH315">
        <f t="shared" si="25"/>
      </c>
      <c r="DI315">
        <f t="shared" si="1"/>
      </c>
    </row>
    <row r="316" ht="15" customHeight="1">
      <c r="B316">
        <f t="shared" si="2"/>
      </c>
      <c r="R316">
        <f t="shared" si="4"/>
        <v>0</v>
      </c>
      <c r="S316">
        <f t="shared" si="5"/>
        <v>0</v>
      </c>
      <c r="T316">
        <f t="shared" si="6"/>
        <v>0</v>
      </c>
      <c r="U316">
        <f t="shared" si="7"/>
        <v>0</v>
      </c>
      <c r="V316">
        <f t="shared" si="8"/>
        <v>0</v>
      </c>
      <c r="W316">
        <f t="shared" si="9"/>
        <v>0</v>
      </c>
      <c r="X316">
        <f t="shared" si="10"/>
        <v>0</v>
      </c>
      <c r="Y316">
        <f t="shared" si="11"/>
        <v>0</v>
      </c>
      <c r="Z316">
        <f t="shared" si="12"/>
        <v>0</v>
      </c>
      <c r="AA316">
        <f t="shared" si="13"/>
        <v>0</v>
      </c>
      <c r="AB316">
        <f t="shared" si="14"/>
        <v>0</v>
      </c>
      <c r="AC316">
        <f t="shared" si="15"/>
        <v>0</v>
      </c>
      <c r="AE316">
        <f t="shared" si="0"/>
      </c>
      <c r="AV316">
        <f t="shared" si="16"/>
      </c>
      <c r="BM316">
        <f t="shared" si="17"/>
      </c>
      <c r="CD316">
        <f t="shared" si="0"/>
      </c>
      <c r="CZ316">
        <f t="shared" si="18"/>
      </c>
      <c r="DA316">
        <f t="shared" si="1"/>
      </c>
      <c r="DB316">
        <f t="shared" si="19"/>
      </c>
      <c r="DC316">
        <f t="shared" si="20"/>
      </c>
      <c r="DD316">
        <f t="shared" si="21"/>
      </c>
      <c r="DE316">
        <f t="shared" si="22"/>
      </c>
      <c r="DF316">
        <f t="shared" si="23"/>
      </c>
      <c r="DG316">
        <f t="shared" si="24"/>
      </c>
      <c r="DH316">
        <f t="shared" si="25"/>
      </c>
      <c r="DI316">
        <f t="shared" si="1"/>
      </c>
    </row>
    <row r="317" ht="15" customHeight="1">
      <c r="B317">
        <f t="shared" si="2"/>
      </c>
      <c r="R317">
        <f t="shared" si="4"/>
        <v>0</v>
      </c>
      <c r="S317">
        <f t="shared" si="5"/>
        <v>0</v>
      </c>
      <c r="T317">
        <f t="shared" si="6"/>
        <v>0</v>
      </c>
      <c r="U317">
        <f t="shared" si="7"/>
        <v>0</v>
      </c>
      <c r="V317">
        <f t="shared" si="8"/>
        <v>0</v>
      </c>
      <c r="W317">
        <f t="shared" si="9"/>
        <v>0</v>
      </c>
      <c r="X317">
        <f t="shared" si="10"/>
        <v>0</v>
      </c>
      <c r="Y317">
        <f t="shared" si="11"/>
        <v>0</v>
      </c>
      <c r="Z317">
        <f t="shared" si="12"/>
        <v>0</v>
      </c>
      <c r="AA317">
        <f t="shared" si="13"/>
        <v>0</v>
      </c>
      <c r="AB317">
        <f t="shared" si="14"/>
        <v>0</v>
      </c>
      <c r="AC317">
        <f t="shared" si="15"/>
        <v>0</v>
      </c>
      <c r="AE317">
        <f t="shared" si="0"/>
      </c>
      <c r="AV317">
        <f t="shared" si="16"/>
      </c>
      <c r="BM317">
        <f t="shared" si="17"/>
      </c>
      <c r="CD317">
        <f t="shared" si="0"/>
      </c>
      <c r="CZ317">
        <f t="shared" si="18"/>
      </c>
      <c r="DA317">
        <f t="shared" si="1"/>
      </c>
      <c r="DB317">
        <f t="shared" si="19"/>
      </c>
      <c r="DC317">
        <f t="shared" si="20"/>
      </c>
      <c r="DD317">
        <f t="shared" si="21"/>
      </c>
      <c r="DE317">
        <f t="shared" si="22"/>
      </c>
      <c r="DF317">
        <f t="shared" si="23"/>
      </c>
      <c r="DG317">
        <f t="shared" si="24"/>
      </c>
      <c r="DH317">
        <f t="shared" si="25"/>
      </c>
      <c r="DI317">
        <f t="shared" si="1"/>
      </c>
    </row>
    <row r="318" ht="15" customHeight="1">
      <c r="B318">
        <f t="shared" si="2"/>
      </c>
      <c r="R318">
        <f t="shared" si="4"/>
        <v>0</v>
      </c>
      <c r="S318">
        <f t="shared" si="5"/>
        <v>0</v>
      </c>
      <c r="T318">
        <f t="shared" si="6"/>
        <v>0</v>
      </c>
      <c r="U318">
        <f t="shared" si="7"/>
        <v>0</v>
      </c>
      <c r="V318">
        <f t="shared" si="8"/>
        <v>0</v>
      </c>
      <c r="W318">
        <f t="shared" si="9"/>
        <v>0</v>
      </c>
      <c r="X318">
        <f t="shared" si="10"/>
        <v>0</v>
      </c>
      <c r="Y318">
        <f t="shared" si="11"/>
        <v>0</v>
      </c>
      <c r="Z318">
        <f t="shared" si="12"/>
        <v>0</v>
      </c>
      <c r="AA318">
        <f t="shared" si="13"/>
        <v>0</v>
      </c>
      <c r="AB318">
        <f t="shared" si="14"/>
        <v>0</v>
      </c>
      <c r="AC318">
        <f t="shared" si="15"/>
        <v>0</v>
      </c>
      <c r="AE318">
        <f t="shared" si="0"/>
      </c>
      <c r="AV318">
        <f t="shared" si="16"/>
      </c>
      <c r="BM318">
        <f t="shared" si="17"/>
      </c>
      <c r="CD318">
        <f t="shared" si="0"/>
      </c>
      <c r="CZ318">
        <f t="shared" si="18"/>
      </c>
      <c r="DA318">
        <f t="shared" si="1"/>
      </c>
      <c r="DB318">
        <f t="shared" si="19"/>
      </c>
      <c r="DC318">
        <f t="shared" si="20"/>
      </c>
      <c r="DD318">
        <f t="shared" si="21"/>
      </c>
      <c r="DE318">
        <f t="shared" si="22"/>
      </c>
      <c r="DF318">
        <f t="shared" si="23"/>
      </c>
      <c r="DG318">
        <f t="shared" si="24"/>
      </c>
      <c r="DH318">
        <f t="shared" si="25"/>
      </c>
      <c r="DI318">
        <f t="shared" si="1"/>
      </c>
    </row>
    <row r="319" ht="15" customHeight="1">
      <c r="B319">
        <f t="shared" si="2"/>
      </c>
      <c r="R319">
        <f t="shared" si="4"/>
        <v>0</v>
      </c>
      <c r="S319">
        <f t="shared" si="5"/>
        <v>0</v>
      </c>
      <c r="T319">
        <f t="shared" si="6"/>
        <v>0</v>
      </c>
      <c r="U319">
        <f t="shared" si="7"/>
        <v>0</v>
      </c>
      <c r="V319">
        <f t="shared" si="8"/>
        <v>0</v>
      </c>
      <c r="W319">
        <f t="shared" si="9"/>
        <v>0</v>
      </c>
      <c r="X319">
        <f t="shared" si="10"/>
        <v>0</v>
      </c>
      <c r="Y319">
        <f t="shared" si="11"/>
        <v>0</v>
      </c>
      <c r="Z319">
        <f t="shared" si="12"/>
        <v>0</v>
      </c>
      <c r="AA319">
        <f t="shared" si="13"/>
        <v>0</v>
      </c>
      <c r="AB319">
        <f t="shared" si="14"/>
        <v>0</v>
      </c>
      <c r="AC319">
        <f t="shared" si="15"/>
        <v>0</v>
      </c>
      <c r="AE319">
        <f t="shared" si="0"/>
      </c>
      <c r="AV319">
        <f t="shared" si="16"/>
      </c>
      <c r="BM319">
        <f t="shared" si="17"/>
      </c>
      <c r="CD319">
        <f t="shared" si="0"/>
      </c>
      <c r="CZ319">
        <f t="shared" si="18"/>
      </c>
      <c r="DA319">
        <f t="shared" si="1"/>
      </c>
      <c r="DB319">
        <f t="shared" si="19"/>
      </c>
      <c r="DC319">
        <f t="shared" si="20"/>
      </c>
      <c r="DD319">
        <f t="shared" si="21"/>
      </c>
      <c r="DE319">
        <f t="shared" si="22"/>
      </c>
      <c r="DF319">
        <f t="shared" si="23"/>
      </c>
      <c r="DG319">
        <f t="shared" si="24"/>
      </c>
      <c r="DH319">
        <f t="shared" si="25"/>
      </c>
      <c r="DI319">
        <f t="shared" si="1"/>
      </c>
    </row>
    <row r="320" ht="15" customHeight="1">
      <c r="B320">
        <f t="shared" si="2"/>
      </c>
      <c r="R320">
        <f t="shared" si="4"/>
        <v>0</v>
      </c>
      <c r="S320">
        <f t="shared" si="5"/>
        <v>0</v>
      </c>
      <c r="T320">
        <f t="shared" si="6"/>
        <v>0</v>
      </c>
      <c r="U320">
        <f t="shared" si="7"/>
        <v>0</v>
      </c>
      <c r="V320">
        <f t="shared" si="8"/>
        <v>0</v>
      </c>
      <c r="W320">
        <f t="shared" si="9"/>
        <v>0</v>
      </c>
      <c r="X320">
        <f t="shared" si="10"/>
        <v>0</v>
      </c>
      <c r="Y320">
        <f t="shared" si="11"/>
        <v>0</v>
      </c>
      <c r="Z320">
        <f t="shared" si="12"/>
        <v>0</v>
      </c>
      <c r="AA320">
        <f t="shared" si="13"/>
        <v>0</v>
      </c>
      <c r="AB320">
        <f t="shared" si="14"/>
        <v>0</v>
      </c>
      <c r="AC320">
        <f t="shared" si="15"/>
        <v>0</v>
      </c>
      <c r="AE320">
        <f t="shared" si="0"/>
      </c>
      <c r="AV320">
        <f t="shared" si="16"/>
      </c>
      <c r="BM320">
        <f t="shared" si="17"/>
      </c>
      <c r="CD320">
        <f t="shared" si="0"/>
      </c>
      <c r="CZ320">
        <f t="shared" si="18"/>
      </c>
      <c r="DA320">
        <f t="shared" si="1"/>
      </c>
      <c r="DB320">
        <f t="shared" si="19"/>
      </c>
      <c r="DC320">
        <f t="shared" si="20"/>
      </c>
      <c r="DD320">
        <f t="shared" si="21"/>
      </c>
      <c r="DE320">
        <f t="shared" si="22"/>
      </c>
      <c r="DF320">
        <f t="shared" si="23"/>
      </c>
      <c r="DG320">
        <f t="shared" si="24"/>
      </c>
      <c r="DH320">
        <f t="shared" si="25"/>
      </c>
      <c r="DI320">
        <f t="shared" si="1"/>
      </c>
    </row>
    <row r="321" ht="15" customHeight="1">
      <c r="B321">
        <f t="shared" si="2"/>
      </c>
      <c r="R321">
        <f t="shared" si="4"/>
        <v>0</v>
      </c>
      <c r="S321">
        <f t="shared" si="5"/>
        <v>0</v>
      </c>
      <c r="T321">
        <f t="shared" si="6"/>
        <v>0</v>
      </c>
      <c r="U321">
        <f t="shared" si="7"/>
        <v>0</v>
      </c>
      <c r="V321">
        <f t="shared" si="8"/>
        <v>0</v>
      </c>
      <c r="W321">
        <f t="shared" si="9"/>
        <v>0</v>
      </c>
      <c r="X321">
        <f t="shared" si="10"/>
        <v>0</v>
      </c>
      <c r="Y321">
        <f t="shared" si="11"/>
        <v>0</v>
      </c>
      <c r="Z321">
        <f t="shared" si="12"/>
        <v>0</v>
      </c>
      <c r="AA321">
        <f t="shared" si="13"/>
        <v>0</v>
      </c>
      <c r="AB321">
        <f t="shared" si="14"/>
        <v>0</v>
      </c>
      <c r="AC321">
        <f t="shared" si="15"/>
        <v>0</v>
      </c>
      <c r="AE321">
        <f t="shared" si="0"/>
      </c>
      <c r="AV321">
        <f t="shared" si="16"/>
      </c>
      <c r="BM321">
        <f t="shared" si="17"/>
      </c>
      <c r="CD321">
        <f t="shared" si="0"/>
      </c>
      <c r="CZ321">
        <f t="shared" si="18"/>
      </c>
      <c r="DA321">
        <f t="shared" si="1"/>
      </c>
      <c r="DB321">
        <f t="shared" si="19"/>
      </c>
      <c r="DC321">
        <f t="shared" si="20"/>
      </c>
      <c r="DD321">
        <f t="shared" si="21"/>
      </c>
      <c r="DE321">
        <f t="shared" si="22"/>
      </c>
      <c r="DF321">
        <f t="shared" si="23"/>
      </c>
      <c r="DG321">
        <f t="shared" si="24"/>
      </c>
      <c r="DH321">
        <f t="shared" si="25"/>
      </c>
      <c r="DI321">
        <f t="shared" si="1"/>
      </c>
    </row>
    <row r="322" ht="15" customHeight="1">
      <c r="B322">
        <f t="shared" si="2"/>
      </c>
      <c r="R322">
        <f t="shared" si="4"/>
        <v>0</v>
      </c>
      <c r="S322">
        <f t="shared" si="5"/>
        <v>0</v>
      </c>
      <c r="T322">
        <f t="shared" si="6"/>
        <v>0</v>
      </c>
      <c r="U322">
        <f t="shared" si="7"/>
        <v>0</v>
      </c>
      <c r="V322">
        <f t="shared" si="8"/>
        <v>0</v>
      </c>
      <c r="W322">
        <f t="shared" si="9"/>
        <v>0</v>
      </c>
      <c r="X322">
        <f t="shared" si="10"/>
        <v>0</v>
      </c>
      <c r="Y322">
        <f t="shared" si="11"/>
        <v>0</v>
      </c>
      <c r="Z322">
        <f t="shared" si="12"/>
        <v>0</v>
      </c>
      <c r="AA322">
        <f t="shared" si="13"/>
        <v>0</v>
      </c>
      <c r="AB322">
        <f t="shared" si="14"/>
        <v>0</v>
      </c>
      <c r="AC322">
        <f t="shared" si="15"/>
        <v>0</v>
      </c>
      <c r="AE322">
        <f t="shared" si="0"/>
      </c>
      <c r="AV322">
        <f t="shared" si="16"/>
      </c>
      <c r="BM322">
        <f t="shared" si="17"/>
      </c>
      <c r="CD322">
        <f t="shared" si="0"/>
      </c>
      <c r="CZ322">
        <f t="shared" si="18"/>
      </c>
      <c r="DA322">
        <f t="shared" si="1"/>
      </c>
      <c r="DB322">
        <f t="shared" si="19"/>
      </c>
      <c r="DC322">
        <f t="shared" si="20"/>
      </c>
      <c r="DD322">
        <f t="shared" si="21"/>
      </c>
      <c r="DE322">
        <f t="shared" si="22"/>
      </c>
      <c r="DF322">
        <f t="shared" si="23"/>
      </c>
      <c r="DG322">
        <f t="shared" si="24"/>
      </c>
      <c r="DH322">
        <f t="shared" si="25"/>
      </c>
      <c r="DI322">
        <f t="shared" si="1"/>
      </c>
    </row>
    <row r="323" ht="15" customHeight="1">
      <c r="B323">
        <f t="shared" si="2"/>
      </c>
      <c r="R323">
        <f t="shared" si="4"/>
        <v>0</v>
      </c>
      <c r="S323">
        <f t="shared" si="5"/>
        <v>0</v>
      </c>
      <c r="T323">
        <f t="shared" si="6"/>
        <v>0</v>
      </c>
      <c r="U323">
        <f t="shared" si="7"/>
        <v>0</v>
      </c>
      <c r="V323">
        <f t="shared" si="8"/>
        <v>0</v>
      </c>
      <c r="W323">
        <f t="shared" si="9"/>
        <v>0</v>
      </c>
      <c r="X323">
        <f t="shared" si="10"/>
        <v>0</v>
      </c>
      <c r="Y323">
        <f t="shared" si="11"/>
        <v>0</v>
      </c>
      <c r="Z323">
        <f t="shared" si="12"/>
        <v>0</v>
      </c>
      <c r="AA323">
        <f t="shared" si="13"/>
        <v>0</v>
      </c>
      <c r="AB323">
        <f t="shared" si="14"/>
        <v>0</v>
      </c>
      <c r="AC323">
        <f t="shared" si="15"/>
        <v>0</v>
      </c>
      <c r="AE323">
        <f t="shared" si="0"/>
      </c>
      <c r="AV323">
        <f t="shared" si="16"/>
      </c>
      <c r="BM323">
        <f t="shared" si="17"/>
      </c>
      <c r="CD323">
        <f t="shared" si="0"/>
      </c>
      <c r="CZ323">
        <f t="shared" si="18"/>
      </c>
      <c r="DA323">
        <f t="shared" si="1"/>
      </c>
      <c r="DB323">
        <f t="shared" si="19"/>
      </c>
      <c r="DC323">
        <f t="shared" si="20"/>
      </c>
      <c r="DD323">
        <f t="shared" si="21"/>
      </c>
      <c r="DE323">
        <f t="shared" si="22"/>
      </c>
      <c r="DF323">
        <f t="shared" si="23"/>
      </c>
      <c r="DG323">
        <f t="shared" si="24"/>
      </c>
      <c r="DH323">
        <f t="shared" si="25"/>
      </c>
      <c r="DI323">
        <f t="shared" si="1"/>
      </c>
    </row>
    <row r="324" ht="15" customHeight="1">
      <c r="B324">
        <f t="shared" si="2"/>
      </c>
      <c r="R324">
        <f t="shared" si="4"/>
        <v>0</v>
      </c>
      <c r="S324">
        <f t="shared" si="5"/>
        <v>0</v>
      </c>
      <c r="T324">
        <f t="shared" si="6"/>
        <v>0</v>
      </c>
      <c r="U324">
        <f t="shared" si="7"/>
        <v>0</v>
      </c>
      <c r="V324">
        <f t="shared" si="8"/>
        <v>0</v>
      </c>
      <c r="W324">
        <f t="shared" si="9"/>
        <v>0</v>
      </c>
      <c r="X324">
        <f t="shared" si="10"/>
        <v>0</v>
      </c>
      <c r="Y324">
        <f t="shared" si="11"/>
        <v>0</v>
      </c>
      <c r="Z324">
        <f t="shared" si="12"/>
        <v>0</v>
      </c>
      <c r="AA324">
        <f t="shared" si="13"/>
        <v>0</v>
      </c>
      <c r="AB324">
        <f t="shared" si="14"/>
        <v>0</v>
      </c>
      <c r="AC324">
        <f t="shared" si="15"/>
        <v>0</v>
      </c>
      <c r="AE324">
        <f t="shared" si="0"/>
      </c>
      <c r="AV324">
        <f t="shared" si="16"/>
      </c>
      <c r="BM324">
        <f t="shared" si="17"/>
      </c>
      <c r="CD324">
        <f t="shared" si="0"/>
      </c>
      <c r="CZ324">
        <f t="shared" si="18"/>
      </c>
      <c r="DA324">
        <f t="shared" si="1"/>
      </c>
      <c r="DB324">
        <f t="shared" si="19"/>
      </c>
      <c r="DC324">
        <f t="shared" si="20"/>
      </c>
      <c r="DD324">
        <f t="shared" si="21"/>
      </c>
      <c r="DE324">
        <f t="shared" si="22"/>
      </c>
      <c r="DF324">
        <f t="shared" si="23"/>
      </c>
      <c r="DG324">
        <f t="shared" si="24"/>
      </c>
      <c r="DH324">
        <f t="shared" si="25"/>
      </c>
      <c r="DI324">
        <f t="shared" si="1"/>
      </c>
    </row>
    <row r="325" ht="15" customHeight="1">
      <c r="B325">
        <f t="shared" si="2"/>
      </c>
      <c r="R325">
        <f t="shared" si="4"/>
        <v>0</v>
      </c>
      <c r="S325">
        <f t="shared" si="5"/>
        <v>0</v>
      </c>
      <c r="T325">
        <f t="shared" si="6"/>
        <v>0</v>
      </c>
      <c r="U325">
        <f t="shared" si="7"/>
        <v>0</v>
      </c>
      <c r="V325">
        <f t="shared" si="8"/>
        <v>0</v>
      </c>
      <c r="W325">
        <f t="shared" si="9"/>
        <v>0</v>
      </c>
      <c r="X325">
        <f t="shared" si="10"/>
        <v>0</v>
      </c>
      <c r="Y325">
        <f t="shared" si="11"/>
        <v>0</v>
      </c>
      <c r="Z325">
        <f t="shared" si="12"/>
        <v>0</v>
      </c>
      <c r="AA325">
        <f t="shared" si="13"/>
        <v>0</v>
      </c>
      <c r="AB325">
        <f t="shared" si="14"/>
        <v>0</v>
      </c>
      <c r="AC325">
        <f t="shared" si="15"/>
        <v>0</v>
      </c>
      <c r="AE325">
        <f t="shared" si="0"/>
      </c>
      <c r="AV325">
        <f t="shared" si="16"/>
      </c>
      <c r="BM325">
        <f t="shared" si="17"/>
      </c>
      <c r="CD325">
        <f t="shared" si="0"/>
      </c>
      <c r="CZ325">
        <f t="shared" si="18"/>
      </c>
      <c r="DA325">
        <f t="shared" si="1"/>
      </c>
      <c r="DB325">
        <f t="shared" si="19"/>
      </c>
      <c r="DC325">
        <f t="shared" si="20"/>
      </c>
      <c r="DD325">
        <f t="shared" si="21"/>
      </c>
      <c r="DE325">
        <f t="shared" si="22"/>
      </c>
      <c r="DF325">
        <f t="shared" si="23"/>
      </c>
      <c r="DG325">
        <f t="shared" si="24"/>
      </c>
      <c r="DH325">
        <f t="shared" si="25"/>
      </c>
      <c r="DI325">
        <f t="shared" si="1"/>
      </c>
    </row>
    <row r="326" ht="15" customHeight="1">
      <c r="B326">
        <f t="shared" si="2"/>
      </c>
      <c r="R326">
        <f t="shared" si="4"/>
        <v>0</v>
      </c>
      <c r="S326">
        <f t="shared" si="5"/>
        <v>0</v>
      </c>
      <c r="T326">
        <f t="shared" si="6"/>
        <v>0</v>
      </c>
      <c r="U326">
        <f t="shared" si="7"/>
        <v>0</v>
      </c>
      <c r="V326">
        <f t="shared" si="8"/>
        <v>0</v>
      </c>
      <c r="W326">
        <f t="shared" si="9"/>
        <v>0</v>
      </c>
      <c r="X326">
        <f t="shared" si="10"/>
        <v>0</v>
      </c>
      <c r="Y326">
        <f t="shared" si="11"/>
        <v>0</v>
      </c>
      <c r="Z326">
        <f t="shared" si="12"/>
        <v>0</v>
      </c>
      <c r="AA326">
        <f t="shared" si="13"/>
        <v>0</v>
      </c>
      <c r="AB326">
        <f t="shared" si="14"/>
        <v>0</v>
      </c>
      <c r="AC326">
        <f t="shared" si="15"/>
        <v>0</v>
      </c>
      <c r="AE326">
        <f t="shared" si="0"/>
      </c>
      <c r="AV326">
        <f t="shared" si="16"/>
      </c>
      <c r="BM326">
        <f t="shared" si="17"/>
      </c>
      <c r="CD326">
        <f t="shared" si="0"/>
      </c>
      <c r="CZ326">
        <f t="shared" si="18"/>
      </c>
      <c r="DA326">
        <f t="shared" si="1"/>
      </c>
      <c r="DB326">
        <f t="shared" si="19"/>
      </c>
      <c r="DC326">
        <f t="shared" si="20"/>
      </c>
      <c r="DD326">
        <f t="shared" si="21"/>
      </c>
      <c r="DE326">
        <f t="shared" si="22"/>
      </c>
      <c r="DF326">
        <f t="shared" si="23"/>
      </c>
      <c r="DG326">
        <f t="shared" si="24"/>
      </c>
      <c r="DH326">
        <f t="shared" si="25"/>
      </c>
      <c r="DI326">
        <f t="shared" si="1"/>
      </c>
    </row>
    <row r="327" ht="15" customHeight="1">
      <c r="B327">
        <f t="shared" si="2"/>
      </c>
      <c r="R327">
        <f t="shared" si="4"/>
        <v>0</v>
      </c>
      <c r="S327">
        <f t="shared" si="5"/>
        <v>0</v>
      </c>
      <c r="T327">
        <f t="shared" si="6"/>
        <v>0</v>
      </c>
      <c r="U327">
        <f t="shared" si="7"/>
        <v>0</v>
      </c>
      <c r="V327">
        <f t="shared" si="8"/>
        <v>0</v>
      </c>
      <c r="W327">
        <f t="shared" si="9"/>
        <v>0</v>
      </c>
      <c r="X327">
        <f t="shared" si="10"/>
        <v>0</v>
      </c>
      <c r="Y327">
        <f t="shared" si="11"/>
        <v>0</v>
      </c>
      <c r="Z327">
        <f t="shared" si="12"/>
        <v>0</v>
      </c>
      <c r="AA327">
        <f t="shared" si="13"/>
        <v>0</v>
      </c>
      <c r="AB327">
        <f t="shared" si="14"/>
        <v>0</v>
      </c>
      <c r="AC327">
        <f t="shared" si="15"/>
        <v>0</v>
      </c>
      <c r="AE327">
        <f t="shared" si="0"/>
      </c>
      <c r="AV327">
        <f t="shared" si="16"/>
      </c>
      <c r="BM327">
        <f t="shared" si="17"/>
      </c>
      <c r="CD327">
        <f t="shared" si="0"/>
      </c>
      <c r="CZ327">
        <f t="shared" si="18"/>
      </c>
      <c r="DA327">
        <f t="shared" si="1"/>
      </c>
      <c r="DB327">
        <f t="shared" si="19"/>
      </c>
      <c r="DC327">
        <f t="shared" si="20"/>
      </c>
      <c r="DD327">
        <f t="shared" si="21"/>
      </c>
      <c r="DE327">
        <f t="shared" si="22"/>
      </c>
      <c r="DF327">
        <f t="shared" si="23"/>
      </c>
      <c r="DG327">
        <f t="shared" si="24"/>
      </c>
      <c r="DH327">
        <f t="shared" si="25"/>
      </c>
      <c r="DI327">
        <f t="shared" si="1"/>
      </c>
    </row>
    <row r="328" ht="15" customHeight="1">
      <c r="B328">
        <f t="shared" si="2"/>
      </c>
      <c r="R328">
        <f t="shared" si="4"/>
        <v>0</v>
      </c>
      <c r="S328">
        <f t="shared" si="5"/>
        <v>0</v>
      </c>
      <c r="T328">
        <f t="shared" si="6"/>
        <v>0</v>
      </c>
      <c r="U328">
        <f t="shared" si="7"/>
        <v>0</v>
      </c>
      <c r="V328">
        <f t="shared" si="8"/>
        <v>0</v>
      </c>
      <c r="W328">
        <f t="shared" si="9"/>
        <v>0</v>
      </c>
      <c r="X328">
        <f t="shared" si="10"/>
        <v>0</v>
      </c>
      <c r="Y328">
        <f t="shared" si="11"/>
        <v>0</v>
      </c>
      <c r="Z328">
        <f t="shared" si="12"/>
        <v>0</v>
      </c>
      <c r="AA328">
        <f t="shared" si="13"/>
        <v>0</v>
      </c>
      <c r="AB328">
        <f t="shared" si="14"/>
        <v>0</v>
      </c>
      <c r="AC328">
        <f t="shared" si="15"/>
        <v>0</v>
      </c>
      <c r="AE328">
        <f t="shared" si="0"/>
      </c>
      <c r="AV328">
        <f t="shared" si="16"/>
      </c>
      <c r="BM328">
        <f t="shared" si="17"/>
      </c>
      <c r="CD328">
        <f t="shared" si="0"/>
      </c>
      <c r="CZ328">
        <f t="shared" si="18"/>
      </c>
      <c r="DA328">
        <f t="shared" si="1"/>
      </c>
      <c r="DB328">
        <f t="shared" si="19"/>
      </c>
      <c r="DC328">
        <f t="shared" si="20"/>
      </c>
      <c r="DD328">
        <f t="shared" si="21"/>
      </c>
      <c r="DE328">
        <f t="shared" si="22"/>
      </c>
      <c r="DF328">
        <f t="shared" si="23"/>
      </c>
      <c r="DG328">
        <f t="shared" si="24"/>
      </c>
      <c r="DH328">
        <f t="shared" si="25"/>
      </c>
      <c r="DI328">
        <f t="shared" si="1"/>
      </c>
    </row>
    <row r="329" ht="15" customHeight="1">
      <c r="B329">
        <f t="shared" si="2"/>
      </c>
      <c r="R329">
        <f t="shared" si="4"/>
        <v>0</v>
      </c>
      <c r="S329">
        <f t="shared" si="5"/>
        <v>0</v>
      </c>
      <c r="T329">
        <f t="shared" si="6"/>
        <v>0</v>
      </c>
      <c r="U329">
        <f t="shared" si="7"/>
        <v>0</v>
      </c>
      <c r="V329">
        <f t="shared" si="8"/>
        <v>0</v>
      </c>
      <c r="W329">
        <f t="shared" si="9"/>
        <v>0</v>
      </c>
      <c r="X329">
        <f t="shared" si="10"/>
        <v>0</v>
      </c>
      <c r="Y329">
        <f t="shared" si="11"/>
        <v>0</v>
      </c>
      <c r="Z329">
        <f t="shared" si="12"/>
        <v>0</v>
      </c>
      <c r="AA329">
        <f t="shared" si="13"/>
        <v>0</v>
      </c>
      <c r="AB329">
        <f t="shared" si="14"/>
        <v>0</v>
      </c>
      <c r="AC329">
        <f t="shared" si="15"/>
        <v>0</v>
      </c>
      <c r="AE329">
        <f t="shared" si="0"/>
      </c>
      <c r="AV329">
        <f t="shared" si="16"/>
      </c>
      <c r="BM329">
        <f t="shared" si="17"/>
      </c>
      <c r="CD329">
        <f t="shared" si="0"/>
      </c>
      <c r="CZ329">
        <f t="shared" si="18"/>
      </c>
      <c r="DA329">
        <f t="shared" si="1"/>
      </c>
      <c r="DB329">
        <f t="shared" si="19"/>
      </c>
      <c r="DC329">
        <f t="shared" si="20"/>
      </c>
      <c r="DD329">
        <f t="shared" si="21"/>
      </c>
      <c r="DE329">
        <f t="shared" si="22"/>
      </c>
      <c r="DF329">
        <f t="shared" si="23"/>
      </c>
      <c r="DG329">
        <f t="shared" si="24"/>
      </c>
      <c r="DH329">
        <f t="shared" si="25"/>
      </c>
      <c r="DI329">
        <f t="shared" si="1"/>
      </c>
    </row>
    <row r="330" ht="15" customHeight="1">
      <c r="B330">
        <f t="shared" si="2"/>
      </c>
      <c r="R330">
        <f t="shared" si="4"/>
        <v>0</v>
      </c>
      <c r="S330">
        <f t="shared" si="5"/>
        <v>0</v>
      </c>
      <c r="T330">
        <f t="shared" si="6"/>
        <v>0</v>
      </c>
      <c r="U330">
        <f t="shared" si="7"/>
        <v>0</v>
      </c>
      <c r="V330">
        <f t="shared" si="8"/>
        <v>0</v>
      </c>
      <c r="W330">
        <f t="shared" si="9"/>
        <v>0</v>
      </c>
      <c r="X330">
        <f t="shared" si="10"/>
        <v>0</v>
      </c>
      <c r="Y330">
        <f t="shared" si="11"/>
        <v>0</v>
      </c>
      <c r="Z330">
        <f t="shared" si="12"/>
        <v>0</v>
      </c>
      <c r="AA330">
        <f t="shared" si="13"/>
        <v>0</v>
      </c>
      <c r="AB330">
        <f t="shared" si="14"/>
        <v>0</v>
      </c>
      <c r="AC330">
        <f t="shared" si="15"/>
        <v>0</v>
      </c>
      <c r="AE330">
        <f t="shared" si="0"/>
      </c>
      <c r="AV330">
        <f t="shared" si="16"/>
      </c>
      <c r="BM330">
        <f t="shared" si="17"/>
      </c>
      <c r="CD330">
        <f t="shared" si="0"/>
      </c>
      <c r="CZ330">
        <f t="shared" si="18"/>
      </c>
      <c r="DA330">
        <f t="shared" si="1"/>
      </c>
      <c r="DB330">
        <f t="shared" si="19"/>
      </c>
      <c r="DC330">
        <f t="shared" si="20"/>
      </c>
      <c r="DD330">
        <f t="shared" si="21"/>
      </c>
      <c r="DE330">
        <f t="shared" si="22"/>
      </c>
      <c r="DF330">
        <f t="shared" si="23"/>
      </c>
      <c r="DG330">
        <f t="shared" si="24"/>
      </c>
      <c r="DH330">
        <f t="shared" si="25"/>
      </c>
      <c r="DI330">
        <f t="shared" si="1"/>
      </c>
    </row>
    <row r="331" ht="15" customHeight="1">
      <c r="B331">
        <f t="shared" si="2"/>
      </c>
      <c r="R331">
        <f t="shared" si="4"/>
        <v>0</v>
      </c>
      <c r="S331">
        <f t="shared" si="5"/>
        <v>0</v>
      </c>
      <c r="T331">
        <f t="shared" si="6"/>
        <v>0</v>
      </c>
      <c r="U331">
        <f t="shared" si="7"/>
        <v>0</v>
      </c>
      <c r="V331">
        <f t="shared" si="8"/>
        <v>0</v>
      </c>
      <c r="W331">
        <f t="shared" si="9"/>
        <v>0</v>
      </c>
      <c r="X331">
        <f t="shared" si="10"/>
        <v>0</v>
      </c>
      <c r="Y331">
        <f t="shared" si="11"/>
        <v>0</v>
      </c>
      <c r="Z331">
        <f t="shared" si="12"/>
        <v>0</v>
      </c>
      <c r="AA331">
        <f t="shared" si="13"/>
        <v>0</v>
      </c>
      <c r="AB331">
        <f t="shared" si="14"/>
        <v>0</v>
      </c>
      <c r="AC331">
        <f t="shared" si="15"/>
        <v>0</v>
      </c>
      <c r="AE331">
        <f t="shared" si="0"/>
      </c>
      <c r="AV331">
        <f t="shared" si="16"/>
      </c>
      <c r="BM331">
        <f t="shared" si="17"/>
      </c>
      <c r="CD331">
        <f t="shared" si="0"/>
      </c>
      <c r="CZ331">
        <f t="shared" si="18"/>
      </c>
      <c r="DA331">
        <f t="shared" si="1"/>
      </c>
      <c r="DB331">
        <f t="shared" si="19"/>
      </c>
      <c r="DC331">
        <f t="shared" si="20"/>
      </c>
      <c r="DD331">
        <f t="shared" si="21"/>
      </c>
      <c r="DE331">
        <f t="shared" si="22"/>
      </c>
      <c r="DF331">
        <f t="shared" si="23"/>
      </c>
      <c r="DG331">
        <f t="shared" si="24"/>
      </c>
      <c r="DH331">
        <f t="shared" si="25"/>
      </c>
      <c r="DI331">
        <f t="shared" si="1"/>
      </c>
    </row>
    <row r="332" ht="15" customHeight="1">
      <c r="B332">
        <f t="shared" si="2"/>
      </c>
      <c r="R332">
        <f t="shared" si="4"/>
        <v>0</v>
      </c>
      <c r="S332">
        <f t="shared" si="5"/>
        <v>0</v>
      </c>
      <c r="T332">
        <f t="shared" si="6"/>
        <v>0</v>
      </c>
      <c r="U332">
        <f t="shared" si="7"/>
        <v>0</v>
      </c>
      <c r="V332">
        <f t="shared" si="8"/>
        <v>0</v>
      </c>
      <c r="W332">
        <f t="shared" si="9"/>
        <v>0</v>
      </c>
      <c r="X332">
        <f t="shared" si="10"/>
        <v>0</v>
      </c>
      <c r="Y332">
        <f t="shared" si="11"/>
        <v>0</v>
      </c>
      <c r="Z332">
        <f t="shared" si="12"/>
        <v>0</v>
      </c>
      <c r="AA332">
        <f t="shared" si="13"/>
        <v>0</v>
      </c>
      <c r="AB332">
        <f t="shared" si="14"/>
        <v>0</v>
      </c>
      <c r="AC332">
        <f t="shared" si="15"/>
        <v>0</v>
      </c>
      <c r="AE332">
        <f t="shared" si="0"/>
      </c>
      <c r="AV332">
        <f t="shared" si="16"/>
      </c>
      <c r="BM332">
        <f t="shared" si="17"/>
      </c>
      <c r="CD332">
        <f t="shared" si="0"/>
      </c>
      <c r="CZ332">
        <f t="shared" si="18"/>
      </c>
      <c r="DA332">
        <f t="shared" si="1"/>
      </c>
      <c r="DB332">
        <f t="shared" si="19"/>
      </c>
      <c r="DC332">
        <f t="shared" si="20"/>
      </c>
      <c r="DD332">
        <f t="shared" si="21"/>
      </c>
      <c r="DE332">
        <f t="shared" si="22"/>
      </c>
      <c r="DF332">
        <f t="shared" si="23"/>
      </c>
      <c r="DG332">
        <f t="shared" si="24"/>
      </c>
      <c r="DH332">
        <f t="shared" si="25"/>
      </c>
      <c r="DI332">
        <f t="shared" si="1"/>
      </c>
    </row>
    <row r="333" ht="15" customHeight="1">
      <c r="B333">
        <f t="shared" si="2"/>
      </c>
      <c r="R333">
        <f t="shared" si="4"/>
        <v>0</v>
      </c>
      <c r="S333">
        <f t="shared" si="5"/>
        <v>0</v>
      </c>
      <c r="T333">
        <f t="shared" si="6"/>
        <v>0</v>
      </c>
      <c r="U333">
        <f t="shared" si="7"/>
        <v>0</v>
      </c>
      <c r="V333">
        <f t="shared" si="8"/>
        <v>0</v>
      </c>
      <c r="W333">
        <f t="shared" si="9"/>
        <v>0</v>
      </c>
      <c r="X333">
        <f t="shared" si="10"/>
        <v>0</v>
      </c>
      <c r="Y333">
        <f t="shared" si="11"/>
        <v>0</v>
      </c>
      <c r="Z333">
        <f t="shared" si="12"/>
        <v>0</v>
      </c>
      <c r="AA333">
        <f t="shared" si="13"/>
        <v>0</v>
      </c>
      <c r="AB333">
        <f t="shared" si="14"/>
        <v>0</v>
      </c>
      <c r="AC333">
        <f t="shared" si="15"/>
        <v>0</v>
      </c>
      <c r="AE333">
        <f t="shared" si="0"/>
      </c>
      <c r="AV333">
        <f t="shared" si="16"/>
      </c>
      <c r="BM333">
        <f t="shared" si="17"/>
      </c>
      <c r="CD333">
        <f t="shared" si="0"/>
      </c>
      <c r="CZ333">
        <f t="shared" si="18"/>
      </c>
      <c r="DA333">
        <f t="shared" si="1"/>
      </c>
      <c r="DB333">
        <f t="shared" si="19"/>
      </c>
      <c r="DC333">
        <f t="shared" si="20"/>
      </c>
      <c r="DD333">
        <f t="shared" si="21"/>
      </c>
      <c r="DE333">
        <f t="shared" si="22"/>
      </c>
      <c r="DF333">
        <f t="shared" si="23"/>
      </c>
      <c r="DG333">
        <f t="shared" si="24"/>
      </c>
      <c r="DH333">
        <f t="shared" si="25"/>
      </c>
      <c r="DI333">
        <f t="shared" si="1"/>
      </c>
    </row>
    <row r="334" ht="15" customHeight="1">
      <c r="B334">
        <f t="shared" si="2"/>
      </c>
      <c r="R334">
        <f t="shared" si="4"/>
        <v>0</v>
      </c>
      <c r="S334">
        <f t="shared" si="5"/>
        <v>0</v>
      </c>
      <c r="T334">
        <f t="shared" si="6"/>
        <v>0</v>
      </c>
      <c r="U334">
        <f t="shared" si="7"/>
        <v>0</v>
      </c>
      <c r="V334">
        <f t="shared" si="8"/>
        <v>0</v>
      </c>
      <c r="W334">
        <f t="shared" si="9"/>
        <v>0</v>
      </c>
      <c r="X334">
        <f t="shared" si="10"/>
        <v>0</v>
      </c>
      <c r="Y334">
        <f t="shared" si="11"/>
        <v>0</v>
      </c>
      <c r="Z334">
        <f t="shared" si="12"/>
        <v>0</v>
      </c>
      <c r="AA334">
        <f t="shared" si="13"/>
        <v>0</v>
      </c>
      <c r="AB334">
        <f t="shared" si="14"/>
        <v>0</v>
      </c>
      <c r="AC334">
        <f t="shared" si="15"/>
        <v>0</v>
      </c>
      <c r="AE334">
        <f t="shared" si="0"/>
      </c>
      <c r="AV334">
        <f t="shared" si="16"/>
      </c>
      <c r="BM334">
        <f t="shared" si="17"/>
      </c>
      <c r="CD334">
        <f t="shared" si="0"/>
      </c>
      <c r="CZ334">
        <f t="shared" si="18"/>
      </c>
      <c r="DA334">
        <f t="shared" si="1"/>
      </c>
      <c r="DB334">
        <f t="shared" si="19"/>
      </c>
      <c r="DC334">
        <f t="shared" si="20"/>
      </c>
      <c r="DD334">
        <f t="shared" si="21"/>
      </c>
      <c r="DE334">
        <f t="shared" si="22"/>
      </c>
      <c r="DF334">
        <f t="shared" si="23"/>
      </c>
      <c r="DG334">
        <f t="shared" si="24"/>
      </c>
      <c r="DH334">
        <f t="shared" si="25"/>
      </c>
      <c r="DI334">
        <f t="shared" si="1"/>
      </c>
    </row>
    <row r="335" ht="15" customHeight="1">
      <c r="B335">
        <f t="shared" si="2"/>
      </c>
      <c r="R335">
        <f t="shared" si="4"/>
        <v>0</v>
      </c>
      <c r="S335">
        <f t="shared" si="5"/>
        <v>0</v>
      </c>
      <c r="T335">
        <f t="shared" si="6"/>
        <v>0</v>
      </c>
      <c r="U335">
        <f t="shared" si="7"/>
        <v>0</v>
      </c>
      <c r="V335">
        <f t="shared" si="8"/>
        <v>0</v>
      </c>
      <c r="W335">
        <f t="shared" si="9"/>
        <v>0</v>
      </c>
      <c r="X335">
        <f t="shared" si="10"/>
        <v>0</v>
      </c>
      <c r="Y335">
        <f t="shared" si="11"/>
        <v>0</v>
      </c>
      <c r="Z335">
        <f t="shared" si="12"/>
        <v>0</v>
      </c>
      <c r="AA335">
        <f t="shared" si="13"/>
        <v>0</v>
      </c>
      <c r="AB335">
        <f t="shared" si="14"/>
        <v>0</v>
      </c>
      <c r="AC335">
        <f t="shared" si="15"/>
        <v>0</v>
      </c>
      <c r="AE335">
        <f t="shared" si="0"/>
      </c>
      <c r="AV335">
        <f t="shared" si="16"/>
      </c>
      <c r="BM335">
        <f t="shared" si="17"/>
      </c>
      <c r="CD335">
        <f t="shared" si="0"/>
      </c>
      <c r="CZ335">
        <f t="shared" si="18"/>
      </c>
      <c r="DA335">
        <f t="shared" si="1"/>
      </c>
      <c r="DB335">
        <f t="shared" si="19"/>
      </c>
      <c r="DC335">
        <f t="shared" si="20"/>
      </c>
      <c r="DD335">
        <f t="shared" si="21"/>
      </c>
      <c r="DE335">
        <f t="shared" si="22"/>
      </c>
      <c r="DF335">
        <f t="shared" si="23"/>
      </c>
      <c r="DG335">
        <f t="shared" si="24"/>
      </c>
      <c r="DH335">
        <f t="shared" si="25"/>
      </c>
      <c r="DI335">
        <f t="shared" si="1"/>
      </c>
    </row>
    <row r="336" ht="15" customHeight="1">
      <c r="B336">
        <f t="shared" si="2"/>
      </c>
      <c r="R336">
        <f t="shared" si="4"/>
        <v>0</v>
      </c>
      <c r="S336">
        <f t="shared" si="5"/>
        <v>0</v>
      </c>
      <c r="T336">
        <f t="shared" si="6"/>
        <v>0</v>
      </c>
      <c r="U336">
        <f t="shared" si="7"/>
        <v>0</v>
      </c>
      <c r="V336">
        <f t="shared" si="8"/>
        <v>0</v>
      </c>
      <c r="W336">
        <f t="shared" si="9"/>
        <v>0</v>
      </c>
      <c r="X336">
        <f t="shared" si="10"/>
        <v>0</v>
      </c>
      <c r="Y336">
        <f t="shared" si="11"/>
        <v>0</v>
      </c>
      <c r="Z336">
        <f t="shared" si="12"/>
        <v>0</v>
      </c>
      <c r="AA336">
        <f t="shared" si="13"/>
        <v>0</v>
      </c>
      <c r="AB336">
        <f t="shared" si="14"/>
        <v>0</v>
      </c>
      <c r="AC336">
        <f t="shared" si="15"/>
        <v>0</v>
      </c>
      <c r="AE336">
        <f t="shared" si="0"/>
      </c>
      <c r="AV336">
        <f t="shared" si="16"/>
      </c>
      <c r="BM336">
        <f t="shared" si="17"/>
      </c>
      <c r="CD336">
        <f t="shared" si="0"/>
      </c>
      <c r="CZ336">
        <f t="shared" si="18"/>
      </c>
      <c r="DA336">
        <f t="shared" si="1"/>
      </c>
      <c r="DB336">
        <f t="shared" si="19"/>
      </c>
      <c r="DC336">
        <f t="shared" si="20"/>
      </c>
      <c r="DD336">
        <f t="shared" si="21"/>
      </c>
      <c r="DE336">
        <f t="shared" si="22"/>
      </c>
      <c r="DF336">
        <f t="shared" si="23"/>
      </c>
      <c r="DG336">
        <f t="shared" si="24"/>
      </c>
      <c r="DH336">
        <f t="shared" si="25"/>
      </c>
      <c r="DI336">
        <f t="shared" si="1"/>
      </c>
    </row>
    <row r="337" ht="15" customHeight="1">
      <c r="B337">
        <f t="shared" si="2"/>
      </c>
      <c r="R337">
        <f t="shared" si="4"/>
        <v>0</v>
      </c>
      <c r="S337">
        <f t="shared" si="5"/>
        <v>0</v>
      </c>
      <c r="T337">
        <f t="shared" si="6"/>
        <v>0</v>
      </c>
      <c r="U337">
        <f t="shared" si="7"/>
        <v>0</v>
      </c>
      <c r="V337">
        <f t="shared" si="8"/>
        <v>0</v>
      </c>
      <c r="W337">
        <f t="shared" si="9"/>
        <v>0</v>
      </c>
      <c r="X337">
        <f t="shared" si="10"/>
        <v>0</v>
      </c>
      <c r="Y337">
        <f t="shared" si="11"/>
        <v>0</v>
      </c>
      <c r="Z337">
        <f t="shared" si="12"/>
        <v>0</v>
      </c>
      <c r="AA337">
        <f t="shared" si="13"/>
        <v>0</v>
      </c>
      <c r="AB337">
        <f t="shared" si="14"/>
        <v>0</v>
      </c>
      <c r="AC337">
        <f t="shared" si="15"/>
        <v>0</v>
      </c>
      <c r="AE337">
        <f t="shared" si="0"/>
      </c>
      <c r="AV337">
        <f t="shared" si="16"/>
      </c>
      <c r="BM337">
        <f t="shared" si="17"/>
      </c>
      <c r="CD337">
        <f t="shared" si="0"/>
      </c>
      <c r="CZ337">
        <f t="shared" si="18"/>
      </c>
      <c r="DA337">
        <f t="shared" si="1"/>
      </c>
      <c r="DB337">
        <f t="shared" si="19"/>
      </c>
      <c r="DC337">
        <f t="shared" si="20"/>
      </c>
      <c r="DD337">
        <f t="shared" si="21"/>
      </c>
      <c r="DE337">
        <f t="shared" si="22"/>
      </c>
      <c r="DF337">
        <f t="shared" si="23"/>
      </c>
      <c r="DG337">
        <f t="shared" si="24"/>
      </c>
      <c r="DH337">
        <f t="shared" si="25"/>
      </c>
      <c r="DI337">
        <f t="shared" si="1"/>
      </c>
    </row>
    <row r="338" ht="15" customHeight="1">
      <c r="B338">
        <f t="shared" si="2"/>
      </c>
      <c r="R338">
        <f t="shared" si="4"/>
        <v>0</v>
      </c>
      <c r="S338">
        <f t="shared" si="5"/>
        <v>0</v>
      </c>
      <c r="T338">
        <f t="shared" si="6"/>
        <v>0</v>
      </c>
      <c r="U338">
        <f t="shared" si="7"/>
        <v>0</v>
      </c>
      <c r="V338">
        <f t="shared" si="8"/>
        <v>0</v>
      </c>
      <c r="W338">
        <f t="shared" si="9"/>
        <v>0</v>
      </c>
      <c r="X338">
        <f t="shared" si="10"/>
        <v>0</v>
      </c>
      <c r="Y338">
        <f t="shared" si="11"/>
        <v>0</v>
      </c>
      <c r="Z338">
        <f t="shared" si="12"/>
        <v>0</v>
      </c>
      <c r="AA338">
        <f t="shared" si="13"/>
        <v>0</v>
      </c>
      <c r="AB338">
        <f t="shared" si="14"/>
        <v>0</v>
      </c>
      <c r="AC338">
        <f t="shared" si="15"/>
        <v>0</v>
      </c>
      <c r="AE338">
        <f t="shared" si="0"/>
      </c>
      <c r="AV338">
        <f t="shared" si="16"/>
      </c>
      <c r="BM338">
        <f t="shared" si="17"/>
      </c>
      <c r="CD338">
        <f t="shared" si="0"/>
      </c>
      <c r="CZ338">
        <f t="shared" si="18"/>
      </c>
      <c r="DA338">
        <f t="shared" si="1"/>
      </c>
      <c r="DB338">
        <f t="shared" si="19"/>
      </c>
      <c r="DC338">
        <f t="shared" si="20"/>
      </c>
      <c r="DD338">
        <f t="shared" si="21"/>
      </c>
      <c r="DE338">
        <f t="shared" si="22"/>
      </c>
      <c r="DF338">
        <f t="shared" si="23"/>
      </c>
      <c r="DG338">
        <f t="shared" si="24"/>
      </c>
      <c r="DH338">
        <f t="shared" si="25"/>
      </c>
      <c r="DI338">
        <f t="shared" si="1"/>
      </c>
    </row>
    <row r="339" ht="15" customHeight="1">
      <c r="B339">
        <f t="shared" si="2"/>
      </c>
      <c r="R339">
        <f t="shared" si="4"/>
        <v>0</v>
      </c>
      <c r="S339">
        <f t="shared" si="5"/>
        <v>0</v>
      </c>
      <c r="T339">
        <f t="shared" si="6"/>
        <v>0</v>
      </c>
      <c r="U339">
        <f t="shared" si="7"/>
        <v>0</v>
      </c>
      <c r="V339">
        <f t="shared" si="8"/>
        <v>0</v>
      </c>
      <c r="W339">
        <f t="shared" si="9"/>
        <v>0</v>
      </c>
      <c r="X339">
        <f t="shared" si="10"/>
        <v>0</v>
      </c>
      <c r="Y339">
        <f t="shared" si="11"/>
        <v>0</v>
      </c>
      <c r="Z339">
        <f t="shared" si="12"/>
        <v>0</v>
      </c>
      <c r="AA339">
        <f t="shared" si="13"/>
        <v>0</v>
      </c>
      <c r="AB339">
        <f t="shared" si="14"/>
        <v>0</v>
      </c>
      <c r="AC339">
        <f t="shared" si="15"/>
        <v>0</v>
      </c>
      <c r="AE339">
        <f t="shared" si="0"/>
      </c>
      <c r="AV339">
        <f t="shared" si="16"/>
      </c>
      <c r="BM339">
        <f t="shared" si="17"/>
      </c>
      <c r="CD339">
        <f t="shared" si="0"/>
      </c>
      <c r="CZ339">
        <f t="shared" si="18"/>
      </c>
      <c r="DA339">
        <f t="shared" si="1"/>
      </c>
      <c r="DB339">
        <f t="shared" si="19"/>
      </c>
      <c r="DC339">
        <f t="shared" si="20"/>
      </c>
      <c r="DD339">
        <f t="shared" si="21"/>
      </c>
      <c r="DE339">
        <f t="shared" si="22"/>
      </c>
      <c r="DF339">
        <f t="shared" si="23"/>
      </c>
      <c r="DG339">
        <f t="shared" si="24"/>
      </c>
      <c r="DH339">
        <f t="shared" si="25"/>
      </c>
      <c r="DI339">
        <f t="shared" si="1"/>
      </c>
    </row>
    <row r="340" ht="15" customHeight="1">
      <c r="B340">
        <f t="shared" si="2"/>
      </c>
      <c r="R340">
        <f t="shared" si="4"/>
        <v>0</v>
      </c>
      <c r="S340">
        <f t="shared" si="5"/>
        <v>0</v>
      </c>
      <c r="T340">
        <f t="shared" si="6"/>
        <v>0</v>
      </c>
      <c r="U340">
        <f t="shared" si="7"/>
        <v>0</v>
      </c>
      <c r="V340">
        <f t="shared" si="8"/>
        <v>0</v>
      </c>
      <c r="W340">
        <f t="shared" si="9"/>
        <v>0</v>
      </c>
      <c r="X340">
        <f t="shared" si="10"/>
        <v>0</v>
      </c>
      <c r="Y340">
        <f t="shared" si="11"/>
        <v>0</v>
      </c>
      <c r="Z340">
        <f t="shared" si="12"/>
        <v>0</v>
      </c>
      <c r="AA340">
        <f t="shared" si="13"/>
        <v>0</v>
      </c>
      <c r="AB340">
        <f t="shared" si="14"/>
        <v>0</v>
      </c>
      <c r="AC340">
        <f t="shared" si="15"/>
        <v>0</v>
      </c>
      <c r="AE340">
        <f t="shared" si="0"/>
      </c>
      <c r="AV340">
        <f t="shared" si="16"/>
      </c>
      <c r="BM340">
        <f t="shared" si="17"/>
      </c>
      <c r="CD340">
        <f t="shared" si="0"/>
      </c>
      <c r="CZ340">
        <f t="shared" si="18"/>
      </c>
      <c r="DA340">
        <f t="shared" si="1"/>
      </c>
      <c r="DB340">
        <f t="shared" si="19"/>
      </c>
      <c r="DC340">
        <f t="shared" si="20"/>
      </c>
      <c r="DD340">
        <f t="shared" si="21"/>
      </c>
      <c r="DE340">
        <f t="shared" si="22"/>
      </c>
      <c r="DF340">
        <f t="shared" si="23"/>
      </c>
      <c r="DG340">
        <f t="shared" si="24"/>
      </c>
      <c r="DH340">
        <f t="shared" si="25"/>
      </c>
      <c r="DI340">
        <f t="shared" si="1"/>
      </c>
    </row>
    <row r="341" ht="15" customHeight="1">
      <c r="B341">
        <f t="shared" si="2"/>
      </c>
      <c r="R341">
        <f t="shared" si="4"/>
        <v>0</v>
      </c>
      <c r="S341">
        <f t="shared" si="5"/>
        <v>0</v>
      </c>
      <c r="T341">
        <f t="shared" si="6"/>
        <v>0</v>
      </c>
      <c r="U341">
        <f t="shared" si="7"/>
        <v>0</v>
      </c>
      <c r="V341">
        <f t="shared" si="8"/>
        <v>0</v>
      </c>
      <c r="W341">
        <f t="shared" si="9"/>
        <v>0</v>
      </c>
      <c r="X341">
        <f t="shared" si="10"/>
        <v>0</v>
      </c>
      <c r="Y341">
        <f t="shared" si="11"/>
        <v>0</v>
      </c>
      <c r="Z341">
        <f t="shared" si="12"/>
        <v>0</v>
      </c>
      <c r="AA341">
        <f t="shared" si="13"/>
        <v>0</v>
      </c>
      <c r="AB341">
        <f t="shared" si="14"/>
        <v>0</v>
      </c>
      <c r="AC341">
        <f t="shared" si="15"/>
        <v>0</v>
      </c>
      <c r="AE341">
        <f t="shared" si="0"/>
      </c>
      <c r="AV341">
        <f t="shared" si="16"/>
      </c>
      <c r="BM341">
        <f t="shared" si="17"/>
      </c>
      <c r="CD341">
        <f t="shared" si="0"/>
      </c>
      <c r="CZ341">
        <f t="shared" si="18"/>
      </c>
      <c r="DA341">
        <f t="shared" si="1"/>
      </c>
      <c r="DB341">
        <f t="shared" si="19"/>
      </c>
      <c r="DC341">
        <f t="shared" si="20"/>
      </c>
      <c r="DD341">
        <f t="shared" si="21"/>
      </c>
      <c r="DE341">
        <f t="shared" si="22"/>
      </c>
      <c r="DF341">
        <f t="shared" si="23"/>
      </c>
      <c r="DG341">
        <f t="shared" si="24"/>
      </c>
      <c r="DH341">
        <f t="shared" si="25"/>
      </c>
      <c r="DI341">
        <f t="shared" si="1"/>
      </c>
    </row>
    <row r="342" ht="15" customHeight="1">
      <c r="B342">
        <f t="shared" si="2"/>
      </c>
      <c r="R342">
        <f t="shared" si="4"/>
        <v>0</v>
      </c>
      <c r="S342">
        <f t="shared" si="5"/>
        <v>0</v>
      </c>
      <c r="T342">
        <f t="shared" si="6"/>
        <v>0</v>
      </c>
      <c r="U342">
        <f t="shared" si="7"/>
        <v>0</v>
      </c>
      <c r="V342">
        <f t="shared" si="8"/>
        <v>0</v>
      </c>
      <c r="W342">
        <f t="shared" si="9"/>
        <v>0</v>
      </c>
      <c r="X342">
        <f t="shared" si="10"/>
        <v>0</v>
      </c>
      <c r="Y342">
        <f t="shared" si="11"/>
        <v>0</v>
      </c>
      <c r="Z342">
        <f t="shared" si="12"/>
        <v>0</v>
      </c>
      <c r="AA342">
        <f t="shared" si="13"/>
        <v>0</v>
      </c>
      <c r="AB342">
        <f t="shared" si="14"/>
        <v>0</v>
      </c>
      <c r="AC342">
        <f t="shared" si="15"/>
        <v>0</v>
      </c>
      <c r="AE342">
        <f t="shared" si="0"/>
      </c>
      <c r="AV342">
        <f t="shared" si="16"/>
      </c>
      <c r="BM342">
        <f t="shared" si="17"/>
      </c>
      <c r="CD342">
        <f t="shared" si="0"/>
      </c>
      <c r="CZ342">
        <f t="shared" si="18"/>
      </c>
      <c r="DA342">
        <f t="shared" si="1"/>
      </c>
      <c r="DB342">
        <f t="shared" si="19"/>
      </c>
      <c r="DC342">
        <f t="shared" si="20"/>
      </c>
      <c r="DD342">
        <f t="shared" si="21"/>
      </c>
      <c r="DE342">
        <f t="shared" si="22"/>
      </c>
      <c r="DF342">
        <f t="shared" si="23"/>
      </c>
      <c r="DG342">
        <f t="shared" si="24"/>
      </c>
      <c r="DH342">
        <f t="shared" si="25"/>
      </c>
      <c r="DI342">
        <f t="shared" si="1"/>
      </c>
    </row>
    <row r="343" ht="15" customHeight="1">
      <c r="B343">
        <f t="shared" si="2"/>
      </c>
      <c r="R343">
        <f t="shared" si="4"/>
        <v>0</v>
      </c>
      <c r="S343">
        <f t="shared" si="5"/>
        <v>0</v>
      </c>
      <c r="T343">
        <f t="shared" si="6"/>
        <v>0</v>
      </c>
      <c r="U343">
        <f t="shared" si="7"/>
        <v>0</v>
      </c>
      <c r="V343">
        <f t="shared" si="8"/>
        <v>0</v>
      </c>
      <c r="W343">
        <f t="shared" si="9"/>
        <v>0</v>
      </c>
      <c r="X343">
        <f t="shared" si="10"/>
        <v>0</v>
      </c>
      <c r="Y343">
        <f t="shared" si="11"/>
        <v>0</v>
      </c>
      <c r="Z343">
        <f t="shared" si="12"/>
        <v>0</v>
      </c>
      <c r="AA343">
        <f t="shared" si="13"/>
        <v>0</v>
      </c>
      <c r="AB343">
        <f t="shared" si="14"/>
        <v>0</v>
      </c>
      <c r="AC343">
        <f t="shared" si="15"/>
        <v>0</v>
      </c>
      <c r="AE343">
        <f t="shared" si="0"/>
      </c>
      <c r="AV343">
        <f t="shared" si="16"/>
      </c>
      <c r="BM343">
        <f t="shared" si="17"/>
      </c>
      <c r="CD343">
        <f t="shared" si="0"/>
      </c>
      <c r="CZ343">
        <f t="shared" si="18"/>
      </c>
      <c r="DA343">
        <f t="shared" si="1"/>
      </c>
      <c r="DB343">
        <f t="shared" si="19"/>
      </c>
      <c r="DC343">
        <f t="shared" si="20"/>
      </c>
      <c r="DD343">
        <f t="shared" si="21"/>
      </c>
      <c r="DE343">
        <f t="shared" si="22"/>
      </c>
      <c r="DF343">
        <f t="shared" si="23"/>
      </c>
      <c r="DG343">
        <f t="shared" si="24"/>
      </c>
      <c r="DH343">
        <f t="shared" si="25"/>
      </c>
      <c r="DI343">
        <f t="shared" si="1"/>
      </c>
    </row>
    <row r="344" ht="15" customHeight="1">
      <c r="B344">
        <f t="shared" si="2"/>
      </c>
      <c r="R344">
        <f t="shared" si="4"/>
        <v>0</v>
      </c>
      <c r="S344">
        <f t="shared" si="5"/>
        <v>0</v>
      </c>
      <c r="T344">
        <f t="shared" si="6"/>
        <v>0</v>
      </c>
      <c r="U344">
        <f t="shared" si="7"/>
        <v>0</v>
      </c>
      <c r="V344">
        <f t="shared" si="8"/>
        <v>0</v>
      </c>
      <c r="W344">
        <f t="shared" si="9"/>
        <v>0</v>
      </c>
      <c r="X344">
        <f t="shared" si="10"/>
        <v>0</v>
      </c>
      <c r="Y344">
        <f t="shared" si="11"/>
        <v>0</v>
      </c>
      <c r="Z344">
        <f t="shared" si="12"/>
        <v>0</v>
      </c>
      <c r="AA344">
        <f t="shared" si="13"/>
        <v>0</v>
      </c>
      <c r="AB344">
        <f t="shared" si="14"/>
        <v>0</v>
      </c>
      <c r="AC344">
        <f t="shared" si="15"/>
        <v>0</v>
      </c>
      <c r="AE344">
        <f t="shared" si="0"/>
      </c>
      <c r="AV344">
        <f t="shared" si="16"/>
      </c>
      <c r="BM344">
        <f t="shared" si="17"/>
      </c>
      <c r="CD344">
        <f t="shared" si="0"/>
      </c>
      <c r="CZ344">
        <f t="shared" si="18"/>
      </c>
      <c r="DA344">
        <f t="shared" si="1"/>
      </c>
      <c r="DB344">
        <f t="shared" si="19"/>
      </c>
      <c r="DC344">
        <f t="shared" si="20"/>
      </c>
      <c r="DD344">
        <f t="shared" si="21"/>
      </c>
      <c r="DE344">
        <f t="shared" si="22"/>
      </c>
      <c r="DF344">
        <f t="shared" si="23"/>
      </c>
      <c r="DG344">
        <f t="shared" si="24"/>
      </c>
      <c r="DH344">
        <f t="shared" si="25"/>
      </c>
      <c r="DI344">
        <f t="shared" si="1"/>
      </c>
    </row>
    <row r="345" ht="15" customHeight="1">
      <c r="B345">
        <f t="shared" si="2"/>
      </c>
      <c r="R345">
        <f t="shared" si="4"/>
        <v>0</v>
      </c>
      <c r="S345">
        <f t="shared" si="5"/>
        <v>0</v>
      </c>
      <c r="T345">
        <f t="shared" si="6"/>
        <v>0</v>
      </c>
      <c r="U345">
        <f t="shared" si="7"/>
        <v>0</v>
      </c>
      <c r="V345">
        <f t="shared" si="8"/>
        <v>0</v>
      </c>
      <c r="W345">
        <f t="shared" si="9"/>
        <v>0</v>
      </c>
      <c r="X345">
        <f t="shared" si="10"/>
        <v>0</v>
      </c>
      <c r="Y345">
        <f t="shared" si="11"/>
        <v>0</v>
      </c>
      <c r="Z345">
        <f t="shared" si="12"/>
        <v>0</v>
      </c>
      <c r="AA345">
        <f t="shared" si="13"/>
        <v>0</v>
      </c>
      <c r="AB345">
        <f t="shared" si="14"/>
        <v>0</v>
      </c>
      <c r="AC345">
        <f t="shared" si="15"/>
        <v>0</v>
      </c>
      <c r="AE345">
        <f t="shared" si="0"/>
      </c>
      <c r="AV345">
        <f t="shared" si="16"/>
      </c>
      <c r="BM345">
        <f t="shared" si="17"/>
      </c>
      <c r="CD345">
        <f t="shared" si="0"/>
      </c>
      <c r="CZ345">
        <f t="shared" si="18"/>
      </c>
      <c r="DA345">
        <f t="shared" si="1"/>
      </c>
      <c r="DB345">
        <f t="shared" si="19"/>
      </c>
      <c r="DC345">
        <f t="shared" si="20"/>
      </c>
      <c r="DD345">
        <f t="shared" si="21"/>
      </c>
      <c r="DE345">
        <f t="shared" si="22"/>
      </c>
      <c r="DF345">
        <f t="shared" si="23"/>
      </c>
      <c r="DG345">
        <f t="shared" si="24"/>
      </c>
      <c r="DH345">
        <f t="shared" si="25"/>
      </c>
      <c r="DI345">
        <f t="shared" si="1"/>
      </c>
    </row>
    <row r="346" ht="15" customHeight="1">
      <c r="B346">
        <f t="shared" si="2"/>
      </c>
      <c r="R346">
        <f t="shared" si="4"/>
        <v>0</v>
      </c>
      <c r="S346">
        <f t="shared" si="5"/>
        <v>0</v>
      </c>
      <c r="T346">
        <f t="shared" si="6"/>
        <v>0</v>
      </c>
      <c r="U346">
        <f t="shared" si="7"/>
        <v>0</v>
      </c>
      <c r="V346">
        <f t="shared" si="8"/>
        <v>0</v>
      </c>
      <c r="W346">
        <f t="shared" si="9"/>
        <v>0</v>
      </c>
      <c r="X346">
        <f t="shared" si="10"/>
        <v>0</v>
      </c>
      <c r="Y346">
        <f t="shared" si="11"/>
        <v>0</v>
      </c>
      <c r="Z346">
        <f t="shared" si="12"/>
        <v>0</v>
      </c>
      <c r="AA346">
        <f t="shared" si="13"/>
        <v>0</v>
      </c>
      <c r="AB346">
        <f t="shared" si="14"/>
        <v>0</v>
      </c>
      <c r="AC346">
        <f t="shared" si="15"/>
        <v>0</v>
      </c>
      <c r="AE346">
        <f t="shared" si="0"/>
      </c>
      <c r="AV346">
        <f t="shared" si="16"/>
      </c>
      <c r="BM346">
        <f t="shared" si="17"/>
      </c>
      <c r="CD346">
        <f t="shared" si="0"/>
      </c>
      <c r="CZ346">
        <f t="shared" si="18"/>
      </c>
      <c r="DA346">
        <f t="shared" si="1"/>
      </c>
      <c r="DB346">
        <f t="shared" si="19"/>
      </c>
      <c r="DC346">
        <f t="shared" si="20"/>
      </c>
      <c r="DD346">
        <f t="shared" si="21"/>
      </c>
      <c r="DE346">
        <f t="shared" si="22"/>
      </c>
      <c r="DF346">
        <f t="shared" si="23"/>
      </c>
      <c r="DG346">
        <f t="shared" si="24"/>
      </c>
      <c r="DH346">
        <f t="shared" si="25"/>
      </c>
      <c r="DI346">
        <f t="shared" si="1"/>
      </c>
    </row>
    <row r="347" ht="15" customHeight="1">
      <c r="B347">
        <f t="shared" si="2"/>
      </c>
      <c r="R347">
        <f t="shared" si="4"/>
        <v>0</v>
      </c>
      <c r="S347">
        <f t="shared" si="5"/>
        <v>0</v>
      </c>
      <c r="T347">
        <f t="shared" si="6"/>
        <v>0</v>
      </c>
      <c r="U347">
        <f t="shared" si="7"/>
        <v>0</v>
      </c>
      <c r="V347">
        <f t="shared" si="8"/>
        <v>0</v>
      </c>
      <c r="W347">
        <f t="shared" si="9"/>
        <v>0</v>
      </c>
      <c r="X347">
        <f t="shared" si="10"/>
        <v>0</v>
      </c>
      <c r="Y347">
        <f t="shared" si="11"/>
        <v>0</v>
      </c>
      <c r="Z347">
        <f t="shared" si="12"/>
        <v>0</v>
      </c>
      <c r="AA347">
        <f t="shared" si="13"/>
        <v>0</v>
      </c>
      <c r="AB347">
        <f t="shared" si="14"/>
        <v>0</v>
      </c>
      <c r="AC347">
        <f t="shared" si="15"/>
        <v>0</v>
      </c>
      <c r="AE347">
        <f t="shared" si="0"/>
      </c>
      <c r="AV347">
        <f t="shared" si="16"/>
      </c>
      <c r="BM347">
        <f t="shared" si="17"/>
      </c>
      <c r="CD347">
        <f t="shared" si="0"/>
      </c>
      <c r="CZ347">
        <f t="shared" si="18"/>
      </c>
      <c r="DA347">
        <f t="shared" si="1"/>
      </c>
      <c r="DB347">
        <f t="shared" si="19"/>
      </c>
      <c r="DC347">
        <f t="shared" si="20"/>
      </c>
      <c r="DD347">
        <f t="shared" si="21"/>
      </c>
      <c r="DE347">
        <f t="shared" si="22"/>
      </c>
      <c r="DF347">
        <f t="shared" si="23"/>
      </c>
      <c r="DG347">
        <f t="shared" si="24"/>
      </c>
      <c r="DH347">
        <f t="shared" si="25"/>
      </c>
      <c r="DI347">
        <f t="shared" si="1"/>
      </c>
    </row>
    <row r="348" ht="15" customHeight="1">
      <c r="B348">
        <f t="shared" si="2"/>
      </c>
      <c r="R348">
        <f t="shared" si="4"/>
        <v>0</v>
      </c>
      <c r="S348">
        <f t="shared" si="5"/>
        <v>0</v>
      </c>
      <c r="T348">
        <f t="shared" si="6"/>
        <v>0</v>
      </c>
      <c r="U348">
        <f t="shared" si="7"/>
        <v>0</v>
      </c>
      <c r="V348">
        <f t="shared" si="8"/>
        <v>0</v>
      </c>
      <c r="W348">
        <f t="shared" si="9"/>
        <v>0</v>
      </c>
      <c r="X348">
        <f t="shared" si="10"/>
        <v>0</v>
      </c>
      <c r="Y348">
        <f t="shared" si="11"/>
        <v>0</v>
      </c>
      <c r="Z348">
        <f t="shared" si="12"/>
        <v>0</v>
      </c>
      <c r="AA348">
        <f t="shared" si="13"/>
        <v>0</v>
      </c>
      <c r="AB348">
        <f t="shared" si="14"/>
        <v>0</v>
      </c>
      <c r="AC348">
        <f t="shared" si="15"/>
        <v>0</v>
      </c>
      <c r="AE348">
        <f t="shared" si="0"/>
      </c>
      <c r="AV348">
        <f t="shared" si="16"/>
      </c>
      <c r="BM348">
        <f t="shared" si="17"/>
      </c>
      <c r="CD348">
        <f t="shared" si="0"/>
      </c>
      <c r="CZ348">
        <f t="shared" si="18"/>
      </c>
      <c r="DA348">
        <f t="shared" si="1"/>
      </c>
      <c r="DB348">
        <f t="shared" si="19"/>
      </c>
      <c r="DC348">
        <f t="shared" si="20"/>
      </c>
      <c r="DD348">
        <f t="shared" si="21"/>
      </c>
      <c r="DE348">
        <f t="shared" si="22"/>
      </c>
      <c r="DF348">
        <f t="shared" si="23"/>
      </c>
      <c r="DG348">
        <f t="shared" si="24"/>
      </c>
      <c r="DH348">
        <f t="shared" si="25"/>
      </c>
      <c r="DI348">
        <f t="shared" si="1"/>
      </c>
    </row>
    <row r="349" ht="15" customHeight="1">
      <c r="B349">
        <f t="shared" si="2"/>
      </c>
      <c r="R349">
        <f t="shared" si="4"/>
        <v>0</v>
      </c>
      <c r="S349">
        <f t="shared" si="5"/>
        <v>0</v>
      </c>
      <c r="T349">
        <f t="shared" si="6"/>
        <v>0</v>
      </c>
      <c r="U349">
        <f t="shared" si="7"/>
        <v>0</v>
      </c>
      <c r="V349">
        <f t="shared" si="8"/>
        <v>0</v>
      </c>
      <c r="W349">
        <f t="shared" si="9"/>
        <v>0</v>
      </c>
      <c r="X349">
        <f t="shared" si="10"/>
        <v>0</v>
      </c>
      <c r="Y349">
        <f t="shared" si="11"/>
        <v>0</v>
      </c>
      <c r="Z349">
        <f t="shared" si="12"/>
        <v>0</v>
      </c>
      <c r="AA349">
        <f t="shared" si="13"/>
        <v>0</v>
      </c>
      <c r="AB349">
        <f t="shared" si="14"/>
        <v>0</v>
      </c>
      <c r="AC349">
        <f t="shared" si="15"/>
        <v>0</v>
      </c>
      <c r="AE349">
        <f t="shared" si="0"/>
      </c>
      <c r="AV349">
        <f t="shared" si="16"/>
      </c>
      <c r="BM349">
        <f t="shared" si="17"/>
      </c>
      <c r="CD349">
        <f t="shared" si="0"/>
      </c>
      <c r="CZ349">
        <f t="shared" si="18"/>
      </c>
      <c r="DA349">
        <f t="shared" si="1"/>
      </c>
      <c r="DB349">
        <f t="shared" si="19"/>
      </c>
      <c r="DC349">
        <f t="shared" si="20"/>
      </c>
      <c r="DD349">
        <f t="shared" si="21"/>
      </c>
      <c r="DE349">
        <f t="shared" si="22"/>
      </c>
      <c r="DF349">
        <f t="shared" si="23"/>
      </c>
      <c r="DG349">
        <f t="shared" si="24"/>
      </c>
      <c r="DH349">
        <f t="shared" si="25"/>
      </c>
      <c r="DI349">
        <f t="shared" si="1"/>
      </c>
    </row>
    <row r="350" ht="15" customHeight="1">
      <c r="B350">
        <f t="shared" si="2"/>
      </c>
      <c r="R350">
        <f t="shared" si="4"/>
        <v>0</v>
      </c>
      <c r="S350">
        <f t="shared" si="5"/>
        <v>0</v>
      </c>
      <c r="T350">
        <f t="shared" si="6"/>
        <v>0</v>
      </c>
      <c r="U350">
        <f t="shared" si="7"/>
        <v>0</v>
      </c>
      <c r="V350">
        <f t="shared" si="8"/>
        <v>0</v>
      </c>
      <c r="W350">
        <f t="shared" si="9"/>
        <v>0</v>
      </c>
      <c r="X350">
        <f t="shared" si="10"/>
        <v>0</v>
      </c>
      <c r="Y350">
        <f t="shared" si="11"/>
        <v>0</v>
      </c>
      <c r="Z350">
        <f t="shared" si="12"/>
        <v>0</v>
      </c>
      <c r="AA350">
        <f t="shared" si="13"/>
        <v>0</v>
      </c>
      <c r="AB350">
        <f t="shared" si="14"/>
        <v>0</v>
      </c>
      <c r="AC350">
        <f t="shared" si="15"/>
        <v>0</v>
      </c>
      <c r="AE350">
        <f t="shared" si="0"/>
      </c>
      <c r="AV350">
        <f t="shared" si="16"/>
      </c>
      <c r="BM350">
        <f t="shared" si="17"/>
      </c>
      <c r="CD350">
        <f t="shared" si="0"/>
      </c>
      <c r="CZ350">
        <f t="shared" si="18"/>
      </c>
      <c r="DA350">
        <f t="shared" si="1"/>
      </c>
      <c r="DB350">
        <f t="shared" si="19"/>
      </c>
      <c r="DC350">
        <f t="shared" si="20"/>
      </c>
      <c r="DD350">
        <f t="shared" si="21"/>
      </c>
      <c r="DE350">
        <f t="shared" si="22"/>
      </c>
      <c r="DF350">
        <f t="shared" si="23"/>
      </c>
      <c r="DG350">
        <f t="shared" si="24"/>
      </c>
      <c r="DH350">
        <f t="shared" si="25"/>
      </c>
      <c r="DI350">
        <f t="shared" si="1"/>
      </c>
    </row>
    <row r="351" ht="15" customHeight="1">
      <c r="B351">
        <f t="shared" si="2"/>
      </c>
      <c r="R351">
        <f t="shared" si="4"/>
        <v>0</v>
      </c>
      <c r="S351">
        <f t="shared" si="5"/>
        <v>0</v>
      </c>
      <c r="T351">
        <f t="shared" si="6"/>
        <v>0</v>
      </c>
      <c r="U351">
        <f t="shared" si="7"/>
        <v>0</v>
      </c>
      <c r="V351">
        <f t="shared" si="8"/>
        <v>0</v>
      </c>
      <c r="W351">
        <f t="shared" si="9"/>
        <v>0</v>
      </c>
      <c r="X351">
        <f t="shared" si="10"/>
        <v>0</v>
      </c>
      <c r="Y351">
        <f t="shared" si="11"/>
        <v>0</v>
      </c>
      <c r="Z351">
        <f t="shared" si="12"/>
        <v>0</v>
      </c>
      <c r="AA351">
        <f t="shared" si="13"/>
        <v>0</v>
      </c>
      <c r="AB351">
        <f t="shared" si="14"/>
        <v>0</v>
      </c>
      <c r="AC351">
        <f t="shared" si="15"/>
        <v>0</v>
      </c>
      <c r="AE351">
        <f t="shared" si="0"/>
      </c>
      <c r="AV351">
        <f t="shared" si="16"/>
      </c>
      <c r="BM351">
        <f t="shared" si="17"/>
      </c>
      <c r="CD351">
        <f t="shared" si="0"/>
      </c>
      <c r="CZ351">
        <f t="shared" si="18"/>
      </c>
      <c r="DA351">
        <f t="shared" si="1"/>
      </c>
      <c r="DB351">
        <f t="shared" si="19"/>
      </c>
      <c r="DC351">
        <f t="shared" si="20"/>
      </c>
      <c r="DD351">
        <f t="shared" si="21"/>
      </c>
      <c r="DE351">
        <f t="shared" si="22"/>
      </c>
      <c r="DF351">
        <f t="shared" si="23"/>
      </c>
      <c r="DG351">
        <f t="shared" si="24"/>
      </c>
      <c r="DH351">
        <f t="shared" si="25"/>
      </c>
      <c r="DI351">
        <f t="shared" si="1"/>
      </c>
    </row>
    <row r="352" ht="15" customHeight="1">
      <c r="B352">
        <f t="shared" si="2"/>
      </c>
      <c r="R352">
        <f t="shared" si="4"/>
        <v>0</v>
      </c>
      <c r="S352">
        <f t="shared" si="5"/>
        <v>0</v>
      </c>
      <c r="T352">
        <f t="shared" si="6"/>
        <v>0</v>
      </c>
      <c r="U352">
        <f t="shared" si="7"/>
        <v>0</v>
      </c>
      <c r="V352">
        <f t="shared" si="8"/>
        <v>0</v>
      </c>
      <c r="W352">
        <f t="shared" si="9"/>
        <v>0</v>
      </c>
      <c r="X352">
        <f t="shared" si="10"/>
        <v>0</v>
      </c>
      <c r="Y352">
        <f t="shared" si="11"/>
        <v>0</v>
      </c>
      <c r="Z352">
        <f t="shared" si="12"/>
        <v>0</v>
      </c>
      <c r="AA352">
        <f t="shared" si="13"/>
        <v>0</v>
      </c>
      <c r="AB352">
        <f t="shared" si="14"/>
        <v>0</v>
      </c>
      <c r="AC352">
        <f t="shared" si="15"/>
        <v>0</v>
      </c>
      <c r="AE352">
        <f t="shared" si="0"/>
      </c>
      <c r="AV352">
        <f t="shared" si="16"/>
      </c>
      <c r="BM352">
        <f t="shared" si="17"/>
      </c>
      <c r="CD352">
        <f t="shared" si="0"/>
      </c>
      <c r="CZ352">
        <f t="shared" si="18"/>
      </c>
      <c r="DA352">
        <f t="shared" si="1"/>
      </c>
      <c r="DB352">
        <f t="shared" si="19"/>
      </c>
      <c r="DC352">
        <f t="shared" si="20"/>
      </c>
      <c r="DD352">
        <f t="shared" si="21"/>
      </c>
      <c r="DE352">
        <f t="shared" si="22"/>
      </c>
      <c r="DF352">
        <f t="shared" si="23"/>
      </c>
      <c r="DG352">
        <f t="shared" si="24"/>
      </c>
      <c r="DH352">
        <f t="shared" si="25"/>
      </c>
      <c r="DI352">
        <f t="shared" si="1"/>
      </c>
    </row>
    <row r="353" ht="15" customHeight="1">
      <c r="B353">
        <f t="shared" si="2"/>
      </c>
      <c r="R353">
        <f t="shared" si="4"/>
        <v>0</v>
      </c>
      <c r="S353">
        <f t="shared" si="5"/>
        <v>0</v>
      </c>
      <c r="T353">
        <f t="shared" si="6"/>
        <v>0</v>
      </c>
      <c r="U353">
        <f t="shared" si="7"/>
        <v>0</v>
      </c>
      <c r="V353">
        <f t="shared" si="8"/>
        <v>0</v>
      </c>
      <c r="W353">
        <f t="shared" si="9"/>
        <v>0</v>
      </c>
      <c r="X353">
        <f t="shared" si="10"/>
        <v>0</v>
      </c>
      <c r="Y353">
        <f t="shared" si="11"/>
        <v>0</v>
      </c>
      <c r="Z353">
        <f t="shared" si="12"/>
        <v>0</v>
      </c>
      <c r="AA353">
        <f t="shared" si="13"/>
        <v>0</v>
      </c>
      <c r="AB353">
        <f t="shared" si="14"/>
        <v>0</v>
      </c>
      <c r="AC353">
        <f t="shared" si="15"/>
        <v>0</v>
      </c>
      <c r="AE353">
        <f t="shared" si="0"/>
      </c>
      <c r="AV353">
        <f t="shared" si="16"/>
      </c>
      <c r="BM353">
        <f t="shared" si="17"/>
      </c>
      <c r="CD353">
        <f t="shared" si="0"/>
      </c>
      <c r="CZ353">
        <f t="shared" si="18"/>
      </c>
      <c r="DA353">
        <f t="shared" si="1"/>
      </c>
      <c r="DB353">
        <f t="shared" si="19"/>
      </c>
      <c r="DC353">
        <f t="shared" si="20"/>
      </c>
      <c r="DD353">
        <f t="shared" si="21"/>
      </c>
      <c r="DE353">
        <f t="shared" si="22"/>
      </c>
      <c r="DF353">
        <f t="shared" si="23"/>
      </c>
      <c r="DG353">
        <f t="shared" si="24"/>
      </c>
      <c r="DH353">
        <f t="shared" si="25"/>
      </c>
      <c r="DI353">
        <f t="shared" si="1"/>
      </c>
    </row>
    <row r="354" ht="15" customHeight="1">
      <c r="B354">
        <f t="shared" si="2"/>
      </c>
      <c r="R354">
        <f t="shared" si="4"/>
        <v>0</v>
      </c>
      <c r="S354">
        <f t="shared" si="5"/>
        <v>0</v>
      </c>
      <c r="T354">
        <f t="shared" si="6"/>
        <v>0</v>
      </c>
      <c r="U354">
        <f t="shared" si="7"/>
        <v>0</v>
      </c>
      <c r="V354">
        <f t="shared" si="8"/>
        <v>0</v>
      </c>
      <c r="W354">
        <f t="shared" si="9"/>
        <v>0</v>
      </c>
      <c r="X354">
        <f t="shared" si="10"/>
        <v>0</v>
      </c>
      <c r="Y354">
        <f t="shared" si="11"/>
        <v>0</v>
      </c>
      <c r="Z354">
        <f t="shared" si="12"/>
        <v>0</v>
      </c>
      <c r="AA354">
        <f t="shared" si="13"/>
        <v>0</v>
      </c>
      <c r="AB354">
        <f t="shared" si="14"/>
        <v>0</v>
      </c>
      <c r="AC354">
        <f t="shared" si="15"/>
        <v>0</v>
      </c>
      <c r="AE354">
        <f t="shared" si="0"/>
      </c>
      <c r="AV354">
        <f t="shared" si="16"/>
      </c>
      <c r="BM354">
        <f t="shared" si="17"/>
      </c>
      <c r="CD354">
        <f t="shared" si="0"/>
      </c>
      <c r="CZ354">
        <f t="shared" si="18"/>
      </c>
      <c r="DA354">
        <f t="shared" si="1"/>
      </c>
      <c r="DB354">
        <f t="shared" si="19"/>
      </c>
      <c r="DC354">
        <f t="shared" si="20"/>
      </c>
      <c r="DD354">
        <f t="shared" si="21"/>
      </c>
      <c r="DE354">
        <f t="shared" si="22"/>
      </c>
      <c r="DF354">
        <f t="shared" si="23"/>
      </c>
      <c r="DG354">
        <f t="shared" si="24"/>
      </c>
      <c r="DH354">
        <f t="shared" si="25"/>
      </c>
      <c r="DI354">
        <f t="shared" si="1"/>
      </c>
    </row>
    <row r="355" ht="15" customHeight="1">
      <c r="B355">
        <f t="shared" si="2"/>
      </c>
      <c r="R355">
        <f t="shared" si="4"/>
        <v>0</v>
      </c>
      <c r="S355">
        <f t="shared" si="5"/>
        <v>0</v>
      </c>
      <c r="T355">
        <f t="shared" si="6"/>
        <v>0</v>
      </c>
      <c r="U355">
        <f t="shared" si="7"/>
        <v>0</v>
      </c>
      <c r="V355">
        <f t="shared" si="8"/>
        <v>0</v>
      </c>
      <c r="W355">
        <f t="shared" si="9"/>
        <v>0</v>
      </c>
      <c r="X355">
        <f t="shared" si="10"/>
        <v>0</v>
      </c>
      <c r="Y355">
        <f t="shared" si="11"/>
        <v>0</v>
      </c>
      <c r="Z355">
        <f t="shared" si="12"/>
        <v>0</v>
      </c>
      <c r="AA355">
        <f t="shared" si="13"/>
        <v>0</v>
      </c>
      <c r="AB355">
        <f t="shared" si="14"/>
        <v>0</v>
      </c>
      <c r="AC355">
        <f t="shared" si="15"/>
        <v>0</v>
      </c>
      <c r="AE355">
        <f t="shared" si="0"/>
      </c>
      <c r="AV355">
        <f t="shared" si="16"/>
      </c>
      <c r="BM355">
        <f t="shared" si="17"/>
      </c>
      <c r="CD355">
        <f t="shared" si="0"/>
      </c>
      <c r="CZ355">
        <f t="shared" si="18"/>
      </c>
      <c r="DA355">
        <f t="shared" si="1"/>
      </c>
      <c r="DB355">
        <f t="shared" si="19"/>
      </c>
      <c r="DC355">
        <f t="shared" si="20"/>
      </c>
      <c r="DD355">
        <f t="shared" si="21"/>
      </c>
      <c r="DE355">
        <f t="shared" si="22"/>
      </c>
      <c r="DF355">
        <f t="shared" si="23"/>
      </c>
      <c r="DG355">
        <f t="shared" si="24"/>
      </c>
      <c r="DH355">
        <f t="shared" si="25"/>
      </c>
      <c r="DI355">
        <f t="shared" si="1"/>
      </c>
    </row>
    <row r="356" ht="15" customHeight="1">
      <c r="B356">
        <f t="shared" si="2"/>
      </c>
      <c r="R356">
        <f t="shared" si="4"/>
        <v>0</v>
      </c>
      <c r="S356">
        <f t="shared" si="5"/>
        <v>0</v>
      </c>
      <c r="T356">
        <f t="shared" si="6"/>
        <v>0</v>
      </c>
      <c r="U356">
        <f t="shared" si="7"/>
        <v>0</v>
      </c>
      <c r="V356">
        <f t="shared" si="8"/>
        <v>0</v>
      </c>
      <c r="W356">
        <f t="shared" si="9"/>
        <v>0</v>
      </c>
      <c r="X356">
        <f t="shared" si="10"/>
        <v>0</v>
      </c>
      <c r="Y356">
        <f t="shared" si="11"/>
        <v>0</v>
      </c>
      <c r="Z356">
        <f t="shared" si="12"/>
        <v>0</v>
      </c>
      <c r="AA356">
        <f t="shared" si="13"/>
        <v>0</v>
      </c>
      <c r="AB356">
        <f t="shared" si="14"/>
        <v>0</v>
      </c>
      <c r="AC356">
        <f t="shared" si="15"/>
        <v>0</v>
      </c>
      <c r="AE356">
        <f t="shared" si="0"/>
      </c>
      <c r="AV356">
        <f t="shared" si="16"/>
      </c>
      <c r="BM356">
        <f t="shared" si="17"/>
      </c>
      <c r="CD356">
        <f t="shared" si="0"/>
      </c>
      <c r="CZ356">
        <f t="shared" si="18"/>
      </c>
      <c r="DA356">
        <f t="shared" si="1"/>
      </c>
      <c r="DB356">
        <f t="shared" si="19"/>
      </c>
      <c r="DC356">
        <f t="shared" si="20"/>
      </c>
      <c r="DD356">
        <f t="shared" si="21"/>
      </c>
      <c r="DE356">
        <f t="shared" si="22"/>
      </c>
      <c r="DF356">
        <f t="shared" si="23"/>
      </c>
      <c r="DG356">
        <f t="shared" si="24"/>
      </c>
      <c r="DH356">
        <f t="shared" si="25"/>
      </c>
      <c r="DI356">
        <f t="shared" si="1"/>
      </c>
    </row>
    <row r="357" ht="15" customHeight="1">
      <c r="B357">
        <f t="shared" si="2"/>
      </c>
      <c r="R357">
        <f t="shared" si="4"/>
        <v>0</v>
      </c>
      <c r="S357">
        <f t="shared" si="5"/>
        <v>0</v>
      </c>
      <c r="T357">
        <f t="shared" si="6"/>
        <v>0</v>
      </c>
      <c r="U357">
        <f t="shared" si="7"/>
        <v>0</v>
      </c>
      <c r="V357">
        <f t="shared" si="8"/>
        <v>0</v>
      </c>
      <c r="W357">
        <f t="shared" si="9"/>
        <v>0</v>
      </c>
      <c r="X357">
        <f t="shared" si="10"/>
        <v>0</v>
      </c>
      <c r="Y357">
        <f t="shared" si="11"/>
        <v>0</v>
      </c>
      <c r="Z357">
        <f t="shared" si="12"/>
        <v>0</v>
      </c>
      <c r="AA357">
        <f t="shared" si="13"/>
        <v>0</v>
      </c>
      <c r="AB357">
        <f t="shared" si="14"/>
        <v>0</v>
      </c>
      <c r="AC357">
        <f t="shared" si="15"/>
        <v>0</v>
      </c>
      <c r="AE357">
        <f t="shared" si="0"/>
      </c>
      <c r="AV357">
        <f t="shared" si="16"/>
      </c>
      <c r="BM357">
        <f t="shared" si="17"/>
      </c>
      <c r="CD357">
        <f t="shared" si="0"/>
      </c>
      <c r="CZ357">
        <f t="shared" si="18"/>
      </c>
      <c r="DA357">
        <f t="shared" si="1"/>
      </c>
      <c r="DB357">
        <f t="shared" si="19"/>
      </c>
      <c r="DC357">
        <f t="shared" si="20"/>
      </c>
      <c r="DD357">
        <f t="shared" si="21"/>
      </c>
      <c r="DE357">
        <f t="shared" si="22"/>
      </c>
      <c r="DF357">
        <f t="shared" si="23"/>
      </c>
      <c r="DG357">
        <f t="shared" si="24"/>
      </c>
      <c r="DH357">
        <f t="shared" si="25"/>
      </c>
      <c r="DI357">
        <f t="shared" si="1"/>
      </c>
    </row>
    <row r="358" ht="15" customHeight="1">
      <c r="B358">
        <f t="shared" si="2"/>
      </c>
      <c r="R358">
        <f t="shared" si="4"/>
        <v>0</v>
      </c>
      <c r="S358">
        <f t="shared" si="5"/>
        <v>0</v>
      </c>
      <c r="T358">
        <f t="shared" si="6"/>
        <v>0</v>
      </c>
      <c r="U358">
        <f t="shared" si="7"/>
        <v>0</v>
      </c>
      <c r="V358">
        <f t="shared" si="8"/>
        <v>0</v>
      </c>
      <c r="W358">
        <f t="shared" si="9"/>
        <v>0</v>
      </c>
      <c r="X358">
        <f t="shared" si="10"/>
        <v>0</v>
      </c>
      <c r="Y358">
        <f t="shared" si="11"/>
        <v>0</v>
      </c>
      <c r="Z358">
        <f t="shared" si="12"/>
        <v>0</v>
      </c>
      <c r="AA358">
        <f t="shared" si="13"/>
        <v>0</v>
      </c>
      <c r="AB358">
        <f t="shared" si="14"/>
        <v>0</v>
      </c>
      <c r="AC358">
        <f t="shared" si="15"/>
        <v>0</v>
      </c>
      <c r="AE358">
        <f t="shared" si="0"/>
      </c>
      <c r="AV358">
        <f t="shared" si="16"/>
      </c>
      <c r="BM358">
        <f t="shared" si="17"/>
      </c>
      <c r="CD358">
        <f t="shared" si="0"/>
      </c>
      <c r="CZ358">
        <f t="shared" si="18"/>
      </c>
      <c r="DA358">
        <f t="shared" si="1"/>
      </c>
      <c r="DB358">
        <f t="shared" si="19"/>
      </c>
      <c r="DC358">
        <f t="shared" si="20"/>
      </c>
      <c r="DD358">
        <f t="shared" si="21"/>
      </c>
      <c r="DE358">
        <f t="shared" si="22"/>
      </c>
      <c r="DF358">
        <f t="shared" si="23"/>
      </c>
      <c r="DG358">
        <f t="shared" si="24"/>
      </c>
      <c r="DH358">
        <f t="shared" si="25"/>
      </c>
      <c r="DI358">
        <f t="shared" si="1"/>
      </c>
    </row>
    <row r="359" ht="15" customHeight="1">
      <c r="B359">
        <f t="shared" si="2"/>
      </c>
      <c r="R359">
        <f t="shared" si="4"/>
        <v>0</v>
      </c>
      <c r="S359">
        <f t="shared" si="5"/>
        <v>0</v>
      </c>
      <c r="T359">
        <f t="shared" si="6"/>
        <v>0</v>
      </c>
      <c r="U359">
        <f t="shared" si="7"/>
        <v>0</v>
      </c>
      <c r="V359">
        <f t="shared" si="8"/>
        <v>0</v>
      </c>
      <c r="W359">
        <f t="shared" si="9"/>
        <v>0</v>
      </c>
      <c r="X359">
        <f t="shared" si="10"/>
        <v>0</v>
      </c>
      <c r="Y359">
        <f t="shared" si="11"/>
        <v>0</v>
      </c>
      <c r="Z359">
        <f t="shared" si="12"/>
        <v>0</v>
      </c>
      <c r="AA359">
        <f t="shared" si="13"/>
        <v>0</v>
      </c>
      <c r="AB359">
        <f t="shared" si="14"/>
        <v>0</v>
      </c>
      <c r="AC359">
        <f t="shared" si="15"/>
        <v>0</v>
      </c>
      <c r="AE359">
        <f t="shared" si="0"/>
      </c>
      <c r="AV359">
        <f t="shared" si="16"/>
      </c>
      <c r="BM359">
        <f t="shared" si="17"/>
      </c>
      <c r="CD359">
        <f t="shared" si="0"/>
      </c>
      <c r="CZ359">
        <f t="shared" si="18"/>
      </c>
      <c r="DA359">
        <f t="shared" si="1"/>
      </c>
      <c r="DB359">
        <f t="shared" si="19"/>
      </c>
      <c r="DC359">
        <f t="shared" si="20"/>
      </c>
      <c r="DD359">
        <f t="shared" si="21"/>
      </c>
      <c r="DE359">
        <f t="shared" si="22"/>
      </c>
      <c r="DF359">
        <f t="shared" si="23"/>
      </c>
      <c r="DG359">
        <f t="shared" si="24"/>
      </c>
      <c r="DH359">
        <f t="shared" si="25"/>
      </c>
      <c r="DI359">
        <f t="shared" si="1"/>
      </c>
    </row>
    <row r="360" ht="15" customHeight="1">
      <c r="B360">
        <f t="shared" si="2"/>
      </c>
      <c r="R360">
        <f t="shared" si="4"/>
        <v>0</v>
      </c>
      <c r="S360">
        <f t="shared" si="5"/>
        <v>0</v>
      </c>
      <c r="T360">
        <f t="shared" si="6"/>
        <v>0</v>
      </c>
      <c r="U360">
        <f t="shared" si="7"/>
        <v>0</v>
      </c>
      <c r="V360">
        <f t="shared" si="8"/>
        <v>0</v>
      </c>
      <c r="W360">
        <f t="shared" si="9"/>
        <v>0</v>
      </c>
      <c r="X360">
        <f t="shared" si="10"/>
        <v>0</v>
      </c>
      <c r="Y360">
        <f t="shared" si="11"/>
        <v>0</v>
      </c>
      <c r="Z360">
        <f t="shared" si="12"/>
        <v>0</v>
      </c>
      <c r="AA360">
        <f t="shared" si="13"/>
        <v>0</v>
      </c>
      <c r="AB360">
        <f t="shared" si="14"/>
        <v>0</v>
      </c>
      <c r="AC360">
        <f t="shared" si="15"/>
        <v>0</v>
      </c>
      <c r="AE360">
        <f t="shared" si="0"/>
      </c>
      <c r="AV360">
        <f t="shared" si="16"/>
      </c>
      <c r="BM360">
        <f t="shared" si="17"/>
      </c>
      <c r="CD360">
        <f t="shared" si="0"/>
      </c>
      <c r="CZ360">
        <f t="shared" si="18"/>
      </c>
      <c r="DA360">
        <f t="shared" si="1"/>
      </c>
      <c r="DB360">
        <f t="shared" si="19"/>
      </c>
      <c r="DC360">
        <f t="shared" si="20"/>
      </c>
      <c r="DD360">
        <f t="shared" si="21"/>
      </c>
      <c r="DE360">
        <f t="shared" si="22"/>
      </c>
      <c r="DF360">
        <f t="shared" si="23"/>
      </c>
      <c r="DG360">
        <f t="shared" si="24"/>
      </c>
      <c r="DH360">
        <f t="shared" si="25"/>
      </c>
      <c r="DI360">
        <f t="shared" si="1"/>
      </c>
    </row>
    <row r="361" ht="15" customHeight="1">
      <c r="B361">
        <f t="shared" si="2"/>
      </c>
      <c r="R361">
        <f t="shared" si="4"/>
        <v>0</v>
      </c>
      <c r="S361">
        <f t="shared" si="5"/>
        <v>0</v>
      </c>
      <c r="T361">
        <f t="shared" si="6"/>
        <v>0</v>
      </c>
      <c r="U361">
        <f t="shared" si="7"/>
        <v>0</v>
      </c>
      <c r="V361">
        <f t="shared" si="8"/>
        <v>0</v>
      </c>
      <c r="W361">
        <f t="shared" si="9"/>
        <v>0</v>
      </c>
      <c r="X361">
        <f t="shared" si="10"/>
        <v>0</v>
      </c>
      <c r="Y361">
        <f t="shared" si="11"/>
        <v>0</v>
      </c>
      <c r="Z361">
        <f t="shared" si="12"/>
        <v>0</v>
      </c>
      <c r="AA361">
        <f t="shared" si="13"/>
        <v>0</v>
      </c>
      <c r="AB361">
        <f t="shared" si="14"/>
        <v>0</v>
      </c>
      <c r="AC361">
        <f t="shared" si="15"/>
        <v>0</v>
      </c>
      <c r="AE361">
        <f t="shared" si="0"/>
      </c>
      <c r="AV361">
        <f t="shared" si="16"/>
      </c>
      <c r="BM361">
        <f t="shared" si="17"/>
      </c>
      <c r="CD361">
        <f t="shared" si="0"/>
      </c>
      <c r="CZ361">
        <f t="shared" si="18"/>
      </c>
      <c r="DA361">
        <f t="shared" si="1"/>
      </c>
      <c r="DB361">
        <f t="shared" si="19"/>
      </c>
      <c r="DC361">
        <f t="shared" si="20"/>
      </c>
      <c r="DD361">
        <f t="shared" si="21"/>
      </c>
      <c r="DE361">
        <f t="shared" si="22"/>
      </c>
      <c r="DF361">
        <f t="shared" si="23"/>
      </c>
      <c r="DG361">
        <f t="shared" si="24"/>
      </c>
      <c r="DH361">
        <f t="shared" si="25"/>
      </c>
      <c r="DI361">
        <f t="shared" si="1"/>
      </c>
    </row>
    <row r="362" ht="15" customHeight="1">
      <c r="B362">
        <f t="shared" si="2"/>
      </c>
      <c r="R362">
        <f t="shared" si="4"/>
        <v>0</v>
      </c>
      <c r="S362">
        <f t="shared" si="5"/>
        <v>0</v>
      </c>
      <c r="T362">
        <f t="shared" si="6"/>
        <v>0</v>
      </c>
      <c r="U362">
        <f t="shared" si="7"/>
        <v>0</v>
      </c>
      <c r="V362">
        <f t="shared" si="8"/>
        <v>0</v>
      </c>
      <c r="W362">
        <f t="shared" si="9"/>
        <v>0</v>
      </c>
      <c r="X362">
        <f t="shared" si="10"/>
        <v>0</v>
      </c>
      <c r="Y362">
        <f t="shared" si="11"/>
        <v>0</v>
      </c>
      <c r="Z362">
        <f t="shared" si="12"/>
        <v>0</v>
      </c>
      <c r="AA362">
        <f t="shared" si="13"/>
        <v>0</v>
      </c>
      <c r="AB362">
        <f t="shared" si="14"/>
        <v>0</v>
      </c>
      <c r="AC362">
        <f t="shared" si="15"/>
        <v>0</v>
      </c>
      <c r="AE362">
        <f t="shared" si="0"/>
      </c>
      <c r="AV362">
        <f t="shared" si="16"/>
      </c>
      <c r="BM362">
        <f t="shared" si="17"/>
      </c>
      <c r="CD362">
        <f t="shared" si="0"/>
      </c>
      <c r="CZ362">
        <f t="shared" si="18"/>
      </c>
      <c r="DA362">
        <f t="shared" si="1"/>
      </c>
      <c r="DB362">
        <f t="shared" si="19"/>
      </c>
      <c r="DC362">
        <f t="shared" si="20"/>
      </c>
      <c r="DD362">
        <f t="shared" si="21"/>
      </c>
      <c r="DE362">
        <f t="shared" si="22"/>
      </c>
      <c r="DF362">
        <f t="shared" si="23"/>
      </c>
      <c r="DG362">
        <f t="shared" si="24"/>
      </c>
      <c r="DH362">
        <f t="shared" si="25"/>
      </c>
      <c r="DI362">
        <f t="shared" si="1"/>
      </c>
    </row>
    <row r="363" ht="15" customHeight="1">
      <c r="B363">
        <f t="shared" si="2"/>
      </c>
      <c r="R363">
        <f t="shared" si="4"/>
        <v>0</v>
      </c>
      <c r="S363">
        <f t="shared" si="5"/>
        <v>0</v>
      </c>
      <c r="T363">
        <f t="shared" si="6"/>
        <v>0</v>
      </c>
      <c r="U363">
        <f t="shared" si="7"/>
        <v>0</v>
      </c>
      <c r="V363">
        <f t="shared" si="8"/>
        <v>0</v>
      </c>
      <c r="W363">
        <f t="shared" si="9"/>
        <v>0</v>
      </c>
      <c r="X363">
        <f t="shared" si="10"/>
        <v>0</v>
      </c>
      <c r="Y363">
        <f t="shared" si="11"/>
        <v>0</v>
      </c>
      <c r="Z363">
        <f t="shared" si="12"/>
        <v>0</v>
      </c>
      <c r="AA363">
        <f t="shared" si="13"/>
        <v>0</v>
      </c>
      <c r="AB363">
        <f t="shared" si="14"/>
        <v>0</v>
      </c>
      <c r="AC363">
        <f t="shared" si="15"/>
        <v>0</v>
      </c>
      <c r="AE363">
        <f t="shared" si="0"/>
      </c>
      <c r="AV363">
        <f t="shared" si="16"/>
      </c>
      <c r="BM363">
        <f t="shared" si="17"/>
      </c>
      <c r="CD363">
        <f t="shared" si="0"/>
      </c>
      <c r="CZ363">
        <f t="shared" si="18"/>
      </c>
      <c r="DA363">
        <f t="shared" si="1"/>
      </c>
      <c r="DB363">
        <f t="shared" si="19"/>
      </c>
      <c r="DC363">
        <f t="shared" si="20"/>
      </c>
      <c r="DD363">
        <f t="shared" si="21"/>
      </c>
      <c r="DE363">
        <f t="shared" si="22"/>
      </c>
      <c r="DF363">
        <f t="shared" si="23"/>
      </c>
      <c r="DG363">
        <f t="shared" si="24"/>
      </c>
      <c r="DH363">
        <f t="shared" si="25"/>
      </c>
      <c r="DI363">
        <f t="shared" si="1"/>
      </c>
    </row>
    <row r="364" ht="15" customHeight="1">
      <c r="B364">
        <f t="shared" si="2"/>
      </c>
      <c r="R364">
        <f t="shared" si="4"/>
        <v>0</v>
      </c>
      <c r="S364">
        <f t="shared" si="5"/>
        <v>0</v>
      </c>
      <c r="T364">
        <f t="shared" si="6"/>
        <v>0</v>
      </c>
      <c r="U364">
        <f t="shared" si="7"/>
        <v>0</v>
      </c>
      <c r="V364">
        <f t="shared" si="8"/>
        <v>0</v>
      </c>
      <c r="W364">
        <f t="shared" si="9"/>
        <v>0</v>
      </c>
      <c r="X364">
        <f t="shared" si="10"/>
        <v>0</v>
      </c>
      <c r="Y364">
        <f t="shared" si="11"/>
        <v>0</v>
      </c>
      <c r="Z364">
        <f t="shared" si="12"/>
        <v>0</v>
      </c>
      <c r="AA364">
        <f t="shared" si="13"/>
        <v>0</v>
      </c>
      <c r="AB364">
        <f t="shared" si="14"/>
        <v>0</v>
      </c>
      <c r="AC364">
        <f t="shared" si="15"/>
        <v>0</v>
      </c>
      <c r="AE364">
        <f t="shared" si="0"/>
      </c>
      <c r="AV364">
        <f t="shared" si="16"/>
      </c>
      <c r="BM364">
        <f t="shared" si="17"/>
      </c>
      <c r="CD364">
        <f t="shared" si="0"/>
      </c>
      <c r="CZ364">
        <f t="shared" si="18"/>
      </c>
      <c r="DA364">
        <f t="shared" si="1"/>
      </c>
      <c r="DB364">
        <f t="shared" si="19"/>
      </c>
      <c r="DC364">
        <f t="shared" si="20"/>
      </c>
      <c r="DD364">
        <f t="shared" si="21"/>
      </c>
      <c r="DE364">
        <f t="shared" si="22"/>
      </c>
      <c r="DF364">
        <f t="shared" si="23"/>
      </c>
      <c r="DG364">
        <f t="shared" si="24"/>
      </c>
      <c r="DH364">
        <f t="shared" si="25"/>
      </c>
      <c r="DI364">
        <f t="shared" si="1"/>
      </c>
    </row>
    <row r="365" ht="15" customHeight="1">
      <c r="B365">
        <f t="shared" si="2"/>
      </c>
      <c r="R365">
        <f t="shared" si="4"/>
        <v>0</v>
      </c>
      <c r="S365">
        <f t="shared" si="5"/>
        <v>0</v>
      </c>
      <c r="T365">
        <f t="shared" si="6"/>
        <v>0</v>
      </c>
      <c r="U365">
        <f t="shared" si="7"/>
        <v>0</v>
      </c>
      <c r="V365">
        <f t="shared" si="8"/>
        <v>0</v>
      </c>
      <c r="W365">
        <f t="shared" si="9"/>
        <v>0</v>
      </c>
      <c r="X365">
        <f t="shared" si="10"/>
        <v>0</v>
      </c>
      <c r="Y365">
        <f t="shared" si="11"/>
        <v>0</v>
      </c>
      <c r="Z365">
        <f t="shared" si="12"/>
        <v>0</v>
      </c>
      <c r="AA365">
        <f t="shared" si="13"/>
        <v>0</v>
      </c>
      <c r="AB365">
        <f t="shared" si="14"/>
        <v>0</v>
      </c>
      <c r="AC365">
        <f t="shared" si="15"/>
        <v>0</v>
      </c>
      <c r="AE365">
        <f t="shared" si="0"/>
      </c>
      <c r="AV365">
        <f t="shared" si="16"/>
      </c>
      <c r="BM365">
        <f t="shared" si="17"/>
      </c>
      <c r="CD365">
        <f t="shared" si="0"/>
      </c>
      <c r="CZ365">
        <f t="shared" si="18"/>
      </c>
      <c r="DA365">
        <f t="shared" si="1"/>
      </c>
      <c r="DB365">
        <f t="shared" si="19"/>
      </c>
      <c r="DC365">
        <f t="shared" si="20"/>
      </c>
      <c r="DD365">
        <f t="shared" si="21"/>
      </c>
      <c r="DE365">
        <f t="shared" si="22"/>
      </c>
      <c r="DF365">
        <f t="shared" si="23"/>
      </c>
      <c r="DG365">
        <f t="shared" si="24"/>
      </c>
      <c r="DH365">
        <f t="shared" si="25"/>
      </c>
      <c r="DI365">
        <f t="shared" si="1"/>
      </c>
    </row>
    <row r="366" ht="15" customHeight="1">
      <c r="B366">
        <f t="shared" si="2"/>
      </c>
      <c r="R366">
        <f t="shared" si="4"/>
        <v>0</v>
      </c>
      <c r="S366">
        <f t="shared" si="5"/>
        <v>0</v>
      </c>
      <c r="T366">
        <f t="shared" si="6"/>
        <v>0</v>
      </c>
      <c r="U366">
        <f t="shared" si="7"/>
        <v>0</v>
      </c>
      <c r="V366">
        <f t="shared" si="8"/>
        <v>0</v>
      </c>
      <c r="W366">
        <f t="shared" si="9"/>
        <v>0</v>
      </c>
      <c r="X366">
        <f t="shared" si="10"/>
        <v>0</v>
      </c>
      <c r="Y366">
        <f t="shared" si="11"/>
        <v>0</v>
      </c>
      <c r="Z366">
        <f t="shared" si="12"/>
        <v>0</v>
      </c>
      <c r="AA366">
        <f t="shared" si="13"/>
        <v>0</v>
      </c>
      <c r="AB366">
        <f t="shared" si="14"/>
        <v>0</v>
      </c>
      <c r="AC366">
        <f t="shared" si="15"/>
        <v>0</v>
      </c>
      <c r="AE366">
        <f t="shared" si="0"/>
      </c>
      <c r="AV366">
        <f t="shared" si="16"/>
      </c>
      <c r="BM366">
        <f t="shared" si="17"/>
      </c>
      <c r="CD366">
        <f t="shared" si="0"/>
      </c>
      <c r="CZ366">
        <f t="shared" si="18"/>
      </c>
      <c r="DA366">
        <f t="shared" si="1"/>
      </c>
      <c r="DB366">
        <f t="shared" si="19"/>
      </c>
      <c r="DC366">
        <f t="shared" si="20"/>
      </c>
      <c r="DD366">
        <f t="shared" si="21"/>
      </c>
      <c r="DE366">
        <f t="shared" si="22"/>
      </c>
      <c r="DF366">
        <f t="shared" si="23"/>
      </c>
      <c r="DG366">
        <f t="shared" si="24"/>
      </c>
      <c r="DH366">
        <f t="shared" si="25"/>
      </c>
      <c r="DI366">
        <f t="shared" si="1"/>
      </c>
    </row>
    <row r="367" ht="15" customHeight="1">
      <c r="B367">
        <f t="shared" si="2"/>
      </c>
      <c r="R367">
        <f t="shared" si="4"/>
        <v>0</v>
      </c>
      <c r="S367">
        <f t="shared" si="5"/>
        <v>0</v>
      </c>
      <c r="T367">
        <f t="shared" si="6"/>
        <v>0</v>
      </c>
      <c r="U367">
        <f t="shared" si="7"/>
        <v>0</v>
      </c>
      <c r="V367">
        <f t="shared" si="8"/>
        <v>0</v>
      </c>
      <c r="W367">
        <f t="shared" si="9"/>
        <v>0</v>
      </c>
      <c r="X367">
        <f t="shared" si="10"/>
        <v>0</v>
      </c>
      <c r="Y367">
        <f t="shared" si="11"/>
        <v>0</v>
      </c>
      <c r="Z367">
        <f t="shared" si="12"/>
        <v>0</v>
      </c>
      <c r="AA367">
        <f t="shared" si="13"/>
        <v>0</v>
      </c>
      <c r="AB367">
        <f t="shared" si="14"/>
        <v>0</v>
      </c>
      <c r="AC367">
        <f t="shared" si="15"/>
        <v>0</v>
      </c>
      <c r="AE367">
        <f t="shared" si="0"/>
      </c>
      <c r="AV367">
        <f t="shared" si="16"/>
      </c>
      <c r="BM367">
        <f t="shared" si="17"/>
      </c>
      <c r="CD367">
        <f t="shared" si="0"/>
      </c>
      <c r="CZ367">
        <f t="shared" si="18"/>
      </c>
      <c r="DA367">
        <f t="shared" si="1"/>
      </c>
      <c r="DB367">
        <f t="shared" si="19"/>
      </c>
      <c r="DC367">
        <f t="shared" si="20"/>
      </c>
      <c r="DD367">
        <f t="shared" si="21"/>
      </c>
      <c r="DE367">
        <f t="shared" si="22"/>
      </c>
      <c r="DF367">
        <f t="shared" si="23"/>
      </c>
      <c r="DG367">
        <f t="shared" si="24"/>
      </c>
      <c r="DH367">
        <f t="shared" si="25"/>
      </c>
      <c r="DI367">
        <f t="shared" si="1"/>
      </c>
    </row>
    <row r="368" ht="15" customHeight="1">
      <c r="B368">
        <f t="shared" si="2"/>
      </c>
      <c r="R368">
        <f t="shared" si="4"/>
        <v>0</v>
      </c>
      <c r="S368">
        <f t="shared" si="5"/>
        <v>0</v>
      </c>
      <c r="T368">
        <f t="shared" si="6"/>
        <v>0</v>
      </c>
      <c r="U368">
        <f t="shared" si="7"/>
        <v>0</v>
      </c>
      <c r="V368">
        <f t="shared" si="8"/>
        <v>0</v>
      </c>
      <c r="W368">
        <f t="shared" si="9"/>
        <v>0</v>
      </c>
      <c r="X368">
        <f t="shared" si="10"/>
        <v>0</v>
      </c>
      <c r="Y368">
        <f t="shared" si="11"/>
        <v>0</v>
      </c>
      <c r="Z368">
        <f t="shared" si="12"/>
        <v>0</v>
      </c>
      <c r="AA368">
        <f t="shared" si="13"/>
        <v>0</v>
      </c>
      <c r="AB368">
        <f t="shared" si="14"/>
        <v>0</v>
      </c>
      <c r="AC368">
        <f t="shared" si="15"/>
        <v>0</v>
      </c>
      <c r="AE368">
        <f t="shared" si="0"/>
      </c>
      <c r="AV368">
        <f t="shared" si="16"/>
      </c>
      <c r="BM368">
        <f t="shared" si="17"/>
      </c>
      <c r="CD368">
        <f t="shared" si="0"/>
      </c>
      <c r="CZ368">
        <f t="shared" si="18"/>
      </c>
      <c r="DA368">
        <f t="shared" si="1"/>
      </c>
      <c r="DB368">
        <f t="shared" si="19"/>
      </c>
      <c r="DC368">
        <f t="shared" si="20"/>
      </c>
      <c r="DD368">
        <f t="shared" si="21"/>
      </c>
      <c r="DE368">
        <f t="shared" si="22"/>
      </c>
      <c r="DF368">
        <f t="shared" si="23"/>
      </c>
      <c r="DG368">
        <f t="shared" si="24"/>
      </c>
      <c r="DH368">
        <f t="shared" si="25"/>
      </c>
      <c r="DI368">
        <f t="shared" si="1"/>
      </c>
    </row>
    <row r="369" ht="15" customHeight="1">
      <c r="B369">
        <f t="shared" si="2"/>
      </c>
      <c r="R369">
        <f t="shared" si="4"/>
        <v>0</v>
      </c>
      <c r="S369">
        <f t="shared" si="5"/>
        <v>0</v>
      </c>
      <c r="T369">
        <f t="shared" si="6"/>
        <v>0</v>
      </c>
      <c r="U369">
        <f t="shared" si="7"/>
        <v>0</v>
      </c>
      <c r="V369">
        <f t="shared" si="8"/>
        <v>0</v>
      </c>
      <c r="W369">
        <f t="shared" si="9"/>
        <v>0</v>
      </c>
      <c r="X369">
        <f t="shared" si="10"/>
        <v>0</v>
      </c>
      <c r="Y369">
        <f t="shared" si="11"/>
        <v>0</v>
      </c>
      <c r="Z369">
        <f t="shared" si="12"/>
        <v>0</v>
      </c>
      <c r="AA369">
        <f t="shared" si="13"/>
        <v>0</v>
      </c>
      <c r="AB369">
        <f t="shared" si="14"/>
        <v>0</v>
      </c>
      <c r="AC369">
        <f t="shared" si="15"/>
        <v>0</v>
      </c>
      <c r="AE369">
        <f t="shared" si="0"/>
      </c>
      <c r="AV369">
        <f t="shared" si="16"/>
      </c>
      <c r="BM369">
        <f t="shared" si="17"/>
      </c>
      <c r="CD369">
        <f t="shared" si="0"/>
      </c>
      <c r="CZ369">
        <f t="shared" si="18"/>
      </c>
      <c r="DA369">
        <f t="shared" si="1"/>
      </c>
      <c r="DB369">
        <f t="shared" si="19"/>
      </c>
      <c r="DC369">
        <f t="shared" si="20"/>
      </c>
      <c r="DD369">
        <f t="shared" si="21"/>
      </c>
      <c r="DE369">
        <f t="shared" si="22"/>
      </c>
      <c r="DF369">
        <f t="shared" si="23"/>
      </c>
      <c r="DG369">
        <f t="shared" si="24"/>
      </c>
      <c r="DH369">
        <f t="shared" si="25"/>
      </c>
      <c r="DI369">
        <f t="shared" si="1"/>
      </c>
    </row>
    <row r="370" ht="15" customHeight="1">
      <c r="B370">
        <f t="shared" si="2"/>
      </c>
      <c r="R370">
        <f t="shared" si="4"/>
        <v>0</v>
      </c>
      <c r="S370">
        <f t="shared" si="5"/>
        <v>0</v>
      </c>
      <c r="T370">
        <f t="shared" si="6"/>
        <v>0</v>
      </c>
      <c r="U370">
        <f t="shared" si="7"/>
        <v>0</v>
      </c>
      <c r="V370">
        <f t="shared" si="8"/>
        <v>0</v>
      </c>
      <c r="W370">
        <f t="shared" si="9"/>
        <v>0</v>
      </c>
      <c r="X370">
        <f t="shared" si="10"/>
        <v>0</v>
      </c>
      <c r="Y370">
        <f t="shared" si="11"/>
        <v>0</v>
      </c>
      <c r="Z370">
        <f t="shared" si="12"/>
        <v>0</v>
      </c>
      <c r="AA370">
        <f t="shared" si="13"/>
        <v>0</v>
      </c>
      <c r="AB370">
        <f t="shared" si="14"/>
        <v>0</v>
      </c>
      <c r="AC370">
        <f t="shared" si="15"/>
        <v>0</v>
      </c>
      <c r="AE370">
        <f t="shared" si="0"/>
      </c>
      <c r="AV370">
        <f t="shared" si="16"/>
      </c>
      <c r="BM370">
        <f t="shared" si="17"/>
      </c>
      <c r="CD370">
        <f t="shared" si="0"/>
      </c>
      <c r="CZ370">
        <f t="shared" si="18"/>
      </c>
      <c r="DA370">
        <f t="shared" si="1"/>
      </c>
      <c r="DB370">
        <f t="shared" si="19"/>
      </c>
      <c r="DC370">
        <f t="shared" si="20"/>
      </c>
      <c r="DD370">
        <f t="shared" si="21"/>
      </c>
      <c r="DE370">
        <f t="shared" si="22"/>
      </c>
      <c r="DF370">
        <f t="shared" si="23"/>
      </c>
      <c r="DG370">
        <f t="shared" si="24"/>
      </c>
      <c r="DH370">
        <f t="shared" si="25"/>
      </c>
      <c r="DI370">
        <f t="shared" si="1"/>
      </c>
    </row>
    <row r="371" ht="15" customHeight="1">
      <c r="B371">
        <f t="shared" si="2"/>
      </c>
      <c r="R371">
        <f t="shared" si="4"/>
        <v>0</v>
      </c>
      <c r="S371">
        <f t="shared" si="5"/>
        <v>0</v>
      </c>
      <c r="T371">
        <f t="shared" si="6"/>
        <v>0</v>
      </c>
      <c r="U371">
        <f t="shared" si="7"/>
        <v>0</v>
      </c>
      <c r="V371">
        <f t="shared" si="8"/>
        <v>0</v>
      </c>
      <c r="W371">
        <f t="shared" si="9"/>
        <v>0</v>
      </c>
      <c r="X371">
        <f t="shared" si="10"/>
        <v>0</v>
      </c>
      <c r="Y371">
        <f t="shared" si="11"/>
        <v>0</v>
      </c>
      <c r="Z371">
        <f t="shared" si="12"/>
        <v>0</v>
      </c>
      <c r="AA371">
        <f t="shared" si="13"/>
        <v>0</v>
      </c>
      <c r="AB371">
        <f t="shared" si="14"/>
        <v>0</v>
      </c>
      <c r="AC371">
        <f t="shared" si="15"/>
        <v>0</v>
      </c>
      <c r="AE371">
        <f t="shared" si="0"/>
      </c>
      <c r="AV371">
        <f t="shared" si="16"/>
      </c>
      <c r="BM371">
        <f t="shared" si="17"/>
      </c>
      <c r="CD371">
        <f t="shared" si="0"/>
      </c>
      <c r="CZ371">
        <f t="shared" si="18"/>
      </c>
      <c r="DA371">
        <f t="shared" si="1"/>
      </c>
      <c r="DB371">
        <f t="shared" si="19"/>
      </c>
      <c r="DC371">
        <f t="shared" si="20"/>
      </c>
      <c r="DD371">
        <f t="shared" si="21"/>
      </c>
      <c r="DE371">
        <f t="shared" si="22"/>
      </c>
      <c r="DF371">
        <f t="shared" si="23"/>
      </c>
      <c r="DG371">
        <f t="shared" si="24"/>
      </c>
      <c r="DH371">
        <f t="shared" si="25"/>
      </c>
      <c r="DI371">
        <f t="shared" si="1"/>
      </c>
    </row>
    <row r="372" ht="15" customHeight="1">
      <c r="B372">
        <f t="shared" si="2"/>
      </c>
      <c r="R372">
        <f t="shared" si="4"/>
        <v>0</v>
      </c>
      <c r="S372">
        <f t="shared" si="5"/>
        <v>0</v>
      </c>
      <c r="T372">
        <f t="shared" si="6"/>
        <v>0</v>
      </c>
      <c r="U372">
        <f t="shared" si="7"/>
        <v>0</v>
      </c>
      <c r="V372">
        <f t="shared" si="8"/>
        <v>0</v>
      </c>
      <c r="W372">
        <f t="shared" si="9"/>
        <v>0</v>
      </c>
      <c r="X372">
        <f t="shared" si="10"/>
        <v>0</v>
      </c>
      <c r="Y372">
        <f t="shared" si="11"/>
        <v>0</v>
      </c>
      <c r="Z372">
        <f t="shared" si="12"/>
        <v>0</v>
      </c>
      <c r="AA372">
        <f t="shared" si="13"/>
        <v>0</v>
      </c>
      <c r="AB372">
        <f t="shared" si="14"/>
        <v>0</v>
      </c>
      <c r="AC372">
        <f t="shared" si="15"/>
        <v>0</v>
      </c>
      <c r="AE372">
        <f t="shared" si="0"/>
      </c>
      <c r="AV372">
        <f t="shared" si="16"/>
      </c>
      <c r="BM372">
        <f t="shared" si="17"/>
      </c>
      <c r="CD372">
        <f t="shared" si="0"/>
      </c>
      <c r="CZ372">
        <f t="shared" si="18"/>
      </c>
      <c r="DA372">
        <f t="shared" si="1"/>
      </c>
      <c r="DB372">
        <f t="shared" si="19"/>
      </c>
      <c r="DC372">
        <f t="shared" si="20"/>
      </c>
      <c r="DD372">
        <f t="shared" si="21"/>
      </c>
      <c r="DE372">
        <f t="shared" si="22"/>
      </c>
      <c r="DF372">
        <f t="shared" si="23"/>
      </c>
      <c r="DG372">
        <f t="shared" si="24"/>
      </c>
      <c r="DH372">
        <f t="shared" si="25"/>
      </c>
      <c r="DI372">
        <f t="shared" si="1"/>
      </c>
    </row>
    <row r="373" ht="15" customHeight="1">
      <c r="B373">
        <f t="shared" si="2"/>
      </c>
      <c r="R373">
        <f t="shared" si="4"/>
        <v>0</v>
      </c>
      <c r="S373">
        <f t="shared" si="5"/>
        <v>0</v>
      </c>
      <c r="T373">
        <f t="shared" si="6"/>
        <v>0</v>
      </c>
      <c r="U373">
        <f t="shared" si="7"/>
        <v>0</v>
      </c>
      <c r="V373">
        <f t="shared" si="8"/>
        <v>0</v>
      </c>
      <c r="W373">
        <f t="shared" si="9"/>
        <v>0</v>
      </c>
      <c r="X373">
        <f t="shared" si="10"/>
        <v>0</v>
      </c>
      <c r="Y373">
        <f t="shared" si="11"/>
        <v>0</v>
      </c>
      <c r="Z373">
        <f t="shared" si="12"/>
        <v>0</v>
      </c>
      <c r="AA373">
        <f t="shared" si="13"/>
        <v>0</v>
      </c>
      <c r="AB373">
        <f t="shared" si="14"/>
        <v>0</v>
      </c>
      <c r="AC373">
        <f t="shared" si="15"/>
        <v>0</v>
      </c>
      <c r="AE373">
        <f t="shared" si="0"/>
      </c>
      <c r="AV373">
        <f t="shared" si="16"/>
      </c>
      <c r="BM373">
        <f t="shared" si="17"/>
      </c>
      <c r="CD373">
        <f t="shared" si="0"/>
      </c>
      <c r="CZ373">
        <f t="shared" si="18"/>
      </c>
      <c r="DA373">
        <f t="shared" si="1"/>
      </c>
      <c r="DB373">
        <f t="shared" si="19"/>
      </c>
      <c r="DC373">
        <f t="shared" si="20"/>
      </c>
      <c r="DD373">
        <f t="shared" si="21"/>
      </c>
      <c r="DE373">
        <f t="shared" si="22"/>
      </c>
      <c r="DF373">
        <f t="shared" si="23"/>
      </c>
      <c r="DG373">
        <f t="shared" si="24"/>
      </c>
      <c r="DH373">
        <f t="shared" si="25"/>
      </c>
      <c r="DI373">
        <f t="shared" si="1"/>
      </c>
    </row>
    <row r="374" ht="15" customHeight="1">
      <c r="B374">
        <f t="shared" si="2"/>
      </c>
      <c r="R374">
        <f t="shared" si="4"/>
        <v>0</v>
      </c>
      <c r="S374">
        <f t="shared" si="5"/>
        <v>0</v>
      </c>
      <c r="T374">
        <f t="shared" si="6"/>
        <v>0</v>
      </c>
      <c r="U374">
        <f t="shared" si="7"/>
        <v>0</v>
      </c>
      <c r="V374">
        <f t="shared" si="8"/>
        <v>0</v>
      </c>
      <c r="W374">
        <f t="shared" si="9"/>
        <v>0</v>
      </c>
      <c r="X374">
        <f t="shared" si="10"/>
        <v>0</v>
      </c>
      <c r="Y374">
        <f t="shared" si="11"/>
        <v>0</v>
      </c>
      <c r="Z374">
        <f t="shared" si="12"/>
        <v>0</v>
      </c>
      <c r="AA374">
        <f t="shared" si="13"/>
        <v>0</v>
      </c>
      <c r="AB374">
        <f t="shared" si="14"/>
        <v>0</v>
      </c>
      <c r="AC374">
        <f t="shared" si="15"/>
        <v>0</v>
      </c>
      <c r="AE374">
        <f t="shared" si="0"/>
      </c>
      <c r="AV374">
        <f t="shared" si="16"/>
      </c>
      <c r="BM374">
        <f t="shared" si="17"/>
      </c>
      <c r="CD374">
        <f t="shared" si="0"/>
      </c>
      <c r="CZ374">
        <f t="shared" si="18"/>
      </c>
      <c r="DA374">
        <f t="shared" si="1"/>
      </c>
      <c r="DB374">
        <f t="shared" si="19"/>
      </c>
      <c r="DC374">
        <f t="shared" si="20"/>
      </c>
      <c r="DD374">
        <f t="shared" si="21"/>
      </c>
      <c r="DE374">
        <f t="shared" si="22"/>
      </c>
      <c r="DF374">
        <f t="shared" si="23"/>
      </c>
      <c r="DG374">
        <f t="shared" si="24"/>
      </c>
      <c r="DH374">
        <f t="shared" si="25"/>
      </c>
      <c r="DI374">
        <f t="shared" si="1"/>
      </c>
    </row>
    <row r="375" ht="15" customHeight="1">
      <c r="B375">
        <f t="shared" si="2"/>
      </c>
      <c r="R375">
        <f t="shared" si="4"/>
        <v>0</v>
      </c>
      <c r="S375">
        <f t="shared" si="5"/>
        <v>0</v>
      </c>
      <c r="T375">
        <f t="shared" si="6"/>
        <v>0</v>
      </c>
      <c r="U375">
        <f t="shared" si="7"/>
        <v>0</v>
      </c>
      <c r="V375">
        <f t="shared" si="8"/>
        <v>0</v>
      </c>
      <c r="W375">
        <f t="shared" si="9"/>
        <v>0</v>
      </c>
      <c r="X375">
        <f t="shared" si="10"/>
        <v>0</v>
      </c>
      <c r="Y375">
        <f t="shared" si="11"/>
        <v>0</v>
      </c>
      <c r="Z375">
        <f t="shared" si="12"/>
        <v>0</v>
      </c>
      <c r="AA375">
        <f t="shared" si="13"/>
        <v>0</v>
      </c>
      <c r="AB375">
        <f t="shared" si="14"/>
        <v>0</v>
      </c>
      <c r="AC375">
        <f t="shared" si="15"/>
        <v>0</v>
      </c>
      <c r="AE375">
        <f t="shared" si="0"/>
      </c>
      <c r="AV375">
        <f t="shared" si="16"/>
      </c>
      <c r="BM375">
        <f t="shared" si="17"/>
      </c>
      <c r="CD375">
        <f t="shared" si="0"/>
      </c>
      <c r="CZ375">
        <f t="shared" si="18"/>
      </c>
      <c r="DA375">
        <f t="shared" si="1"/>
      </c>
      <c r="DB375">
        <f t="shared" si="19"/>
      </c>
      <c r="DC375">
        <f t="shared" si="20"/>
      </c>
      <c r="DD375">
        <f t="shared" si="21"/>
      </c>
      <c r="DE375">
        <f t="shared" si="22"/>
      </c>
      <c r="DF375">
        <f t="shared" si="23"/>
      </c>
      <c r="DG375">
        <f t="shared" si="24"/>
      </c>
      <c r="DH375">
        <f t="shared" si="25"/>
      </c>
      <c r="DI375">
        <f t="shared" si="1"/>
      </c>
    </row>
    <row r="376" ht="15" customHeight="1">
      <c r="B376">
        <f t="shared" si="2"/>
      </c>
      <c r="R376">
        <f t="shared" si="4"/>
        <v>0</v>
      </c>
      <c r="S376">
        <f t="shared" si="5"/>
        <v>0</v>
      </c>
      <c r="T376">
        <f t="shared" si="6"/>
        <v>0</v>
      </c>
      <c r="U376">
        <f t="shared" si="7"/>
        <v>0</v>
      </c>
      <c r="V376">
        <f t="shared" si="8"/>
        <v>0</v>
      </c>
      <c r="W376">
        <f t="shared" si="9"/>
        <v>0</v>
      </c>
      <c r="X376">
        <f t="shared" si="10"/>
        <v>0</v>
      </c>
      <c r="Y376">
        <f t="shared" si="11"/>
        <v>0</v>
      </c>
      <c r="Z376">
        <f t="shared" si="12"/>
        <v>0</v>
      </c>
      <c r="AA376">
        <f t="shared" si="13"/>
        <v>0</v>
      </c>
      <c r="AB376">
        <f t="shared" si="14"/>
        <v>0</v>
      </c>
      <c r="AC376">
        <f t="shared" si="15"/>
        <v>0</v>
      </c>
      <c r="AE376">
        <f t="shared" si="0"/>
      </c>
      <c r="AV376">
        <f t="shared" si="16"/>
      </c>
      <c r="BM376">
        <f t="shared" si="17"/>
      </c>
      <c r="CD376">
        <f t="shared" si="0"/>
      </c>
      <c r="CZ376">
        <f t="shared" si="18"/>
      </c>
      <c r="DA376">
        <f t="shared" si="1"/>
      </c>
      <c r="DB376">
        <f t="shared" si="19"/>
      </c>
      <c r="DC376">
        <f t="shared" si="20"/>
      </c>
      <c r="DD376">
        <f t="shared" si="21"/>
      </c>
      <c r="DE376">
        <f t="shared" si="22"/>
      </c>
      <c r="DF376">
        <f t="shared" si="23"/>
      </c>
      <c r="DG376">
        <f t="shared" si="24"/>
      </c>
      <c r="DH376">
        <f t="shared" si="25"/>
      </c>
      <c r="DI376">
        <f t="shared" si="1"/>
      </c>
    </row>
    <row r="377" ht="15" customHeight="1">
      <c r="B377">
        <f t="shared" si="2"/>
      </c>
      <c r="R377">
        <f t="shared" si="4"/>
        <v>0</v>
      </c>
      <c r="S377">
        <f t="shared" si="5"/>
        <v>0</v>
      </c>
      <c r="T377">
        <f t="shared" si="6"/>
        <v>0</v>
      </c>
      <c r="U377">
        <f t="shared" si="7"/>
        <v>0</v>
      </c>
      <c r="V377">
        <f t="shared" si="8"/>
        <v>0</v>
      </c>
      <c r="W377">
        <f t="shared" si="9"/>
        <v>0</v>
      </c>
      <c r="X377">
        <f t="shared" si="10"/>
        <v>0</v>
      </c>
      <c r="Y377">
        <f t="shared" si="11"/>
        <v>0</v>
      </c>
      <c r="Z377">
        <f t="shared" si="12"/>
        <v>0</v>
      </c>
      <c r="AA377">
        <f t="shared" si="13"/>
        <v>0</v>
      </c>
      <c r="AB377">
        <f t="shared" si="14"/>
        <v>0</v>
      </c>
      <c r="AC377">
        <f t="shared" si="15"/>
        <v>0</v>
      </c>
      <c r="AE377">
        <f t="shared" si="0"/>
      </c>
      <c r="AV377">
        <f t="shared" si="16"/>
      </c>
      <c r="BM377">
        <f t="shared" si="17"/>
      </c>
      <c r="CD377">
        <f t="shared" si="0"/>
      </c>
      <c r="CZ377">
        <f t="shared" si="18"/>
      </c>
      <c r="DA377">
        <f t="shared" si="1"/>
      </c>
      <c r="DB377">
        <f t="shared" si="19"/>
      </c>
      <c r="DC377">
        <f t="shared" si="20"/>
      </c>
      <c r="DD377">
        <f t="shared" si="21"/>
      </c>
      <c r="DE377">
        <f t="shared" si="22"/>
      </c>
      <c r="DF377">
        <f t="shared" si="23"/>
      </c>
      <c r="DG377">
        <f t="shared" si="24"/>
      </c>
      <c r="DH377">
        <f t="shared" si="25"/>
      </c>
      <c r="DI377">
        <f t="shared" si="1"/>
      </c>
    </row>
    <row r="378" ht="15" customHeight="1">
      <c r="B378">
        <f t="shared" si="2"/>
      </c>
      <c r="R378">
        <f t="shared" si="4"/>
        <v>0</v>
      </c>
      <c r="S378">
        <f t="shared" si="5"/>
        <v>0</v>
      </c>
      <c r="T378">
        <f t="shared" si="6"/>
        <v>0</v>
      </c>
      <c r="U378">
        <f t="shared" si="7"/>
        <v>0</v>
      </c>
      <c r="V378">
        <f t="shared" si="8"/>
        <v>0</v>
      </c>
      <c r="W378">
        <f t="shared" si="9"/>
        <v>0</v>
      </c>
      <c r="X378">
        <f t="shared" si="10"/>
        <v>0</v>
      </c>
      <c r="Y378">
        <f t="shared" si="11"/>
        <v>0</v>
      </c>
      <c r="Z378">
        <f t="shared" si="12"/>
        <v>0</v>
      </c>
      <c r="AA378">
        <f t="shared" si="13"/>
        <v>0</v>
      </c>
      <c r="AB378">
        <f t="shared" si="14"/>
        <v>0</v>
      </c>
      <c r="AC378">
        <f t="shared" si="15"/>
        <v>0</v>
      </c>
      <c r="AE378">
        <f t="shared" si="0"/>
      </c>
      <c r="AV378">
        <f t="shared" si="16"/>
      </c>
      <c r="BM378">
        <f t="shared" si="17"/>
      </c>
      <c r="CD378">
        <f t="shared" si="0"/>
      </c>
      <c r="CZ378">
        <f t="shared" si="18"/>
      </c>
      <c r="DA378">
        <f t="shared" si="1"/>
      </c>
      <c r="DB378">
        <f t="shared" si="19"/>
      </c>
      <c r="DC378">
        <f t="shared" si="20"/>
      </c>
      <c r="DD378">
        <f t="shared" si="21"/>
      </c>
      <c r="DE378">
        <f t="shared" si="22"/>
      </c>
      <c r="DF378">
        <f t="shared" si="23"/>
      </c>
      <c r="DG378">
        <f t="shared" si="24"/>
      </c>
      <c r="DH378">
        <f t="shared" si="25"/>
      </c>
      <c r="DI378">
        <f t="shared" si="1"/>
      </c>
    </row>
    <row r="379" ht="15" customHeight="1">
      <c r="B379">
        <f t="shared" si="2"/>
      </c>
      <c r="R379">
        <f t="shared" si="4"/>
        <v>0</v>
      </c>
      <c r="S379">
        <f t="shared" si="5"/>
        <v>0</v>
      </c>
      <c r="T379">
        <f t="shared" si="6"/>
        <v>0</v>
      </c>
      <c r="U379">
        <f t="shared" si="7"/>
        <v>0</v>
      </c>
      <c r="V379">
        <f t="shared" si="8"/>
        <v>0</v>
      </c>
      <c r="W379">
        <f t="shared" si="9"/>
        <v>0</v>
      </c>
      <c r="X379">
        <f t="shared" si="10"/>
        <v>0</v>
      </c>
      <c r="Y379">
        <f t="shared" si="11"/>
        <v>0</v>
      </c>
      <c r="Z379">
        <f t="shared" si="12"/>
        <v>0</v>
      </c>
      <c r="AA379">
        <f t="shared" si="13"/>
        <v>0</v>
      </c>
      <c r="AB379">
        <f t="shared" si="14"/>
        <v>0</v>
      </c>
      <c r="AC379">
        <f t="shared" si="15"/>
        <v>0</v>
      </c>
      <c r="AE379">
        <f t="shared" si="0"/>
      </c>
      <c r="AV379">
        <f t="shared" si="16"/>
      </c>
      <c r="BM379">
        <f t="shared" si="17"/>
      </c>
      <c r="CD379">
        <f t="shared" si="0"/>
      </c>
      <c r="CZ379">
        <f t="shared" si="18"/>
      </c>
      <c r="DA379">
        <f t="shared" si="1"/>
      </c>
      <c r="DB379">
        <f t="shared" si="19"/>
      </c>
      <c r="DC379">
        <f t="shared" si="20"/>
      </c>
      <c r="DD379">
        <f t="shared" si="21"/>
      </c>
      <c r="DE379">
        <f t="shared" si="22"/>
      </c>
      <c r="DF379">
        <f t="shared" si="23"/>
      </c>
      <c r="DG379">
        <f t="shared" si="24"/>
      </c>
      <c r="DH379">
        <f t="shared" si="25"/>
      </c>
      <c r="DI379">
        <f t="shared" si="1"/>
      </c>
    </row>
    <row r="380" ht="15" customHeight="1">
      <c r="B380">
        <f t="shared" si="2"/>
      </c>
      <c r="R380">
        <f t="shared" si="4"/>
        <v>0</v>
      </c>
      <c r="S380">
        <f t="shared" si="5"/>
        <v>0</v>
      </c>
      <c r="T380">
        <f t="shared" si="6"/>
        <v>0</v>
      </c>
      <c r="U380">
        <f t="shared" si="7"/>
        <v>0</v>
      </c>
      <c r="V380">
        <f t="shared" si="8"/>
        <v>0</v>
      </c>
      <c r="W380">
        <f t="shared" si="9"/>
        <v>0</v>
      </c>
      <c r="X380">
        <f t="shared" si="10"/>
        <v>0</v>
      </c>
      <c r="Y380">
        <f t="shared" si="11"/>
        <v>0</v>
      </c>
      <c r="Z380">
        <f t="shared" si="12"/>
        <v>0</v>
      </c>
      <c r="AA380">
        <f t="shared" si="13"/>
        <v>0</v>
      </c>
      <c r="AB380">
        <f t="shared" si="14"/>
        <v>0</v>
      </c>
      <c r="AC380">
        <f t="shared" si="15"/>
        <v>0</v>
      </c>
      <c r="AE380">
        <f t="shared" si="0"/>
      </c>
      <c r="AV380">
        <f t="shared" si="16"/>
      </c>
      <c r="BM380">
        <f t="shared" si="17"/>
      </c>
      <c r="CD380">
        <f t="shared" si="0"/>
      </c>
      <c r="CZ380">
        <f t="shared" si="18"/>
      </c>
      <c r="DA380">
        <f t="shared" si="1"/>
      </c>
      <c r="DB380">
        <f t="shared" si="19"/>
      </c>
      <c r="DC380">
        <f t="shared" si="20"/>
      </c>
      <c r="DD380">
        <f t="shared" si="21"/>
      </c>
      <c r="DE380">
        <f t="shared" si="22"/>
      </c>
      <c r="DF380">
        <f t="shared" si="23"/>
      </c>
      <c r="DG380">
        <f t="shared" si="24"/>
      </c>
      <c r="DH380">
        <f t="shared" si="25"/>
      </c>
      <c r="DI380">
        <f t="shared" si="1"/>
      </c>
    </row>
    <row r="381" ht="15" customHeight="1">
      <c r="B381">
        <f t="shared" si="2"/>
      </c>
      <c r="R381">
        <f t="shared" si="4"/>
        <v>0</v>
      </c>
      <c r="S381">
        <f t="shared" si="5"/>
        <v>0</v>
      </c>
      <c r="T381">
        <f t="shared" si="6"/>
        <v>0</v>
      </c>
      <c r="U381">
        <f t="shared" si="7"/>
        <v>0</v>
      </c>
      <c r="V381">
        <f t="shared" si="8"/>
        <v>0</v>
      </c>
      <c r="W381">
        <f t="shared" si="9"/>
        <v>0</v>
      </c>
      <c r="X381">
        <f t="shared" si="10"/>
        <v>0</v>
      </c>
      <c r="Y381">
        <f t="shared" si="11"/>
        <v>0</v>
      </c>
      <c r="Z381">
        <f t="shared" si="12"/>
        <v>0</v>
      </c>
      <c r="AA381">
        <f t="shared" si="13"/>
        <v>0</v>
      </c>
      <c r="AB381">
        <f t="shared" si="14"/>
        <v>0</v>
      </c>
      <c r="AC381">
        <f t="shared" si="15"/>
        <v>0</v>
      </c>
      <c r="AE381">
        <f t="shared" si="0"/>
      </c>
      <c r="AV381">
        <f t="shared" si="16"/>
      </c>
      <c r="BM381">
        <f t="shared" si="17"/>
      </c>
      <c r="CD381">
        <f t="shared" si="0"/>
      </c>
      <c r="CZ381">
        <f t="shared" si="18"/>
      </c>
      <c r="DA381">
        <f t="shared" si="1"/>
      </c>
      <c r="DB381">
        <f t="shared" si="19"/>
      </c>
      <c r="DC381">
        <f t="shared" si="20"/>
      </c>
      <c r="DD381">
        <f t="shared" si="21"/>
      </c>
      <c r="DE381">
        <f t="shared" si="22"/>
      </c>
      <c r="DF381">
        <f t="shared" si="23"/>
      </c>
      <c r="DG381">
        <f t="shared" si="24"/>
      </c>
      <c r="DH381">
        <f t="shared" si="25"/>
      </c>
      <c r="DI381">
        <f t="shared" si="1"/>
      </c>
    </row>
    <row r="382" ht="15" customHeight="1">
      <c r="B382">
        <f t="shared" si="2"/>
      </c>
      <c r="R382">
        <f t="shared" si="4"/>
        <v>0</v>
      </c>
      <c r="S382">
        <f t="shared" si="5"/>
        <v>0</v>
      </c>
      <c r="T382">
        <f t="shared" si="6"/>
        <v>0</v>
      </c>
      <c r="U382">
        <f t="shared" si="7"/>
        <v>0</v>
      </c>
      <c r="V382">
        <f t="shared" si="8"/>
        <v>0</v>
      </c>
      <c r="W382">
        <f t="shared" si="9"/>
        <v>0</v>
      </c>
      <c r="X382">
        <f t="shared" si="10"/>
        <v>0</v>
      </c>
      <c r="Y382">
        <f t="shared" si="11"/>
        <v>0</v>
      </c>
      <c r="Z382">
        <f t="shared" si="12"/>
        <v>0</v>
      </c>
      <c r="AA382">
        <f t="shared" si="13"/>
        <v>0</v>
      </c>
      <c r="AB382">
        <f t="shared" si="14"/>
        <v>0</v>
      </c>
      <c r="AC382">
        <f t="shared" si="15"/>
        <v>0</v>
      </c>
      <c r="AE382">
        <f t="shared" si="0"/>
      </c>
      <c r="AV382">
        <f t="shared" si="16"/>
      </c>
      <c r="BM382">
        <f t="shared" si="17"/>
      </c>
      <c r="CD382">
        <f t="shared" si="0"/>
      </c>
      <c r="CZ382">
        <f t="shared" si="18"/>
      </c>
      <c r="DA382">
        <f t="shared" si="1"/>
      </c>
      <c r="DB382">
        <f t="shared" si="19"/>
      </c>
      <c r="DC382">
        <f t="shared" si="20"/>
      </c>
      <c r="DD382">
        <f t="shared" si="21"/>
      </c>
      <c r="DE382">
        <f t="shared" si="22"/>
      </c>
      <c r="DF382">
        <f t="shared" si="23"/>
      </c>
      <c r="DG382">
        <f t="shared" si="24"/>
      </c>
      <c r="DH382">
        <f t="shared" si="25"/>
      </c>
      <c r="DI382">
        <f t="shared" si="1"/>
      </c>
    </row>
    <row r="383" ht="15" customHeight="1">
      <c r="B383">
        <f t="shared" si="2"/>
      </c>
      <c r="R383">
        <f t="shared" si="4"/>
        <v>0</v>
      </c>
      <c r="S383">
        <f t="shared" si="5"/>
        <v>0</v>
      </c>
      <c r="T383">
        <f t="shared" si="6"/>
        <v>0</v>
      </c>
      <c r="U383">
        <f t="shared" si="7"/>
        <v>0</v>
      </c>
      <c r="V383">
        <f t="shared" si="8"/>
        <v>0</v>
      </c>
      <c r="W383">
        <f t="shared" si="9"/>
        <v>0</v>
      </c>
      <c r="X383">
        <f t="shared" si="10"/>
        <v>0</v>
      </c>
      <c r="Y383">
        <f t="shared" si="11"/>
        <v>0</v>
      </c>
      <c r="Z383">
        <f t="shared" si="12"/>
        <v>0</v>
      </c>
      <c r="AA383">
        <f t="shared" si="13"/>
        <v>0</v>
      </c>
      <c r="AB383">
        <f t="shared" si="14"/>
        <v>0</v>
      </c>
      <c r="AC383">
        <f t="shared" si="15"/>
        <v>0</v>
      </c>
      <c r="AE383">
        <f t="shared" si="0"/>
      </c>
      <c r="AV383">
        <f t="shared" si="16"/>
      </c>
      <c r="BM383">
        <f t="shared" si="17"/>
      </c>
      <c r="CD383">
        <f t="shared" si="0"/>
      </c>
      <c r="CZ383">
        <f t="shared" si="18"/>
      </c>
      <c r="DA383">
        <f t="shared" si="1"/>
      </c>
      <c r="DB383">
        <f t="shared" si="19"/>
      </c>
      <c r="DC383">
        <f t="shared" si="20"/>
      </c>
      <c r="DD383">
        <f t="shared" si="21"/>
      </c>
      <c r="DE383">
        <f t="shared" si="22"/>
      </c>
      <c r="DF383">
        <f t="shared" si="23"/>
      </c>
      <c r="DG383">
        <f t="shared" si="24"/>
      </c>
      <c r="DH383">
        <f t="shared" si="25"/>
      </c>
      <c r="DI383">
        <f t="shared" si="1"/>
      </c>
    </row>
    <row r="384" ht="15" customHeight="1">
      <c r="B384">
        <f t="shared" si="2"/>
      </c>
      <c r="R384">
        <f t="shared" si="4"/>
        <v>0</v>
      </c>
      <c r="S384">
        <f t="shared" si="5"/>
        <v>0</v>
      </c>
      <c r="T384">
        <f t="shared" si="6"/>
        <v>0</v>
      </c>
      <c r="U384">
        <f t="shared" si="7"/>
        <v>0</v>
      </c>
      <c r="V384">
        <f t="shared" si="8"/>
        <v>0</v>
      </c>
      <c r="W384">
        <f t="shared" si="9"/>
        <v>0</v>
      </c>
      <c r="X384">
        <f t="shared" si="10"/>
        <v>0</v>
      </c>
      <c r="Y384">
        <f t="shared" si="11"/>
        <v>0</v>
      </c>
      <c r="Z384">
        <f t="shared" si="12"/>
        <v>0</v>
      </c>
      <c r="AA384">
        <f t="shared" si="13"/>
        <v>0</v>
      </c>
      <c r="AB384">
        <f t="shared" si="14"/>
        <v>0</v>
      </c>
      <c r="AC384">
        <f t="shared" si="15"/>
        <v>0</v>
      </c>
      <c r="AE384">
        <f t="shared" si="0"/>
      </c>
      <c r="AV384">
        <f t="shared" si="16"/>
      </c>
      <c r="BM384">
        <f t="shared" si="17"/>
      </c>
      <c r="CD384">
        <f t="shared" si="0"/>
      </c>
      <c r="CZ384">
        <f t="shared" si="18"/>
      </c>
      <c r="DA384">
        <f t="shared" si="1"/>
      </c>
      <c r="DB384">
        <f t="shared" si="19"/>
      </c>
      <c r="DC384">
        <f t="shared" si="20"/>
      </c>
      <c r="DD384">
        <f t="shared" si="21"/>
      </c>
      <c r="DE384">
        <f t="shared" si="22"/>
      </c>
      <c r="DF384">
        <f t="shared" si="23"/>
      </c>
      <c r="DG384">
        <f t="shared" si="24"/>
      </c>
      <c r="DH384">
        <f t="shared" si="25"/>
      </c>
      <c r="DI384">
        <f t="shared" si="1"/>
      </c>
    </row>
    <row r="385" ht="15" customHeight="1">
      <c r="B385">
        <f t="shared" si="2"/>
      </c>
      <c r="R385">
        <f t="shared" si="4"/>
        <v>0</v>
      </c>
      <c r="S385">
        <f t="shared" si="5"/>
        <v>0</v>
      </c>
      <c r="T385">
        <f t="shared" si="6"/>
        <v>0</v>
      </c>
      <c r="U385">
        <f t="shared" si="7"/>
        <v>0</v>
      </c>
      <c r="V385">
        <f t="shared" si="8"/>
        <v>0</v>
      </c>
      <c r="W385">
        <f t="shared" si="9"/>
        <v>0</v>
      </c>
      <c r="X385">
        <f t="shared" si="10"/>
        <v>0</v>
      </c>
      <c r="Y385">
        <f t="shared" si="11"/>
        <v>0</v>
      </c>
      <c r="Z385">
        <f t="shared" si="12"/>
        <v>0</v>
      </c>
      <c r="AA385">
        <f t="shared" si="13"/>
        <v>0</v>
      </c>
      <c r="AB385">
        <f t="shared" si="14"/>
        <v>0</v>
      </c>
      <c r="AC385">
        <f t="shared" si="15"/>
        <v>0</v>
      </c>
      <c r="AE385">
        <f t="shared" si="0"/>
      </c>
      <c r="AV385">
        <f t="shared" si="16"/>
      </c>
      <c r="BM385">
        <f t="shared" si="17"/>
      </c>
      <c r="CD385">
        <f t="shared" si="0"/>
      </c>
      <c r="CZ385">
        <f t="shared" si="18"/>
      </c>
      <c r="DA385">
        <f t="shared" si="1"/>
      </c>
      <c r="DB385">
        <f t="shared" si="19"/>
      </c>
      <c r="DC385">
        <f t="shared" si="20"/>
      </c>
      <c r="DD385">
        <f t="shared" si="21"/>
      </c>
      <c r="DE385">
        <f t="shared" si="22"/>
      </c>
      <c r="DF385">
        <f t="shared" si="23"/>
      </c>
      <c r="DG385">
        <f t="shared" si="24"/>
      </c>
      <c r="DH385">
        <f t="shared" si="25"/>
      </c>
      <c r="DI385">
        <f t="shared" si="1"/>
      </c>
    </row>
    <row r="386" ht="15" customHeight="1">
      <c r="B386">
        <f t="shared" si="2"/>
      </c>
      <c r="R386">
        <f t="shared" si="4"/>
        <v>0</v>
      </c>
      <c r="S386">
        <f t="shared" si="5"/>
        <v>0</v>
      </c>
      <c r="T386">
        <f t="shared" si="6"/>
        <v>0</v>
      </c>
      <c r="U386">
        <f t="shared" si="7"/>
        <v>0</v>
      </c>
      <c r="V386">
        <f t="shared" si="8"/>
        <v>0</v>
      </c>
      <c r="W386">
        <f t="shared" si="9"/>
        <v>0</v>
      </c>
      <c r="X386">
        <f t="shared" si="10"/>
        <v>0</v>
      </c>
      <c r="Y386">
        <f t="shared" si="11"/>
        <v>0</v>
      </c>
      <c r="Z386">
        <f t="shared" si="12"/>
        <v>0</v>
      </c>
      <c r="AA386">
        <f t="shared" si="13"/>
        <v>0</v>
      </c>
      <c r="AB386">
        <f t="shared" si="14"/>
        <v>0</v>
      </c>
      <c r="AC386">
        <f t="shared" si="15"/>
        <v>0</v>
      </c>
      <c r="AE386">
        <f t="shared" si="0"/>
      </c>
      <c r="AV386">
        <f t="shared" si="16"/>
      </c>
      <c r="BM386">
        <f t="shared" si="17"/>
      </c>
      <c r="CD386">
        <f t="shared" si="0"/>
      </c>
      <c r="CZ386">
        <f t="shared" si="18"/>
      </c>
      <c r="DA386">
        <f t="shared" si="1"/>
      </c>
      <c r="DB386">
        <f t="shared" si="19"/>
      </c>
      <c r="DC386">
        <f t="shared" si="20"/>
      </c>
      <c r="DD386">
        <f t="shared" si="21"/>
      </c>
      <c r="DE386">
        <f t="shared" si="22"/>
      </c>
      <c r="DF386">
        <f t="shared" si="23"/>
      </c>
      <c r="DG386">
        <f t="shared" si="24"/>
      </c>
      <c r="DH386">
        <f t="shared" si="25"/>
      </c>
      <c r="DI386">
        <f t="shared" si="1"/>
      </c>
    </row>
    <row r="387" ht="15" customHeight="1">
      <c r="B387">
        <f t="shared" si="2"/>
      </c>
      <c r="R387">
        <f t="shared" si="4"/>
        <v>0</v>
      </c>
      <c r="S387">
        <f t="shared" si="5"/>
        <v>0</v>
      </c>
      <c r="T387">
        <f t="shared" si="6"/>
        <v>0</v>
      </c>
      <c r="U387">
        <f t="shared" si="7"/>
        <v>0</v>
      </c>
      <c r="V387">
        <f t="shared" si="8"/>
        <v>0</v>
      </c>
      <c r="W387">
        <f t="shared" si="9"/>
        <v>0</v>
      </c>
      <c r="X387">
        <f t="shared" si="10"/>
        <v>0</v>
      </c>
      <c r="Y387">
        <f t="shared" si="11"/>
        <v>0</v>
      </c>
      <c r="Z387">
        <f t="shared" si="12"/>
        <v>0</v>
      </c>
      <c r="AA387">
        <f t="shared" si="13"/>
        <v>0</v>
      </c>
      <c r="AB387">
        <f t="shared" si="14"/>
        <v>0</v>
      </c>
      <c r="AC387">
        <f t="shared" si="15"/>
        <v>0</v>
      </c>
      <c r="AE387">
        <f t="shared" si="0"/>
      </c>
      <c r="AV387">
        <f t="shared" si="16"/>
      </c>
      <c r="BM387">
        <f t="shared" si="17"/>
      </c>
      <c r="CD387">
        <f t="shared" si="0"/>
      </c>
      <c r="CZ387">
        <f t="shared" si="18"/>
      </c>
      <c r="DA387">
        <f t="shared" si="1"/>
      </c>
      <c r="DB387">
        <f t="shared" si="19"/>
      </c>
      <c r="DC387">
        <f t="shared" si="20"/>
      </c>
      <c r="DD387">
        <f t="shared" si="21"/>
      </c>
      <c r="DE387">
        <f t="shared" si="22"/>
      </c>
      <c r="DF387">
        <f t="shared" si="23"/>
      </c>
      <c r="DG387">
        <f t="shared" si="24"/>
      </c>
      <c r="DH387">
        <f t="shared" si="25"/>
      </c>
      <c r="DI387">
        <f t="shared" si="1"/>
      </c>
    </row>
    <row r="388" ht="15" customHeight="1">
      <c r="B388">
        <f t="shared" si="2"/>
      </c>
      <c r="R388">
        <f t="shared" si="4"/>
        <v>0</v>
      </c>
      <c r="S388">
        <f t="shared" si="5"/>
        <v>0</v>
      </c>
      <c r="T388">
        <f t="shared" si="6"/>
        <v>0</v>
      </c>
      <c r="U388">
        <f t="shared" si="7"/>
        <v>0</v>
      </c>
      <c r="V388">
        <f t="shared" si="8"/>
        <v>0</v>
      </c>
      <c r="W388">
        <f t="shared" si="9"/>
        <v>0</v>
      </c>
      <c r="X388">
        <f t="shared" si="10"/>
        <v>0</v>
      </c>
      <c r="Y388">
        <f t="shared" si="11"/>
        <v>0</v>
      </c>
      <c r="Z388">
        <f t="shared" si="12"/>
        <v>0</v>
      </c>
      <c r="AA388">
        <f t="shared" si="13"/>
        <v>0</v>
      </c>
      <c r="AB388">
        <f t="shared" si="14"/>
        <v>0</v>
      </c>
      <c r="AC388">
        <f t="shared" si="15"/>
        <v>0</v>
      </c>
      <c r="AE388">
        <f t="shared" si="0"/>
      </c>
      <c r="AV388">
        <f t="shared" si="16"/>
      </c>
      <c r="BM388">
        <f t="shared" si="17"/>
      </c>
      <c r="CD388">
        <f t="shared" si="0"/>
      </c>
      <c r="CZ388">
        <f t="shared" si="18"/>
      </c>
      <c r="DA388">
        <f t="shared" si="1"/>
      </c>
      <c r="DB388">
        <f t="shared" si="19"/>
      </c>
      <c r="DC388">
        <f t="shared" si="20"/>
      </c>
      <c r="DD388">
        <f t="shared" si="21"/>
      </c>
      <c r="DE388">
        <f t="shared" si="22"/>
      </c>
      <c r="DF388">
        <f t="shared" si="23"/>
      </c>
      <c r="DG388">
        <f t="shared" si="24"/>
      </c>
      <c r="DH388">
        <f t="shared" si="25"/>
      </c>
      <c r="DI388">
        <f t="shared" si="1"/>
      </c>
    </row>
    <row r="389" ht="15" customHeight="1">
      <c r="B389">
        <f t="shared" si="2"/>
      </c>
      <c r="R389">
        <f t="shared" si="4"/>
        <v>0</v>
      </c>
      <c r="S389">
        <f t="shared" si="5"/>
        <v>0</v>
      </c>
      <c r="T389">
        <f t="shared" si="6"/>
        <v>0</v>
      </c>
      <c r="U389">
        <f t="shared" si="7"/>
        <v>0</v>
      </c>
      <c r="V389">
        <f t="shared" si="8"/>
        <v>0</v>
      </c>
      <c r="W389">
        <f t="shared" si="9"/>
        <v>0</v>
      </c>
      <c r="X389">
        <f t="shared" si="10"/>
        <v>0</v>
      </c>
      <c r="Y389">
        <f t="shared" si="11"/>
        <v>0</v>
      </c>
      <c r="Z389">
        <f t="shared" si="12"/>
        <v>0</v>
      </c>
      <c r="AA389">
        <f t="shared" si="13"/>
        <v>0</v>
      </c>
      <c r="AB389">
        <f t="shared" si="14"/>
        <v>0</v>
      </c>
      <c r="AC389">
        <f t="shared" si="15"/>
        <v>0</v>
      </c>
      <c r="AE389">
        <f t="shared" si="0"/>
      </c>
      <c r="AV389">
        <f t="shared" si="16"/>
      </c>
      <c r="BM389">
        <f t="shared" si="17"/>
      </c>
      <c r="CD389">
        <f t="shared" si="0"/>
      </c>
      <c r="CZ389">
        <f t="shared" si="18"/>
      </c>
      <c r="DA389">
        <f t="shared" si="1"/>
      </c>
      <c r="DB389">
        <f t="shared" si="19"/>
      </c>
      <c r="DC389">
        <f t="shared" si="20"/>
      </c>
      <c r="DD389">
        <f t="shared" si="21"/>
      </c>
      <c r="DE389">
        <f t="shared" si="22"/>
      </c>
      <c r="DF389">
        <f t="shared" si="23"/>
      </c>
      <c r="DG389">
        <f t="shared" si="24"/>
      </c>
      <c r="DH389">
        <f t="shared" si="25"/>
      </c>
      <c r="DI389">
        <f t="shared" si="1"/>
      </c>
    </row>
    <row r="390" ht="15" customHeight="1">
      <c r="B390">
        <f t="shared" si="2"/>
      </c>
      <c r="R390">
        <f t="shared" si="4"/>
        <v>0</v>
      </c>
      <c r="S390">
        <f t="shared" si="5"/>
        <v>0</v>
      </c>
      <c r="T390">
        <f t="shared" si="6"/>
        <v>0</v>
      </c>
      <c r="U390">
        <f t="shared" si="7"/>
        <v>0</v>
      </c>
      <c r="V390">
        <f t="shared" si="8"/>
        <v>0</v>
      </c>
      <c r="W390">
        <f t="shared" si="9"/>
        <v>0</v>
      </c>
      <c r="X390">
        <f t="shared" si="10"/>
        <v>0</v>
      </c>
      <c r="Y390">
        <f t="shared" si="11"/>
        <v>0</v>
      </c>
      <c r="Z390">
        <f t="shared" si="12"/>
        <v>0</v>
      </c>
      <c r="AA390">
        <f t="shared" si="13"/>
        <v>0</v>
      </c>
      <c r="AB390">
        <f t="shared" si="14"/>
        <v>0</v>
      </c>
      <c r="AC390">
        <f t="shared" si="15"/>
        <v>0</v>
      </c>
      <c r="AE390">
        <f t="shared" si="0"/>
      </c>
      <c r="AV390">
        <f t="shared" si="16"/>
      </c>
      <c r="BM390">
        <f t="shared" si="17"/>
      </c>
      <c r="CD390">
        <f t="shared" si="0"/>
      </c>
      <c r="CZ390">
        <f t="shared" si="18"/>
      </c>
      <c r="DA390">
        <f t="shared" si="1"/>
      </c>
      <c r="DB390">
        <f t="shared" si="19"/>
      </c>
      <c r="DC390">
        <f t="shared" si="20"/>
      </c>
      <c r="DD390">
        <f t="shared" si="21"/>
      </c>
      <c r="DE390">
        <f t="shared" si="22"/>
      </c>
      <c r="DF390">
        <f t="shared" si="23"/>
      </c>
      <c r="DG390">
        <f t="shared" si="24"/>
      </c>
      <c r="DH390">
        <f t="shared" si="25"/>
      </c>
      <c r="DI390">
        <f t="shared" si="1"/>
      </c>
    </row>
    <row r="391" ht="15" customHeight="1">
      <c r="B391">
        <f t="shared" si="2"/>
      </c>
      <c r="R391">
        <f t="shared" si="4"/>
        <v>0</v>
      </c>
      <c r="S391">
        <f t="shared" si="5"/>
        <v>0</v>
      </c>
      <c r="T391">
        <f t="shared" si="6"/>
        <v>0</v>
      </c>
      <c r="U391">
        <f t="shared" si="7"/>
        <v>0</v>
      </c>
      <c r="V391">
        <f t="shared" si="8"/>
        <v>0</v>
      </c>
      <c r="W391">
        <f t="shared" si="9"/>
        <v>0</v>
      </c>
      <c r="X391">
        <f t="shared" si="10"/>
        <v>0</v>
      </c>
      <c r="Y391">
        <f t="shared" si="11"/>
        <v>0</v>
      </c>
      <c r="Z391">
        <f t="shared" si="12"/>
        <v>0</v>
      </c>
      <c r="AA391">
        <f t="shared" si="13"/>
        <v>0</v>
      </c>
      <c r="AB391">
        <f t="shared" si="14"/>
        <v>0</v>
      </c>
      <c r="AC391">
        <f t="shared" si="15"/>
        <v>0</v>
      </c>
      <c r="AE391">
        <f t="shared" si="0"/>
      </c>
      <c r="AV391">
        <f t="shared" si="16"/>
      </c>
      <c r="BM391">
        <f t="shared" si="17"/>
      </c>
      <c r="CD391">
        <f t="shared" si="0"/>
      </c>
      <c r="CZ391">
        <f t="shared" si="18"/>
      </c>
      <c r="DA391">
        <f t="shared" si="1"/>
      </c>
      <c r="DB391">
        <f t="shared" si="19"/>
      </c>
      <c r="DC391">
        <f t="shared" si="20"/>
      </c>
      <c r="DD391">
        <f t="shared" si="21"/>
      </c>
      <c r="DE391">
        <f t="shared" si="22"/>
      </c>
      <c r="DF391">
        <f t="shared" si="23"/>
      </c>
      <c r="DG391">
        <f t="shared" si="24"/>
      </c>
      <c r="DH391">
        <f t="shared" si="25"/>
      </c>
      <c r="DI391">
        <f t="shared" si="1"/>
      </c>
    </row>
    <row r="392" ht="15" customHeight="1">
      <c r="B392">
        <f t="shared" si="2"/>
      </c>
      <c r="R392">
        <f t="shared" si="4"/>
        <v>0</v>
      </c>
      <c r="S392">
        <f t="shared" si="5"/>
        <v>0</v>
      </c>
      <c r="T392">
        <f t="shared" si="6"/>
        <v>0</v>
      </c>
      <c r="U392">
        <f t="shared" si="7"/>
        <v>0</v>
      </c>
      <c r="V392">
        <f t="shared" si="8"/>
        <v>0</v>
      </c>
      <c r="W392">
        <f t="shared" si="9"/>
        <v>0</v>
      </c>
      <c r="X392">
        <f t="shared" si="10"/>
        <v>0</v>
      </c>
      <c r="Y392">
        <f t="shared" si="11"/>
        <v>0</v>
      </c>
      <c r="Z392">
        <f t="shared" si="12"/>
        <v>0</v>
      </c>
      <c r="AA392">
        <f t="shared" si="13"/>
        <v>0</v>
      </c>
      <c r="AB392">
        <f t="shared" si="14"/>
        <v>0</v>
      </c>
      <c r="AC392">
        <f t="shared" si="15"/>
        <v>0</v>
      </c>
      <c r="AE392">
        <f t="shared" si="0"/>
      </c>
      <c r="AV392">
        <f t="shared" si="16"/>
      </c>
      <c r="BM392">
        <f t="shared" si="17"/>
      </c>
      <c r="CD392">
        <f t="shared" si="0"/>
      </c>
      <c r="CZ392">
        <f t="shared" si="18"/>
      </c>
      <c r="DA392">
        <f t="shared" si="1"/>
      </c>
      <c r="DB392">
        <f t="shared" si="19"/>
      </c>
      <c r="DC392">
        <f t="shared" si="20"/>
      </c>
      <c r="DD392">
        <f t="shared" si="21"/>
      </c>
      <c r="DE392">
        <f t="shared" si="22"/>
      </c>
      <c r="DF392">
        <f t="shared" si="23"/>
      </c>
      <c r="DG392">
        <f t="shared" si="24"/>
      </c>
      <c r="DH392">
        <f t="shared" si="25"/>
      </c>
      <c r="DI392">
        <f t="shared" si="1"/>
      </c>
    </row>
    <row r="393" ht="15" customHeight="1">
      <c r="B393">
        <f t="shared" si="2"/>
      </c>
      <c r="R393">
        <f t="shared" si="4"/>
        <v>0</v>
      </c>
      <c r="S393">
        <f t="shared" si="5"/>
        <v>0</v>
      </c>
      <c r="T393">
        <f t="shared" si="6"/>
        <v>0</v>
      </c>
      <c r="U393">
        <f t="shared" si="7"/>
        <v>0</v>
      </c>
      <c r="V393">
        <f t="shared" si="8"/>
        <v>0</v>
      </c>
      <c r="W393">
        <f t="shared" si="9"/>
        <v>0</v>
      </c>
      <c r="X393">
        <f t="shared" si="10"/>
        <v>0</v>
      </c>
      <c r="Y393">
        <f t="shared" si="11"/>
        <v>0</v>
      </c>
      <c r="Z393">
        <f t="shared" si="12"/>
        <v>0</v>
      </c>
      <c r="AA393">
        <f t="shared" si="13"/>
        <v>0</v>
      </c>
      <c r="AB393">
        <f t="shared" si="14"/>
        <v>0</v>
      </c>
      <c r="AC393">
        <f t="shared" si="15"/>
        <v>0</v>
      </c>
      <c r="AE393">
        <f t="shared" si="0"/>
      </c>
      <c r="AV393">
        <f t="shared" si="16"/>
      </c>
      <c r="BM393">
        <f t="shared" si="17"/>
      </c>
      <c r="CD393">
        <f t="shared" si="0"/>
      </c>
      <c r="CZ393">
        <f t="shared" si="18"/>
      </c>
      <c r="DA393">
        <f t="shared" si="1"/>
      </c>
      <c r="DB393">
        <f t="shared" si="19"/>
      </c>
      <c r="DC393">
        <f t="shared" si="20"/>
      </c>
      <c r="DD393">
        <f t="shared" si="21"/>
      </c>
      <c r="DE393">
        <f t="shared" si="22"/>
      </c>
      <c r="DF393">
        <f t="shared" si="23"/>
      </c>
      <c r="DG393">
        <f t="shared" si="24"/>
      </c>
      <c r="DH393">
        <f t="shared" si="25"/>
      </c>
      <c r="DI393">
        <f t="shared" si="1"/>
      </c>
    </row>
    <row r="394" ht="15" customHeight="1">
      <c r="B394">
        <f t="shared" si="2"/>
      </c>
      <c r="R394">
        <f t="shared" si="4"/>
        <v>0</v>
      </c>
      <c r="S394">
        <f t="shared" si="5"/>
        <v>0</v>
      </c>
      <c r="T394">
        <f t="shared" si="6"/>
        <v>0</v>
      </c>
      <c r="U394">
        <f t="shared" si="7"/>
        <v>0</v>
      </c>
      <c r="V394">
        <f t="shared" si="8"/>
        <v>0</v>
      </c>
      <c r="W394">
        <f t="shared" si="9"/>
        <v>0</v>
      </c>
      <c r="X394">
        <f t="shared" si="10"/>
        <v>0</v>
      </c>
      <c r="Y394">
        <f t="shared" si="11"/>
        <v>0</v>
      </c>
      <c r="Z394">
        <f t="shared" si="12"/>
        <v>0</v>
      </c>
      <c r="AA394">
        <f t="shared" si="13"/>
        <v>0</v>
      </c>
      <c r="AB394">
        <f t="shared" si="14"/>
        <v>0</v>
      </c>
      <c r="AC394">
        <f t="shared" si="15"/>
        <v>0</v>
      </c>
      <c r="AE394">
        <f t="shared" si="0"/>
      </c>
      <c r="AV394">
        <f t="shared" si="16"/>
      </c>
      <c r="BM394">
        <f t="shared" si="17"/>
      </c>
      <c r="CD394">
        <f t="shared" si="0"/>
      </c>
      <c r="CZ394">
        <f t="shared" si="18"/>
      </c>
      <c r="DA394">
        <f t="shared" si="1"/>
      </c>
      <c r="DB394">
        <f t="shared" si="19"/>
      </c>
      <c r="DC394">
        <f t="shared" si="20"/>
      </c>
      <c r="DD394">
        <f t="shared" si="21"/>
      </c>
      <c r="DE394">
        <f t="shared" si="22"/>
      </c>
      <c r="DF394">
        <f t="shared" si="23"/>
      </c>
      <c r="DG394">
        <f t="shared" si="24"/>
      </c>
      <c r="DH394">
        <f t="shared" si="25"/>
      </c>
      <c r="DI394">
        <f t="shared" si="1"/>
      </c>
    </row>
    <row r="395" ht="15" customHeight="1">
      <c r="B395">
        <f t="shared" si="2"/>
      </c>
      <c r="R395">
        <f t="shared" si="4"/>
        <v>0</v>
      </c>
      <c r="S395">
        <f t="shared" si="5"/>
        <v>0</v>
      </c>
      <c r="T395">
        <f t="shared" si="6"/>
        <v>0</v>
      </c>
      <c r="U395">
        <f t="shared" si="7"/>
        <v>0</v>
      </c>
      <c r="V395">
        <f t="shared" si="8"/>
        <v>0</v>
      </c>
      <c r="W395">
        <f t="shared" si="9"/>
        <v>0</v>
      </c>
      <c r="X395">
        <f t="shared" si="10"/>
        <v>0</v>
      </c>
      <c r="Y395">
        <f t="shared" si="11"/>
        <v>0</v>
      </c>
      <c r="Z395">
        <f t="shared" si="12"/>
        <v>0</v>
      </c>
      <c r="AA395">
        <f t="shared" si="13"/>
        <v>0</v>
      </c>
      <c r="AB395">
        <f t="shared" si="14"/>
        <v>0</v>
      </c>
      <c r="AC395">
        <f t="shared" si="15"/>
        <v>0</v>
      </c>
      <c r="AE395">
        <f t="shared" si="0"/>
      </c>
      <c r="AV395">
        <f t="shared" si="16"/>
      </c>
      <c r="BM395">
        <f t="shared" si="17"/>
      </c>
      <c r="CD395">
        <f t="shared" si="0"/>
      </c>
      <c r="CZ395">
        <f t="shared" si="18"/>
      </c>
      <c r="DA395">
        <f t="shared" si="1"/>
      </c>
      <c r="DB395">
        <f t="shared" si="19"/>
      </c>
      <c r="DC395">
        <f t="shared" si="20"/>
      </c>
      <c r="DD395">
        <f t="shared" si="21"/>
      </c>
      <c r="DE395">
        <f t="shared" si="22"/>
      </c>
      <c r="DF395">
        <f t="shared" si="23"/>
      </c>
      <c r="DG395">
        <f t="shared" si="24"/>
      </c>
      <c r="DH395">
        <f t="shared" si="25"/>
      </c>
      <c r="DI395">
        <f t="shared" si="1"/>
      </c>
    </row>
    <row r="396" ht="15" customHeight="1">
      <c r="B396">
        <f t="shared" si="2"/>
      </c>
      <c r="R396">
        <f t="shared" si="4"/>
        <v>0</v>
      </c>
      <c r="S396">
        <f t="shared" si="5"/>
        <v>0</v>
      </c>
      <c r="T396">
        <f t="shared" si="6"/>
        <v>0</v>
      </c>
      <c r="U396">
        <f t="shared" si="7"/>
        <v>0</v>
      </c>
      <c r="V396">
        <f t="shared" si="8"/>
        <v>0</v>
      </c>
      <c r="W396">
        <f t="shared" si="9"/>
        <v>0</v>
      </c>
      <c r="X396">
        <f t="shared" si="10"/>
        <v>0</v>
      </c>
      <c r="Y396">
        <f t="shared" si="11"/>
        <v>0</v>
      </c>
      <c r="Z396">
        <f t="shared" si="12"/>
        <v>0</v>
      </c>
      <c r="AA396">
        <f t="shared" si="13"/>
        <v>0</v>
      </c>
      <c r="AB396">
        <f t="shared" si="14"/>
        <v>0</v>
      </c>
      <c r="AC396">
        <f t="shared" si="15"/>
        <v>0</v>
      </c>
      <c r="AE396">
        <f t="shared" si="0"/>
      </c>
      <c r="AV396">
        <f t="shared" si="16"/>
      </c>
      <c r="BM396">
        <f t="shared" si="17"/>
      </c>
      <c r="CD396">
        <f t="shared" si="0"/>
      </c>
      <c r="CZ396">
        <f t="shared" si="18"/>
      </c>
      <c r="DA396">
        <f t="shared" si="1"/>
      </c>
      <c r="DB396">
        <f t="shared" si="19"/>
      </c>
      <c r="DC396">
        <f t="shared" si="20"/>
      </c>
      <c r="DD396">
        <f t="shared" si="21"/>
      </c>
      <c r="DE396">
        <f t="shared" si="22"/>
      </c>
      <c r="DF396">
        <f t="shared" si="23"/>
      </c>
      <c r="DG396">
        <f t="shared" si="24"/>
      </c>
      <c r="DH396">
        <f t="shared" si="25"/>
      </c>
      <c r="DI396">
        <f t="shared" si="1"/>
      </c>
    </row>
    <row r="397" ht="15" customHeight="1">
      <c r="B397">
        <f t="shared" si="2"/>
      </c>
      <c r="R397">
        <f t="shared" si="4"/>
        <v>0</v>
      </c>
      <c r="S397">
        <f t="shared" si="5"/>
        <v>0</v>
      </c>
      <c r="T397">
        <f t="shared" si="6"/>
        <v>0</v>
      </c>
      <c r="U397">
        <f t="shared" si="7"/>
        <v>0</v>
      </c>
      <c r="V397">
        <f t="shared" si="8"/>
        <v>0</v>
      </c>
      <c r="W397">
        <f t="shared" si="9"/>
        <v>0</v>
      </c>
      <c r="X397">
        <f t="shared" si="10"/>
        <v>0</v>
      </c>
      <c r="Y397">
        <f t="shared" si="11"/>
        <v>0</v>
      </c>
      <c r="Z397">
        <f t="shared" si="12"/>
        <v>0</v>
      </c>
      <c r="AA397">
        <f t="shared" si="13"/>
        <v>0</v>
      </c>
      <c r="AB397">
        <f t="shared" si="14"/>
        <v>0</v>
      </c>
      <c r="AC397">
        <f t="shared" si="15"/>
        <v>0</v>
      </c>
      <c r="AE397">
        <f t="shared" si="0"/>
      </c>
      <c r="AV397">
        <f t="shared" si="16"/>
      </c>
      <c r="BM397">
        <f t="shared" si="17"/>
      </c>
      <c r="CD397">
        <f t="shared" si="0"/>
      </c>
      <c r="CZ397">
        <f t="shared" si="18"/>
      </c>
      <c r="DA397">
        <f t="shared" si="1"/>
      </c>
      <c r="DB397">
        <f t="shared" si="19"/>
      </c>
      <c r="DC397">
        <f t="shared" si="20"/>
      </c>
      <c r="DD397">
        <f t="shared" si="21"/>
      </c>
      <c r="DE397">
        <f t="shared" si="22"/>
      </c>
      <c r="DF397">
        <f t="shared" si="23"/>
      </c>
      <c r="DG397">
        <f t="shared" si="24"/>
      </c>
      <c r="DH397">
        <f t="shared" si="25"/>
      </c>
      <c r="DI397">
        <f t="shared" si="1"/>
      </c>
    </row>
    <row r="398" ht="15" customHeight="1">
      <c r="B398">
        <f t="shared" si="2"/>
      </c>
      <c r="R398">
        <f t="shared" si="4"/>
        <v>0</v>
      </c>
      <c r="S398">
        <f t="shared" si="5"/>
        <v>0</v>
      </c>
      <c r="T398">
        <f t="shared" si="6"/>
        <v>0</v>
      </c>
      <c r="U398">
        <f t="shared" si="7"/>
        <v>0</v>
      </c>
      <c r="V398">
        <f t="shared" si="8"/>
        <v>0</v>
      </c>
      <c r="W398">
        <f t="shared" si="9"/>
        <v>0</v>
      </c>
      <c r="X398">
        <f t="shared" si="10"/>
        <v>0</v>
      </c>
      <c r="Y398">
        <f t="shared" si="11"/>
        <v>0</v>
      </c>
      <c r="Z398">
        <f t="shared" si="12"/>
        <v>0</v>
      </c>
      <c r="AA398">
        <f t="shared" si="13"/>
        <v>0</v>
      </c>
      <c r="AB398">
        <f t="shared" si="14"/>
        <v>0</v>
      </c>
      <c r="AC398">
        <f t="shared" si="15"/>
        <v>0</v>
      </c>
      <c r="AE398">
        <f t="shared" si="0"/>
      </c>
      <c r="AV398">
        <f t="shared" si="16"/>
      </c>
      <c r="BM398">
        <f t="shared" si="17"/>
      </c>
      <c r="CD398">
        <f t="shared" si="0"/>
      </c>
      <c r="CZ398">
        <f t="shared" si="18"/>
      </c>
      <c r="DA398">
        <f t="shared" si="1"/>
      </c>
      <c r="DB398">
        <f t="shared" si="19"/>
      </c>
      <c r="DC398">
        <f t="shared" si="20"/>
      </c>
      <c r="DD398">
        <f t="shared" si="21"/>
      </c>
      <c r="DE398">
        <f t="shared" si="22"/>
      </c>
      <c r="DF398">
        <f t="shared" si="23"/>
      </c>
      <c r="DG398">
        <f t="shared" si="24"/>
      </c>
      <c r="DH398">
        <f t="shared" si="25"/>
      </c>
      <c r="DI398">
        <f t="shared" si="1"/>
      </c>
    </row>
    <row r="399" ht="15" customHeight="1">
      <c r="B399">
        <f t="shared" si="2"/>
      </c>
      <c r="R399">
        <f t="shared" si="4"/>
        <v>0</v>
      </c>
      <c r="S399">
        <f t="shared" si="5"/>
        <v>0</v>
      </c>
      <c r="T399">
        <f t="shared" si="6"/>
        <v>0</v>
      </c>
      <c r="U399">
        <f t="shared" si="7"/>
        <v>0</v>
      </c>
      <c r="V399">
        <f t="shared" si="8"/>
        <v>0</v>
      </c>
      <c r="W399">
        <f t="shared" si="9"/>
        <v>0</v>
      </c>
      <c r="X399">
        <f t="shared" si="10"/>
        <v>0</v>
      </c>
      <c r="Y399">
        <f t="shared" si="11"/>
        <v>0</v>
      </c>
      <c r="Z399">
        <f t="shared" si="12"/>
        <v>0</v>
      </c>
      <c r="AA399">
        <f t="shared" si="13"/>
        <v>0</v>
      </c>
      <c r="AB399">
        <f t="shared" si="14"/>
        <v>0</v>
      </c>
      <c r="AC399">
        <f t="shared" si="15"/>
        <v>0</v>
      </c>
      <c r="AE399">
        <f t="shared" si="0"/>
      </c>
      <c r="AV399">
        <f t="shared" si="16"/>
      </c>
      <c r="BM399">
        <f t="shared" si="17"/>
      </c>
      <c r="CD399">
        <f t="shared" si="0"/>
      </c>
      <c r="CZ399">
        <f t="shared" si="18"/>
      </c>
      <c r="DA399">
        <f t="shared" si="1"/>
      </c>
      <c r="DB399">
        <f t="shared" si="19"/>
      </c>
      <c r="DC399">
        <f t="shared" si="20"/>
      </c>
      <c r="DD399">
        <f t="shared" si="21"/>
      </c>
      <c r="DE399">
        <f t="shared" si="22"/>
      </c>
      <c r="DF399">
        <f t="shared" si="23"/>
      </c>
      <c r="DG399">
        <f t="shared" si="24"/>
      </c>
      <c r="DH399">
        <f t="shared" si="25"/>
      </c>
      <c r="DI399">
        <f t="shared" si="1"/>
      </c>
    </row>
    <row r="400" ht="15" customHeight="1">
      <c r="B400">
        <f t="shared" si="2"/>
      </c>
      <c r="R400">
        <f t="shared" si="4"/>
        <v>0</v>
      </c>
      <c r="S400">
        <f t="shared" si="5"/>
        <v>0</v>
      </c>
      <c r="T400">
        <f t="shared" si="6"/>
        <v>0</v>
      </c>
      <c r="U400">
        <f t="shared" si="7"/>
        <v>0</v>
      </c>
      <c r="V400">
        <f t="shared" si="8"/>
        <v>0</v>
      </c>
      <c r="W400">
        <f t="shared" si="9"/>
        <v>0</v>
      </c>
      <c r="X400">
        <f t="shared" si="10"/>
        <v>0</v>
      </c>
      <c r="Y400">
        <f t="shared" si="11"/>
        <v>0</v>
      </c>
      <c r="Z400">
        <f t="shared" si="12"/>
        <v>0</v>
      </c>
      <c r="AA400">
        <f t="shared" si="13"/>
        <v>0</v>
      </c>
      <c r="AB400">
        <f t="shared" si="14"/>
        <v>0</v>
      </c>
      <c r="AC400">
        <f t="shared" si="15"/>
        <v>0</v>
      </c>
      <c r="AE400">
        <f t="shared" si="0"/>
      </c>
      <c r="AV400">
        <f t="shared" si="16"/>
      </c>
      <c r="BM400">
        <f t="shared" si="17"/>
      </c>
      <c r="CD400">
        <f t="shared" si="0"/>
      </c>
      <c r="CZ400">
        <f t="shared" si="18"/>
      </c>
      <c r="DA400">
        <f t="shared" si="1"/>
      </c>
      <c r="DB400">
        <f t="shared" si="19"/>
      </c>
      <c r="DC400">
        <f t="shared" si="20"/>
      </c>
      <c r="DD400">
        <f t="shared" si="21"/>
      </c>
      <c r="DE400">
        <f t="shared" si="22"/>
      </c>
      <c r="DF400">
        <f t="shared" si="23"/>
      </c>
      <c r="DG400">
        <f t="shared" si="24"/>
      </c>
      <c r="DH400">
        <f t="shared" si="25"/>
      </c>
      <c r="DI400">
        <f t="shared" si="1"/>
      </c>
    </row>
    <row r="401" ht="15" customHeight="1">
      <c r="B401">
        <f t="shared" si="2"/>
      </c>
      <c r="R401">
        <f t="shared" si="4"/>
        <v>0</v>
      </c>
      <c r="S401">
        <f t="shared" si="5"/>
        <v>0</v>
      </c>
      <c r="T401">
        <f t="shared" si="6"/>
        <v>0</v>
      </c>
      <c r="U401">
        <f t="shared" si="7"/>
        <v>0</v>
      </c>
      <c r="V401">
        <f t="shared" si="8"/>
        <v>0</v>
      </c>
      <c r="W401">
        <f t="shared" si="9"/>
        <v>0</v>
      </c>
      <c r="X401">
        <f t="shared" si="10"/>
        <v>0</v>
      </c>
      <c r="Y401">
        <f t="shared" si="11"/>
        <v>0</v>
      </c>
      <c r="Z401">
        <f t="shared" si="12"/>
        <v>0</v>
      </c>
      <c r="AA401">
        <f t="shared" si="13"/>
        <v>0</v>
      </c>
      <c r="AB401">
        <f t="shared" si="14"/>
        <v>0</v>
      </c>
      <c r="AC401">
        <f t="shared" si="15"/>
        <v>0</v>
      </c>
      <c r="AE401">
        <f t="shared" si="0"/>
      </c>
      <c r="AV401">
        <f t="shared" si="16"/>
      </c>
      <c r="BM401">
        <f t="shared" si="17"/>
      </c>
      <c r="CD401">
        <f t="shared" si="0"/>
      </c>
      <c r="CZ401">
        <f t="shared" si="18"/>
      </c>
      <c r="DA401">
        <f t="shared" si="1"/>
      </c>
      <c r="DB401">
        <f t="shared" si="19"/>
      </c>
      <c r="DC401">
        <f t="shared" si="20"/>
      </c>
      <c r="DD401">
        <f t="shared" si="21"/>
      </c>
      <c r="DE401">
        <f t="shared" si="22"/>
      </c>
      <c r="DF401">
        <f t="shared" si="23"/>
      </c>
      <c r="DG401">
        <f t="shared" si="24"/>
      </c>
      <c r="DH401">
        <f t="shared" si="25"/>
      </c>
      <c r="DI401">
        <f t="shared" si="1"/>
      </c>
    </row>
    <row r="402" ht="15" customHeight="1">
      <c r="B402">
        <f t="shared" si="2"/>
      </c>
      <c r="R402">
        <f t="shared" si="4"/>
        <v>0</v>
      </c>
      <c r="S402">
        <f t="shared" si="5"/>
        <v>0</v>
      </c>
      <c r="T402">
        <f t="shared" si="6"/>
        <v>0</v>
      </c>
      <c r="U402">
        <f t="shared" si="7"/>
        <v>0</v>
      </c>
      <c r="V402">
        <f t="shared" si="8"/>
        <v>0</v>
      </c>
      <c r="W402">
        <f t="shared" si="9"/>
        <v>0</v>
      </c>
      <c r="X402">
        <f t="shared" si="10"/>
        <v>0</v>
      </c>
      <c r="Y402">
        <f t="shared" si="11"/>
        <v>0</v>
      </c>
      <c r="Z402">
        <f t="shared" si="12"/>
        <v>0</v>
      </c>
      <c r="AA402">
        <f t="shared" si="13"/>
        <v>0</v>
      </c>
      <c r="AB402">
        <f t="shared" si="14"/>
        <v>0</v>
      </c>
      <c r="AC402">
        <f t="shared" si="15"/>
        <v>0</v>
      </c>
      <c r="AE402">
        <f t="shared" si="0"/>
      </c>
      <c r="AV402">
        <f t="shared" si="16"/>
      </c>
      <c r="BM402">
        <f t="shared" si="17"/>
      </c>
      <c r="CD402">
        <f t="shared" si="0"/>
      </c>
      <c r="CZ402">
        <f t="shared" si="18"/>
      </c>
      <c r="DA402">
        <f t="shared" si="1"/>
      </c>
      <c r="DB402">
        <f t="shared" si="19"/>
      </c>
      <c r="DC402">
        <f t="shared" si="20"/>
      </c>
      <c r="DD402">
        <f t="shared" si="21"/>
      </c>
      <c r="DE402">
        <f t="shared" si="22"/>
      </c>
      <c r="DF402">
        <f t="shared" si="23"/>
      </c>
      <c r="DG402">
        <f t="shared" si="24"/>
      </c>
      <c r="DH402">
        <f t="shared" si="25"/>
      </c>
      <c r="DI402">
        <f t="shared" si="1"/>
      </c>
    </row>
    <row r="403" ht="15" customHeight="1">
      <c r="B403">
        <f t="shared" si="2"/>
      </c>
      <c r="R403">
        <f t="shared" si="4"/>
        <v>0</v>
      </c>
      <c r="S403">
        <f t="shared" si="5"/>
        <v>0</v>
      </c>
      <c r="T403">
        <f t="shared" si="6"/>
        <v>0</v>
      </c>
      <c r="U403">
        <f t="shared" si="7"/>
        <v>0</v>
      </c>
      <c r="V403">
        <f t="shared" si="8"/>
        <v>0</v>
      </c>
      <c r="W403">
        <f t="shared" si="9"/>
        <v>0</v>
      </c>
      <c r="X403">
        <f t="shared" si="10"/>
        <v>0</v>
      </c>
      <c r="Y403">
        <f t="shared" si="11"/>
        <v>0</v>
      </c>
      <c r="Z403">
        <f t="shared" si="12"/>
        <v>0</v>
      </c>
      <c r="AA403">
        <f t="shared" si="13"/>
        <v>0</v>
      </c>
      <c r="AB403">
        <f t="shared" si="14"/>
        <v>0</v>
      </c>
      <c r="AC403">
        <f t="shared" si="15"/>
        <v>0</v>
      </c>
      <c r="AE403">
        <f t="shared" si="0"/>
      </c>
      <c r="AV403">
        <f t="shared" si="16"/>
      </c>
      <c r="BM403">
        <f t="shared" si="17"/>
      </c>
      <c r="CD403">
        <f t="shared" si="0"/>
      </c>
      <c r="CZ403">
        <f t="shared" si="18"/>
      </c>
      <c r="DA403">
        <f t="shared" si="1"/>
      </c>
      <c r="DB403">
        <f t="shared" si="19"/>
      </c>
      <c r="DC403">
        <f t="shared" si="20"/>
      </c>
      <c r="DD403">
        <f t="shared" si="21"/>
      </c>
      <c r="DE403">
        <f t="shared" si="22"/>
      </c>
      <c r="DF403">
        <f t="shared" si="23"/>
      </c>
      <c r="DG403">
        <f t="shared" si="24"/>
      </c>
      <c r="DH403">
        <f t="shared" si="25"/>
      </c>
      <c r="DI403">
        <f t="shared" si="1"/>
      </c>
    </row>
    <row r="404" ht="15" customHeight="1">
      <c r="B404">
        <f t="shared" si="2"/>
      </c>
      <c r="R404">
        <f t="shared" si="4"/>
        <v>0</v>
      </c>
      <c r="S404">
        <f t="shared" si="5"/>
        <v>0</v>
      </c>
      <c r="T404">
        <f t="shared" si="6"/>
        <v>0</v>
      </c>
      <c r="U404">
        <f t="shared" si="7"/>
        <v>0</v>
      </c>
      <c r="V404">
        <f t="shared" si="8"/>
        <v>0</v>
      </c>
      <c r="W404">
        <f t="shared" si="9"/>
        <v>0</v>
      </c>
      <c r="X404">
        <f t="shared" si="10"/>
        <v>0</v>
      </c>
      <c r="Y404">
        <f t="shared" si="11"/>
        <v>0</v>
      </c>
      <c r="Z404">
        <f t="shared" si="12"/>
        <v>0</v>
      </c>
      <c r="AA404">
        <f t="shared" si="13"/>
        <v>0</v>
      </c>
      <c r="AB404">
        <f t="shared" si="14"/>
        <v>0</v>
      </c>
      <c r="AC404">
        <f t="shared" si="15"/>
        <v>0</v>
      </c>
      <c r="AE404">
        <f t="shared" si="0"/>
      </c>
      <c r="AV404">
        <f t="shared" si="16"/>
      </c>
      <c r="BM404">
        <f t="shared" si="17"/>
      </c>
      <c r="CD404">
        <f t="shared" si="0"/>
      </c>
      <c r="CZ404">
        <f t="shared" si="18"/>
      </c>
      <c r="DA404">
        <f t="shared" si="1"/>
      </c>
      <c r="DB404">
        <f t="shared" si="19"/>
      </c>
      <c r="DC404">
        <f t="shared" si="20"/>
      </c>
      <c r="DD404">
        <f t="shared" si="21"/>
      </c>
      <c r="DE404">
        <f t="shared" si="22"/>
      </c>
      <c r="DF404">
        <f t="shared" si="23"/>
      </c>
      <c r="DG404">
        <f t="shared" si="24"/>
      </c>
      <c r="DH404">
        <f t="shared" si="25"/>
      </c>
      <c r="DI404">
        <f t="shared" si="1"/>
      </c>
    </row>
    <row r="405" ht="15" customHeight="1">
      <c r="B405">
        <f t="shared" si="2"/>
      </c>
      <c r="R405">
        <f t="shared" si="4"/>
        <v>0</v>
      </c>
      <c r="S405">
        <f t="shared" si="5"/>
        <v>0</v>
      </c>
      <c r="T405">
        <f t="shared" si="6"/>
        <v>0</v>
      </c>
      <c r="U405">
        <f t="shared" si="7"/>
        <v>0</v>
      </c>
      <c r="V405">
        <f t="shared" si="8"/>
        <v>0</v>
      </c>
      <c r="W405">
        <f t="shared" si="9"/>
        <v>0</v>
      </c>
      <c r="X405">
        <f t="shared" si="10"/>
        <v>0</v>
      </c>
      <c r="Y405">
        <f t="shared" si="11"/>
        <v>0</v>
      </c>
      <c r="Z405">
        <f t="shared" si="12"/>
        <v>0</v>
      </c>
      <c r="AA405">
        <f t="shared" si="13"/>
        <v>0</v>
      </c>
      <c r="AB405">
        <f t="shared" si="14"/>
        <v>0</v>
      </c>
      <c r="AC405">
        <f t="shared" si="15"/>
        <v>0</v>
      </c>
      <c r="AE405">
        <f t="shared" si="0"/>
      </c>
      <c r="AV405">
        <f t="shared" si="16"/>
      </c>
      <c r="BM405">
        <f t="shared" si="17"/>
      </c>
      <c r="CD405">
        <f t="shared" si="0"/>
      </c>
      <c r="CZ405">
        <f t="shared" si="18"/>
      </c>
      <c r="DA405">
        <f t="shared" si="1"/>
      </c>
      <c r="DB405">
        <f t="shared" si="19"/>
      </c>
      <c r="DC405">
        <f t="shared" si="20"/>
      </c>
      <c r="DD405">
        <f t="shared" si="21"/>
      </c>
      <c r="DE405">
        <f t="shared" si="22"/>
      </c>
      <c r="DF405">
        <f t="shared" si="23"/>
      </c>
      <c r="DG405">
        <f t="shared" si="24"/>
      </c>
      <c r="DH405">
        <f t="shared" si="25"/>
      </c>
      <c r="DI405">
        <f t="shared" si="1"/>
      </c>
    </row>
    <row r="406" ht="15" customHeight="1">
      <c r="B406">
        <f t="shared" si="2"/>
      </c>
      <c r="R406">
        <f t="shared" si="4"/>
        <v>0</v>
      </c>
      <c r="S406">
        <f t="shared" si="5"/>
        <v>0</v>
      </c>
      <c r="T406">
        <f t="shared" si="6"/>
        <v>0</v>
      </c>
      <c r="U406">
        <f t="shared" si="7"/>
        <v>0</v>
      </c>
      <c r="V406">
        <f t="shared" si="8"/>
        <v>0</v>
      </c>
      <c r="W406">
        <f t="shared" si="9"/>
        <v>0</v>
      </c>
      <c r="X406">
        <f t="shared" si="10"/>
        <v>0</v>
      </c>
      <c r="Y406">
        <f t="shared" si="11"/>
        <v>0</v>
      </c>
      <c r="Z406">
        <f t="shared" si="12"/>
        <v>0</v>
      </c>
      <c r="AA406">
        <f t="shared" si="13"/>
        <v>0</v>
      </c>
      <c r="AB406">
        <f t="shared" si="14"/>
        <v>0</v>
      </c>
      <c r="AC406">
        <f t="shared" si="15"/>
        <v>0</v>
      </c>
      <c r="AE406">
        <f t="shared" si="0"/>
      </c>
      <c r="AV406">
        <f t="shared" si="16"/>
      </c>
      <c r="BM406">
        <f t="shared" si="17"/>
      </c>
      <c r="CD406">
        <f t="shared" si="0"/>
      </c>
      <c r="CZ406">
        <f t="shared" si="18"/>
      </c>
      <c r="DA406">
        <f t="shared" si="1"/>
      </c>
      <c r="DB406">
        <f t="shared" si="19"/>
      </c>
      <c r="DC406">
        <f t="shared" si="20"/>
      </c>
      <c r="DD406">
        <f t="shared" si="21"/>
      </c>
      <c r="DE406">
        <f t="shared" si="22"/>
      </c>
      <c r="DF406">
        <f t="shared" si="23"/>
      </c>
      <c r="DG406">
        <f t="shared" si="24"/>
      </c>
      <c r="DH406">
        <f t="shared" si="25"/>
      </c>
      <c r="DI406">
        <f t="shared" si="1"/>
      </c>
    </row>
    <row r="407" ht="15" customHeight="1">
      <c r="B407">
        <f t="shared" si="2"/>
      </c>
      <c r="R407">
        <f t="shared" si="4"/>
        <v>0</v>
      </c>
      <c r="S407">
        <f t="shared" si="5"/>
        <v>0</v>
      </c>
      <c r="T407">
        <f t="shared" si="6"/>
        <v>0</v>
      </c>
      <c r="U407">
        <f t="shared" si="7"/>
        <v>0</v>
      </c>
      <c r="V407">
        <f t="shared" si="8"/>
        <v>0</v>
      </c>
      <c r="W407">
        <f t="shared" si="9"/>
        <v>0</v>
      </c>
      <c r="X407">
        <f t="shared" si="10"/>
        <v>0</v>
      </c>
      <c r="Y407">
        <f t="shared" si="11"/>
        <v>0</v>
      </c>
      <c r="Z407">
        <f t="shared" si="12"/>
        <v>0</v>
      </c>
      <c r="AA407">
        <f t="shared" si="13"/>
        <v>0</v>
      </c>
      <c r="AB407">
        <f t="shared" si="14"/>
        <v>0</v>
      </c>
      <c r="AC407">
        <f t="shared" si="15"/>
        <v>0</v>
      </c>
      <c r="AE407">
        <f t="shared" si="0"/>
      </c>
      <c r="AV407">
        <f t="shared" si="16"/>
      </c>
      <c r="BM407">
        <f t="shared" si="17"/>
      </c>
      <c r="CD407">
        <f t="shared" si="0"/>
      </c>
      <c r="CZ407">
        <f t="shared" si="18"/>
      </c>
      <c r="DA407">
        <f t="shared" si="1"/>
      </c>
      <c r="DB407">
        <f t="shared" si="19"/>
      </c>
      <c r="DC407">
        <f t="shared" si="20"/>
      </c>
      <c r="DD407">
        <f t="shared" si="21"/>
      </c>
      <c r="DE407">
        <f t="shared" si="22"/>
      </c>
      <c r="DF407">
        <f t="shared" si="23"/>
      </c>
      <c r="DG407">
        <f t="shared" si="24"/>
      </c>
      <c r="DH407">
        <f t="shared" si="25"/>
      </c>
      <c r="DI407">
        <f t="shared" si="1"/>
      </c>
    </row>
    <row r="408" ht="15" customHeight="1">
      <c r="B408">
        <f t="shared" si="2"/>
      </c>
      <c r="R408">
        <f t="shared" si="4"/>
        <v>0</v>
      </c>
      <c r="S408">
        <f t="shared" si="5"/>
        <v>0</v>
      </c>
      <c r="T408">
        <f t="shared" si="6"/>
        <v>0</v>
      </c>
      <c r="U408">
        <f t="shared" si="7"/>
        <v>0</v>
      </c>
      <c r="V408">
        <f t="shared" si="8"/>
        <v>0</v>
      </c>
      <c r="W408">
        <f t="shared" si="9"/>
        <v>0</v>
      </c>
      <c r="X408">
        <f t="shared" si="10"/>
        <v>0</v>
      </c>
      <c r="Y408">
        <f t="shared" si="11"/>
        <v>0</v>
      </c>
      <c r="Z408">
        <f t="shared" si="12"/>
        <v>0</v>
      </c>
      <c r="AA408">
        <f t="shared" si="13"/>
        <v>0</v>
      </c>
      <c r="AB408">
        <f t="shared" si="14"/>
        <v>0</v>
      </c>
      <c r="AC408">
        <f t="shared" si="15"/>
        <v>0</v>
      </c>
      <c r="AE408">
        <f t="shared" si="0"/>
      </c>
      <c r="AV408">
        <f t="shared" si="16"/>
      </c>
      <c r="BM408">
        <f t="shared" si="17"/>
      </c>
      <c r="CD408">
        <f t="shared" si="0"/>
      </c>
      <c r="CZ408">
        <f t="shared" si="18"/>
      </c>
      <c r="DA408">
        <f t="shared" si="1"/>
      </c>
      <c r="DB408">
        <f t="shared" si="19"/>
      </c>
      <c r="DC408">
        <f t="shared" si="20"/>
      </c>
      <c r="DD408">
        <f t="shared" si="21"/>
      </c>
      <c r="DE408">
        <f t="shared" si="22"/>
      </c>
      <c r="DF408">
        <f t="shared" si="23"/>
      </c>
      <c r="DG408">
        <f t="shared" si="24"/>
      </c>
      <c r="DH408">
        <f t="shared" si="25"/>
      </c>
      <c r="DI408">
        <f t="shared" si="1"/>
      </c>
    </row>
    <row r="409" ht="15" customHeight="1">
      <c r="B409">
        <f t="shared" si="2"/>
      </c>
      <c r="R409">
        <f t="shared" si="4"/>
        <v>0</v>
      </c>
      <c r="S409">
        <f t="shared" si="5"/>
        <v>0</v>
      </c>
      <c r="T409">
        <f t="shared" si="6"/>
        <v>0</v>
      </c>
      <c r="U409">
        <f t="shared" si="7"/>
        <v>0</v>
      </c>
      <c r="V409">
        <f t="shared" si="8"/>
        <v>0</v>
      </c>
      <c r="W409">
        <f t="shared" si="9"/>
        <v>0</v>
      </c>
      <c r="X409">
        <f t="shared" si="10"/>
        <v>0</v>
      </c>
      <c r="Y409">
        <f t="shared" si="11"/>
        <v>0</v>
      </c>
      <c r="Z409">
        <f t="shared" si="12"/>
        <v>0</v>
      </c>
      <c r="AA409">
        <f t="shared" si="13"/>
        <v>0</v>
      </c>
      <c r="AB409">
        <f t="shared" si="14"/>
        <v>0</v>
      </c>
      <c r="AC409">
        <f t="shared" si="15"/>
        <v>0</v>
      </c>
      <c r="AE409">
        <f t="shared" si="0"/>
      </c>
      <c r="AV409">
        <f t="shared" si="16"/>
      </c>
      <c r="BM409">
        <f t="shared" si="17"/>
      </c>
      <c r="CD409">
        <f t="shared" si="0"/>
      </c>
      <c r="CZ409">
        <f t="shared" si="18"/>
      </c>
      <c r="DA409">
        <f t="shared" si="1"/>
      </c>
      <c r="DB409">
        <f t="shared" si="19"/>
      </c>
      <c r="DC409">
        <f t="shared" si="20"/>
      </c>
      <c r="DD409">
        <f t="shared" si="21"/>
      </c>
      <c r="DE409">
        <f t="shared" si="22"/>
      </c>
      <c r="DF409">
        <f t="shared" si="23"/>
      </c>
      <c r="DG409">
        <f t="shared" si="24"/>
      </c>
      <c r="DH409">
        <f t="shared" si="25"/>
      </c>
      <c r="DI409">
        <f t="shared" si="1"/>
      </c>
    </row>
    <row r="410" ht="15" customHeight="1">
      <c r="B410">
        <f t="shared" si="2"/>
      </c>
      <c r="R410">
        <f t="shared" si="4"/>
        <v>0</v>
      </c>
      <c r="S410">
        <f t="shared" si="5"/>
        <v>0</v>
      </c>
      <c r="T410">
        <f t="shared" si="6"/>
        <v>0</v>
      </c>
      <c r="U410">
        <f t="shared" si="7"/>
        <v>0</v>
      </c>
      <c r="V410">
        <f t="shared" si="8"/>
        <v>0</v>
      </c>
      <c r="W410">
        <f t="shared" si="9"/>
        <v>0</v>
      </c>
      <c r="X410">
        <f t="shared" si="10"/>
        <v>0</v>
      </c>
      <c r="Y410">
        <f t="shared" si="11"/>
        <v>0</v>
      </c>
      <c r="Z410">
        <f t="shared" si="12"/>
        <v>0</v>
      </c>
      <c r="AA410">
        <f t="shared" si="13"/>
        <v>0</v>
      </c>
      <c r="AB410">
        <f t="shared" si="14"/>
        <v>0</v>
      </c>
      <c r="AC410">
        <f t="shared" si="15"/>
        <v>0</v>
      </c>
      <c r="AE410">
        <f t="shared" si="0"/>
      </c>
      <c r="AV410">
        <f t="shared" si="16"/>
      </c>
      <c r="BM410">
        <f t="shared" si="17"/>
      </c>
      <c r="CD410">
        <f t="shared" si="0"/>
      </c>
      <c r="CZ410">
        <f t="shared" si="18"/>
      </c>
      <c r="DA410">
        <f t="shared" si="1"/>
      </c>
      <c r="DB410">
        <f t="shared" si="19"/>
      </c>
      <c r="DC410">
        <f t="shared" si="20"/>
      </c>
      <c r="DD410">
        <f t="shared" si="21"/>
      </c>
      <c r="DE410">
        <f t="shared" si="22"/>
      </c>
      <c r="DF410">
        <f t="shared" si="23"/>
      </c>
      <c r="DG410">
        <f t="shared" si="24"/>
      </c>
      <c r="DH410">
        <f t="shared" si="25"/>
      </c>
      <c r="DI410">
        <f t="shared" si="1"/>
      </c>
    </row>
    <row r="411" ht="15" customHeight="1">
      <c r="B411">
        <f t="shared" si="2"/>
      </c>
      <c r="R411">
        <f t="shared" si="4"/>
        <v>0</v>
      </c>
      <c r="S411">
        <f t="shared" si="5"/>
        <v>0</v>
      </c>
      <c r="T411">
        <f t="shared" si="6"/>
        <v>0</v>
      </c>
      <c r="U411">
        <f t="shared" si="7"/>
        <v>0</v>
      </c>
      <c r="V411">
        <f t="shared" si="8"/>
        <v>0</v>
      </c>
      <c r="W411">
        <f t="shared" si="9"/>
        <v>0</v>
      </c>
      <c r="X411">
        <f t="shared" si="10"/>
        <v>0</v>
      </c>
      <c r="Y411">
        <f t="shared" si="11"/>
        <v>0</v>
      </c>
      <c r="Z411">
        <f t="shared" si="12"/>
        <v>0</v>
      </c>
      <c r="AA411">
        <f t="shared" si="13"/>
        <v>0</v>
      </c>
      <c r="AB411">
        <f t="shared" si="14"/>
        <v>0</v>
      </c>
      <c r="AC411">
        <f t="shared" si="15"/>
        <v>0</v>
      </c>
      <c r="AE411">
        <f t="shared" si="0"/>
      </c>
      <c r="AV411">
        <f t="shared" si="16"/>
      </c>
      <c r="BM411">
        <f t="shared" si="17"/>
      </c>
      <c r="CD411">
        <f t="shared" si="0"/>
      </c>
      <c r="CZ411">
        <f t="shared" si="18"/>
      </c>
      <c r="DA411">
        <f t="shared" si="1"/>
      </c>
      <c r="DB411">
        <f t="shared" si="19"/>
      </c>
      <c r="DC411">
        <f t="shared" si="20"/>
      </c>
      <c r="DD411">
        <f t="shared" si="21"/>
      </c>
      <c r="DE411">
        <f t="shared" si="22"/>
      </c>
      <c r="DF411">
        <f t="shared" si="23"/>
      </c>
      <c r="DG411">
        <f t="shared" si="24"/>
      </c>
      <c r="DH411">
        <f t="shared" si="25"/>
      </c>
      <c r="DI411">
        <f t="shared" si="1"/>
      </c>
    </row>
    <row r="412" ht="15" customHeight="1">
      <c r="B412">
        <f t="shared" si="2"/>
      </c>
      <c r="R412">
        <f t="shared" si="4"/>
        <v>0</v>
      </c>
      <c r="S412">
        <f t="shared" si="5"/>
        <v>0</v>
      </c>
      <c r="T412">
        <f t="shared" si="6"/>
        <v>0</v>
      </c>
      <c r="U412">
        <f t="shared" si="7"/>
        <v>0</v>
      </c>
      <c r="V412">
        <f t="shared" si="8"/>
        <v>0</v>
      </c>
      <c r="W412">
        <f t="shared" si="9"/>
        <v>0</v>
      </c>
      <c r="X412">
        <f t="shared" si="10"/>
        <v>0</v>
      </c>
      <c r="Y412">
        <f t="shared" si="11"/>
        <v>0</v>
      </c>
      <c r="Z412">
        <f t="shared" si="12"/>
        <v>0</v>
      </c>
      <c r="AA412">
        <f t="shared" si="13"/>
        <v>0</v>
      </c>
      <c r="AB412">
        <f t="shared" si="14"/>
        <v>0</v>
      </c>
      <c r="AC412">
        <f t="shared" si="15"/>
        <v>0</v>
      </c>
      <c r="AE412">
        <f t="shared" si="0"/>
      </c>
      <c r="AV412">
        <f t="shared" si="16"/>
      </c>
      <c r="BM412">
        <f t="shared" si="17"/>
      </c>
      <c r="CD412">
        <f t="shared" si="0"/>
      </c>
      <c r="CZ412">
        <f t="shared" si="18"/>
      </c>
      <c r="DA412">
        <f t="shared" si="1"/>
      </c>
      <c r="DB412">
        <f t="shared" si="19"/>
      </c>
      <c r="DC412">
        <f t="shared" si="20"/>
      </c>
      <c r="DD412">
        <f t="shared" si="21"/>
      </c>
      <c r="DE412">
        <f t="shared" si="22"/>
      </c>
      <c r="DF412">
        <f t="shared" si="23"/>
      </c>
      <c r="DG412">
        <f t="shared" si="24"/>
      </c>
      <c r="DH412">
        <f t="shared" si="25"/>
      </c>
      <c r="DI412">
        <f t="shared" si="1"/>
      </c>
    </row>
    <row r="413" ht="15" customHeight="1">
      <c r="B413">
        <f t="shared" si="2"/>
      </c>
      <c r="R413">
        <f t="shared" si="4"/>
        <v>0</v>
      </c>
      <c r="S413">
        <f t="shared" si="5"/>
        <v>0</v>
      </c>
      <c r="T413">
        <f t="shared" si="6"/>
        <v>0</v>
      </c>
      <c r="U413">
        <f t="shared" si="7"/>
        <v>0</v>
      </c>
      <c r="V413">
        <f t="shared" si="8"/>
        <v>0</v>
      </c>
      <c r="W413">
        <f t="shared" si="9"/>
        <v>0</v>
      </c>
      <c r="X413">
        <f t="shared" si="10"/>
        <v>0</v>
      </c>
      <c r="Y413">
        <f t="shared" si="11"/>
        <v>0</v>
      </c>
      <c r="Z413">
        <f t="shared" si="12"/>
        <v>0</v>
      </c>
      <c r="AA413">
        <f t="shared" si="13"/>
        <v>0</v>
      </c>
      <c r="AB413">
        <f t="shared" si="14"/>
        <v>0</v>
      </c>
      <c r="AC413">
        <f t="shared" si="15"/>
        <v>0</v>
      </c>
      <c r="AE413">
        <f t="shared" si="0"/>
      </c>
      <c r="AV413">
        <f t="shared" si="16"/>
      </c>
      <c r="BM413">
        <f t="shared" si="17"/>
      </c>
      <c r="CD413">
        <f t="shared" si="0"/>
      </c>
      <c r="CZ413">
        <f t="shared" si="18"/>
      </c>
      <c r="DA413">
        <f t="shared" si="1"/>
      </c>
      <c r="DB413">
        <f t="shared" si="19"/>
      </c>
      <c r="DC413">
        <f t="shared" si="20"/>
      </c>
      <c r="DD413">
        <f t="shared" si="21"/>
      </c>
      <c r="DE413">
        <f t="shared" si="22"/>
      </c>
      <c r="DF413">
        <f t="shared" si="23"/>
      </c>
      <c r="DG413">
        <f t="shared" si="24"/>
      </c>
      <c r="DH413">
        <f t="shared" si="25"/>
      </c>
      <c r="DI413">
        <f t="shared" si="1"/>
      </c>
    </row>
    <row r="414" ht="15" customHeight="1">
      <c r="B414">
        <f t="shared" si="2"/>
      </c>
      <c r="R414">
        <f t="shared" si="4"/>
        <v>0</v>
      </c>
      <c r="S414">
        <f t="shared" si="5"/>
        <v>0</v>
      </c>
      <c r="T414">
        <f t="shared" si="6"/>
        <v>0</v>
      </c>
      <c r="U414">
        <f t="shared" si="7"/>
        <v>0</v>
      </c>
      <c r="V414">
        <f t="shared" si="8"/>
        <v>0</v>
      </c>
      <c r="W414">
        <f t="shared" si="9"/>
        <v>0</v>
      </c>
      <c r="X414">
        <f t="shared" si="10"/>
        <v>0</v>
      </c>
      <c r="Y414">
        <f t="shared" si="11"/>
        <v>0</v>
      </c>
      <c r="Z414">
        <f t="shared" si="12"/>
        <v>0</v>
      </c>
      <c r="AA414">
        <f t="shared" si="13"/>
        <v>0</v>
      </c>
      <c r="AB414">
        <f t="shared" si="14"/>
        <v>0</v>
      </c>
      <c r="AC414">
        <f t="shared" si="15"/>
        <v>0</v>
      </c>
      <c r="AE414">
        <f t="shared" si="0"/>
      </c>
      <c r="AV414">
        <f t="shared" si="16"/>
      </c>
      <c r="BM414">
        <f t="shared" si="17"/>
      </c>
      <c r="CD414">
        <f t="shared" si="0"/>
      </c>
      <c r="CZ414">
        <f t="shared" si="18"/>
      </c>
      <c r="DA414">
        <f t="shared" si="1"/>
      </c>
      <c r="DB414">
        <f t="shared" si="19"/>
      </c>
      <c r="DC414">
        <f t="shared" si="20"/>
      </c>
      <c r="DD414">
        <f t="shared" si="21"/>
      </c>
      <c r="DE414">
        <f t="shared" si="22"/>
      </c>
      <c r="DF414">
        <f t="shared" si="23"/>
      </c>
      <c r="DG414">
        <f t="shared" si="24"/>
      </c>
      <c r="DH414">
        <f t="shared" si="25"/>
      </c>
      <c r="DI414">
        <f t="shared" si="1"/>
      </c>
    </row>
    <row r="415" ht="15" customHeight="1">
      <c r="B415">
        <f t="shared" si="2"/>
      </c>
      <c r="R415">
        <f t="shared" si="4"/>
        <v>0</v>
      </c>
      <c r="S415">
        <f t="shared" si="5"/>
        <v>0</v>
      </c>
      <c r="T415">
        <f t="shared" si="6"/>
        <v>0</v>
      </c>
      <c r="U415">
        <f t="shared" si="7"/>
        <v>0</v>
      </c>
      <c r="V415">
        <f t="shared" si="8"/>
        <v>0</v>
      </c>
      <c r="W415">
        <f t="shared" si="9"/>
        <v>0</v>
      </c>
      <c r="X415">
        <f t="shared" si="10"/>
        <v>0</v>
      </c>
      <c r="Y415">
        <f t="shared" si="11"/>
        <v>0</v>
      </c>
      <c r="Z415">
        <f t="shared" si="12"/>
        <v>0</v>
      </c>
      <c r="AA415">
        <f t="shared" si="13"/>
        <v>0</v>
      </c>
      <c r="AB415">
        <f t="shared" si="14"/>
        <v>0</v>
      </c>
      <c r="AC415">
        <f t="shared" si="15"/>
        <v>0</v>
      </c>
      <c r="AE415">
        <f t="shared" si="0"/>
      </c>
      <c r="AV415">
        <f t="shared" si="16"/>
      </c>
      <c r="BM415">
        <f t="shared" si="17"/>
      </c>
      <c r="CD415">
        <f t="shared" si="0"/>
      </c>
      <c r="CZ415">
        <f t="shared" si="18"/>
      </c>
      <c r="DA415">
        <f t="shared" si="1"/>
      </c>
      <c r="DB415">
        <f t="shared" si="19"/>
      </c>
      <c r="DC415">
        <f t="shared" si="20"/>
      </c>
      <c r="DD415">
        <f t="shared" si="21"/>
      </c>
      <c r="DE415">
        <f t="shared" si="22"/>
      </c>
      <c r="DF415">
        <f t="shared" si="23"/>
      </c>
      <c r="DG415">
        <f t="shared" si="24"/>
      </c>
      <c r="DH415">
        <f t="shared" si="25"/>
      </c>
      <c r="DI415">
        <f t="shared" si="1"/>
      </c>
    </row>
    <row r="416" ht="15" customHeight="1">
      <c r="B416">
        <f t="shared" si="2"/>
      </c>
      <c r="R416">
        <f t="shared" si="4"/>
        <v>0</v>
      </c>
      <c r="S416">
        <f t="shared" si="5"/>
        <v>0</v>
      </c>
      <c r="T416">
        <f t="shared" si="6"/>
        <v>0</v>
      </c>
      <c r="U416">
        <f t="shared" si="7"/>
        <v>0</v>
      </c>
      <c r="V416">
        <f t="shared" si="8"/>
        <v>0</v>
      </c>
      <c r="W416">
        <f t="shared" si="9"/>
        <v>0</v>
      </c>
      <c r="X416">
        <f t="shared" si="10"/>
        <v>0</v>
      </c>
      <c r="Y416">
        <f t="shared" si="11"/>
        <v>0</v>
      </c>
      <c r="Z416">
        <f t="shared" si="12"/>
        <v>0</v>
      </c>
      <c r="AA416">
        <f t="shared" si="13"/>
        <v>0</v>
      </c>
      <c r="AB416">
        <f t="shared" si="14"/>
        <v>0</v>
      </c>
      <c r="AC416">
        <f t="shared" si="15"/>
        <v>0</v>
      </c>
      <c r="AE416">
        <f t="shared" si="0"/>
      </c>
      <c r="AV416">
        <f t="shared" si="16"/>
      </c>
      <c r="BM416">
        <f t="shared" si="17"/>
      </c>
      <c r="CD416">
        <f t="shared" si="0"/>
      </c>
      <c r="CZ416">
        <f t="shared" si="18"/>
      </c>
      <c r="DA416">
        <f t="shared" si="1"/>
      </c>
      <c r="DB416">
        <f t="shared" si="19"/>
      </c>
      <c r="DC416">
        <f t="shared" si="20"/>
      </c>
      <c r="DD416">
        <f t="shared" si="21"/>
      </c>
      <c r="DE416">
        <f t="shared" si="22"/>
      </c>
      <c r="DF416">
        <f t="shared" si="23"/>
      </c>
      <c r="DG416">
        <f t="shared" si="24"/>
      </c>
      <c r="DH416">
        <f t="shared" si="25"/>
      </c>
      <c r="DI416">
        <f t="shared" si="1"/>
      </c>
    </row>
    <row r="417" ht="15" customHeight="1">
      <c r="B417">
        <f t="shared" si="2"/>
      </c>
      <c r="R417">
        <f t="shared" si="4"/>
        <v>0</v>
      </c>
      <c r="S417">
        <f t="shared" si="5"/>
        <v>0</v>
      </c>
      <c r="T417">
        <f t="shared" si="6"/>
        <v>0</v>
      </c>
      <c r="U417">
        <f t="shared" si="7"/>
        <v>0</v>
      </c>
      <c r="V417">
        <f t="shared" si="8"/>
        <v>0</v>
      </c>
      <c r="W417">
        <f t="shared" si="9"/>
        <v>0</v>
      </c>
      <c r="X417">
        <f t="shared" si="10"/>
        <v>0</v>
      </c>
      <c r="Y417">
        <f t="shared" si="11"/>
        <v>0</v>
      </c>
      <c r="Z417">
        <f t="shared" si="12"/>
        <v>0</v>
      </c>
      <c r="AA417">
        <f t="shared" si="13"/>
        <v>0</v>
      </c>
      <c r="AB417">
        <f t="shared" si="14"/>
        <v>0</v>
      </c>
      <c r="AC417">
        <f t="shared" si="15"/>
        <v>0</v>
      </c>
      <c r="AE417">
        <f t="shared" si="0"/>
      </c>
      <c r="AV417">
        <f t="shared" si="16"/>
      </c>
      <c r="BM417">
        <f t="shared" si="17"/>
      </c>
      <c r="CD417">
        <f t="shared" si="0"/>
      </c>
      <c r="CZ417">
        <f t="shared" si="18"/>
      </c>
      <c r="DA417">
        <f t="shared" si="1"/>
      </c>
      <c r="DB417">
        <f t="shared" si="19"/>
      </c>
      <c r="DC417">
        <f t="shared" si="20"/>
      </c>
      <c r="DD417">
        <f t="shared" si="21"/>
      </c>
      <c r="DE417">
        <f t="shared" si="22"/>
      </c>
      <c r="DF417">
        <f t="shared" si="23"/>
      </c>
      <c r="DG417">
        <f t="shared" si="24"/>
      </c>
      <c r="DH417">
        <f t="shared" si="25"/>
      </c>
      <c r="DI417">
        <f t="shared" si="1"/>
      </c>
    </row>
    <row r="418" ht="15" customHeight="1">
      <c r="B418">
        <f t="shared" si="2"/>
      </c>
      <c r="R418">
        <f t="shared" si="4"/>
        <v>0</v>
      </c>
      <c r="S418">
        <f t="shared" si="5"/>
        <v>0</v>
      </c>
      <c r="T418">
        <f t="shared" si="6"/>
        <v>0</v>
      </c>
      <c r="U418">
        <f t="shared" si="7"/>
        <v>0</v>
      </c>
      <c r="V418">
        <f t="shared" si="8"/>
        <v>0</v>
      </c>
      <c r="W418">
        <f t="shared" si="9"/>
        <v>0</v>
      </c>
      <c r="X418">
        <f t="shared" si="10"/>
        <v>0</v>
      </c>
      <c r="Y418">
        <f t="shared" si="11"/>
        <v>0</v>
      </c>
      <c r="Z418">
        <f t="shared" si="12"/>
        <v>0</v>
      </c>
      <c r="AA418">
        <f t="shared" si="13"/>
        <v>0</v>
      </c>
      <c r="AB418">
        <f t="shared" si="14"/>
        <v>0</v>
      </c>
      <c r="AC418">
        <f t="shared" si="15"/>
        <v>0</v>
      </c>
      <c r="AE418">
        <f t="shared" si="0"/>
      </c>
      <c r="AV418">
        <f t="shared" si="16"/>
      </c>
      <c r="BM418">
        <f t="shared" si="17"/>
      </c>
      <c r="CD418">
        <f t="shared" si="0"/>
      </c>
      <c r="CZ418">
        <f t="shared" si="18"/>
      </c>
      <c r="DA418">
        <f t="shared" si="1"/>
      </c>
      <c r="DB418">
        <f t="shared" si="19"/>
      </c>
      <c r="DC418">
        <f t="shared" si="20"/>
      </c>
      <c r="DD418">
        <f t="shared" si="21"/>
      </c>
      <c r="DE418">
        <f t="shared" si="22"/>
      </c>
      <c r="DF418">
        <f t="shared" si="23"/>
      </c>
      <c r="DG418">
        <f t="shared" si="24"/>
      </c>
      <c r="DH418">
        <f t="shared" si="25"/>
      </c>
      <c r="DI418">
        <f t="shared" si="1"/>
      </c>
    </row>
    <row r="419" ht="15" customHeight="1">
      <c r="B419">
        <f t="shared" si="2"/>
      </c>
      <c r="R419">
        <f t="shared" si="4"/>
        <v>0</v>
      </c>
      <c r="S419">
        <f t="shared" si="5"/>
        <v>0</v>
      </c>
      <c r="T419">
        <f t="shared" si="6"/>
        <v>0</v>
      </c>
      <c r="U419">
        <f t="shared" si="7"/>
        <v>0</v>
      </c>
      <c r="V419">
        <f t="shared" si="8"/>
        <v>0</v>
      </c>
      <c r="W419">
        <f t="shared" si="9"/>
        <v>0</v>
      </c>
      <c r="X419">
        <f t="shared" si="10"/>
        <v>0</v>
      </c>
      <c r="Y419">
        <f t="shared" si="11"/>
        <v>0</v>
      </c>
      <c r="Z419">
        <f t="shared" si="12"/>
        <v>0</v>
      </c>
      <c r="AA419">
        <f t="shared" si="13"/>
        <v>0</v>
      </c>
      <c r="AB419">
        <f t="shared" si="14"/>
        <v>0</v>
      </c>
      <c r="AC419">
        <f t="shared" si="15"/>
        <v>0</v>
      </c>
      <c r="AE419">
        <f t="shared" si="0"/>
      </c>
      <c r="AV419">
        <f t="shared" si="16"/>
      </c>
      <c r="BM419">
        <f t="shared" si="17"/>
      </c>
      <c r="CD419">
        <f t="shared" si="0"/>
      </c>
      <c r="CZ419">
        <f t="shared" si="18"/>
      </c>
      <c r="DA419">
        <f t="shared" si="1"/>
      </c>
      <c r="DB419">
        <f t="shared" si="19"/>
      </c>
      <c r="DC419">
        <f t="shared" si="20"/>
      </c>
      <c r="DD419">
        <f t="shared" si="21"/>
      </c>
      <c r="DE419">
        <f t="shared" si="22"/>
      </c>
      <c r="DF419">
        <f t="shared" si="23"/>
      </c>
      <c r="DG419">
        <f t="shared" si="24"/>
      </c>
      <c r="DH419">
        <f t="shared" si="25"/>
      </c>
      <c r="DI419">
        <f t="shared" si="1"/>
      </c>
    </row>
    <row r="420" ht="15" customHeight="1">
      <c r="B420">
        <f t="shared" si="2"/>
      </c>
      <c r="R420">
        <f t="shared" si="4"/>
        <v>0</v>
      </c>
      <c r="S420">
        <f t="shared" si="5"/>
        <v>0</v>
      </c>
      <c r="T420">
        <f t="shared" si="6"/>
        <v>0</v>
      </c>
      <c r="U420">
        <f t="shared" si="7"/>
        <v>0</v>
      </c>
      <c r="V420">
        <f t="shared" si="8"/>
        <v>0</v>
      </c>
      <c r="W420">
        <f t="shared" si="9"/>
        <v>0</v>
      </c>
      <c r="X420">
        <f t="shared" si="10"/>
        <v>0</v>
      </c>
      <c r="Y420">
        <f t="shared" si="11"/>
        <v>0</v>
      </c>
      <c r="Z420">
        <f t="shared" si="12"/>
        <v>0</v>
      </c>
      <c r="AA420">
        <f t="shared" si="13"/>
        <v>0</v>
      </c>
      <c r="AB420">
        <f t="shared" si="14"/>
        <v>0</v>
      </c>
      <c r="AC420">
        <f t="shared" si="15"/>
        <v>0</v>
      </c>
      <c r="AE420">
        <f t="shared" si="0"/>
      </c>
      <c r="AV420">
        <f t="shared" si="16"/>
      </c>
      <c r="BM420">
        <f t="shared" si="17"/>
      </c>
      <c r="CD420">
        <f t="shared" si="0"/>
      </c>
      <c r="CZ420">
        <f t="shared" si="18"/>
      </c>
      <c r="DA420">
        <f t="shared" si="1"/>
      </c>
      <c r="DB420">
        <f t="shared" si="19"/>
      </c>
      <c r="DC420">
        <f t="shared" si="20"/>
      </c>
      <c r="DD420">
        <f t="shared" si="21"/>
      </c>
      <c r="DE420">
        <f t="shared" si="22"/>
      </c>
      <c r="DF420">
        <f t="shared" si="23"/>
      </c>
      <c r="DG420">
        <f t="shared" si="24"/>
      </c>
      <c r="DH420">
        <f t="shared" si="25"/>
      </c>
      <c r="DI420">
        <f t="shared" si="1"/>
      </c>
    </row>
    <row r="421" ht="15" customHeight="1">
      <c r="B421">
        <f t="shared" si="2"/>
      </c>
      <c r="R421">
        <f t="shared" si="4"/>
        <v>0</v>
      </c>
      <c r="S421">
        <f t="shared" si="5"/>
        <v>0</v>
      </c>
      <c r="T421">
        <f t="shared" si="6"/>
        <v>0</v>
      </c>
      <c r="U421">
        <f t="shared" si="7"/>
        <v>0</v>
      </c>
      <c r="V421">
        <f t="shared" si="8"/>
        <v>0</v>
      </c>
      <c r="W421">
        <f t="shared" si="9"/>
        <v>0</v>
      </c>
      <c r="X421">
        <f t="shared" si="10"/>
        <v>0</v>
      </c>
      <c r="Y421">
        <f t="shared" si="11"/>
        <v>0</v>
      </c>
      <c r="Z421">
        <f t="shared" si="12"/>
        <v>0</v>
      </c>
      <c r="AA421">
        <f t="shared" si="13"/>
        <v>0</v>
      </c>
      <c r="AB421">
        <f t="shared" si="14"/>
        <v>0</v>
      </c>
      <c r="AC421">
        <f t="shared" si="15"/>
        <v>0</v>
      </c>
      <c r="AE421">
        <f t="shared" si="0"/>
      </c>
      <c r="AV421">
        <f t="shared" si="16"/>
      </c>
      <c r="BM421">
        <f t="shared" si="17"/>
      </c>
      <c r="CD421">
        <f t="shared" si="0"/>
      </c>
      <c r="CZ421">
        <f t="shared" si="18"/>
      </c>
      <c r="DA421">
        <f t="shared" si="1"/>
      </c>
      <c r="DB421">
        <f t="shared" si="19"/>
      </c>
      <c r="DC421">
        <f t="shared" si="20"/>
      </c>
      <c r="DD421">
        <f t="shared" si="21"/>
      </c>
      <c r="DE421">
        <f t="shared" si="22"/>
      </c>
      <c r="DF421">
        <f t="shared" si="23"/>
      </c>
      <c r="DG421">
        <f t="shared" si="24"/>
      </c>
      <c r="DH421">
        <f t="shared" si="25"/>
      </c>
      <c r="DI421">
        <f t="shared" si="1"/>
      </c>
    </row>
    <row r="422" ht="15" customHeight="1">
      <c r="B422">
        <f t="shared" si="2"/>
      </c>
      <c r="R422">
        <f t="shared" si="4"/>
        <v>0</v>
      </c>
      <c r="S422">
        <f t="shared" si="5"/>
        <v>0</v>
      </c>
      <c r="T422">
        <f t="shared" si="6"/>
        <v>0</v>
      </c>
      <c r="U422">
        <f t="shared" si="7"/>
        <v>0</v>
      </c>
      <c r="V422">
        <f t="shared" si="8"/>
        <v>0</v>
      </c>
      <c r="W422">
        <f t="shared" si="9"/>
        <v>0</v>
      </c>
      <c r="X422">
        <f t="shared" si="10"/>
        <v>0</v>
      </c>
      <c r="Y422">
        <f t="shared" si="11"/>
        <v>0</v>
      </c>
      <c r="Z422">
        <f t="shared" si="12"/>
        <v>0</v>
      </c>
      <c r="AA422">
        <f t="shared" si="13"/>
        <v>0</v>
      </c>
      <c r="AB422">
        <f t="shared" si="14"/>
        <v>0</v>
      </c>
      <c r="AC422">
        <f t="shared" si="15"/>
        <v>0</v>
      </c>
      <c r="AE422">
        <f t="shared" si="0"/>
      </c>
      <c r="AV422">
        <f t="shared" si="16"/>
      </c>
      <c r="BM422">
        <f t="shared" si="17"/>
      </c>
      <c r="CD422">
        <f t="shared" si="0"/>
      </c>
      <c r="CZ422">
        <f t="shared" si="18"/>
      </c>
      <c r="DA422">
        <f t="shared" si="1"/>
      </c>
      <c r="DB422">
        <f t="shared" si="19"/>
      </c>
      <c r="DC422">
        <f t="shared" si="20"/>
      </c>
      <c r="DD422">
        <f t="shared" si="21"/>
      </c>
      <c r="DE422">
        <f t="shared" si="22"/>
      </c>
      <c r="DF422">
        <f t="shared" si="23"/>
      </c>
      <c r="DG422">
        <f t="shared" si="24"/>
      </c>
      <c r="DH422">
        <f t="shared" si="25"/>
      </c>
      <c r="DI422">
        <f t="shared" si="1"/>
      </c>
    </row>
    <row r="423" ht="15" customHeight="1">
      <c r="B423">
        <f t="shared" si="2"/>
      </c>
      <c r="R423">
        <f t="shared" si="4"/>
        <v>0</v>
      </c>
      <c r="S423">
        <f t="shared" si="5"/>
        <v>0</v>
      </c>
      <c r="T423">
        <f t="shared" si="6"/>
        <v>0</v>
      </c>
      <c r="U423">
        <f t="shared" si="7"/>
        <v>0</v>
      </c>
      <c r="V423">
        <f t="shared" si="8"/>
        <v>0</v>
      </c>
      <c r="W423">
        <f t="shared" si="9"/>
        <v>0</v>
      </c>
      <c r="X423">
        <f t="shared" si="10"/>
        <v>0</v>
      </c>
      <c r="Y423">
        <f t="shared" si="11"/>
        <v>0</v>
      </c>
      <c r="Z423">
        <f t="shared" si="12"/>
        <v>0</v>
      </c>
      <c r="AA423">
        <f t="shared" si="13"/>
        <v>0</v>
      </c>
      <c r="AB423">
        <f t="shared" si="14"/>
        <v>0</v>
      </c>
      <c r="AC423">
        <f t="shared" si="15"/>
        <v>0</v>
      </c>
      <c r="AE423">
        <f t="shared" si="0"/>
      </c>
      <c r="AV423">
        <f t="shared" si="16"/>
      </c>
      <c r="BM423">
        <f t="shared" si="17"/>
      </c>
      <c r="CD423">
        <f t="shared" si="0"/>
      </c>
      <c r="CZ423">
        <f t="shared" si="18"/>
      </c>
      <c r="DA423">
        <f t="shared" si="1"/>
      </c>
      <c r="DB423">
        <f t="shared" si="19"/>
      </c>
      <c r="DC423">
        <f t="shared" si="20"/>
      </c>
      <c r="DD423">
        <f t="shared" si="21"/>
      </c>
      <c r="DE423">
        <f t="shared" si="22"/>
      </c>
      <c r="DF423">
        <f t="shared" si="23"/>
      </c>
      <c r="DG423">
        <f t="shared" si="24"/>
      </c>
      <c r="DH423">
        <f t="shared" si="25"/>
      </c>
      <c r="DI423">
        <f t="shared" si="1"/>
      </c>
    </row>
    <row r="424" ht="15" customHeight="1">
      <c r="B424">
        <f t="shared" si="2"/>
      </c>
      <c r="R424">
        <f t="shared" si="4"/>
        <v>0</v>
      </c>
      <c r="S424">
        <f t="shared" si="5"/>
        <v>0</v>
      </c>
      <c r="T424">
        <f t="shared" si="6"/>
        <v>0</v>
      </c>
      <c r="U424">
        <f t="shared" si="7"/>
        <v>0</v>
      </c>
      <c r="V424">
        <f t="shared" si="8"/>
        <v>0</v>
      </c>
      <c r="W424">
        <f t="shared" si="9"/>
        <v>0</v>
      </c>
      <c r="X424">
        <f t="shared" si="10"/>
        <v>0</v>
      </c>
      <c r="Y424">
        <f t="shared" si="11"/>
        <v>0</v>
      </c>
      <c r="Z424">
        <f t="shared" si="12"/>
        <v>0</v>
      </c>
      <c r="AA424">
        <f t="shared" si="13"/>
        <v>0</v>
      </c>
      <c r="AB424">
        <f t="shared" si="14"/>
        <v>0</v>
      </c>
      <c r="AC424">
        <f t="shared" si="15"/>
        <v>0</v>
      </c>
      <c r="AE424">
        <f t="shared" si="0"/>
      </c>
      <c r="AV424">
        <f t="shared" si="16"/>
      </c>
      <c r="BM424">
        <f t="shared" si="17"/>
      </c>
      <c r="CD424">
        <f t="shared" si="0"/>
      </c>
      <c r="CZ424">
        <f t="shared" si="18"/>
      </c>
      <c r="DA424">
        <f t="shared" si="1"/>
      </c>
      <c r="DB424">
        <f t="shared" si="19"/>
      </c>
      <c r="DC424">
        <f t="shared" si="20"/>
      </c>
      <c r="DD424">
        <f t="shared" si="21"/>
      </c>
      <c r="DE424">
        <f t="shared" si="22"/>
      </c>
      <c r="DF424">
        <f t="shared" si="23"/>
      </c>
      <c r="DG424">
        <f t="shared" si="24"/>
      </c>
      <c r="DH424">
        <f t="shared" si="25"/>
      </c>
      <c r="DI424">
        <f t="shared" si="1"/>
      </c>
    </row>
    <row r="425" ht="15" customHeight="1">
      <c r="B425">
        <f t="shared" si="2"/>
      </c>
      <c r="R425">
        <f t="shared" si="4"/>
        <v>0</v>
      </c>
      <c r="S425">
        <f t="shared" si="5"/>
        <v>0</v>
      </c>
      <c r="T425">
        <f t="shared" si="6"/>
        <v>0</v>
      </c>
      <c r="U425">
        <f t="shared" si="7"/>
        <v>0</v>
      </c>
      <c r="V425">
        <f t="shared" si="8"/>
        <v>0</v>
      </c>
      <c r="W425">
        <f t="shared" si="9"/>
        <v>0</v>
      </c>
      <c r="X425">
        <f t="shared" si="10"/>
        <v>0</v>
      </c>
      <c r="Y425">
        <f t="shared" si="11"/>
        <v>0</v>
      </c>
      <c r="Z425">
        <f t="shared" si="12"/>
        <v>0</v>
      </c>
      <c r="AA425">
        <f t="shared" si="13"/>
        <v>0</v>
      </c>
      <c r="AB425">
        <f t="shared" si="14"/>
        <v>0</v>
      </c>
      <c r="AC425">
        <f t="shared" si="15"/>
        <v>0</v>
      </c>
      <c r="AE425">
        <f t="shared" si="0"/>
      </c>
      <c r="AV425">
        <f t="shared" si="16"/>
      </c>
      <c r="BM425">
        <f t="shared" si="17"/>
      </c>
      <c r="CD425">
        <f t="shared" si="0"/>
      </c>
      <c r="CZ425">
        <f t="shared" si="18"/>
      </c>
      <c r="DA425">
        <f t="shared" si="1"/>
      </c>
      <c r="DB425">
        <f t="shared" si="19"/>
      </c>
      <c r="DC425">
        <f t="shared" si="20"/>
      </c>
      <c r="DD425">
        <f t="shared" si="21"/>
      </c>
      <c r="DE425">
        <f t="shared" si="22"/>
      </c>
      <c r="DF425">
        <f t="shared" si="23"/>
      </c>
      <c r="DG425">
        <f t="shared" si="24"/>
      </c>
      <c r="DH425">
        <f t="shared" si="25"/>
      </c>
      <c r="DI425">
        <f t="shared" si="1"/>
      </c>
    </row>
    <row r="426" ht="15" customHeight="1">
      <c r="B426">
        <f t="shared" si="2"/>
      </c>
      <c r="R426">
        <f t="shared" si="4"/>
        <v>0</v>
      </c>
      <c r="S426">
        <f t="shared" si="5"/>
        <v>0</v>
      </c>
      <c r="T426">
        <f t="shared" si="6"/>
        <v>0</v>
      </c>
      <c r="U426">
        <f t="shared" si="7"/>
        <v>0</v>
      </c>
      <c r="V426">
        <f t="shared" si="8"/>
        <v>0</v>
      </c>
      <c r="W426">
        <f t="shared" si="9"/>
        <v>0</v>
      </c>
      <c r="X426">
        <f t="shared" si="10"/>
        <v>0</v>
      </c>
      <c r="Y426">
        <f t="shared" si="11"/>
        <v>0</v>
      </c>
      <c r="Z426">
        <f t="shared" si="12"/>
        <v>0</v>
      </c>
      <c r="AA426">
        <f t="shared" si="13"/>
        <v>0</v>
      </c>
      <c r="AB426">
        <f t="shared" si="14"/>
        <v>0</v>
      </c>
      <c r="AC426">
        <f t="shared" si="15"/>
        <v>0</v>
      </c>
      <c r="AE426">
        <f t="shared" si="0"/>
      </c>
      <c r="AV426">
        <f t="shared" si="16"/>
      </c>
      <c r="BM426">
        <f t="shared" si="17"/>
      </c>
      <c r="CD426">
        <f t="shared" si="0"/>
      </c>
      <c r="CZ426">
        <f t="shared" si="18"/>
      </c>
      <c r="DA426">
        <f t="shared" si="1"/>
      </c>
      <c r="DB426">
        <f t="shared" si="19"/>
      </c>
      <c r="DC426">
        <f t="shared" si="20"/>
      </c>
      <c r="DD426">
        <f t="shared" si="21"/>
      </c>
      <c r="DE426">
        <f t="shared" si="22"/>
      </c>
      <c r="DF426">
        <f t="shared" si="23"/>
      </c>
      <c r="DG426">
        <f t="shared" si="24"/>
      </c>
      <c r="DH426">
        <f t="shared" si="25"/>
      </c>
      <c r="DI426">
        <f t="shared" si="1"/>
      </c>
    </row>
    <row r="427" ht="15" customHeight="1">
      <c r="B427">
        <f t="shared" si="2"/>
      </c>
      <c r="R427">
        <f t="shared" si="4"/>
        <v>0</v>
      </c>
      <c r="S427">
        <f t="shared" si="5"/>
        <v>0</v>
      </c>
      <c r="T427">
        <f t="shared" si="6"/>
        <v>0</v>
      </c>
      <c r="U427">
        <f t="shared" si="7"/>
        <v>0</v>
      </c>
      <c r="V427">
        <f t="shared" si="8"/>
        <v>0</v>
      </c>
      <c r="W427">
        <f t="shared" si="9"/>
        <v>0</v>
      </c>
      <c r="X427">
        <f t="shared" si="10"/>
        <v>0</v>
      </c>
      <c r="Y427">
        <f t="shared" si="11"/>
        <v>0</v>
      </c>
      <c r="Z427">
        <f t="shared" si="12"/>
        <v>0</v>
      </c>
      <c r="AA427">
        <f t="shared" si="13"/>
        <v>0</v>
      </c>
      <c r="AB427">
        <f t="shared" si="14"/>
        <v>0</v>
      </c>
      <c r="AC427">
        <f t="shared" si="15"/>
        <v>0</v>
      </c>
      <c r="AE427">
        <f t="shared" si="0"/>
      </c>
      <c r="AV427">
        <f t="shared" si="16"/>
      </c>
      <c r="BM427">
        <f t="shared" si="17"/>
      </c>
      <c r="CD427">
        <f t="shared" si="0"/>
      </c>
      <c r="CZ427">
        <f t="shared" si="18"/>
      </c>
      <c r="DA427">
        <f t="shared" si="1"/>
      </c>
      <c r="DB427">
        <f t="shared" si="19"/>
      </c>
      <c r="DC427">
        <f t="shared" si="20"/>
      </c>
      <c r="DD427">
        <f t="shared" si="21"/>
      </c>
      <c r="DE427">
        <f t="shared" si="22"/>
      </c>
      <c r="DF427">
        <f t="shared" si="23"/>
      </c>
      <c r="DG427">
        <f t="shared" si="24"/>
      </c>
      <c r="DH427">
        <f t="shared" si="25"/>
      </c>
      <c r="DI427">
        <f t="shared" si="1"/>
      </c>
    </row>
    <row r="428" ht="15" customHeight="1">
      <c r="B428">
        <f t="shared" si="2"/>
      </c>
      <c r="R428">
        <f t="shared" si="4"/>
        <v>0</v>
      </c>
      <c r="S428">
        <f t="shared" si="5"/>
        <v>0</v>
      </c>
      <c r="T428">
        <f t="shared" si="6"/>
        <v>0</v>
      </c>
      <c r="U428">
        <f t="shared" si="7"/>
        <v>0</v>
      </c>
      <c r="V428">
        <f t="shared" si="8"/>
        <v>0</v>
      </c>
      <c r="W428">
        <f t="shared" si="9"/>
        <v>0</v>
      </c>
      <c r="X428">
        <f t="shared" si="10"/>
        <v>0</v>
      </c>
      <c r="Y428">
        <f t="shared" si="11"/>
        <v>0</v>
      </c>
      <c r="Z428">
        <f t="shared" si="12"/>
        <v>0</v>
      </c>
      <c r="AA428">
        <f t="shared" si="13"/>
        <v>0</v>
      </c>
      <c r="AB428">
        <f t="shared" si="14"/>
        <v>0</v>
      </c>
      <c r="AC428">
        <f t="shared" si="15"/>
        <v>0</v>
      </c>
      <c r="AE428">
        <f t="shared" si="0"/>
      </c>
      <c r="AV428">
        <f t="shared" si="16"/>
      </c>
      <c r="BM428">
        <f t="shared" si="17"/>
      </c>
      <c r="CD428">
        <f t="shared" si="0"/>
      </c>
      <c r="CZ428">
        <f t="shared" si="18"/>
      </c>
      <c r="DA428">
        <f t="shared" si="1"/>
      </c>
      <c r="DB428">
        <f t="shared" si="19"/>
      </c>
      <c r="DC428">
        <f t="shared" si="20"/>
      </c>
      <c r="DD428">
        <f t="shared" si="21"/>
      </c>
      <c r="DE428">
        <f t="shared" si="22"/>
      </c>
      <c r="DF428">
        <f t="shared" si="23"/>
      </c>
      <c r="DG428">
        <f t="shared" si="24"/>
      </c>
      <c r="DH428">
        <f t="shared" si="25"/>
      </c>
      <c r="DI428">
        <f t="shared" si="1"/>
      </c>
    </row>
    <row r="429" ht="15" customHeight="1">
      <c r="B429">
        <f t="shared" si="2"/>
      </c>
      <c r="R429">
        <f t="shared" si="4"/>
        <v>0</v>
      </c>
      <c r="S429">
        <f t="shared" si="5"/>
        <v>0</v>
      </c>
      <c r="T429">
        <f t="shared" si="6"/>
        <v>0</v>
      </c>
      <c r="U429">
        <f t="shared" si="7"/>
        <v>0</v>
      </c>
      <c r="V429">
        <f t="shared" si="8"/>
        <v>0</v>
      </c>
      <c r="W429">
        <f t="shared" si="9"/>
        <v>0</v>
      </c>
      <c r="X429">
        <f t="shared" si="10"/>
        <v>0</v>
      </c>
      <c r="Y429">
        <f t="shared" si="11"/>
        <v>0</v>
      </c>
      <c r="Z429">
        <f t="shared" si="12"/>
        <v>0</v>
      </c>
      <c r="AA429">
        <f t="shared" si="13"/>
        <v>0</v>
      </c>
      <c r="AB429">
        <f t="shared" si="14"/>
        <v>0</v>
      </c>
      <c r="AC429">
        <f t="shared" si="15"/>
        <v>0</v>
      </c>
      <c r="AE429">
        <f t="shared" si="0"/>
      </c>
      <c r="AV429">
        <f t="shared" si="16"/>
      </c>
      <c r="BM429">
        <f t="shared" si="17"/>
      </c>
      <c r="CD429">
        <f t="shared" si="0"/>
      </c>
      <c r="CZ429">
        <f t="shared" si="18"/>
      </c>
      <c r="DA429">
        <f t="shared" si="1"/>
      </c>
      <c r="DB429">
        <f t="shared" si="19"/>
      </c>
      <c r="DC429">
        <f t="shared" si="20"/>
      </c>
      <c r="DD429">
        <f t="shared" si="21"/>
      </c>
      <c r="DE429">
        <f t="shared" si="22"/>
      </c>
      <c r="DF429">
        <f t="shared" si="23"/>
      </c>
      <c r="DG429">
        <f t="shared" si="24"/>
      </c>
      <c r="DH429">
        <f t="shared" si="25"/>
      </c>
      <c r="DI429">
        <f t="shared" si="1"/>
      </c>
    </row>
    <row r="430" ht="15" customHeight="1">
      <c r="B430">
        <f t="shared" si="2"/>
      </c>
      <c r="R430">
        <f t="shared" si="4"/>
        <v>0</v>
      </c>
      <c r="S430">
        <f t="shared" si="5"/>
        <v>0</v>
      </c>
      <c r="T430">
        <f t="shared" si="6"/>
        <v>0</v>
      </c>
      <c r="U430">
        <f t="shared" si="7"/>
        <v>0</v>
      </c>
      <c r="V430">
        <f t="shared" si="8"/>
        <v>0</v>
      </c>
      <c r="W430">
        <f t="shared" si="9"/>
        <v>0</v>
      </c>
      <c r="X430">
        <f t="shared" si="10"/>
        <v>0</v>
      </c>
      <c r="Y430">
        <f t="shared" si="11"/>
        <v>0</v>
      </c>
      <c r="Z430">
        <f t="shared" si="12"/>
        <v>0</v>
      </c>
      <c r="AA430">
        <f t="shared" si="13"/>
        <v>0</v>
      </c>
      <c r="AB430">
        <f t="shared" si="14"/>
        <v>0</v>
      </c>
      <c r="AC430">
        <f t="shared" si="15"/>
        <v>0</v>
      </c>
      <c r="AE430">
        <f t="shared" si="0"/>
      </c>
      <c r="AV430">
        <f t="shared" si="16"/>
      </c>
      <c r="BM430">
        <f t="shared" si="17"/>
      </c>
      <c r="CD430">
        <f t="shared" si="0"/>
      </c>
      <c r="CZ430">
        <f t="shared" si="18"/>
      </c>
      <c r="DA430">
        <f t="shared" si="1"/>
      </c>
      <c r="DB430">
        <f t="shared" si="19"/>
      </c>
      <c r="DC430">
        <f t="shared" si="20"/>
      </c>
      <c r="DD430">
        <f t="shared" si="21"/>
      </c>
      <c r="DE430">
        <f t="shared" si="22"/>
      </c>
      <c r="DF430">
        <f t="shared" si="23"/>
      </c>
      <c r="DG430">
        <f t="shared" si="24"/>
      </c>
      <c r="DH430">
        <f t="shared" si="25"/>
      </c>
      <c r="DI430">
        <f t="shared" si="1"/>
      </c>
    </row>
    <row r="431" ht="15" customHeight="1">
      <c r="B431">
        <f t="shared" si="2"/>
      </c>
      <c r="R431">
        <f t="shared" si="4"/>
        <v>0</v>
      </c>
      <c r="S431">
        <f t="shared" si="5"/>
        <v>0</v>
      </c>
      <c r="T431">
        <f t="shared" si="6"/>
        <v>0</v>
      </c>
      <c r="U431">
        <f t="shared" si="7"/>
        <v>0</v>
      </c>
      <c r="V431">
        <f t="shared" si="8"/>
        <v>0</v>
      </c>
      <c r="W431">
        <f t="shared" si="9"/>
        <v>0</v>
      </c>
      <c r="X431">
        <f t="shared" si="10"/>
        <v>0</v>
      </c>
      <c r="Y431">
        <f t="shared" si="11"/>
        <v>0</v>
      </c>
      <c r="Z431">
        <f t="shared" si="12"/>
        <v>0</v>
      </c>
      <c r="AA431">
        <f t="shared" si="13"/>
        <v>0</v>
      </c>
      <c r="AB431">
        <f t="shared" si="14"/>
        <v>0</v>
      </c>
      <c r="AC431">
        <f t="shared" si="15"/>
        <v>0</v>
      </c>
      <c r="AE431">
        <f t="shared" si="0"/>
      </c>
      <c r="AV431">
        <f t="shared" si="16"/>
      </c>
      <c r="BM431">
        <f t="shared" si="17"/>
      </c>
      <c r="CD431">
        <f t="shared" si="0"/>
      </c>
      <c r="CZ431">
        <f t="shared" si="18"/>
      </c>
      <c r="DA431">
        <f t="shared" si="1"/>
      </c>
      <c r="DB431">
        <f t="shared" si="19"/>
      </c>
      <c r="DC431">
        <f t="shared" si="20"/>
      </c>
      <c r="DD431">
        <f t="shared" si="21"/>
      </c>
      <c r="DE431">
        <f t="shared" si="22"/>
      </c>
      <c r="DF431">
        <f t="shared" si="23"/>
      </c>
      <c r="DG431">
        <f t="shared" si="24"/>
      </c>
      <c r="DH431">
        <f t="shared" si="25"/>
      </c>
      <c r="DI431">
        <f t="shared" si="1"/>
      </c>
    </row>
    <row r="432" ht="15" customHeight="1">
      <c r="B432">
        <f t="shared" si="2"/>
      </c>
      <c r="R432">
        <f t="shared" si="4"/>
        <v>0</v>
      </c>
      <c r="S432">
        <f t="shared" si="5"/>
        <v>0</v>
      </c>
      <c r="T432">
        <f t="shared" si="6"/>
        <v>0</v>
      </c>
      <c r="U432">
        <f t="shared" si="7"/>
        <v>0</v>
      </c>
      <c r="V432">
        <f t="shared" si="8"/>
        <v>0</v>
      </c>
      <c r="W432">
        <f t="shared" si="9"/>
        <v>0</v>
      </c>
      <c r="X432">
        <f t="shared" si="10"/>
        <v>0</v>
      </c>
      <c r="Y432">
        <f t="shared" si="11"/>
        <v>0</v>
      </c>
      <c r="Z432">
        <f t="shared" si="12"/>
        <v>0</v>
      </c>
      <c r="AA432">
        <f t="shared" si="13"/>
        <v>0</v>
      </c>
      <c r="AB432">
        <f t="shared" si="14"/>
        <v>0</v>
      </c>
      <c r="AC432">
        <f t="shared" si="15"/>
        <v>0</v>
      </c>
      <c r="AE432">
        <f t="shared" si="0"/>
      </c>
      <c r="AV432">
        <f t="shared" si="16"/>
      </c>
      <c r="BM432">
        <f t="shared" si="17"/>
      </c>
      <c r="CD432">
        <f t="shared" si="0"/>
      </c>
      <c r="CZ432">
        <f t="shared" si="18"/>
      </c>
      <c r="DA432">
        <f t="shared" si="1"/>
      </c>
      <c r="DB432">
        <f t="shared" si="19"/>
      </c>
      <c r="DC432">
        <f t="shared" si="20"/>
      </c>
      <c r="DD432">
        <f t="shared" si="21"/>
      </c>
      <c r="DE432">
        <f t="shared" si="22"/>
      </c>
      <c r="DF432">
        <f t="shared" si="23"/>
      </c>
      <c r="DG432">
        <f t="shared" si="24"/>
      </c>
      <c r="DH432">
        <f t="shared" si="25"/>
      </c>
      <c r="DI432">
        <f t="shared" si="1"/>
      </c>
    </row>
    <row r="433" ht="15" customHeight="1">
      <c r="B433">
        <f t="shared" si="2"/>
      </c>
      <c r="R433">
        <f t="shared" si="4"/>
        <v>0</v>
      </c>
      <c r="S433">
        <f t="shared" si="5"/>
        <v>0</v>
      </c>
      <c r="T433">
        <f t="shared" si="6"/>
        <v>0</v>
      </c>
      <c r="U433">
        <f t="shared" si="7"/>
        <v>0</v>
      </c>
      <c r="V433">
        <f t="shared" si="8"/>
        <v>0</v>
      </c>
      <c r="W433">
        <f t="shared" si="9"/>
        <v>0</v>
      </c>
      <c r="X433">
        <f t="shared" si="10"/>
        <v>0</v>
      </c>
      <c r="Y433">
        <f t="shared" si="11"/>
        <v>0</v>
      </c>
      <c r="Z433">
        <f t="shared" si="12"/>
        <v>0</v>
      </c>
      <c r="AA433">
        <f t="shared" si="13"/>
        <v>0</v>
      </c>
      <c r="AB433">
        <f t="shared" si="14"/>
        <v>0</v>
      </c>
      <c r="AC433">
        <f t="shared" si="15"/>
        <v>0</v>
      </c>
      <c r="AE433">
        <f t="shared" si="0"/>
      </c>
      <c r="AV433">
        <f t="shared" si="16"/>
      </c>
      <c r="BM433">
        <f t="shared" si="17"/>
      </c>
      <c r="CD433">
        <f t="shared" si="0"/>
      </c>
      <c r="CZ433">
        <f t="shared" si="18"/>
      </c>
      <c r="DA433">
        <f t="shared" si="1"/>
      </c>
      <c r="DB433">
        <f t="shared" si="19"/>
      </c>
      <c r="DC433">
        <f t="shared" si="20"/>
      </c>
      <c r="DD433">
        <f t="shared" si="21"/>
      </c>
      <c r="DE433">
        <f t="shared" si="22"/>
      </c>
      <c r="DF433">
        <f t="shared" si="23"/>
      </c>
      <c r="DG433">
        <f t="shared" si="24"/>
      </c>
      <c r="DH433">
        <f t="shared" si="25"/>
      </c>
      <c r="DI433">
        <f t="shared" si="1"/>
      </c>
    </row>
    <row r="434" ht="15" customHeight="1">
      <c r="B434">
        <f t="shared" si="2"/>
      </c>
      <c r="R434">
        <f t="shared" si="4"/>
        <v>0</v>
      </c>
      <c r="S434">
        <f t="shared" si="5"/>
        <v>0</v>
      </c>
      <c r="T434">
        <f t="shared" si="6"/>
        <v>0</v>
      </c>
      <c r="U434">
        <f t="shared" si="7"/>
        <v>0</v>
      </c>
      <c r="V434">
        <f t="shared" si="8"/>
        <v>0</v>
      </c>
      <c r="W434">
        <f t="shared" si="9"/>
        <v>0</v>
      </c>
      <c r="X434">
        <f t="shared" si="10"/>
        <v>0</v>
      </c>
      <c r="Y434">
        <f t="shared" si="11"/>
        <v>0</v>
      </c>
      <c r="Z434">
        <f t="shared" si="12"/>
        <v>0</v>
      </c>
      <c r="AA434">
        <f t="shared" si="13"/>
        <v>0</v>
      </c>
      <c r="AB434">
        <f t="shared" si="14"/>
        <v>0</v>
      </c>
      <c r="AC434">
        <f t="shared" si="15"/>
        <v>0</v>
      </c>
      <c r="AE434">
        <f t="shared" si="0"/>
      </c>
      <c r="AV434">
        <f t="shared" si="16"/>
      </c>
      <c r="BM434">
        <f t="shared" si="17"/>
      </c>
      <c r="CD434">
        <f t="shared" si="0"/>
      </c>
      <c r="CZ434">
        <f t="shared" si="18"/>
      </c>
      <c r="DA434">
        <f t="shared" si="1"/>
      </c>
      <c r="DB434">
        <f t="shared" si="19"/>
      </c>
      <c r="DC434">
        <f t="shared" si="20"/>
      </c>
      <c r="DD434">
        <f t="shared" si="21"/>
      </c>
      <c r="DE434">
        <f t="shared" si="22"/>
      </c>
      <c r="DF434">
        <f t="shared" si="23"/>
      </c>
      <c r="DG434">
        <f t="shared" si="24"/>
      </c>
      <c r="DH434">
        <f t="shared" si="25"/>
      </c>
      <c r="DI434">
        <f t="shared" si="1"/>
      </c>
    </row>
    <row r="435" ht="15" customHeight="1">
      <c r="B435">
        <f t="shared" si="2"/>
      </c>
      <c r="R435">
        <f t="shared" si="4"/>
        <v>0</v>
      </c>
      <c r="S435">
        <f t="shared" si="5"/>
        <v>0</v>
      </c>
      <c r="T435">
        <f t="shared" si="6"/>
        <v>0</v>
      </c>
      <c r="U435">
        <f t="shared" si="7"/>
        <v>0</v>
      </c>
      <c r="V435">
        <f t="shared" si="8"/>
        <v>0</v>
      </c>
      <c r="W435">
        <f t="shared" si="9"/>
        <v>0</v>
      </c>
      <c r="X435">
        <f t="shared" si="10"/>
        <v>0</v>
      </c>
      <c r="Y435">
        <f t="shared" si="11"/>
        <v>0</v>
      </c>
      <c r="Z435">
        <f t="shared" si="12"/>
        <v>0</v>
      </c>
      <c r="AA435">
        <f t="shared" si="13"/>
        <v>0</v>
      </c>
      <c r="AB435">
        <f t="shared" si="14"/>
        <v>0</v>
      </c>
      <c r="AC435">
        <f t="shared" si="15"/>
        <v>0</v>
      </c>
      <c r="AE435">
        <f t="shared" si="0"/>
      </c>
      <c r="AV435">
        <f t="shared" si="16"/>
      </c>
      <c r="BM435">
        <f t="shared" si="17"/>
      </c>
      <c r="CD435">
        <f t="shared" si="0"/>
      </c>
      <c r="CZ435">
        <f t="shared" si="18"/>
      </c>
      <c r="DA435">
        <f t="shared" si="1"/>
      </c>
      <c r="DB435">
        <f t="shared" si="19"/>
      </c>
      <c r="DC435">
        <f t="shared" si="20"/>
      </c>
      <c r="DD435">
        <f t="shared" si="21"/>
      </c>
      <c r="DE435">
        <f t="shared" si="22"/>
      </c>
      <c r="DF435">
        <f t="shared" si="23"/>
      </c>
      <c r="DG435">
        <f t="shared" si="24"/>
      </c>
      <c r="DH435">
        <f t="shared" si="25"/>
      </c>
      <c r="DI435">
        <f t="shared" si="1"/>
      </c>
    </row>
    <row r="436" ht="15" customHeight="1">
      <c r="B436">
        <f t="shared" si="2"/>
      </c>
      <c r="R436">
        <f t="shared" si="4"/>
        <v>0</v>
      </c>
      <c r="S436">
        <f t="shared" si="5"/>
        <v>0</v>
      </c>
      <c r="T436">
        <f t="shared" si="6"/>
        <v>0</v>
      </c>
      <c r="U436">
        <f t="shared" si="7"/>
        <v>0</v>
      </c>
      <c r="V436">
        <f t="shared" si="8"/>
        <v>0</v>
      </c>
      <c r="W436">
        <f t="shared" si="9"/>
        <v>0</v>
      </c>
      <c r="X436">
        <f t="shared" si="10"/>
        <v>0</v>
      </c>
      <c r="Y436">
        <f t="shared" si="11"/>
        <v>0</v>
      </c>
      <c r="Z436">
        <f t="shared" si="12"/>
        <v>0</v>
      </c>
      <c r="AA436">
        <f t="shared" si="13"/>
        <v>0</v>
      </c>
      <c r="AB436">
        <f t="shared" si="14"/>
        <v>0</v>
      </c>
      <c r="AC436">
        <f t="shared" si="15"/>
        <v>0</v>
      </c>
      <c r="AE436">
        <f t="shared" si="0"/>
      </c>
      <c r="AV436">
        <f t="shared" si="16"/>
      </c>
      <c r="BM436">
        <f t="shared" si="17"/>
      </c>
      <c r="CD436">
        <f t="shared" si="0"/>
      </c>
      <c r="CZ436">
        <f t="shared" si="18"/>
      </c>
      <c r="DA436">
        <f t="shared" si="1"/>
      </c>
      <c r="DB436">
        <f t="shared" si="19"/>
      </c>
      <c r="DC436">
        <f t="shared" si="20"/>
      </c>
      <c r="DD436">
        <f t="shared" si="21"/>
      </c>
      <c r="DE436">
        <f t="shared" si="22"/>
      </c>
      <c r="DF436">
        <f t="shared" si="23"/>
      </c>
      <c r="DG436">
        <f t="shared" si="24"/>
      </c>
      <c r="DH436">
        <f t="shared" si="25"/>
      </c>
      <c r="DI436">
        <f t="shared" si="1"/>
      </c>
    </row>
    <row r="437" ht="15" customHeight="1">
      <c r="B437">
        <f t="shared" si="2"/>
      </c>
      <c r="R437">
        <f t="shared" si="4"/>
        <v>0</v>
      </c>
      <c r="S437">
        <f t="shared" si="5"/>
        <v>0</v>
      </c>
      <c r="T437">
        <f t="shared" si="6"/>
        <v>0</v>
      </c>
      <c r="U437">
        <f t="shared" si="7"/>
        <v>0</v>
      </c>
      <c r="V437">
        <f t="shared" si="8"/>
        <v>0</v>
      </c>
      <c r="W437">
        <f t="shared" si="9"/>
        <v>0</v>
      </c>
      <c r="X437">
        <f t="shared" si="10"/>
        <v>0</v>
      </c>
      <c r="Y437">
        <f t="shared" si="11"/>
        <v>0</v>
      </c>
      <c r="Z437">
        <f t="shared" si="12"/>
        <v>0</v>
      </c>
      <c r="AA437">
        <f t="shared" si="13"/>
        <v>0</v>
      </c>
      <c r="AB437">
        <f t="shared" si="14"/>
        <v>0</v>
      </c>
      <c r="AC437">
        <f t="shared" si="15"/>
        <v>0</v>
      </c>
      <c r="AE437">
        <f t="shared" si="0"/>
      </c>
      <c r="AV437">
        <f t="shared" si="16"/>
      </c>
      <c r="BM437">
        <f t="shared" si="17"/>
      </c>
      <c r="CD437">
        <f t="shared" si="0"/>
      </c>
      <c r="CZ437">
        <f t="shared" si="18"/>
      </c>
      <c r="DA437">
        <f t="shared" si="1"/>
      </c>
      <c r="DB437">
        <f t="shared" si="19"/>
      </c>
      <c r="DC437">
        <f t="shared" si="20"/>
      </c>
      <c r="DD437">
        <f t="shared" si="21"/>
      </c>
      <c r="DE437">
        <f t="shared" si="22"/>
      </c>
      <c r="DF437">
        <f t="shared" si="23"/>
      </c>
      <c r="DG437">
        <f t="shared" si="24"/>
      </c>
      <c r="DH437">
        <f t="shared" si="25"/>
      </c>
      <c r="DI437">
        <f t="shared" si="1"/>
      </c>
    </row>
    <row r="438" ht="15" customHeight="1">
      <c r="B438">
        <f t="shared" si="2"/>
      </c>
      <c r="R438">
        <f t="shared" si="4"/>
        <v>0</v>
      </c>
      <c r="S438">
        <f t="shared" si="5"/>
        <v>0</v>
      </c>
      <c r="T438">
        <f t="shared" si="6"/>
        <v>0</v>
      </c>
      <c r="U438">
        <f t="shared" si="7"/>
        <v>0</v>
      </c>
      <c r="V438">
        <f t="shared" si="8"/>
        <v>0</v>
      </c>
      <c r="W438">
        <f t="shared" si="9"/>
        <v>0</v>
      </c>
      <c r="X438">
        <f t="shared" si="10"/>
        <v>0</v>
      </c>
      <c r="Y438">
        <f t="shared" si="11"/>
        <v>0</v>
      </c>
      <c r="Z438">
        <f t="shared" si="12"/>
        <v>0</v>
      </c>
      <c r="AA438">
        <f t="shared" si="13"/>
        <v>0</v>
      </c>
      <c r="AB438">
        <f t="shared" si="14"/>
        <v>0</v>
      </c>
      <c r="AC438">
        <f t="shared" si="15"/>
        <v>0</v>
      </c>
      <c r="AE438">
        <f t="shared" si="0"/>
      </c>
      <c r="AV438">
        <f t="shared" si="16"/>
      </c>
      <c r="BM438">
        <f t="shared" si="17"/>
      </c>
      <c r="CD438">
        <f t="shared" si="0"/>
      </c>
      <c r="CZ438">
        <f t="shared" si="18"/>
      </c>
      <c r="DA438">
        <f t="shared" si="1"/>
      </c>
      <c r="DB438">
        <f t="shared" si="19"/>
      </c>
      <c r="DC438">
        <f t="shared" si="20"/>
      </c>
      <c r="DD438">
        <f t="shared" si="21"/>
      </c>
      <c r="DE438">
        <f t="shared" si="22"/>
      </c>
      <c r="DF438">
        <f t="shared" si="23"/>
      </c>
      <c r="DG438">
        <f t="shared" si="24"/>
      </c>
      <c r="DH438">
        <f t="shared" si="25"/>
      </c>
      <c r="DI438">
        <f t="shared" si="1"/>
      </c>
    </row>
    <row r="439" ht="15" customHeight="1">
      <c r="B439">
        <f t="shared" si="2"/>
      </c>
      <c r="R439">
        <f t="shared" si="4"/>
        <v>0</v>
      </c>
      <c r="S439">
        <f t="shared" si="5"/>
        <v>0</v>
      </c>
      <c r="T439">
        <f t="shared" si="6"/>
        <v>0</v>
      </c>
      <c r="U439">
        <f t="shared" si="7"/>
        <v>0</v>
      </c>
      <c r="V439">
        <f t="shared" si="8"/>
        <v>0</v>
      </c>
      <c r="W439">
        <f t="shared" si="9"/>
        <v>0</v>
      </c>
      <c r="X439">
        <f t="shared" si="10"/>
        <v>0</v>
      </c>
      <c r="Y439">
        <f t="shared" si="11"/>
        <v>0</v>
      </c>
      <c r="Z439">
        <f t="shared" si="12"/>
        <v>0</v>
      </c>
      <c r="AA439">
        <f t="shared" si="13"/>
        <v>0</v>
      </c>
      <c r="AB439">
        <f t="shared" si="14"/>
        <v>0</v>
      </c>
      <c r="AC439">
        <f t="shared" si="15"/>
        <v>0</v>
      </c>
      <c r="AE439">
        <f t="shared" si="0"/>
      </c>
      <c r="AV439">
        <f t="shared" si="16"/>
      </c>
      <c r="BM439">
        <f t="shared" si="17"/>
      </c>
      <c r="CD439">
        <f t="shared" si="0"/>
      </c>
      <c r="CZ439">
        <f t="shared" si="18"/>
      </c>
      <c r="DA439">
        <f t="shared" si="1"/>
      </c>
      <c r="DB439">
        <f t="shared" si="19"/>
      </c>
      <c r="DC439">
        <f t="shared" si="20"/>
      </c>
      <c r="DD439">
        <f t="shared" si="21"/>
      </c>
      <c r="DE439">
        <f t="shared" si="22"/>
      </c>
      <c r="DF439">
        <f t="shared" si="23"/>
      </c>
      <c r="DG439">
        <f t="shared" si="24"/>
      </c>
      <c r="DH439">
        <f t="shared" si="25"/>
      </c>
      <c r="DI439">
        <f t="shared" si="1"/>
      </c>
    </row>
    <row r="440" ht="15" customHeight="1">
      <c r="B440">
        <f t="shared" si="2"/>
      </c>
      <c r="R440">
        <f t="shared" si="4"/>
        <v>0</v>
      </c>
      <c r="S440">
        <f t="shared" si="5"/>
        <v>0</v>
      </c>
      <c r="T440">
        <f t="shared" si="6"/>
        <v>0</v>
      </c>
      <c r="U440">
        <f t="shared" si="7"/>
        <v>0</v>
      </c>
      <c r="V440">
        <f t="shared" si="8"/>
        <v>0</v>
      </c>
      <c r="W440">
        <f t="shared" si="9"/>
        <v>0</v>
      </c>
      <c r="X440">
        <f t="shared" si="10"/>
        <v>0</v>
      </c>
      <c r="Y440">
        <f t="shared" si="11"/>
        <v>0</v>
      </c>
      <c r="Z440">
        <f t="shared" si="12"/>
        <v>0</v>
      </c>
      <c r="AA440">
        <f t="shared" si="13"/>
        <v>0</v>
      </c>
      <c r="AB440">
        <f t="shared" si="14"/>
        <v>0</v>
      </c>
      <c r="AC440">
        <f t="shared" si="15"/>
        <v>0</v>
      </c>
      <c r="AE440">
        <f t="shared" si="0"/>
      </c>
      <c r="AV440">
        <f t="shared" si="16"/>
      </c>
      <c r="BM440">
        <f t="shared" si="17"/>
      </c>
      <c r="CD440">
        <f t="shared" si="0"/>
      </c>
      <c r="CZ440">
        <f t="shared" si="18"/>
      </c>
      <c r="DA440">
        <f t="shared" si="1"/>
      </c>
      <c r="DB440">
        <f t="shared" si="19"/>
      </c>
      <c r="DC440">
        <f t="shared" si="20"/>
      </c>
      <c r="DD440">
        <f t="shared" si="21"/>
      </c>
      <c r="DE440">
        <f t="shared" si="22"/>
      </c>
      <c r="DF440">
        <f t="shared" si="23"/>
      </c>
      <c r="DG440">
        <f t="shared" si="24"/>
      </c>
      <c r="DH440">
        <f t="shared" si="25"/>
      </c>
      <c r="DI440">
        <f t="shared" si="1"/>
      </c>
    </row>
    <row r="441" ht="15" customHeight="1">
      <c r="B441">
        <f t="shared" si="2"/>
      </c>
      <c r="R441">
        <f t="shared" si="4"/>
        <v>0</v>
      </c>
      <c r="S441">
        <f t="shared" si="5"/>
        <v>0</v>
      </c>
      <c r="T441">
        <f t="shared" si="6"/>
        <v>0</v>
      </c>
      <c r="U441">
        <f t="shared" si="7"/>
        <v>0</v>
      </c>
      <c r="V441">
        <f t="shared" si="8"/>
        <v>0</v>
      </c>
      <c r="W441">
        <f t="shared" si="9"/>
        <v>0</v>
      </c>
      <c r="X441">
        <f t="shared" si="10"/>
        <v>0</v>
      </c>
      <c r="Y441">
        <f t="shared" si="11"/>
        <v>0</v>
      </c>
      <c r="Z441">
        <f t="shared" si="12"/>
        <v>0</v>
      </c>
      <c r="AA441">
        <f t="shared" si="13"/>
        <v>0</v>
      </c>
      <c r="AB441">
        <f t="shared" si="14"/>
        <v>0</v>
      </c>
      <c r="AC441">
        <f t="shared" si="15"/>
        <v>0</v>
      </c>
      <c r="AE441">
        <f t="shared" si="0"/>
      </c>
      <c r="AV441">
        <f t="shared" si="16"/>
      </c>
      <c r="BM441">
        <f t="shared" si="17"/>
      </c>
      <c r="CD441">
        <f t="shared" si="0"/>
      </c>
      <c r="CZ441">
        <f t="shared" si="18"/>
      </c>
      <c r="DA441">
        <f t="shared" si="1"/>
      </c>
      <c r="DB441">
        <f t="shared" si="19"/>
      </c>
      <c r="DC441">
        <f t="shared" si="20"/>
      </c>
      <c r="DD441">
        <f t="shared" si="21"/>
      </c>
      <c r="DE441">
        <f t="shared" si="22"/>
      </c>
      <c r="DF441">
        <f t="shared" si="23"/>
      </c>
      <c r="DG441">
        <f t="shared" si="24"/>
      </c>
      <c r="DH441">
        <f t="shared" si="25"/>
      </c>
      <c r="DI441">
        <f t="shared" si="1"/>
      </c>
    </row>
    <row r="442" ht="15" customHeight="1">
      <c r="B442">
        <f t="shared" si="2"/>
      </c>
      <c r="R442">
        <f t="shared" si="4"/>
        <v>0</v>
      </c>
      <c r="S442">
        <f t="shared" si="5"/>
        <v>0</v>
      </c>
      <c r="T442">
        <f t="shared" si="6"/>
        <v>0</v>
      </c>
      <c r="U442">
        <f t="shared" si="7"/>
        <v>0</v>
      </c>
      <c r="V442">
        <f t="shared" si="8"/>
        <v>0</v>
      </c>
      <c r="W442">
        <f t="shared" si="9"/>
        <v>0</v>
      </c>
      <c r="X442">
        <f t="shared" si="10"/>
        <v>0</v>
      </c>
      <c r="Y442">
        <f t="shared" si="11"/>
        <v>0</v>
      </c>
      <c r="Z442">
        <f t="shared" si="12"/>
        <v>0</v>
      </c>
      <c r="AA442">
        <f t="shared" si="13"/>
        <v>0</v>
      </c>
      <c r="AB442">
        <f t="shared" si="14"/>
        <v>0</v>
      </c>
      <c r="AC442">
        <f t="shared" si="15"/>
        <v>0</v>
      </c>
      <c r="AE442">
        <f t="shared" si="0"/>
      </c>
      <c r="AV442">
        <f t="shared" si="16"/>
      </c>
      <c r="BM442">
        <f t="shared" si="17"/>
      </c>
      <c r="CD442">
        <f t="shared" si="0"/>
      </c>
      <c r="CZ442">
        <f t="shared" si="18"/>
      </c>
      <c r="DA442">
        <f t="shared" si="1"/>
      </c>
      <c r="DB442">
        <f t="shared" si="19"/>
      </c>
      <c r="DC442">
        <f t="shared" si="20"/>
      </c>
      <c r="DD442">
        <f t="shared" si="21"/>
      </c>
      <c r="DE442">
        <f t="shared" si="22"/>
      </c>
      <c r="DF442">
        <f t="shared" si="23"/>
      </c>
      <c r="DG442">
        <f t="shared" si="24"/>
      </c>
      <c r="DH442">
        <f t="shared" si="25"/>
      </c>
      <c r="DI442">
        <f t="shared" si="1"/>
      </c>
    </row>
    <row r="443" ht="15" customHeight="1">
      <c r="B443">
        <f t="shared" si="2"/>
      </c>
      <c r="R443">
        <f t="shared" si="4"/>
        <v>0</v>
      </c>
      <c r="S443">
        <f t="shared" si="5"/>
        <v>0</v>
      </c>
      <c r="T443">
        <f t="shared" si="6"/>
        <v>0</v>
      </c>
      <c r="U443">
        <f t="shared" si="7"/>
        <v>0</v>
      </c>
      <c r="V443">
        <f t="shared" si="8"/>
        <v>0</v>
      </c>
      <c r="W443">
        <f t="shared" si="9"/>
        <v>0</v>
      </c>
      <c r="X443">
        <f t="shared" si="10"/>
        <v>0</v>
      </c>
      <c r="Y443">
        <f t="shared" si="11"/>
        <v>0</v>
      </c>
      <c r="Z443">
        <f t="shared" si="12"/>
        <v>0</v>
      </c>
      <c r="AA443">
        <f t="shared" si="13"/>
        <v>0</v>
      </c>
      <c r="AB443">
        <f t="shared" si="14"/>
        <v>0</v>
      </c>
      <c r="AC443">
        <f t="shared" si="15"/>
        <v>0</v>
      </c>
      <c r="AE443">
        <f t="shared" si="0"/>
      </c>
      <c r="AV443">
        <f t="shared" si="16"/>
      </c>
      <c r="BM443">
        <f t="shared" si="17"/>
      </c>
      <c r="CD443">
        <f t="shared" si="0"/>
      </c>
      <c r="CZ443">
        <f t="shared" si="18"/>
      </c>
      <c r="DA443">
        <f t="shared" si="1"/>
      </c>
      <c r="DB443">
        <f t="shared" si="19"/>
      </c>
      <c r="DC443">
        <f t="shared" si="20"/>
      </c>
      <c r="DD443">
        <f t="shared" si="21"/>
      </c>
      <c r="DE443">
        <f t="shared" si="22"/>
      </c>
      <c r="DF443">
        <f t="shared" si="23"/>
      </c>
      <c r="DG443">
        <f t="shared" si="24"/>
      </c>
      <c r="DH443">
        <f t="shared" si="25"/>
      </c>
      <c r="DI443">
        <f t="shared" si="1"/>
      </c>
    </row>
    <row r="444" ht="15" customHeight="1">
      <c r="B444">
        <f t="shared" si="2"/>
      </c>
      <c r="R444">
        <f t="shared" si="4"/>
        <v>0</v>
      </c>
      <c r="S444">
        <f t="shared" si="5"/>
        <v>0</v>
      </c>
      <c r="T444">
        <f t="shared" si="6"/>
        <v>0</v>
      </c>
      <c r="U444">
        <f t="shared" si="7"/>
        <v>0</v>
      </c>
      <c r="V444">
        <f t="shared" si="8"/>
        <v>0</v>
      </c>
      <c r="W444">
        <f t="shared" si="9"/>
        <v>0</v>
      </c>
      <c r="X444">
        <f t="shared" si="10"/>
        <v>0</v>
      </c>
      <c r="Y444">
        <f t="shared" si="11"/>
        <v>0</v>
      </c>
      <c r="Z444">
        <f t="shared" si="12"/>
        <v>0</v>
      </c>
      <c r="AA444">
        <f t="shared" si="13"/>
        <v>0</v>
      </c>
      <c r="AB444">
        <f t="shared" si="14"/>
        <v>0</v>
      </c>
      <c r="AC444">
        <f t="shared" si="15"/>
        <v>0</v>
      </c>
      <c r="AE444">
        <f t="shared" si="0"/>
      </c>
      <c r="AV444">
        <f t="shared" si="16"/>
      </c>
      <c r="BM444">
        <f t="shared" si="17"/>
      </c>
      <c r="CD444">
        <f t="shared" si="0"/>
      </c>
      <c r="CZ444">
        <f t="shared" si="18"/>
      </c>
      <c r="DA444">
        <f t="shared" si="1"/>
      </c>
      <c r="DB444">
        <f t="shared" si="19"/>
      </c>
      <c r="DC444">
        <f t="shared" si="20"/>
      </c>
      <c r="DD444">
        <f t="shared" si="21"/>
      </c>
      <c r="DE444">
        <f t="shared" si="22"/>
      </c>
      <c r="DF444">
        <f t="shared" si="23"/>
      </c>
      <c r="DG444">
        <f t="shared" si="24"/>
      </c>
      <c r="DH444">
        <f t="shared" si="25"/>
      </c>
      <c r="DI444">
        <f t="shared" si="1"/>
      </c>
    </row>
    <row r="445" ht="15" customHeight="1">
      <c r="B445">
        <f t="shared" si="2"/>
      </c>
      <c r="R445">
        <f t="shared" si="4"/>
        <v>0</v>
      </c>
      <c r="S445">
        <f t="shared" si="5"/>
        <v>0</v>
      </c>
      <c r="T445">
        <f t="shared" si="6"/>
        <v>0</v>
      </c>
      <c r="U445">
        <f t="shared" si="7"/>
        <v>0</v>
      </c>
      <c r="V445">
        <f t="shared" si="8"/>
        <v>0</v>
      </c>
      <c r="W445">
        <f t="shared" si="9"/>
        <v>0</v>
      </c>
      <c r="X445">
        <f t="shared" si="10"/>
        <v>0</v>
      </c>
      <c r="Y445">
        <f t="shared" si="11"/>
        <v>0</v>
      </c>
      <c r="Z445">
        <f t="shared" si="12"/>
        <v>0</v>
      </c>
      <c r="AA445">
        <f t="shared" si="13"/>
        <v>0</v>
      </c>
      <c r="AB445">
        <f t="shared" si="14"/>
        <v>0</v>
      </c>
      <c r="AC445">
        <f t="shared" si="15"/>
        <v>0</v>
      </c>
      <c r="AE445">
        <f t="shared" si="0"/>
      </c>
      <c r="AV445">
        <f t="shared" si="16"/>
      </c>
      <c r="BM445">
        <f t="shared" si="17"/>
      </c>
      <c r="CD445">
        <f t="shared" si="0"/>
      </c>
      <c r="CZ445">
        <f t="shared" si="18"/>
      </c>
      <c r="DA445">
        <f t="shared" si="1"/>
      </c>
      <c r="DB445">
        <f t="shared" si="19"/>
      </c>
      <c r="DC445">
        <f t="shared" si="20"/>
      </c>
      <c r="DD445">
        <f t="shared" si="21"/>
      </c>
      <c r="DE445">
        <f t="shared" si="22"/>
      </c>
      <c r="DF445">
        <f t="shared" si="23"/>
      </c>
      <c r="DG445">
        <f t="shared" si="24"/>
      </c>
      <c r="DH445">
        <f t="shared" si="25"/>
      </c>
      <c r="DI445">
        <f t="shared" si="1"/>
      </c>
    </row>
    <row r="446" ht="15" customHeight="1">
      <c r="B446">
        <f t="shared" si="2"/>
      </c>
      <c r="R446">
        <f t="shared" si="4"/>
        <v>0</v>
      </c>
      <c r="S446">
        <f t="shared" si="5"/>
        <v>0</v>
      </c>
      <c r="T446">
        <f t="shared" si="6"/>
        <v>0</v>
      </c>
      <c r="U446">
        <f t="shared" si="7"/>
        <v>0</v>
      </c>
      <c r="V446">
        <f t="shared" si="8"/>
        <v>0</v>
      </c>
      <c r="W446">
        <f t="shared" si="9"/>
        <v>0</v>
      </c>
      <c r="X446">
        <f t="shared" si="10"/>
        <v>0</v>
      </c>
      <c r="Y446">
        <f t="shared" si="11"/>
        <v>0</v>
      </c>
      <c r="Z446">
        <f t="shared" si="12"/>
        <v>0</v>
      </c>
      <c r="AA446">
        <f t="shared" si="13"/>
        <v>0</v>
      </c>
      <c r="AB446">
        <f t="shared" si="14"/>
        <v>0</v>
      </c>
      <c r="AC446">
        <f t="shared" si="15"/>
        <v>0</v>
      </c>
      <c r="AE446">
        <f t="shared" si="0"/>
      </c>
      <c r="AV446">
        <f t="shared" si="16"/>
      </c>
      <c r="BM446">
        <f t="shared" si="17"/>
      </c>
      <c r="CD446">
        <f t="shared" si="0"/>
      </c>
      <c r="CZ446">
        <f t="shared" si="18"/>
      </c>
      <c r="DA446">
        <f t="shared" si="1"/>
      </c>
      <c r="DB446">
        <f t="shared" si="19"/>
      </c>
      <c r="DC446">
        <f t="shared" si="20"/>
      </c>
      <c r="DD446">
        <f t="shared" si="21"/>
      </c>
      <c r="DE446">
        <f t="shared" si="22"/>
      </c>
      <c r="DF446">
        <f t="shared" si="23"/>
      </c>
      <c r="DG446">
        <f t="shared" si="24"/>
      </c>
      <c r="DH446">
        <f t="shared" si="25"/>
      </c>
      <c r="DI446">
        <f t="shared" si="1"/>
      </c>
    </row>
    <row r="447" ht="15" customHeight="1">
      <c r="B447">
        <f t="shared" si="2"/>
      </c>
      <c r="R447">
        <f t="shared" si="4"/>
        <v>0</v>
      </c>
      <c r="S447">
        <f t="shared" si="5"/>
        <v>0</v>
      </c>
      <c r="T447">
        <f t="shared" si="6"/>
        <v>0</v>
      </c>
      <c r="U447">
        <f t="shared" si="7"/>
        <v>0</v>
      </c>
      <c r="V447">
        <f t="shared" si="8"/>
        <v>0</v>
      </c>
      <c r="W447">
        <f t="shared" si="9"/>
        <v>0</v>
      </c>
      <c r="X447">
        <f t="shared" si="10"/>
        <v>0</v>
      </c>
      <c r="Y447">
        <f t="shared" si="11"/>
        <v>0</v>
      </c>
      <c r="Z447">
        <f t="shared" si="12"/>
        <v>0</v>
      </c>
      <c r="AA447">
        <f t="shared" si="13"/>
        <v>0</v>
      </c>
      <c r="AB447">
        <f t="shared" si="14"/>
        <v>0</v>
      </c>
      <c r="AC447">
        <f t="shared" si="15"/>
        <v>0</v>
      </c>
      <c r="AE447">
        <f t="shared" si="0"/>
      </c>
      <c r="AV447">
        <f t="shared" si="16"/>
      </c>
      <c r="BM447">
        <f t="shared" si="17"/>
      </c>
      <c r="CD447">
        <f t="shared" si="0"/>
      </c>
      <c r="CZ447">
        <f t="shared" si="18"/>
      </c>
      <c r="DA447">
        <f t="shared" si="1"/>
      </c>
      <c r="DB447">
        <f t="shared" si="19"/>
      </c>
      <c r="DC447">
        <f t="shared" si="20"/>
      </c>
      <c r="DD447">
        <f t="shared" si="21"/>
      </c>
      <c r="DE447">
        <f t="shared" si="22"/>
      </c>
      <c r="DF447">
        <f t="shared" si="23"/>
      </c>
      <c r="DG447">
        <f t="shared" si="24"/>
      </c>
      <c r="DH447">
        <f t="shared" si="25"/>
      </c>
      <c r="DI447">
        <f t="shared" si="1"/>
      </c>
    </row>
    <row r="448" ht="15" customHeight="1">
      <c r="B448">
        <f t="shared" si="2"/>
      </c>
      <c r="R448">
        <f t="shared" si="4"/>
        <v>0</v>
      </c>
      <c r="S448">
        <f t="shared" si="5"/>
        <v>0</v>
      </c>
      <c r="T448">
        <f t="shared" si="6"/>
        <v>0</v>
      </c>
      <c r="U448">
        <f t="shared" si="7"/>
        <v>0</v>
      </c>
      <c r="V448">
        <f t="shared" si="8"/>
        <v>0</v>
      </c>
      <c r="W448">
        <f t="shared" si="9"/>
        <v>0</v>
      </c>
      <c r="X448">
        <f t="shared" si="10"/>
        <v>0</v>
      </c>
      <c r="Y448">
        <f t="shared" si="11"/>
        <v>0</v>
      </c>
      <c r="Z448">
        <f t="shared" si="12"/>
        <v>0</v>
      </c>
      <c r="AA448">
        <f t="shared" si="13"/>
        <v>0</v>
      </c>
      <c r="AB448">
        <f t="shared" si="14"/>
        <v>0</v>
      </c>
      <c r="AC448">
        <f t="shared" si="15"/>
        <v>0</v>
      </c>
      <c r="AE448">
        <f t="shared" si="0"/>
      </c>
      <c r="AV448">
        <f t="shared" si="16"/>
      </c>
      <c r="BM448">
        <f t="shared" si="17"/>
      </c>
      <c r="CD448">
        <f t="shared" si="0"/>
      </c>
      <c r="CZ448">
        <f t="shared" si="18"/>
      </c>
      <c r="DA448">
        <f t="shared" si="1"/>
      </c>
      <c r="DB448">
        <f t="shared" si="19"/>
      </c>
      <c r="DC448">
        <f t="shared" si="20"/>
      </c>
      <c r="DD448">
        <f t="shared" si="21"/>
      </c>
      <c r="DE448">
        <f t="shared" si="22"/>
      </c>
      <c r="DF448">
        <f t="shared" si="23"/>
      </c>
      <c r="DG448">
        <f t="shared" si="24"/>
      </c>
      <c r="DH448">
        <f t="shared" si="25"/>
      </c>
      <c r="DI448">
        <f t="shared" si="1"/>
      </c>
    </row>
    <row r="449" ht="15" customHeight="1">
      <c r="B449">
        <f t="shared" si="2"/>
      </c>
      <c r="R449">
        <f t="shared" si="4"/>
        <v>0</v>
      </c>
      <c r="S449">
        <f t="shared" si="5"/>
        <v>0</v>
      </c>
      <c r="T449">
        <f t="shared" si="6"/>
        <v>0</v>
      </c>
      <c r="U449">
        <f t="shared" si="7"/>
        <v>0</v>
      </c>
      <c r="V449">
        <f t="shared" si="8"/>
        <v>0</v>
      </c>
      <c r="W449">
        <f t="shared" si="9"/>
        <v>0</v>
      </c>
      <c r="X449">
        <f t="shared" si="10"/>
        <v>0</v>
      </c>
      <c r="Y449">
        <f t="shared" si="11"/>
        <v>0</v>
      </c>
      <c r="Z449">
        <f t="shared" si="12"/>
        <v>0</v>
      </c>
      <c r="AA449">
        <f t="shared" si="13"/>
        <v>0</v>
      </c>
      <c r="AB449">
        <f t="shared" si="14"/>
        <v>0</v>
      </c>
      <c r="AC449">
        <f t="shared" si="15"/>
        <v>0</v>
      </c>
      <c r="AE449">
        <f t="shared" si="0"/>
      </c>
      <c r="AV449">
        <f t="shared" si="16"/>
      </c>
      <c r="BM449">
        <f t="shared" si="17"/>
      </c>
      <c r="CD449">
        <f t="shared" si="0"/>
      </c>
      <c r="CZ449">
        <f t="shared" si="18"/>
      </c>
      <c r="DA449">
        <f t="shared" si="1"/>
      </c>
      <c r="DB449">
        <f t="shared" si="19"/>
      </c>
      <c r="DC449">
        <f t="shared" si="20"/>
      </c>
      <c r="DD449">
        <f t="shared" si="21"/>
      </c>
      <c r="DE449">
        <f t="shared" si="22"/>
      </c>
      <c r="DF449">
        <f t="shared" si="23"/>
      </c>
      <c r="DG449">
        <f t="shared" si="24"/>
      </c>
      <c r="DH449">
        <f t="shared" si="25"/>
      </c>
      <c r="DI449">
        <f t="shared" si="1"/>
      </c>
    </row>
    <row r="450" ht="15" customHeight="1">
      <c r="B450">
        <f t="shared" si="2"/>
      </c>
      <c r="R450">
        <f t="shared" si="4"/>
        <v>0</v>
      </c>
      <c r="S450">
        <f t="shared" si="5"/>
        <v>0</v>
      </c>
      <c r="T450">
        <f t="shared" si="6"/>
        <v>0</v>
      </c>
      <c r="U450">
        <f t="shared" si="7"/>
        <v>0</v>
      </c>
      <c r="V450">
        <f t="shared" si="8"/>
        <v>0</v>
      </c>
      <c r="W450">
        <f t="shared" si="9"/>
        <v>0</v>
      </c>
      <c r="X450">
        <f t="shared" si="10"/>
        <v>0</v>
      </c>
      <c r="Y450">
        <f t="shared" si="11"/>
        <v>0</v>
      </c>
      <c r="Z450">
        <f t="shared" si="12"/>
        <v>0</v>
      </c>
      <c r="AA450">
        <f t="shared" si="13"/>
        <v>0</v>
      </c>
      <c r="AB450">
        <f t="shared" si="14"/>
        <v>0</v>
      </c>
      <c r="AC450">
        <f t="shared" si="15"/>
        <v>0</v>
      </c>
      <c r="AE450">
        <f t="shared" si="0"/>
      </c>
      <c r="AV450">
        <f t="shared" si="16"/>
      </c>
      <c r="BM450">
        <f t="shared" si="17"/>
      </c>
      <c r="CD450">
        <f t="shared" si="0"/>
      </c>
      <c r="CZ450">
        <f t="shared" si="18"/>
      </c>
      <c r="DA450">
        <f t="shared" si="1"/>
      </c>
      <c r="DB450">
        <f t="shared" si="19"/>
      </c>
      <c r="DC450">
        <f t="shared" si="20"/>
      </c>
      <c r="DD450">
        <f t="shared" si="21"/>
      </c>
      <c r="DE450">
        <f t="shared" si="22"/>
      </c>
      <c r="DF450">
        <f t="shared" si="23"/>
      </c>
      <c r="DG450">
        <f t="shared" si="24"/>
      </c>
      <c r="DH450">
        <f t="shared" si="25"/>
      </c>
      <c r="DI450">
        <f t="shared" si="1"/>
      </c>
    </row>
    <row r="451" ht="15" customHeight="1">
      <c r="B451">
        <f t="shared" si="2"/>
      </c>
      <c r="R451">
        <f t="shared" si="4"/>
        <v>0</v>
      </c>
      <c r="S451">
        <f t="shared" si="5"/>
        <v>0</v>
      </c>
      <c r="T451">
        <f t="shared" si="6"/>
        <v>0</v>
      </c>
      <c r="U451">
        <f t="shared" si="7"/>
        <v>0</v>
      </c>
      <c r="V451">
        <f t="shared" si="8"/>
        <v>0</v>
      </c>
      <c r="W451">
        <f t="shared" si="9"/>
        <v>0</v>
      </c>
      <c r="X451">
        <f t="shared" si="10"/>
        <v>0</v>
      </c>
      <c r="Y451">
        <f t="shared" si="11"/>
        <v>0</v>
      </c>
      <c r="Z451">
        <f t="shared" si="12"/>
        <v>0</v>
      </c>
      <c r="AA451">
        <f t="shared" si="13"/>
        <v>0</v>
      </c>
      <c r="AB451">
        <f t="shared" si="14"/>
        <v>0</v>
      </c>
      <c r="AC451">
        <f t="shared" si="15"/>
        <v>0</v>
      </c>
      <c r="AE451">
        <f t="shared" si="0"/>
      </c>
      <c r="AV451">
        <f t="shared" si="16"/>
      </c>
      <c r="BM451">
        <f t="shared" si="17"/>
      </c>
      <c r="CD451">
        <f t="shared" si="0"/>
      </c>
      <c r="CZ451">
        <f t="shared" si="18"/>
      </c>
      <c r="DA451">
        <f t="shared" si="1"/>
      </c>
      <c r="DB451">
        <f t="shared" si="19"/>
      </c>
      <c r="DC451">
        <f t="shared" si="20"/>
      </c>
      <c r="DD451">
        <f t="shared" si="21"/>
      </c>
      <c r="DE451">
        <f t="shared" si="22"/>
      </c>
      <c r="DF451">
        <f t="shared" si="23"/>
      </c>
      <c r="DG451">
        <f t="shared" si="24"/>
      </c>
      <c r="DH451">
        <f t="shared" si="25"/>
      </c>
      <c r="DI451">
        <f t="shared" si="1"/>
      </c>
    </row>
    <row r="452" ht="15" customHeight="1">
      <c r="B452">
        <f t="shared" si="2"/>
      </c>
      <c r="R452">
        <f t="shared" si="4"/>
        <v>0</v>
      </c>
      <c r="S452">
        <f t="shared" si="5"/>
        <v>0</v>
      </c>
      <c r="T452">
        <f t="shared" si="6"/>
        <v>0</v>
      </c>
      <c r="U452">
        <f t="shared" si="7"/>
        <v>0</v>
      </c>
      <c r="V452">
        <f t="shared" si="8"/>
        <v>0</v>
      </c>
      <c r="W452">
        <f t="shared" si="9"/>
        <v>0</v>
      </c>
      <c r="X452">
        <f t="shared" si="10"/>
        <v>0</v>
      </c>
      <c r="Y452">
        <f t="shared" si="11"/>
        <v>0</v>
      </c>
      <c r="Z452">
        <f t="shared" si="12"/>
        <v>0</v>
      </c>
      <c r="AA452">
        <f t="shared" si="13"/>
        <v>0</v>
      </c>
      <c r="AB452">
        <f t="shared" si="14"/>
        <v>0</v>
      </c>
      <c r="AC452">
        <f t="shared" si="15"/>
        <v>0</v>
      </c>
      <c r="AE452">
        <f t="shared" si="0"/>
      </c>
      <c r="AV452">
        <f t="shared" si="16"/>
      </c>
      <c r="BM452">
        <f t="shared" si="17"/>
      </c>
      <c r="CD452">
        <f t="shared" si="0"/>
      </c>
      <c r="CZ452">
        <f t="shared" si="18"/>
      </c>
      <c r="DA452">
        <f t="shared" si="1"/>
      </c>
      <c r="DB452">
        <f t="shared" si="19"/>
      </c>
      <c r="DC452">
        <f t="shared" si="20"/>
      </c>
      <c r="DD452">
        <f t="shared" si="21"/>
      </c>
      <c r="DE452">
        <f t="shared" si="22"/>
      </c>
      <c r="DF452">
        <f t="shared" si="23"/>
      </c>
      <c r="DG452">
        <f t="shared" si="24"/>
      </c>
      <c r="DH452">
        <f t="shared" si="25"/>
      </c>
      <c r="DI452">
        <f t="shared" si="1"/>
      </c>
    </row>
    <row r="453" ht="15" customHeight="1">
      <c r="B453">
        <f t="shared" si="2"/>
      </c>
      <c r="R453">
        <f t="shared" si="4"/>
        <v>0</v>
      </c>
      <c r="S453">
        <f t="shared" si="5"/>
        <v>0</v>
      </c>
      <c r="T453">
        <f t="shared" si="6"/>
        <v>0</v>
      </c>
      <c r="U453">
        <f t="shared" si="7"/>
        <v>0</v>
      </c>
      <c r="V453">
        <f t="shared" si="8"/>
        <v>0</v>
      </c>
      <c r="W453">
        <f t="shared" si="9"/>
        <v>0</v>
      </c>
      <c r="X453">
        <f t="shared" si="10"/>
        <v>0</v>
      </c>
      <c r="Y453">
        <f t="shared" si="11"/>
        <v>0</v>
      </c>
      <c r="Z453">
        <f t="shared" si="12"/>
        <v>0</v>
      </c>
      <c r="AA453">
        <f t="shared" si="13"/>
        <v>0</v>
      </c>
      <c r="AB453">
        <f t="shared" si="14"/>
        <v>0</v>
      </c>
      <c r="AC453">
        <f t="shared" si="15"/>
        <v>0</v>
      </c>
      <c r="AE453">
        <f t="shared" si="0"/>
      </c>
      <c r="AV453">
        <f t="shared" si="16"/>
      </c>
      <c r="BM453">
        <f t="shared" si="17"/>
      </c>
      <c r="CD453">
        <f t="shared" si="0"/>
      </c>
      <c r="CZ453">
        <f t="shared" si="18"/>
      </c>
      <c r="DA453">
        <f t="shared" si="1"/>
      </c>
      <c r="DB453">
        <f t="shared" si="19"/>
      </c>
      <c r="DC453">
        <f t="shared" si="20"/>
      </c>
      <c r="DD453">
        <f t="shared" si="21"/>
      </c>
      <c r="DE453">
        <f t="shared" si="22"/>
      </c>
      <c r="DF453">
        <f t="shared" si="23"/>
      </c>
      <c r="DG453">
        <f t="shared" si="24"/>
      </c>
      <c r="DH453">
        <f t="shared" si="25"/>
      </c>
      <c r="DI453">
        <f t="shared" si="1"/>
      </c>
    </row>
    <row r="454" ht="15" customHeight="1">
      <c r="B454">
        <f t="shared" si="2"/>
      </c>
      <c r="R454">
        <f t="shared" si="4"/>
        <v>0</v>
      </c>
      <c r="S454">
        <f t="shared" si="5"/>
        <v>0</v>
      </c>
      <c r="T454">
        <f t="shared" si="6"/>
        <v>0</v>
      </c>
      <c r="U454">
        <f t="shared" si="7"/>
        <v>0</v>
      </c>
      <c r="V454">
        <f t="shared" si="8"/>
        <v>0</v>
      </c>
      <c r="W454">
        <f t="shared" si="9"/>
        <v>0</v>
      </c>
      <c r="X454">
        <f t="shared" si="10"/>
        <v>0</v>
      </c>
      <c r="Y454">
        <f t="shared" si="11"/>
        <v>0</v>
      </c>
      <c r="Z454">
        <f t="shared" si="12"/>
        <v>0</v>
      </c>
      <c r="AA454">
        <f t="shared" si="13"/>
        <v>0</v>
      </c>
      <c r="AB454">
        <f t="shared" si="14"/>
        <v>0</v>
      </c>
      <c r="AC454">
        <f t="shared" si="15"/>
        <v>0</v>
      </c>
      <c r="AE454">
        <f t="shared" si="0"/>
      </c>
      <c r="AV454">
        <f t="shared" si="16"/>
      </c>
      <c r="BM454">
        <f t="shared" si="17"/>
      </c>
      <c r="CD454">
        <f t="shared" si="0"/>
      </c>
      <c r="CZ454">
        <f t="shared" si="18"/>
      </c>
      <c r="DA454">
        <f t="shared" si="1"/>
      </c>
      <c r="DB454">
        <f t="shared" si="19"/>
      </c>
      <c r="DC454">
        <f t="shared" si="20"/>
      </c>
      <c r="DD454">
        <f t="shared" si="21"/>
      </c>
      <c r="DE454">
        <f t="shared" si="22"/>
      </c>
      <c r="DF454">
        <f t="shared" si="23"/>
      </c>
      <c r="DG454">
        <f t="shared" si="24"/>
      </c>
      <c r="DH454">
        <f t="shared" si="25"/>
      </c>
      <c r="DI454">
        <f t="shared" si="1"/>
      </c>
    </row>
    <row r="455" ht="15" customHeight="1">
      <c r="B455">
        <f t="shared" si="2"/>
      </c>
      <c r="R455">
        <f t="shared" si="4"/>
        <v>0</v>
      </c>
      <c r="S455">
        <f t="shared" si="5"/>
        <v>0</v>
      </c>
      <c r="T455">
        <f t="shared" si="6"/>
        <v>0</v>
      </c>
      <c r="U455">
        <f t="shared" si="7"/>
        <v>0</v>
      </c>
      <c r="V455">
        <f t="shared" si="8"/>
        <v>0</v>
      </c>
      <c r="W455">
        <f t="shared" si="9"/>
        <v>0</v>
      </c>
      <c r="X455">
        <f t="shared" si="10"/>
        <v>0</v>
      </c>
      <c r="Y455">
        <f t="shared" si="11"/>
        <v>0</v>
      </c>
      <c r="Z455">
        <f t="shared" si="12"/>
        <v>0</v>
      </c>
      <c r="AA455">
        <f t="shared" si="13"/>
        <v>0</v>
      </c>
      <c r="AB455">
        <f t="shared" si="14"/>
        <v>0</v>
      </c>
      <c r="AC455">
        <f t="shared" si="15"/>
        <v>0</v>
      </c>
      <c r="AE455">
        <f t="shared" si="0"/>
      </c>
      <c r="AV455">
        <f t="shared" si="16"/>
      </c>
      <c r="BM455">
        <f t="shared" si="17"/>
      </c>
      <c r="CD455">
        <f t="shared" si="0"/>
      </c>
      <c r="CZ455">
        <f t="shared" si="18"/>
      </c>
      <c r="DA455">
        <f t="shared" si="1"/>
      </c>
      <c r="DB455">
        <f t="shared" si="19"/>
      </c>
      <c r="DC455">
        <f t="shared" si="20"/>
      </c>
      <c r="DD455">
        <f t="shared" si="21"/>
      </c>
      <c r="DE455">
        <f t="shared" si="22"/>
      </c>
      <c r="DF455">
        <f t="shared" si="23"/>
      </c>
      <c r="DG455">
        <f t="shared" si="24"/>
      </c>
      <c r="DH455">
        <f t="shared" si="25"/>
      </c>
      <c r="DI455">
        <f t="shared" si="1"/>
      </c>
    </row>
    <row r="456" ht="15" customHeight="1">
      <c r="B456">
        <f t="shared" si="2"/>
      </c>
      <c r="R456">
        <f t="shared" si="4"/>
        <v>0</v>
      </c>
      <c r="S456">
        <f t="shared" si="5"/>
        <v>0</v>
      </c>
      <c r="T456">
        <f t="shared" si="6"/>
        <v>0</v>
      </c>
      <c r="U456">
        <f t="shared" si="7"/>
        <v>0</v>
      </c>
      <c r="V456">
        <f t="shared" si="8"/>
        <v>0</v>
      </c>
      <c r="W456">
        <f t="shared" si="9"/>
        <v>0</v>
      </c>
      <c r="X456">
        <f t="shared" si="10"/>
        <v>0</v>
      </c>
      <c r="Y456">
        <f t="shared" si="11"/>
        <v>0</v>
      </c>
      <c r="Z456">
        <f t="shared" si="12"/>
        <v>0</v>
      </c>
      <c r="AA456">
        <f t="shared" si="13"/>
        <v>0</v>
      </c>
      <c r="AB456">
        <f t="shared" si="14"/>
        <v>0</v>
      </c>
      <c r="AC456">
        <f t="shared" si="15"/>
        <v>0</v>
      </c>
      <c r="AE456">
        <f t="shared" si="0"/>
      </c>
      <c r="AV456">
        <f t="shared" si="16"/>
      </c>
      <c r="BM456">
        <f t="shared" si="17"/>
      </c>
      <c r="CD456">
        <f t="shared" si="0"/>
      </c>
      <c r="CZ456">
        <f t="shared" si="18"/>
      </c>
      <c r="DA456">
        <f t="shared" si="1"/>
      </c>
      <c r="DB456">
        <f t="shared" si="19"/>
      </c>
      <c r="DC456">
        <f t="shared" si="20"/>
      </c>
      <c r="DD456">
        <f t="shared" si="21"/>
      </c>
      <c r="DE456">
        <f t="shared" si="22"/>
      </c>
      <c r="DF456">
        <f t="shared" si="23"/>
      </c>
      <c r="DG456">
        <f t="shared" si="24"/>
      </c>
      <c r="DH456">
        <f t="shared" si="25"/>
      </c>
      <c r="DI456">
        <f t="shared" si="1"/>
      </c>
    </row>
    <row r="457" ht="15" customHeight="1">
      <c r="B457">
        <f t="shared" si="2"/>
      </c>
      <c r="R457">
        <f t="shared" si="4"/>
        <v>0</v>
      </c>
      <c r="S457">
        <f t="shared" si="5"/>
        <v>0</v>
      </c>
      <c r="T457">
        <f t="shared" si="6"/>
        <v>0</v>
      </c>
      <c r="U457">
        <f t="shared" si="7"/>
        <v>0</v>
      </c>
      <c r="V457">
        <f t="shared" si="8"/>
        <v>0</v>
      </c>
      <c r="W457">
        <f t="shared" si="9"/>
        <v>0</v>
      </c>
      <c r="X457">
        <f t="shared" si="10"/>
        <v>0</v>
      </c>
      <c r="Y457">
        <f t="shared" si="11"/>
        <v>0</v>
      </c>
      <c r="Z457">
        <f t="shared" si="12"/>
        <v>0</v>
      </c>
      <c r="AA457">
        <f t="shared" si="13"/>
        <v>0</v>
      </c>
      <c r="AB457">
        <f t="shared" si="14"/>
        <v>0</v>
      </c>
      <c r="AC457">
        <f t="shared" si="15"/>
        <v>0</v>
      </c>
      <c r="AE457">
        <f t="shared" si="0"/>
      </c>
      <c r="AV457">
        <f t="shared" si="16"/>
      </c>
      <c r="BM457">
        <f t="shared" si="17"/>
      </c>
      <c r="CD457">
        <f t="shared" si="0"/>
      </c>
      <c r="CZ457">
        <f t="shared" si="18"/>
      </c>
      <c r="DA457">
        <f t="shared" si="1"/>
      </c>
      <c r="DB457">
        <f t="shared" si="19"/>
      </c>
      <c r="DC457">
        <f t="shared" si="20"/>
      </c>
      <c r="DD457">
        <f t="shared" si="21"/>
      </c>
      <c r="DE457">
        <f t="shared" si="22"/>
      </c>
      <c r="DF457">
        <f t="shared" si="23"/>
      </c>
      <c r="DG457">
        <f t="shared" si="24"/>
      </c>
      <c r="DH457">
        <f t="shared" si="25"/>
      </c>
      <c r="DI457">
        <f t="shared" si="1"/>
      </c>
    </row>
    <row r="458" ht="15" customHeight="1">
      <c r="B458">
        <f t="shared" si="2"/>
      </c>
      <c r="R458">
        <f t="shared" si="4"/>
        <v>0</v>
      </c>
      <c r="S458">
        <f t="shared" si="5"/>
        <v>0</v>
      </c>
      <c r="T458">
        <f t="shared" si="6"/>
        <v>0</v>
      </c>
      <c r="U458">
        <f t="shared" si="7"/>
        <v>0</v>
      </c>
      <c r="V458">
        <f t="shared" si="8"/>
        <v>0</v>
      </c>
      <c r="W458">
        <f t="shared" si="9"/>
        <v>0</v>
      </c>
      <c r="X458">
        <f t="shared" si="10"/>
        <v>0</v>
      </c>
      <c r="Y458">
        <f t="shared" si="11"/>
        <v>0</v>
      </c>
      <c r="Z458">
        <f t="shared" si="12"/>
        <v>0</v>
      </c>
      <c r="AA458">
        <f t="shared" si="13"/>
        <v>0</v>
      </c>
      <c r="AB458">
        <f t="shared" si="14"/>
        <v>0</v>
      </c>
      <c r="AC458">
        <f t="shared" si="15"/>
        <v>0</v>
      </c>
      <c r="AE458">
        <f t="shared" si="0"/>
      </c>
      <c r="AV458">
        <f t="shared" si="16"/>
      </c>
      <c r="BM458">
        <f t="shared" si="17"/>
      </c>
      <c r="CD458">
        <f t="shared" si="0"/>
      </c>
      <c r="CZ458">
        <f t="shared" si="18"/>
      </c>
      <c r="DA458">
        <f t="shared" si="1"/>
      </c>
      <c r="DB458">
        <f t="shared" si="19"/>
      </c>
      <c r="DC458">
        <f t="shared" si="20"/>
      </c>
      <c r="DD458">
        <f t="shared" si="21"/>
      </c>
      <c r="DE458">
        <f t="shared" si="22"/>
      </c>
      <c r="DF458">
        <f t="shared" si="23"/>
      </c>
      <c r="DG458">
        <f t="shared" si="24"/>
      </c>
      <c r="DH458">
        <f t="shared" si="25"/>
      </c>
      <c r="DI458">
        <f t="shared" si="1"/>
      </c>
    </row>
    <row r="459" ht="15" customHeight="1">
      <c r="B459">
        <f t="shared" si="2"/>
      </c>
      <c r="R459">
        <f t="shared" si="4"/>
        <v>0</v>
      </c>
      <c r="S459">
        <f t="shared" si="5"/>
        <v>0</v>
      </c>
      <c r="T459">
        <f t="shared" si="6"/>
        <v>0</v>
      </c>
      <c r="U459">
        <f t="shared" si="7"/>
        <v>0</v>
      </c>
      <c r="V459">
        <f t="shared" si="8"/>
        <v>0</v>
      </c>
      <c r="W459">
        <f t="shared" si="9"/>
        <v>0</v>
      </c>
      <c r="X459">
        <f t="shared" si="10"/>
        <v>0</v>
      </c>
      <c r="Y459">
        <f t="shared" si="11"/>
        <v>0</v>
      </c>
      <c r="Z459">
        <f t="shared" si="12"/>
        <v>0</v>
      </c>
      <c r="AA459">
        <f t="shared" si="13"/>
        <v>0</v>
      </c>
      <c r="AB459">
        <f t="shared" si="14"/>
        <v>0</v>
      </c>
      <c r="AC459">
        <f t="shared" si="15"/>
        <v>0</v>
      </c>
      <c r="AE459">
        <f t="shared" si="0"/>
      </c>
      <c r="AV459">
        <f t="shared" si="16"/>
      </c>
      <c r="BM459">
        <f t="shared" si="17"/>
      </c>
      <c r="CD459">
        <f t="shared" si="0"/>
      </c>
      <c r="CZ459">
        <f t="shared" si="18"/>
      </c>
      <c r="DA459">
        <f t="shared" si="1"/>
      </c>
      <c r="DB459">
        <f t="shared" si="19"/>
      </c>
      <c r="DC459">
        <f t="shared" si="20"/>
      </c>
      <c r="DD459">
        <f t="shared" si="21"/>
      </c>
      <c r="DE459">
        <f t="shared" si="22"/>
      </c>
      <c r="DF459">
        <f t="shared" si="23"/>
      </c>
      <c r="DG459">
        <f t="shared" si="24"/>
      </c>
      <c r="DH459">
        <f t="shared" si="25"/>
      </c>
      <c r="DI459">
        <f t="shared" si="1"/>
      </c>
    </row>
    <row r="460" ht="15" customHeight="1">
      <c r="B460">
        <f t="shared" si="2"/>
      </c>
      <c r="R460">
        <f t="shared" si="4"/>
        <v>0</v>
      </c>
      <c r="S460">
        <f t="shared" si="5"/>
        <v>0</v>
      </c>
      <c r="T460">
        <f t="shared" si="6"/>
        <v>0</v>
      </c>
      <c r="U460">
        <f t="shared" si="7"/>
        <v>0</v>
      </c>
      <c r="V460">
        <f t="shared" si="8"/>
        <v>0</v>
      </c>
      <c r="W460">
        <f t="shared" si="9"/>
        <v>0</v>
      </c>
      <c r="X460">
        <f t="shared" si="10"/>
        <v>0</v>
      </c>
      <c r="Y460">
        <f t="shared" si="11"/>
        <v>0</v>
      </c>
      <c r="Z460">
        <f t="shared" si="12"/>
        <v>0</v>
      </c>
      <c r="AA460">
        <f t="shared" si="13"/>
        <v>0</v>
      </c>
      <c r="AB460">
        <f t="shared" si="14"/>
        <v>0</v>
      </c>
      <c r="AC460">
        <f t="shared" si="15"/>
        <v>0</v>
      </c>
      <c r="AE460">
        <f t="shared" si="0"/>
      </c>
      <c r="AV460">
        <f t="shared" si="16"/>
      </c>
      <c r="BM460">
        <f t="shared" si="17"/>
      </c>
      <c r="CD460">
        <f t="shared" si="0"/>
      </c>
      <c r="CZ460">
        <f t="shared" si="18"/>
      </c>
      <c r="DA460">
        <f t="shared" si="1"/>
      </c>
      <c r="DB460">
        <f t="shared" si="19"/>
      </c>
      <c r="DC460">
        <f t="shared" si="20"/>
      </c>
      <c r="DD460">
        <f t="shared" si="21"/>
      </c>
      <c r="DE460">
        <f t="shared" si="22"/>
      </c>
      <c r="DF460">
        <f t="shared" si="23"/>
      </c>
      <c r="DG460">
        <f t="shared" si="24"/>
      </c>
      <c r="DH460">
        <f t="shared" si="25"/>
      </c>
      <c r="DI460">
        <f t="shared" si="1"/>
      </c>
    </row>
    <row r="461" ht="15" customHeight="1">
      <c r="B461">
        <f t="shared" si="2"/>
      </c>
      <c r="R461">
        <f t="shared" si="4"/>
        <v>0</v>
      </c>
      <c r="S461">
        <f t="shared" si="5"/>
        <v>0</v>
      </c>
      <c r="T461">
        <f t="shared" si="6"/>
        <v>0</v>
      </c>
      <c r="U461">
        <f t="shared" si="7"/>
        <v>0</v>
      </c>
      <c r="V461">
        <f t="shared" si="8"/>
        <v>0</v>
      </c>
      <c r="W461">
        <f t="shared" si="9"/>
        <v>0</v>
      </c>
      <c r="X461">
        <f t="shared" si="10"/>
        <v>0</v>
      </c>
      <c r="Y461">
        <f t="shared" si="11"/>
        <v>0</v>
      </c>
      <c r="Z461">
        <f t="shared" si="12"/>
        <v>0</v>
      </c>
      <c r="AA461">
        <f t="shared" si="13"/>
        <v>0</v>
      </c>
      <c r="AB461">
        <f t="shared" si="14"/>
        <v>0</v>
      </c>
      <c r="AC461">
        <f t="shared" si="15"/>
        <v>0</v>
      </c>
      <c r="AE461">
        <f t="shared" si="0"/>
      </c>
      <c r="AV461">
        <f t="shared" si="16"/>
      </c>
      <c r="BM461">
        <f t="shared" si="17"/>
      </c>
      <c r="CD461">
        <f t="shared" si="0"/>
      </c>
      <c r="CZ461">
        <f t="shared" si="18"/>
      </c>
      <c r="DA461">
        <f t="shared" si="1"/>
      </c>
      <c r="DB461">
        <f t="shared" si="19"/>
      </c>
      <c r="DC461">
        <f t="shared" si="20"/>
      </c>
      <c r="DD461">
        <f t="shared" si="21"/>
      </c>
      <c r="DE461">
        <f t="shared" si="22"/>
      </c>
      <c r="DF461">
        <f t="shared" si="23"/>
      </c>
      <c r="DG461">
        <f t="shared" si="24"/>
      </c>
      <c r="DH461">
        <f t="shared" si="25"/>
      </c>
      <c r="DI461">
        <f t="shared" si="1"/>
      </c>
    </row>
    <row r="462" ht="15" customHeight="1">
      <c r="B462">
        <f t="shared" si="2"/>
      </c>
      <c r="R462">
        <f t="shared" si="4"/>
        <v>0</v>
      </c>
      <c r="S462">
        <f t="shared" si="5"/>
        <v>0</v>
      </c>
      <c r="T462">
        <f t="shared" si="6"/>
        <v>0</v>
      </c>
      <c r="U462">
        <f t="shared" si="7"/>
        <v>0</v>
      </c>
      <c r="V462">
        <f t="shared" si="8"/>
        <v>0</v>
      </c>
      <c r="W462">
        <f t="shared" si="9"/>
        <v>0</v>
      </c>
      <c r="X462">
        <f t="shared" si="10"/>
        <v>0</v>
      </c>
      <c r="Y462">
        <f t="shared" si="11"/>
        <v>0</v>
      </c>
      <c r="Z462">
        <f t="shared" si="12"/>
        <v>0</v>
      </c>
      <c r="AA462">
        <f t="shared" si="13"/>
        <v>0</v>
      </c>
      <c r="AB462">
        <f t="shared" si="14"/>
        <v>0</v>
      </c>
      <c r="AC462">
        <f t="shared" si="15"/>
        <v>0</v>
      </c>
      <c r="AE462">
        <f t="shared" si="0"/>
      </c>
      <c r="AV462">
        <f t="shared" si="16"/>
      </c>
      <c r="BM462">
        <f t="shared" si="17"/>
      </c>
      <c r="CD462">
        <f t="shared" si="0"/>
      </c>
      <c r="CZ462">
        <f t="shared" si="18"/>
      </c>
      <c r="DA462">
        <f t="shared" si="1"/>
      </c>
      <c r="DB462">
        <f t="shared" si="19"/>
      </c>
      <c r="DC462">
        <f t="shared" si="20"/>
      </c>
      <c r="DD462">
        <f t="shared" si="21"/>
      </c>
      <c r="DE462">
        <f t="shared" si="22"/>
      </c>
      <c r="DF462">
        <f t="shared" si="23"/>
      </c>
      <c r="DG462">
        <f t="shared" si="24"/>
      </c>
      <c r="DH462">
        <f t="shared" si="25"/>
      </c>
      <c r="DI462">
        <f t="shared" si="1"/>
      </c>
    </row>
    <row r="463" ht="15" customHeight="1">
      <c r="B463">
        <f t="shared" si="2"/>
      </c>
      <c r="R463">
        <f t="shared" si="4"/>
        <v>0</v>
      </c>
      <c r="S463">
        <f t="shared" si="5"/>
        <v>0</v>
      </c>
      <c r="T463">
        <f t="shared" si="6"/>
        <v>0</v>
      </c>
      <c r="U463">
        <f t="shared" si="7"/>
        <v>0</v>
      </c>
      <c r="V463">
        <f t="shared" si="8"/>
        <v>0</v>
      </c>
      <c r="W463">
        <f t="shared" si="9"/>
        <v>0</v>
      </c>
      <c r="X463">
        <f t="shared" si="10"/>
        <v>0</v>
      </c>
      <c r="Y463">
        <f t="shared" si="11"/>
        <v>0</v>
      </c>
      <c r="Z463">
        <f t="shared" si="12"/>
        <v>0</v>
      </c>
      <c r="AA463">
        <f t="shared" si="13"/>
        <v>0</v>
      </c>
      <c r="AB463">
        <f t="shared" si="14"/>
        <v>0</v>
      </c>
      <c r="AC463">
        <f t="shared" si="15"/>
        <v>0</v>
      </c>
      <c r="AE463">
        <f t="shared" si="0"/>
      </c>
      <c r="AV463">
        <f t="shared" si="16"/>
      </c>
      <c r="BM463">
        <f t="shared" si="17"/>
      </c>
      <c r="CD463">
        <f t="shared" si="0"/>
      </c>
      <c r="CZ463">
        <f t="shared" si="18"/>
      </c>
      <c r="DA463">
        <f t="shared" si="1"/>
      </c>
      <c r="DB463">
        <f t="shared" si="19"/>
      </c>
      <c r="DC463">
        <f t="shared" si="20"/>
      </c>
      <c r="DD463">
        <f t="shared" si="21"/>
      </c>
      <c r="DE463">
        <f t="shared" si="22"/>
      </c>
      <c r="DF463">
        <f t="shared" si="23"/>
      </c>
      <c r="DG463">
        <f t="shared" si="24"/>
      </c>
      <c r="DH463">
        <f t="shared" si="25"/>
      </c>
      <c r="DI463">
        <f t="shared" si="1"/>
      </c>
    </row>
    <row r="464" ht="15" customHeight="1">
      <c r="B464">
        <f t="shared" si="2"/>
      </c>
      <c r="R464">
        <f t="shared" si="4"/>
        <v>0</v>
      </c>
      <c r="S464">
        <f t="shared" si="5"/>
        <v>0</v>
      </c>
      <c r="T464">
        <f t="shared" si="6"/>
        <v>0</v>
      </c>
      <c r="U464">
        <f t="shared" si="7"/>
        <v>0</v>
      </c>
      <c r="V464">
        <f t="shared" si="8"/>
        <v>0</v>
      </c>
      <c r="W464">
        <f t="shared" si="9"/>
        <v>0</v>
      </c>
      <c r="X464">
        <f t="shared" si="10"/>
        <v>0</v>
      </c>
      <c r="Y464">
        <f t="shared" si="11"/>
        <v>0</v>
      </c>
      <c r="Z464">
        <f t="shared" si="12"/>
        <v>0</v>
      </c>
      <c r="AA464">
        <f t="shared" si="13"/>
        <v>0</v>
      </c>
      <c r="AB464">
        <f t="shared" si="14"/>
        <v>0</v>
      </c>
      <c r="AC464">
        <f t="shared" si="15"/>
        <v>0</v>
      </c>
      <c r="AE464">
        <f t="shared" si="0"/>
      </c>
      <c r="AV464">
        <f t="shared" si="16"/>
      </c>
      <c r="BM464">
        <f t="shared" si="17"/>
      </c>
      <c r="CD464">
        <f t="shared" si="0"/>
      </c>
      <c r="CZ464">
        <f t="shared" si="18"/>
      </c>
      <c r="DA464">
        <f t="shared" si="1"/>
      </c>
      <c r="DB464">
        <f t="shared" si="19"/>
      </c>
      <c r="DC464">
        <f t="shared" si="20"/>
      </c>
      <c r="DD464">
        <f t="shared" si="21"/>
      </c>
      <c r="DE464">
        <f t="shared" si="22"/>
      </c>
      <c r="DF464">
        <f t="shared" si="23"/>
      </c>
      <c r="DG464">
        <f t="shared" si="24"/>
      </c>
      <c r="DH464">
        <f t="shared" si="25"/>
      </c>
      <c r="DI464">
        <f t="shared" si="1"/>
      </c>
    </row>
    <row r="465" ht="15" customHeight="1">
      <c r="B465">
        <f t="shared" si="2"/>
      </c>
      <c r="R465">
        <f t="shared" si="4"/>
        <v>0</v>
      </c>
      <c r="S465">
        <f t="shared" si="5"/>
        <v>0</v>
      </c>
      <c r="T465">
        <f t="shared" si="6"/>
        <v>0</v>
      </c>
      <c r="U465">
        <f t="shared" si="7"/>
        <v>0</v>
      </c>
      <c r="V465">
        <f t="shared" si="8"/>
        <v>0</v>
      </c>
      <c r="W465">
        <f t="shared" si="9"/>
        <v>0</v>
      </c>
      <c r="X465">
        <f t="shared" si="10"/>
        <v>0</v>
      </c>
      <c r="Y465">
        <f t="shared" si="11"/>
        <v>0</v>
      </c>
      <c r="Z465">
        <f t="shared" si="12"/>
        <v>0</v>
      </c>
      <c r="AA465">
        <f t="shared" si="13"/>
        <v>0</v>
      </c>
      <c r="AB465">
        <f t="shared" si="14"/>
        <v>0</v>
      </c>
      <c r="AC465">
        <f t="shared" si="15"/>
        <v>0</v>
      </c>
      <c r="AE465">
        <f t="shared" si="0"/>
      </c>
      <c r="AV465">
        <f t="shared" si="16"/>
      </c>
      <c r="BM465">
        <f t="shared" si="17"/>
      </c>
      <c r="CD465">
        <f t="shared" si="0"/>
      </c>
      <c r="CZ465">
        <f t="shared" si="18"/>
      </c>
      <c r="DA465">
        <f t="shared" si="1"/>
      </c>
      <c r="DB465">
        <f t="shared" si="19"/>
      </c>
      <c r="DC465">
        <f t="shared" si="20"/>
      </c>
      <c r="DD465">
        <f t="shared" si="21"/>
      </c>
      <c r="DE465">
        <f t="shared" si="22"/>
      </c>
      <c r="DF465">
        <f t="shared" si="23"/>
      </c>
      <c r="DG465">
        <f t="shared" si="24"/>
      </c>
      <c r="DH465">
        <f t="shared" si="25"/>
      </c>
      <c r="DI465">
        <f t="shared" si="1"/>
      </c>
    </row>
    <row r="466" ht="15" customHeight="1">
      <c r="B466">
        <f t="shared" si="2"/>
      </c>
      <c r="R466">
        <f t="shared" si="4"/>
        <v>0</v>
      </c>
      <c r="S466">
        <f t="shared" si="5"/>
        <v>0</v>
      </c>
      <c r="T466">
        <f t="shared" si="6"/>
        <v>0</v>
      </c>
      <c r="U466">
        <f t="shared" si="7"/>
        <v>0</v>
      </c>
      <c r="V466">
        <f t="shared" si="8"/>
        <v>0</v>
      </c>
      <c r="W466">
        <f t="shared" si="9"/>
        <v>0</v>
      </c>
      <c r="X466">
        <f t="shared" si="10"/>
        <v>0</v>
      </c>
      <c r="Y466">
        <f t="shared" si="11"/>
        <v>0</v>
      </c>
      <c r="Z466">
        <f t="shared" si="12"/>
        <v>0</v>
      </c>
      <c r="AA466">
        <f t="shared" si="13"/>
        <v>0</v>
      </c>
      <c r="AB466">
        <f t="shared" si="14"/>
        <v>0</v>
      </c>
      <c r="AC466">
        <f t="shared" si="15"/>
        <v>0</v>
      </c>
      <c r="AE466">
        <f t="shared" si="0"/>
      </c>
      <c r="AV466">
        <f t="shared" si="16"/>
      </c>
      <c r="BM466">
        <f t="shared" si="17"/>
      </c>
      <c r="CD466">
        <f t="shared" si="0"/>
      </c>
      <c r="CZ466">
        <f t="shared" si="18"/>
      </c>
      <c r="DA466">
        <f t="shared" si="1"/>
      </c>
      <c r="DB466">
        <f t="shared" si="19"/>
      </c>
      <c r="DC466">
        <f t="shared" si="20"/>
      </c>
      <c r="DD466">
        <f t="shared" si="21"/>
      </c>
      <c r="DE466">
        <f t="shared" si="22"/>
      </c>
      <c r="DF466">
        <f t="shared" si="23"/>
      </c>
      <c r="DG466">
        <f t="shared" si="24"/>
      </c>
      <c r="DH466">
        <f t="shared" si="25"/>
      </c>
      <c r="DI466">
        <f t="shared" si="1"/>
      </c>
    </row>
    <row r="467" ht="15" customHeight="1">
      <c r="B467">
        <f t="shared" si="2"/>
      </c>
      <c r="R467">
        <f t="shared" si="4"/>
        <v>0</v>
      </c>
      <c r="S467">
        <f t="shared" si="5"/>
        <v>0</v>
      </c>
      <c r="T467">
        <f t="shared" si="6"/>
        <v>0</v>
      </c>
      <c r="U467">
        <f t="shared" si="7"/>
        <v>0</v>
      </c>
      <c r="V467">
        <f t="shared" si="8"/>
        <v>0</v>
      </c>
      <c r="W467">
        <f t="shared" si="9"/>
        <v>0</v>
      </c>
      <c r="X467">
        <f t="shared" si="10"/>
        <v>0</v>
      </c>
      <c r="Y467">
        <f t="shared" si="11"/>
        <v>0</v>
      </c>
      <c r="Z467">
        <f t="shared" si="12"/>
        <v>0</v>
      </c>
      <c r="AA467">
        <f t="shared" si="13"/>
        <v>0</v>
      </c>
      <c r="AB467">
        <f t="shared" si="14"/>
        <v>0</v>
      </c>
      <c r="AC467">
        <f t="shared" si="15"/>
        <v>0</v>
      </c>
      <c r="AE467">
        <f t="shared" si="0"/>
      </c>
      <c r="AV467">
        <f t="shared" si="16"/>
      </c>
      <c r="BM467">
        <f t="shared" si="17"/>
      </c>
      <c r="CD467">
        <f t="shared" si="0"/>
      </c>
      <c r="CZ467">
        <f t="shared" si="18"/>
      </c>
      <c r="DA467">
        <f t="shared" si="1"/>
      </c>
      <c r="DB467">
        <f t="shared" si="19"/>
      </c>
      <c r="DC467">
        <f t="shared" si="20"/>
      </c>
      <c r="DD467">
        <f t="shared" si="21"/>
      </c>
      <c r="DE467">
        <f t="shared" si="22"/>
      </c>
      <c r="DF467">
        <f t="shared" si="23"/>
      </c>
      <c r="DG467">
        <f t="shared" si="24"/>
      </c>
      <c r="DH467">
        <f t="shared" si="25"/>
      </c>
      <c r="DI467">
        <f t="shared" si="1"/>
      </c>
    </row>
    <row r="468" ht="15" customHeight="1">
      <c r="B468">
        <f t="shared" si="2"/>
      </c>
      <c r="R468">
        <f t="shared" si="4"/>
        <v>0</v>
      </c>
      <c r="S468">
        <f t="shared" si="5"/>
        <v>0</v>
      </c>
      <c r="T468">
        <f t="shared" si="6"/>
        <v>0</v>
      </c>
      <c r="U468">
        <f t="shared" si="7"/>
        <v>0</v>
      </c>
      <c r="V468">
        <f t="shared" si="8"/>
        <v>0</v>
      </c>
      <c r="W468">
        <f t="shared" si="9"/>
        <v>0</v>
      </c>
      <c r="X468">
        <f t="shared" si="10"/>
        <v>0</v>
      </c>
      <c r="Y468">
        <f t="shared" si="11"/>
        <v>0</v>
      </c>
      <c r="Z468">
        <f t="shared" si="12"/>
        <v>0</v>
      </c>
      <c r="AA468">
        <f t="shared" si="13"/>
        <v>0</v>
      </c>
      <c r="AB468">
        <f t="shared" si="14"/>
        <v>0</v>
      </c>
      <c r="AC468">
        <f t="shared" si="15"/>
        <v>0</v>
      </c>
      <c r="AE468">
        <f t="shared" si="0"/>
      </c>
      <c r="AV468">
        <f t="shared" si="16"/>
      </c>
      <c r="BM468">
        <f t="shared" si="17"/>
      </c>
      <c r="CD468">
        <f t="shared" si="0"/>
      </c>
      <c r="CZ468">
        <f t="shared" si="18"/>
      </c>
      <c r="DA468">
        <f t="shared" si="1"/>
      </c>
      <c r="DB468">
        <f t="shared" si="19"/>
      </c>
      <c r="DC468">
        <f t="shared" si="20"/>
      </c>
      <c r="DD468">
        <f t="shared" si="21"/>
      </c>
      <c r="DE468">
        <f t="shared" si="22"/>
      </c>
      <c r="DF468">
        <f t="shared" si="23"/>
      </c>
      <c r="DG468">
        <f t="shared" si="24"/>
      </c>
      <c r="DH468">
        <f t="shared" si="25"/>
      </c>
      <c r="DI468">
        <f t="shared" si="1"/>
      </c>
    </row>
    <row r="469" ht="15" customHeight="1">
      <c r="B469">
        <f t="shared" si="2"/>
      </c>
      <c r="R469">
        <f t="shared" si="4"/>
        <v>0</v>
      </c>
      <c r="S469">
        <f t="shared" si="5"/>
        <v>0</v>
      </c>
      <c r="T469">
        <f t="shared" si="6"/>
        <v>0</v>
      </c>
      <c r="U469">
        <f t="shared" si="7"/>
        <v>0</v>
      </c>
      <c r="V469">
        <f t="shared" si="8"/>
        <v>0</v>
      </c>
      <c r="W469">
        <f t="shared" si="9"/>
        <v>0</v>
      </c>
      <c r="X469">
        <f t="shared" si="10"/>
        <v>0</v>
      </c>
      <c r="Y469">
        <f t="shared" si="11"/>
        <v>0</v>
      </c>
      <c r="Z469">
        <f t="shared" si="12"/>
        <v>0</v>
      </c>
      <c r="AA469">
        <f t="shared" si="13"/>
        <v>0</v>
      </c>
      <c r="AB469">
        <f t="shared" si="14"/>
        <v>0</v>
      </c>
      <c r="AC469">
        <f t="shared" si="15"/>
        <v>0</v>
      </c>
      <c r="AE469">
        <f t="shared" si="0"/>
      </c>
      <c r="AV469">
        <f t="shared" si="16"/>
      </c>
      <c r="BM469">
        <f t="shared" si="17"/>
      </c>
      <c r="CD469">
        <f t="shared" si="0"/>
      </c>
      <c r="CZ469">
        <f t="shared" si="18"/>
      </c>
      <c r="DA469">
        <f t="shared" si="1"/>
      </c>
      <c r="DB469">
        <f t="shared" si="19"/>
      </c>
      <c r="DC469">
        <f t="shared" si="20"/>
      </c>
      <c r="DD469">
        <f t="shared" si="21"/>
      </c>
      <c r="DE469">
        <f t="shared" si="22"/>
      </c>
      <c r="DF469">
        <f t="shared" si="23"/>
      </c>
      <c r="DG469">
        <f t="shared" si="24"/>
      </c>
      <c r="DH469">
        <f t="shared" si="25"/>
      </c>
      <c r="DI469">
        <f t="shared" si="1"/>
      </c>
    </row>
    <row r="470" ht="15" customHeight="1">
      <c r="B470">
        <f t="shared" si="2"/>
      </c>
      <c r="R470">
        <f t="shared" si="4"/>
        <v>0</v>
      </c>
      <c r="S470">
        <f t="shared" si="5"/>
        <v>0</v>
      </c>
      <c r="T470">
        <f t="shared" si="6"/>
        <v>0</v>
      </c>
      <c r="U470">
        <f t="shared" si="7"/>
        <v>0</v>
      </c>
      <c r="V470">
        <f t="shared" si="8"/>
        <v>0</v>
      </c>
      <c r="W470">
        <f t="shared" si="9"/>
        <v>0</v>
      </c>
      <c r="X470">
        <f t="shared" si="10"/>
        <v>0</v>
      </c>
      <c r="Y470">
        <f t="shared" si="11"/>
        <v>0</v>
      </c>
      <c r="Z470">
        <f t="shared" si="12"/>
        <v>0</v>
      </c>
      <c r="AA470">
        <f t="shared" si="13"/>
        <v>0</v>
      </c>
      <c r="AB470">
        <f t="shared" si="14"/>
        <v>0</v>
      </c>
      <c r="AC470">
        <f t="shared" si="15"/>
        <v>0</v>
      </c>
      <c r="AE470">
        <f t="shared" si="0"/>
      </c>
      <c r="AV470">
        <f t="shared" si="16"/>
      </c>
      <c r="BM470">
        <f t="shared" si="17"/>
      </c>
      <c r="CD470">
        <f t="shared" si="0"/>
      </c>
      <c r="CZ470">
        <f t="shared" si="18"/>
      </c>
      <c r="DA470">
        <f t="shared" si="1"/>
      </c>
      <c r="DB470">
        <f t="shared" si="19"/>
      </c>
      <c r="DC470">
        <f t="shared" si="20"/>
      </c>
      <c r="DD470">
        <f t="shared" si="21"/>
      </c>
      <c r="DE470">
        <f t="shared" si="22"/>
      </c>
      <c r="DF470">
        <f t="shared" si="23"/>
      </c>
      <c r="DG470">
        <f t="shared" si="24"/>
      </c>
      <c r="DH470">
        <f t="shared" si="25"/>
      </c>
      <c r="DI470">
        <f t="shared" si="1"/>
      </c>
    </row>
    <row r="471" ht="15" customHeight="1">
      <c r="B471">
        <f t="shared" si="2"/>
      </c>
      <c r="R471">
        <f t="shared" si="4"/>
        <v>0</v>
      </c>
      <c r="S471">
        <f t="shared" si="5"/>
        <v>0</v>
      </c>
      <c r="T471">
        <f t="shared" si="6"/>
        <v>0</v>
      </c>
      <c r="U471">
        <f t="shared" si="7"/>
        <v>0</v>
      </c>
      <c r="V471">
        <f t="shared" si="8"/>
        <v>0</v>
      </c>
      <c r="W471">
        <f t="shared" si="9"/>
        <v>0</v>
      </c>
      <c r="X471">
        <f t="shared" si="10"/>
        <v>0</v>
      </c>
      <c r="Y471">
        <f t="shared" si="11"/>
        <v>0</v>
      </c>
      <c r="Z471">
        <f t="shared" si="12"/>
        <v>0</v>
      </c>
      <c r="AA471">
        <f t="shared" si="13"/>
        <v>0</v>
      </c>
      <c r="AB471">
        <f t="shared" si="14"/>
        <v>0</v>
      </c>
      <c r="AC471">
        <f t="shared" si="15"/>
        <v>0</v>
      </c>
      <c r="AE471">
        <f t="shared" si="0"/>
      </c>
      <c r="AV471">
        <f t="shared" si="16"/>
      </c>
      <c r="BM471">
        <f t="shared" si="17"/>
      </c>
      <c r="CD471">
        <f t="shared" si="0"/>
      </c>
      <c r="CZ471">
        <f t="shared" si="18"/>
      </c>
      <c r="DA471">
        <f t="shared" si="1"/>
      </c>
      <c r="DB471">
        <f t="shared" si="19"/>
      </c>
      <c r="DC471">
        <f t="shared" si="20"/>
      </c>
      <c r="DD471">
        <f t="shared" si="21"/>
      </c>
      <c r="DE471">
        <f t="shared" si="22"/>
      </c>
      <c r="DF471">
        <f t="shared" si="23"/>
      </c>
      <c r="DG471">
        <f t="shared" si="24"/>
      </c>
      <c r="DH471">
        <f t="shared" si="25"/>
      </c>
      <c r="DI471">
        <f t="shared" si="1"/>
      </c>
    </row>
    <row r="472" ht="15" customHeight="1">
      <c r="B472">
        <f t="shared" si="2"/>
      </c>
      <c r="R472">
        <f t="shared" si="4"/>
        <v>0</v>
      </c>
      <c r="S472">
        <f t="shared" si="5"/>
        <v>0</v>
      </c>
      <c r="T472">
        <f t="shared" si="6"/>
        <v>0</v>
      </c>
      <c r="U472">
        <f t="shared" si="7"/>
        <v>0</v>
      </c>
      <c r="V472">
        <f t="shared" si="8"/>
        <v>0</v>
      </c>
      <c r="W472">
        <f t="shared" si="9"/>
        <v>0</v>
      </c>
      <c r="X472">
        <f t="shared" si="10"/>
        <v>0</v>
      </c>
      <c r="Y472">
        <f t="shared" si="11"/>
        <v>0</v>
      </c>
      <c r="Z472">
        <f t="shared" si="12"/>
        <v>0</v>
      </c>
      <c r="AA472">
        <f t="shared" si="13"/>
        <v>0</v>
      </c>
      <c r="AB472">
        <f t="shared" si="14"/>
        <v>0</v>
      </c>
      <c r="AC472">
        <f t="shared" si="15"/>
        <v>0</v>
      </c>
      <c r="AE472">
        <f t="shared" si="0"/>
      </c>
      <c r="AV472">
        <f t="shared" si="16"/>
      </c>
      <c r="BM472">
        <f t="shared" si="17"/>
      </c>
      <c r="CD472">
        <f t="shared" si="0"/>
      </c>
      <c r="CZ472">
        <f t="shared" si="18"/>
      </c>
      <c r="DA472">
        <f t="shared" si="1"/>
      </c>
      <c r="DB472">
        <f t="shared" si="19"/>
      </c>
      <c r="DC472">
        <f t="shared" si="20"/>
      </c>
      <c r="DD472">
        <f t="shared" si="21"/>
      </c>
      <c r="DE472">
        <f t="shared" si="22"/>
      </c>
      <c r="DF472">
        <f t="shared" si="23"/>
      </c>
      <c r="DG472">
        <f t="shared" si="24"/>
      </c>
      <c r="DH472">
        <f t="shared" si="25"/>
      </c>
      <c r="DI472">
        <f t="shared" si="1"/>
      </c>
    </row>
    <row r="473" ht="15" customHeight="1">
      <c r="B473">
        <f t="shared" si="2"/>
      </c>
      <c r="R473">
        <f t="shared" si="4"/>
        <v>0</v>
      </c>
      <c r="S473">
        <f t="shared" si="5"/>
        <v>0</v>
      </c>
      <c r="T473">
        <f t="shared" si="6"/>
        <v>0</v>
      </c>
      <c r="U473">
        <f t="shared" si="7"/>
        <v>0</v>
      </c>
      <c r="V473">
        <f t="shared" si="8"/>
        <v>0</v>
      </c>
      <c r="W473">
        <f t="shared" si="9"/>
        <v>0</v>
      </c>
      <c r="X473">
        <f t="shared" si="10"/>
        <v>0</v>
      </c>
      <c r="Y473">
        <f t="shared" si="11"/>
        <v>0</v>
      </c>
      <c r="Z473">
        <f t="shared" si="12"/>
        <v>0</v>
      </c>
      <c r="AA473">
        <f t="shared" si="13"/>
        <v>0</v>
      </c>
      <c r="AB473">
        <f t="shared" si="14"/>
        <v>0</v>
      </c>
      <c r="AC473">
        <f t="shared" si="15"/>
        <v>0</v>
      </c>
      <c r="AE473">
        <f t="shared" si="0"/>
      </c>
      <c r="AV473">
        <f t="shared" si="16"/>
      </c>
      <c r="BM473">
        <f t="shared" si="17"/>
      </c>
      <c r="CD473">
        <f t="shared" si="0"/>
      </c>
      <c r="CZ473">
        <f t="shared" si="18"/>
      </c>
      <c r="DA473">
        <f t="shared" si="1"/>
      </c>
      <c r="DB473">
        <f t="shared" si="19"/>
      </c>
      <c r="DC473">
        <f t="shared" si="20"/>
      </c>
      <c r="DD473">
        <f t="shared" si="21"/>
      </c>
      <c r="DE473">
        <f t="shared" si="22"/>
      </c>
      <c r="DF473">
        <f t="shared" si="23"/>
      </c>
      <c r="DG473">
        <f t="shared" si="24"/>
      </c>
      <c r="DH473">
        <f t="shared" si="25"/>
      </c>
      <c r="DI473">
        <f t="shared" si="1"/>
      </c>
    </row>
    <row r="474" ht="15" customHeight="1">
      <c r="B474">
        <f t="shared" si="2"/>
      </c>
      <c r="R474">
        <f t="shared" si="4"/>
        <v>0</v>
      </c>
      <c r="S474">
        <f t="shared" si="5"/>
        <v>0</v>
      </c>
      <c r="T474">
        <f t="shared" si="6"/>
        <v>0</v>
      </c>
      <c r="U474">
        <f t="shared" si="7"/>
        <v>0</v>
      </c>
      <c r="V474">
        <f t="shared" si="8"/>
        <v>0</v>
      </c>
      <c r="W474">
        <f t="shared" si="9"/>
        <v>0</v>
      </c>
      <c r="X474">
        <f t="shared" si="10"/>
        <v>0</v>
      </c>
      <c r="Y474">
        <f t="shared" si="11"/>
        <v>0</v>
      </c>
      <c r="Z474">
        <f t="shared" si="12"/>
        <v>0</v>
      </c>
      <c r="AA474">
        <f t="shared" si="13"/>
        <v>0</v>
      </c>
      <c r="AB474">
        <f t="shared" si="14"/>
        <v>0</v>
      </c>
      <c r="AC474">
        <f t="shared" si="15"/>
        <v>0</v>
      </c>
      <c r="AE474">
        <f t="shared" si="0"/>
      </c>
      <c r="AV474">
        <f t="shared" si="16"/>
      </c>
      <c r="BM474">
        <f t="shared" si="17"/>
      </c>
      <c r="CD474">
        <f t="shared" si="0"/>
      </c>
      <c r="CZ474">
        <f t="shared" si="18"/>
      </c>
      <c r="DA474">
        <f t="shared" si="1"/>
      </c>
      <c r="DB474">
        <f t="shared" si="19"/>
      </c>
      <c r="DC474">
        <f t="shared" si="20"/>
      </c>
      <c r="DD474">
        <f t="shared" si="21"/>
      </c>
      <c r="DE474">
        <f t="shared" si="22"/>
      </c>
      <c r="DF474">
        <f t="shared" si="23"/>
      </c>
      <c r="DG474">
        <f t="shared" si="24"/>
      </c>
      <c r="DH474">
        <f t="shared" si="25"/>
      </c>
      <c r="DI474">
        <f t="shared" si="1"/>
      </c>
    </row>
    <row r="475" ht="15" customHeight="1">
      <c r="B475">
        <f t="shared" si="2"/>
      </c>
      <c r="R475">
        <f t="shared" si="4"/>
        <v>0</v>
      </c>
      <c r="S475">
        <f t="shared" si="5"/>
        <v>0</v>
      </c>
      <c r="T475">
        <f t="shared" si="6"/>
        <v>0</v>
      </c>
      <c r="U475">
        <f t="shared" si="7"/>
        <v>0</v>
      </c>
      <c r="V475">
        <f t="shared" si="8"/>
        <v>0</v>
      </c>
      <c r="W475">
        <f t="shared" si="9"/>
        <v>0</v>
      </c>
      <c r="X475">
        <f t="shared" si="10"/>
        <v>0</v>
      </c>
      <c r="Y475">
        <f t="shared" si="11"/>
        <v>0</v>
      </c>
      <c r="Z475">
        <f t="shared" si="12"/>
        <v>0</v>
      </c>
      <c r="AA475">
        <f t="shared" si="13"/>
        <v>0</v>
      </c>
      <c r="AB475">
        <f t="shared" si="14"/>
        <v>0</v>
      </c>
      <c r="AC475">
        <f t="shared" si="15"/>
        <v>0</v>
      </c>
      <c r="AE475">
        <f t="shared" si="0"/>
      </c>
      <c r="AV475">
        <f t="shared" si="16"/>
      </c>
      <c r="BM475">
        <f t="shared" si="17"/>
      </c>
      <c r="CD475">
        <f t="shared" si="0"/>
      </c>
      <c r="CZ475">
        <f t="shared" si="18"/>
      </c>
      <c r="DA475">
        <f t="shared" si="1"/>
      </c>
      <c r="DB475">
        <f t="shared" si="19"/>
      </c>
      <c r="DC475">
        <f t="shared" si="20"/>
      </c>
      <c r="DD475">
        <f t="shared" si="21"/>
      </c>
      <c r="DE475">
        <f t="shared" si="22"/>
      </c>
      <c r="DF475">
        <f t="shared" si="23"/>
      </c>
      <c r="DG475">
        <f t="shared" si="24"/>
      </c>
      <c r="DH475">
        <f t="shared" si="25"/>
      </c>
      <c r="DI475">
        <f t="shared" si="1"/>
      </c>
    </row>
    <row r="476" ht="15" customHeight="1">
      <c r="B476">
        <f t="shared" si="2"/>
      </c>
      <c r="R476">
        <f t="shared" si="4"/>
        <v>0</v>
      </c>
      <c r="S476">
        <f t="shared" si="5"/>
        <v>0</v>
      </c>
      <c r="T476">
        <f t="shared" si="6"/>
        <v>0</v>
      </c>
      <c r="U476">
        <f t="shared" si="7"/>
        <v>0</v>
      </c>
      <c r="V476">
        <f t="shared" si="8"/>
        <v>0</v>
      </c>
      <c r="W476">
        <f t="shared" si="9"/>
        <v>0</v>
      </c>
      <c r="X476">
        <f t="shared" si="10"/>
        <v>0</v>
      </c>
      <c r="Y476">
        <f t="shared" si="11"/>
        <v>0</v>
      </c>
      <c r="Z476">
        <f t="shared" si="12"/>
        <v>0</v>
      </c>
      <c r="AA476">
        <f t="shared" si="13"/>
        <v>0</v>
      </c>
      <c r="AB476">
        <f t="shared" si="14"/>
        <v>0</v>
      </c>
      <c r="AC476">
        <f t="shared" si="15"/>
        <v>0</v>
      </c>
      <c r="AE476">
        <f t="shared" si="0"/>
      </c>
      <c r="AV476">
        <f t="shared" si="16"/>
      </c>
      <c r="BM476">
        <f t="shared" si="17"/>
      </c>
      <c r="CD476">
        <f t="shared" si="0"/>
      </c>
      <c r="CZ476">
        <f t="shared" si="18"/>
      </c>
      <c r="DA476">
        <f t="shared" si="1"/>
      </c>
      <c r="DB476">
        <f t="shared" si="19"/>
      </c>
      <c r="DC476">
        <f t="shared" si="20"/>
      </c>
      <c r="DD476">
        <f t="shared" si="21"/>
      </c>
      <c r="DE476">
        <f t="shared" si="22"/>
      </c>
      <c r="DF476">
        <f t="shared" si="23"/>
      </c>
      <c r="DG476">
        <f t="shared" si="24"/>
      </c>
      <c r="DH476">
        <f t="shared" si="25"/>
      </c>
      <c r="DI476">
        <f t="shared" si="1"/>
      </c>
    </row>
    <row r="477" ht="15" customHeight="1">
      <c r="B477">
        <f t="shared" si="2"/>
      </c>
      <c r="R477">
        <f t="shared" si="4"/>
        <v>0</v>
      </c>
      <c r="S477">
        <f t="shared" si="5"/>
        <v>0</v>
      </c>
      <c r="T477">
        <f t="shared" si="6"/>
        <v>0</v>
      </c>
      <c r="U477">
        <f t="shared" si="7"/>
        <v>0</v>
      </c>
      <c r="V477">
        <f t="shared" si="8"/>
        <v>0</v>
      </c>
      <c r="W477">
        <f t="shared" si="9"/>
        <v>0</v>
      </c>
      <c r="X477">
        <f t="shared" si="10"/>
        <v>0</v>
      </c>
      <c r="Y477">
        <f t="shared" si="11"/>
        <v>0</v>
      </c>
      <c r="Z477">
        <f t="shared" si="12"/>
        <v>0</v>
      </c>
      <c r="AA477">
        <f t="shared" si="13"/>
        <v>0</v>
      </c>
      <c r="AB477">
        <f t="shared" si="14"/>
        <v>0</v>
      </c>
      <c r="AC477">
        <f t="shared" si="15"/>
        <v>0</v>
      </c>
      <c r="AE477">
        <f t="shared" si="0"/>
      </c>
      <c r="AV477">
        <f t="shared" si="16"/>
      </c>
      <c r="BM477">
        <f t="shared" si="17"/>
      </c>
      <c r="CD477">
        <f t="shared" si="0"/>
      </c>
      <c r="CZ477">
        <f t="shared" si="18"/>
      </c>
      <c r="DA477">
        <f t="shared" si="1"/>
      </c>
      <c r="DB477">
        <f t="shared" si="19"/>
      </c>
      <c r="DC477">
        <f t="shared" si="20"/>
      </c>
      <c r="DD477">
        <f t="shared" si="21"/>
      </c>
      <c r="DE477">
        <f t="shared" si="22"/>
      </c>
      <c r="DF477">
        <f t="shared" si="23"/>
      </c>
      <c r="DG477">
        <f t="shared" si="24"/>
      </c>
      <c r="DH477">
        <f t="shared" si="25"/>
      </c>
      <c r="DI477">
        <f t="shared" si="1"/>
      </c>
    </row>
    <row r="478" ht="15" customHeight="1">
      <c r="B478">
        <f t="shared" si="2"/>
      </c>
      <c r="R478">
        <f t="shared" si="4"/>
        <v>0</v>
      </c>
      <c r="S478">
        <f t="shared" si="5"/>
        <v>0</v>
      </c>
      <c r="T478">
        <f t="shared" si="6"/>
        <v>0</v>
      </c>
      <c r="U478">
        <f t="shared" si="7"/>
        <v>0</v>
      </c>
      <c r="V478">
        <f t="shared" si="8"/>
        <v>0</v>
      </c>
      <c r="W478">
        <f t="shared" si="9"/>
        <v>0</v>
      </c>
      <c r="X478">
        <f t="shared" si="10"/>
        <v>0</v>
      </c>
      <c r="Y478">
        <f t="shared" si="11"/>
        <v>0</v>
      </c>
      <c r="Z478">
        <f t="shared" si="12"/>
        <v>0</v>
      </c>
      <c r="AA478">
        <f t="shared" si="13"/>
        <v>0</v>
      </c>
      <c r="AB478">
        <f t="shared" si="14"/>
        <v>0</v>
      </c>
      <c r="AC478">
        <f t="shared" si="15"/>
        <v>0</v>
      </c>
      <c r="AE478">
        <f t="shared" si="0"/>
      </c>
      <c r="AV478">
        <f t="shared" si="16"/>
      </c>
      <c r="BM478">
        <f t="shared" si="17"/>
      </c>
      <c r="CD478">
        <f t="shared" si="0"/>
      </c>
      <c r="CZ478">
        <f t="shared" si="18"/>
      </c>
      <c r="DA478">
        <f t="shared" si="1"/>
      </c>
      <c r="DB478">
        <f t="shared" si="19"/>
      </c>
      <c r="DC478">
        <f t="shared" si="20"/>
      </c>
      <c r="DD478">
        <f t="shared" si="21"/>
      </c>
      <c r="DE478">
        <f t="shared" si="22"/>
      </c>
      <c r="DF478">
        <f t="shared" si="23"/>
      </c>
      <c r="DG478">
        <f t="shared" si="24"/>
      </c>
      <c r="DH478">
        <f t="shared" si="25"/>
      </c>
      <c r="DI478">
        <f t="shared" si="1"/>
      </c>
    </row>
    <row r="479" ht="15" customHeight="1">
      <c r="B479">
        <f t="shared" si="2"/>
      </c>
      <c r="R479">
        <f t="shared" si="4"/>
        <v>0</v>
      </c>
      <c r="S479">
        <f t="shared" si="5"/>
        <v>0</v>
      </c>
      <c r="T479">
        <f t="shared" si="6"/>
        <v>0</v>
      </c>
      <c r="U479">
        <f t="shared" si="7"/>
        <v>0</v>
      </c>
      <c r="V479">
        <f t="shared" si="8"/>
        <v>0</v>
      </c>
      <c r="W479">
        <f t="shared" si="9"/>
        <v>0</v>
      </c>
      <c r="X479">
        <f t="shared" si="10"/>
        <v>0</v>
      </c>
      <c r="Y479">
        <f t="shared" si="11"/>
        <v>0</v>
      </c>
      <c r="Z479">
        <f t="shared" si="12"/>
        <v>0</v>
      </c>
      <c r="AA479">
        <f t="shared" si="13"/>
        <v>0</v>
      </c>
      <c r="AB479">
        <f t="shared" si="14"/>
        <v>0</v>
      </c>
      <c r="AC479">
        <f t="shared" si="15"/>
        <v>0</v>
      </c>
      <c r="AE479">
        <f t="shared" si="0"/>
      </c>
      <c r="AV479">
        <f t="shared" si="16"/>
      </c>
      <c r="BM479">
        <f t="shared" si="17"/>
      </c>
      <c r="CD479">
        <f t="shared" si="0"/>
      </c>
      <c r="CZ479">
        <f t="shared" si="18"/>
      </c>
      <c r="DA479">
        <f t="shared" si="1"/>
      </c>
      <c r="DB479">
        <f t="shared" si="19"/>
      </c>
      <c r="DC479">
        <f t="shared" si="20"/>
      </c>
      <c r="DD479">
        <f t="shared" si="21"/>
      </c>
      <c r="DE479">
        <f t="shared" si="22"/>
      </c>
      <c r="DF479">
        <f t="shared" si="23"/>
      </c>
      <c r="DG479">
        <f t="shared" si="24"/>
      </c>
      <c r="DH479">
        <f t="shared" si="25"/>
      </c>
      <c r="DI479">
        <f t="shared" si="1"/>
      </c>
    </row>
    <row r="480" ht="15" customHeight="1">
      <c r="B480">
        <f t="shared" si="2"/>
      </c>
      <c r="R480">
        <f t="shared" si="4"/>
        <v>0</v>
      </c>
      <c r="S480">
        <f t="shared" si="5"/>
        <v>0</v>
      </c>
      <c r="T480">
        <f t="shared" si="6"/>
        <v>0</v>
      </c>
      <c r="U480">
        <f t="shared" si="7"/>
        <v>0</v>
      </c>
      <c r="V480">
        <f t="shared" si="8"/>
        <v>0</v>
      </c>
      <c r="W480">
        <f t="shared" si="9"/>
        <v>0</v>
      </c>
      <c r="X480">
        <f t="shared" si="10"/>
        <v>0</v>
      </c>
      <c r="Y480">
        <f t="shared" si="11"/>
        <v>0</v>
      </c>
      <c r="Z480">
        <f t="shared" si="12"/>
        <v>0</v>
      </c>
      <c r="AA480">
        <f t="shared" si="13"/>
        <v>0</v>
      </c>
      <c r="AB480">
        <f t="shared" si="14"/>
        <v>0</v>
      </c>
      <c r="AC480">
        <f t="shared" si="15"/>
        <v>0</v>
      </c>
      <c r="AE480">
        <f t="shared" si="0"/>
      </c>
      <c r="AV480">
        <f t="shared" si="16"/>
      </c>
      <c r="BM480">
        <f t="shared" si="17"/>
      </c>
      <c r="CD480">
        <f t="shared" si="0"/>
      </c>
      <c r="CZ480">
        <f t="shared" si="18"/>
      </c>
      <c r="DA480">
        <f t="shared" si="1"/>
      </c>
      <c r="DB480">
        <f t="shared" si="19"/>
      </c>
      <c r="DC480">
        <f t="shared" si="20"/>
      </c>
      <c r="DD480">
        <f t="shared" si="21"/>
      </c>
      <c r="DE480">
        <f t="shared" si="22"/>
      </c>
      <c r="DF480">
        <f t="shared" si="23"/>
      </c>
      <c r="DG480">
        <f t="shared" si="24"/>
      </c>
      <c r="DH480">
        <f t="shared" si="25"/>
      </c>
      <c r="DI480">
        <f t="shared" si="1"/>
      </c>
    </row>
    <row r="481" ht="15" customHeight="1">
      <c r="B481">
        <f t="shared" si="2"/>
      </c>
      <c r="R481">
        <f t="shared" si="4"/>
        <v>0</v>
      </c>
      <c r="S481">
        <f t="shared" si="5"/>
        <v>0</v>
      </c>
      <c r="T481">
        <f t="shared" si="6"/>
        <v>0</v>
      </c>
      <c r="U481">
        <f t="shared" si="7"/>
        <v>0</v>
      </c>
      <c r="V481">
        <f t="shared" si="8"/>
        <v>0</v>
      </c>
      <c r="W481">
        <f t="shared" si="9"/>
        <v>0</v>
      </c>
      <c r="X481">
        <f t="shared" si="10"/>
        <v>0</v>
      </c>
      <c r="Y481">
        <f t="shared" si="11"/>
        <v>0</v>
      </c>
      <c r="Z481">
        <f t="shared" si="12"/>
        <v>0</v>
      </c>
      <c r="AA481">
        <f t="shared" si="13"/>
        <v>0</v>
      </c>
      <c r="AB481">
        <f t="shared" si="14"/>
        <v>0</v>
      </c>
      <c r="AC481">
        <f t="shared" si="15"/>
        <v>0</v>
      </c>
      <c r="AE481">
        <f t="shared" si="0"/>
      </c>
      <c r="AV481">
        <f t="shared" si="16"/>
      </c>
      <c r="BM481">
        <f t="shared" si="17"/>
      </c>
      <c r="CD481">
        <f t="shared" si="0"/>
      </c>
      <c r="CZ481">
        <f t="shared" si="18"/>
      </c>
      <c r="DA481">
        <f t="shared" si="1"/>
      </c>
      <c r="DB481">
        <f t="shared" si="19"/>
      </c>
      <c r="DC481">
        <f t="shared" si="20"/>
      </c>
      <c r="DD481">
        <f t="shared" si="21"/>
      </c>
      <c r="DE481">
        <f t="shared" si="22"/>
      </c>
      <c r="DF481">
        <f t="shared" si="23"/>
      </c>
      <c r="DG481">
        <f t="shared" si="24"/>
      </c>
      <c r="DH481">
        <f t="shared" si="25"/>
      </c>
      <c r="DI481">
        <f t="shared" si="1"/>
      </c>
    </row>
    <row r="482" ht="15" customHeight="1">
      <c r="B482">
        <f t="shared" si="2"/>
      </c>
      <c r="R482">
        <f t="shared" si="4"/>
        <v>0</v>
      </c>
      <c r="S482">
        <f t="shared" si="5"/>
        <v>0</v>
      </c>
      <c r="T482">
        <f t="shared" si="6"/>
        <v>0</v>
      </c>
      <c r="U482">
        <f t="shared" si="7"/>
        <v>0</v>
      </c>
      <c r="V482">
        <f t="shared" si="8"/>
        <v>0</v>
      </c>
      <c r="W482">
        <f t="shared" si="9"/>
        <v>0</v>
      </c>
      <c r="X482">
        <f t="shared" si="10"/>
        <v>0</v>
      </c>
      <c r="Y482">
        <f t="shared" si="11"/>
        <v>0</v>
      </c>
      <c r="Z482">
        <f t="shared" si="12"/>
        <v>0</v>
      </c>
      <c r="AA482">
        <f t="shared" si="13"/>
        <v>0</v>
      </c>
      <c r="AB482">
        <f t="shared" si="14"/>
        <v>0</v>
      </c>
      <c r="AC482">
        <f t="shared" si="15"/>
        <v>0</v>
      </c>
      <c r="AE482">
        <f t="shared" si="0"/>
      </c>
      <c r="AV482">
        <f t="shared" si="16"/>
      </c>
      <c r="BM482">
        <f t="shared" si="17"/>
      </c>
      <c r="CD482">
        <f t="shared" si="0"/>
      </c>
      <c r="CZ482">
        <f t="shared" si="18"/>
      </c>
      <c r="DA482">
        <f t="shared" si="1"/>
      </c>
      <c r="DB482">
        <f t="shared" si="19"/>
      </c>
      <c r="DC482">
        <f t="shared" si="20"/>
      </c>
      <c r="DD482">
        <f t="shared" si="21"/>
      </c>
      <c r="DE482">
        <f t="shared" si="22"/>
      </c>
      <c r="DF482">
        <f t="shared" si="23"/>
      </c>
      <c r="DG482">
        <f t="shared" si="24"/>
      </c>
      <c r="DH482">
        <f t="shared" si="25"/>
      </c>
      <c r="DI482">
        <f t="shared" si="1"/>
      </c>
    </row>
    <row r="483" ht="15" customHeight="1">
      <c r="B483">
        <f t="shared" si="2"/>
      </c>
      <c r="R483">
        <f t="shared" si="4"/>
        <v>0</v>
      </c>
      <c r="S483">
        <f t="shared" si="5"/>
        <v>0</v>
      </c>
      <c r="T483">
        <f t="shared" si="6"/>
        <v>0</v>
      </c>
      <c r="U483">
        <f t="shared" si="7"/>
        <v>0</v>
      </c>
      <c r="V483">
        <f t="shared" si="8"/>
        <v>0</v>
      </c>
      <c r="W483">
        <f t="shared" si="9"/>
        <v>0</v>
      </c>
      <c r="X483">
        <f t="shared" si="10"/>
        <v>0</v>
      </c>
      <c r="Y483">
        <f t="shared" si="11"/>
        <v>0</v>
      </c>
      <c r="Z483">
        <f t="shared" si="12"/>
        <v>0</v>
      </c>
      <c r="AA483">
        <f t="shared" si="13"/>
        <v>0</v>
      </c>
      <c r="AB483">
        <f t="shared" si="14"/>
        <v>0</v>
      </c>
      <c r="AC483">
        <f t="shared" si="15"/>
        <v>0</v>
      </c>
      <c r="AE483">
        <f t="shared" si="0"/>
      </c>
      <c r="AV483">
        <f t="shared" si="16"/>
      </c>
      <c r="BM483">
        <f t="shared" si="17"/>
      </c>
      <c r="CD483">
        <f t="shared" si="0"/>
      </c>
      <c r="CZ483">
        <f t="shared" si="18"/>
      </c>
      <c r="DA483">
        <f t="shared" si="1"/>
      </c>
      <c r="DB483">
        <f t="shared" si="19"/>
      </c>
      <c r="DC483">
        <f t="shared" si="20"/>
      </c>
      <c r="DD483">
        <f t="shared" si="21"/>
      </c>
      <c r="DE483">
        <f t="shared" si="22"/>
      </c>
      <c r="DF483">
        <f t="shared" si="23"/>
      </c>
      <c r="DG483">
        <f t="shared" si="24"/>
      </c>
      <c r="DH483">
        <f t="shared" si="25"/>
      </c>
      <c r="DI483">
        <f t="shared" si="1"/>
      </c>
    </row>
    <row r="484" ht="15" customHeight="1">
      <c r="B484">
        <f t="shared" si="2"/>
      </c>
      <c r="R484">
        <f t="shared" si="4"/>
        <v>0</v>
      </c>
      <c r="S484">
        <f t="shared" si="5"/>
        <v>0</v>
      </c>
      <c r="T484">
        <f t="shared" si="6"/>
        <v>0</v>
      </c>
      <c r="U484">
        <f t="shared" si="7"/>
        <v>0</v>
      </c>
      <c r="V484">
        <f t="shared" si="8"/>
        <v>0</v>
      </c>
      <c r="W484">
        <f t="shared" si="9"/>
        <v>0</v>
      </c>
      <c r="X484">
        <f t="shared" si="10"/>
        <v>0</v>
      </c>
      <c r="Y484">
        <f t="shared" si="11"/>
        <v>0</v>
      </c>
      <c r="Z484">
        <f t="shared" si="12"/>
        <v>0</v>
      </c>
      <c r="AA484">
        <f t="shared" si="13"/>
        <v>0</v>
      </c>
      <c r="AB484">
        <f t="shared" si="14"/>
        <v>0</v>
      </c>
      <c r="AC484">
        <f t="shared" si="15"/>
        <v>0</v>
      </c>
      <c r="AE484">
        <f t="shared" si="0"/>
      </c>
      <c r="AV484">
        <f t="shared" si="16"/>
      </c>
      <c r="BM484">
        <f t="shared" si="17"/>
      </c>
      <c r="CD484">
        <f t="shared" si="0"/>
      </c>
      <c r="CZ484">
        <f t="shared" si="18"/>
      </c>
      <c r="DA484">
        <f t="shared" si="1"/>
      </c>
      <c r="DB484">
        <f t="shared" si="19"/>
      </c>
      <c r="DC484">
        <f t="shared" si="20"/>
      </c>
      <c r="DD484">
        <f t="shared" si="21"/>
      </c>
      <c r="DE484">
        <f t="shared" si="22"/>
      </c>
      <c r="DF484">
        <f t="shared" si="23"/>
      </c>
      <c r="DG484">
        <f t="shared" si="24"/>
      </c>
      <c r="DH484">
        <f t="shared" si="25"/>
      </c>
      <c r="DI484">
        <f t="shared" si="1"/>
      </c>
    </row>
    <row r="485" ht="15" customHeight="1">
      <c r="B485">
        <f t="shared" si="2"/>
      </c>
      <c r="R485">
        <f t="shared" si="4"/>
        <v>0</v>
      </c>
      <c r="S485">
        <f t="shared" si="5"/>
        <v>0</v>
      </c>
      <c r="T485">
        <f t="shared" si="6"/>
        <v>0</v>
      </c>
      <c r="U485">
        <f t="shared" si="7"/>
        <v>0</v>
      </c>
      <c r="V485">
        <f t="shared" si="8"/>
        <v>0</v>
      </c>
      <c r="W485">
        <f t="shared" si="9"/>
        <v>0</v>
      </c>
      <c r="X485">
        <f t="shared" si="10"/>
        <v>0</v>
      </c>
      <c r="Y485">
        <f t="shared" si="11"/>
        <v>0</v>
      </c>
      <c r="Z485">
        <f t="shared" si="12"/>
        <v>0</v>
      </c>
      <c r="AA485">
        <f t="shared" si="13"/>
        <v>0</v>
      </c>
      <c r="AB485">
        <f t="shared" si="14"/>
        <v>0</v>
      </c>
      <c r="AC485">
        <f t="shared" si="15"/>
        <v>0</v>
      </c>
      <c r="AE485">
        <f t="shared" si="0"/>
      </c>
      <c r="AV485">
        <f t="shared" si="16"/>
      </c>
      <c r="BM485">
        <f t="shared" si="17"/>
      </c>
      <c r="CD485">
        <f t="shared" si="0"/>
      </c>
      <c r="CZ485">
        <f t="shared" si="18"/>
      </c>
      <c r="DA485">
        <f t="shared" si="1"/>
      </c>
      <c r="DB485">
        <f t="shared" si="19"/>
      </c>
      <c r="DC485">
        <f t="shared" si="20"/>
      </c>
      <c r="DD485">
        <f t="shared" si="21"/>
      </c>
      <c r="DE485">
        <f t="shared" si="22"/>
      </c>
      <c r="DF485">
        <f t="shared" si="23"/>
      </c>
      <c r="DG485">
        <f t="shared" si="24"/>
      </c>
      <c r="DH485">
        <f t="shared" si="25"/>
      </c>
      <c r="DI485">
        <f t="shared" si="1"/>
      </c>
    </row>
    <row r="486" ht="15" customHeight="1">
      <c r="B486">
        <f t="shared" si="2"/>
      </c>
      <c r="R486">
        <f t="shared" si="4"/>
        <v>0</v>
      </c>
      <c r="S486">
        <f t="shared" si="5"/>
        <v>0</v>
      </c>
      <c r="T486">
        <f t="shared" si="6"/>
        <v>0</v>
      </c>
      <c r="U486">
        <f t="shared" si="7"/>
        <v>0</v>
      </c>
      <c r="V486">
        <f t="shared" si="8"/>
        <v>0</v>
      </c>
      <c r="W486">
        <f t="shared" si="9"/>
        <v>0</v>
      </c>
      <c r="X486">
        <f t="shared" si="10"/>
        <v>0</v>
      </c>
      <c r="Y486">
        <f t="shared" si="11"/>
        <v>0</v>
      </c>
      <c r="Z486">
        <f t="shared" si="12"/>
        <v>0</v>
      </c>
      <c r="AA486">
        <f t="shared" si="13"/>
        <v>0</v>
      </c>
      <c r="AB486">
        <f t="shared" si="14"/>
        <v>0</v>
      </c>
      <c r="AC486">
        <f t="shared" si="15"/>
        <v>0</v>
      </c>
      <c r="AE486">
        <f t="shared" si="0"/>
      </c>
      <c r="AV486">
        <f t="shared" si="16"/>
      </c>
      <c r="BM486">
        <f t="shared" si="17"/>
      </c>
      <c r="CD486">
        <f t="shared" si="0"/>
      </c>
      <c r="CZ486">
        <f t="shared" si="18"/>
      </c>
      <c r="DA486">
        <f t="shared" si="1"/>
      </c>
      <c r="DB486">
        <f t="shared" si="19"/>
      </c>
      <c r="DC486">
        <f t="shared" si="20"/>
      </c>
      <c r="DD486">
        <f t="shared" si="21"/>
      </c>
      <c r="DE486">
        <f t="shared" si="22"/>
      </c>
      <c r="DF486">
        <f t="shared" si="23"/>
      </c>
      <c r="DG486">
        <f t="shared" si="24"/>
      </c>
      <c r="DH486">
        <f t="shared" si="25"/>
      </c>
      <c r="DI486">
        <f t="shared" si="1"/>
      </c>
    </row>
    <row r="487" ht="15" customHeight="1">
      <c r="B487">
        <f t="shared" si="2"/>
      </c>
      <c r="R487">
        <f t="shared" si="4"/>
        <v>0</v>
      </c>
      <c r="S487">
        <f t="shared" si="5"/>
        <v>0</v>
      </c>
      <c r="T487">
        <f t="shared" si="6"/>
        <v>0</v>
      </c>
      <c r="U487">
        <f t="shared" si="7"/>
        <v>0</v>
      </c>
      <c r="V487">
        <f t="shared" si="8"/>
        <v>0</v>
      </c>
      <c r="W487">
        <f t="shared" si="9"/>
        <v>0</v>
      </c>
      <c r="X487">
        <f t="shared" si="10"/>
        <v>0</v>
      </c>
      <c r="Y487">
        <f t="shared" si="11"/>
        <v>0</v>
      </c>
      <c r="Z487">
        <f t="shared" si="12"/>
        <v>0</v>
      </c>
      <c r="AA487">
        <f t="shared" si="13"/>
        <v>0</v>
      </c>
      <c r="AB487">
        <f t="shared" si="14"/>
        <v>0</v>
      </c>
      <c r="AC487">
        <f t="shared" si="15"/>
        <v>0</v>
      </c>
      <c r="AE487">
        <f t="shared" si="0"/>
      </c>
      <c r="AV487">
        <f t="shared" si="16"/>
      </c>
      <c r="BM487">
        <f t="shared" si="17"/>
      </c>
      <c r="CD487">
        <f t="shared" si="0"/>
      </c>
      <c r="CZ487">
        <f t="shared" si="18"/>
      </c>
      <c r="DA487">
        <f t="shared" si="1"/>
      </c>
      <c r="DB487">
        <f t="shared" si="19"/>
      </c>
      <c r="DC487">
        <f t="shared" si="20"/>
      </c>
      <c r="DD487">
        <f t="shared" si="21"/>
      </c>
      <c r="DE487">
        <f t="shared" si="22"/>
      </c>
      <c r="DF487">
        <f t="shared" si="23"/>
      </c>
      <c r="DG487">
        <f t="shared" si="24"/>
      </c>
      <c r="DH487">
        <f t="shared" si="25"/>
      </c>
      <c r="DI487">
        <f t="shared" si="1"/>
      </c>
    </row>
    <row r="488" ht="15" customHeight="1">
      <c r="B488">
        <f t="shared" si="2"/>
      </c>
      <c r="R488">
        <f t="shared" si="4"/>
        <v>0</v>
      </c>
      <c r="S488">
        <f t="shared" si="5"/>
        <v>0</v>
      </c>
      <c r="T488">
        <f t="shared" si="6"/>
        <v>0</v>
      </c>
      <c r="U488">
        <f t="shared" si="7"/>
        <v>0</v>
      </c>
      <c r="V488">
        <f t="shared" si="8"/>
        <v>0</v>
      </c>
      <c r="W488">
        <f t="shared" si="9"/>
        <v>0</v>
      </c>
      <c r="X488">
        <f t="shared" si="10"/>
        <v>0</v>
      </c>
      <c r="Y488">
        <f t="shared" si="11"/>
        <v>0</v>
      </c>
      <c r="Z488">
        <f t="shared" si="12"/>
        <v>0</v>
      </c>
      <c r="AA488">
        <f t="shared" si="13"/>
        <v>0</v>
      </c>
      <c r="AB488">
        <f t="shared" si="14"/>
        <v>0</v>
      </c>
      <c r="AC488">
        <f t="shared" si="15"/>
        <v>0</v>
      </c>
      <c r="AE488">
        <f t="shared" si="0"/>
      </c>
      <c r="AV488">
        <f t="shared" si="16"/>
      </c>
      <c r="BM488">
        <f t="shared" si="17"/>
      </c>
      <c r="CD488">
        <f t="shared" si="0"/>
      </c>
      <c r="CZ488">
        <f t="shared" si="18"/>
      </c>
      <c r="DA488">
        <f t="shared" si="1"/>
      </c>
      <c r="DB488">
        <f t="shared" si="19"/>
      </c>
      <c r="DC488">
        <f t="shared" si="20"/>
      </c>
      <c r="DD488">
        <f t="shared" si="21"/>
      </c>
      <c r="DE488">
        <f t="shared" si="22"/>
      </c>
      <c r="DF488">
        <f t="shared" si="23"/>
      </c>
      <c r="DG488">
        <f t="shared" si="24"/>
      </c>
      <c r="DH488">
        <f t="shared" si="25"/>
      </c>
      <c r="DI488">
        <f t="shared" si="1"/>
      </c>
    </row>
    <row r="489" ht="15" customHeight="1">
      <c r="B489">
        <f t="shared" si="2"/>
      </c>
      <c r="R489">
        <f t="shared" si="4"/>
        <v>0</v>
      </c>
      <c r="S489">
        <f t="shared" si="5"/>
        <v>0</v>
      </c>
      <c r="T489">
        <f t="shared" si="6"/>
        <v>0</v>
      </c>
      <c r="U489">
        <f t="shared" si="7"/>
        <v>0</v>
      </c>
      <c r="V489">
        <f t="shared" si="8"/>
        <v>0</v>
      </c>
      <c r="W489">
        <f t="shared" si="9"/>
        <v>0</v>
      </c>
      <c r="X489">
        <f t="shared" si="10"/>
        <v>0</v>
      </c>
      <c r="Y489">
        <f t="shared" si="11"/>
        <v>0</v>
      </c>
      <c r="Z489">
        <f t="shared" si="12"/>
        <v>0</v>
      </c>
      <c r="AA489">
        <f t="shared" si="13"/>
        <v>0</v>
      </c>
      <c r="AB489">
        <f t="shared" si="14"/>
        <v>0</v>
      </c>
      <c r="AC489">
        <f t="shared" si="15"/>
        <v>0</v>
      </c>
      <c r="AE489">
        <f t="shared" si="0"/>
      </c>
      <c r="AV489">
        <f t="shared" si="16"/>
      </c>
      <c r="BM489">
        <f t="shared" si="17"/>
      </c>
      <c r="CD489">
        <f t="shared" si="0"/>
      </c>
      <c r="CZ489">
        <f t="shared" si="18"/>
      </c>
      <c r="DA489">
        <f t="shared" si="1"/>
      </c>
      <c r="DB489">
        <f t="shared" si="19"/>
      </c>
      <c r="DC489">
        <f t="shared" si="20"/>
      </c>
      <c r="DD489">
        <f t="shared" si="21"/>
      </c>
      <c r="DE489">
        <f t="shared" si="22"/>
      </c>
      <c r="DF489">
        <f t="shared" si="23"/>
      </c>
      <c r="DG489">
        <f t="shared" si="24"/>
      </c>
      <c r="DH489">
        <f t="shared" si="25"/>
      </c>
      <c r="DI489">
        <f t="shared" si="1"/>
      </c>
    </row>
    <row r="490" ht="15" customHeight="1">
      <c r="B490">
        <f t="shared" si="2"/>
      </c>
      <c r="R490">
        <f t="shared" si="4"/>
        <v>0</v>
      </c>
      <c r="S490">
        <f t="shared" si="5"/>
        <v>0</v>
      </c>
      <c r="T490">
        <f t="shared" si="6"/>
        <v>0</v>
      </c>
      <c r="U490">
        <f t="shared" si="7"/>
        <v>0</v>
      </c>
      <c r="V490">
        <f t="shared" si="8"/>
        <v>0</v>
      </c>
      <c r="W490">
        <f t="shared" si="9"/>
        <v>0</v>
      </c>
      <c r="X490">
        <f t="shared" si="10"/>
        <v>0</v>
      </c>
      <c r="Y490">
        <f t="shared" si="11"/>
        <v>0</v>
      </c>
      <c r="Z490">
        <f t="shared" si="12"/>
        <v>0</v>
      </c>
      <c r="AA490">
        <f t="shared" si="13"/>
        <v>0</v>
      </c>
      <c r="AB490">
        <f t="shared" si="14"/>
        <v>0</v>
      </c>
      <c r="AC490">
        <f t="shared" si="15"/>
        <v>0</v>
      </c>
      <c r="AE490">
        <f t="shared" si="0"/>
      </c>
      <c r="AV490">
        <f t="shared" si="16"/>
      </c>
      <c r="BM490">
        <f t="shared" si="17"/>
      </c>
      <c r="CD490">
        <f t="shared" si="0"/>
      </c>
      <c r="CZ490">
        <f t="shared" si="18"/>
      </c>
      <c r="DA490">
        <f t="shared" si="1"/>
      </c>
      <c r="DB490">
        <f t="shared" si="19"/>
      </c>
      <c r="DC490">
        <f t="shared" si="20"/>
      </c>
      <c r="DD490">
        <f t="shared" si="21"/>
      </c>
      <c r="DE490">
        <f t="shared" si="22"/>
      </c>
      <c r="DF490">
        <f t="shared" si="23"/>
      </c>
      <c r="DG490">
        <f t="shared" si="24"/>
      </c>
      <c r="DH490">
        <f t="shared" si="25"/>
      </c>
      <c r="DI490">
        <f t="shared" si="1"/>
      </c>
    </row>
    <row r="491" ht="15" customHeight="1">
      <c r="B491">
        <f t="shared" si="2"/>
      </c>
      <c r="R491">
        <f t="shared" si="4"/>
        <v>0</v>
      </c>
      <c r="S491">
        <f t="shared" si="5"/>
        <v>0</v>
      </c>
      <c r="T491">
        <f t="shared" si="6"/>
        <v>0</v>
      </c>
      <c r="U491">
        <f t="shared" si="7"/>
        <v>0</v>
      </c>
      <c r="V491">
        <f t="shared" si="8"/>
        <v>0</v>
      </c>
      <c r="W491">
        <f t="shared" si="9"/>
        <v>0</v>
      </c>
      <c r="X491">
        <f t="shared" si="10"/>
        <v>0</v>
      </c>
      <c r="Y491">
        <f t="shared" si="11"/>
        <v>0</v>
      </c>
      <c r="Z491">
        <f t="shared" si="12"/>
        <v>0</v>
      </c>
      <c r="AA491">
        <f t="shared" si="13"/>
        <v>0</v>
      </c>
      <c r="AB491">
        <f t="shared" si="14"/>
        <v>0</v>
      </c>
      <c r="AC491">
        <f t="shared" si="15"/>
        <v>0</v>
      </c>
      <c r="AE491">
        <f t="shared" si="0"/>
      </c>
      <c r="AV491">
        <f t="shared" si="16"/>
      </c>
      <c r="BM491">
        <f t="shared" si="17"/>
      </c>
      <c r="CD491">
        <f t="shared" si="0"/>
      </c>
      <c r="CZ491">
        <f t="shared" si="18"/>
      </c>
      <c r="DA491">
        <f t="shared" si="1"/>
      </c>
      <c r="DB491">
        <f t="shared" si="19"/>
      </c>
      <c r="DC491">
        <f t="shared" si="20"/>
      </c>
      <c r="DD491">
        <f t="shared" si="21"/>
      </c>
      <c r="DE491">
        <f t="shared" si="22"/>
      </c>
      <c r="DF491">
        <f t="shared" si="23"/>
      </c>
      <c r="DG491">
        <f t="shared" si="24"/>
      </c>
      <c r="DH491">
        <f t="shared" si="25"/>
      </c>
      <c r="DI491">
        <f t="shared" si="1"/>
      </c>
    </row>
    <row r="492" ht="15" customHeight="1">
      <c r="B492">
        <f t="shared" si="2"/>
      </c>
      <c r="R492">
        <f t="shared" si="4"/>
        <v>0</v>
      </c>
      <c r="S492">
        <f t="shared" si="5"/>
        <v>0</v>
      </c>
      <c r="T492">
        <f t="shared" si="6"/>
        <v>0</v>
      </c>
      <c r="U492">
        <f t="shared" si="7"/>
        <v>0</v>
      </c>
      <c r="V492">
        <f t="shared" si="8"/>
        <v>0</v>
      </c>
      <c r="W492">
        <f t="shared" si="9"/>
        <v>0</v>
      </c>
      <c r="X492">
        <f t="shared" si="10"/>
        <v>0</v>
      </c>
      <c r="Y492">
        <f t="shared" si="11"/>
        <v>0</v>
      </c>
      <c r="Z492">
        <f t="shared" si="12"/>
        <v>0</v>
      </c>
      <c r="AA492">
        <f t="shared" si="13"/>
        <v>0</v>
      </c>
      <c r="AB492">
        <f t="shared" si="14"/>
        <v>0</v>
      </c>
      <c r="AC492">
        <f t="shared" si="15"/>
        <v>0</v>
      </c>
      <c r="AE492">
        <f t="shared" si="0"/>
      </c>
      <c r="AV492">
        <f t="shared" si="16"/>
      </c>
      <c r="BM492">
        <f t="shared" si="17"/>
      </c>
      <c r="CD492">
        <f t="shared" si="0"/>
      </c>
      <c r="CZ492">
        <f t="shared" si="18"/>
      </c>
      <c r="DA492">
        <f t="shared" si="1"/>
      </c>
      <c r="DB492">
        <f t="shared" si="19"/>
      </c>
      <c r="DC492">
        <f t="shared" si="20"/>
      </c>
      <c r="DD492">
        <f t="shared" si="21"/>
      </c>
      <c r="DE492">
        <f t="shared" si="22"/>
      </c>
      <c r="DF492">
        <f t="shared" si="23"/>
      </c>
      <c r="DG492">
        <f t="shared" si="24"/>
      </c>
      <c r="DH492">
        <f t="shared" si="25"/>
      </c>
      <c r="DI492">
        <f t="shared" si="1"/>
      </c>
    </row>
    <row r="493" ht="15" customHeight="1">
      <c r="B493">
        <f t="shared" si="2"/>
      </c>
      <c r="R493">
        <f t="shared" si="4"/>
        <v>0</v>
      </c>
      <c r="S493">
        <f t="shared" si="5"/>
        <v>0</v>
      </c>
      <c r="T493">
        <f t="shared" si="6"/>
        <v>0</v>
      </c>
      <c r="U493">
        <f t="shared" si="7"/>
        <v>0</v>
      </c>
      <c r="V493">
        <f t="shared" si="8"/>
        <v>0</v>
      </c>
      <c r="W493">
        <f t="shared" si="9"/>
        <v>0</v>
      </c>
      <c r="X493">
        <f t="shared" si="10"/>
        <v>0</v>
      </c>
      <c r="Y493">
        <f t="shared" si="11"/>
        <v>0</v>
      </c>
      <c r="Z493">
        <f t="shared" si="12"/>
        <v>0</v>
      </c>
      <c r="AA493">
        <f t="shared" si="13"/>
        <v>0</v>
      </c>
      <c r="AB493">
        <f t="shared" si="14"/>
        <v>0</v>
      </c>
      <c r="AC493">
        <f t="shared" si="15"/>
        <v>0</v>
      </c>
      <c r="AE493">
        <f t="shared" si="0"/>
      </c>
      <c r="AV493">
        <f t="shared" si="16"/>
      </c>
      <c r="BM493">
        <f t="shared" si="17"/>
      </c>
      <c r="CD493">
        <f t="shared" si="0"/>
      </c>
      <c r="CZ493">
        <f t="shared" si="18"/>
      </c>
      <c r="DA493">
        <f t="shared" si="1"/>
      </c>
      <c r="DB493">
        <f t="shared" si="19"/>
      </c>
      <c r="DC493">
        <f t="shared" si="20"/>
      </c>
      <c r="DD493">
        <f t="shared" si="21"/>
      </c>
      <c r="DE493">
        <f t="shared" si="22"/>
      </c>
      <c r="DF493">
        <f t="shared" si="23"/>
      </c>
      <c r="DG493">
        <f t="shared" si="24"/>
      </c>
      <c r="DH493">
        <f t="shared" si="25"/>
      </c>
      <c r="DI493">
        <f t="shared" si="1"/>
      </c>
    </row>
    <row r="494" ht="15" customHeight="1">
      <c r="B494">
        <f t="shared" si="2"/>
      </c>
      <c r="R494">
        <f t="shared" si="4"/>
        <v>0</v>
      </c>
      <c r="S494">
        <f t="shared" si="5"/>
        <v>0</v>
      </c>
      <c r="T494">
        <f t="shared" si="6"/>
        <v>0</v>
      </c>
      <c r="U494">
        <f t="shared" si="7"/>
        <v>0</v>
      </c>
      <c r="V494">
        <f t="shared" si="8"/>
        <v>0</v>
      </c>
      <c r="W494">
        <f t="shared" si="9"/>
        <v>0</v>
      </c>
      <c r="X494">
        <f t="shared" si="10"/>
        <v>0</v>
      </c>
      <c r="Y494">
        <f t="shared" si="11"/>
        <v>0</v>
      </c>
      <c r="Z494">
        <f t="shared" si="12"/>
        <v>0</v>
      </c>
      <c r="AA494">
        <f t="shared" si="13"/>
        <v>0</v>
      </c>
      <c r="AB494">
        <f t="shared" si="14"/>
        <v>0</v>
      </c>
      <c r="AC494">
        <f t="shared" si="15"/>
        <v>0</v>
      </c>
      <c r="AE494">
        <f t="shared" si="0"/>
      </c>
      <c r="AV494">
        <f t="shared" si="16"/>
      </c>
      <c r="BM494">
        <f t="shared" si="17"/>
      </c>
      <c r="CD494">
        <f t="shared" si="0"/>
      </c>
      <c r="CZ494">
        <f t="shared" si="18"/>
      </c>
      <c r="DA494">
        <f t="shared" si="1"/>
      </c>
      <c r="DB494">
        <f t="shared" si="19"/>
      </c>
      <c r="DC494">
        <f t="shared" si="20"/>
      </c>
      <c r="DD494">
        <f t="shared" si="21"/>
      </c>
      <c r="DE494">
        <f t="shared" si="22"/>
      </c>
      <c r="DF494">
        <f t="shared" si="23"/>
      </c>
      <c r="DG494">
        <f t="shared" si="24"/>
      </c>
      <c r="DH494">
        <f t="shared" si="25"/>
      </c>
      <c r="DI494">
        <f t="shared" si="1"/>
      </c>
    </row>
    <row r="495" ht="15" customHeight="1">
      <c r="B495">
        <f t="shared" si="2"/>
      </c>
      <c r="R495">
        <f t="shared" si="4"/>
        <v>0</v>
      </c>
      <c r="S495">
        <f t="shared" si="5"/>
        <v>0</v>
      </c>
      <c r="T495">
        <f t="shared" si="6"/>
        <v>0</v>
      </c>
      <c r="U495">
        <f t="shared" si="7"/>
        <v>0</v>
      </c>
      <c r="V495">
        <f t="shared" si="8"/>
        <v>0</v>
      </c>
      <c r="W495">
        <f t="shared" si="9"/>
        <v>0</v>
      </c>
      <c r="X495">
        <f t="shared" si="10"/>
        <v>0</v>
      </c>
      <c r="Y495">
        <f t="shared" si="11"/>
        <v>0</v>
      </c>
      <c r="Z495">
        <f t="shared" si="12"/>
        <v>0</v>
      </c>
      <c r="AA495">
        <f t="shared" si="13"/>
        <v>0</v>
      </c>
      <c r="AB495">
        <f t="shared" si="14"/>
        <v>0</v>
      </c>
      <c r="AC495">
        <f t="shared" si="15"/>
        <v>0</v>
      </c>
      <c r="AE495">
        <f t="shared" si="0"/>
      </c>
      <c r="AV495">
        <f t="shared" si="16"/>
      </c>
      <c r="BM495">
        <f t="shared" si="17"/>
      </c>
      <c r="CD495">
        <f t="shared" si="0"/>
      </c>
      <c r="CZ495">
        <f t="shared" si="18"/>
      </c>
      <c r="DA495">
        <f t="shared" si="1"/>
      </c>
      <c r="DB495">
        <f t="shared" si="19"/>
      </c>
      <c r="DC495">
        <f t="shared" si="20"/>
      </c>
      <c r="DD495">
        <f t="shared" si="21"/>
      </c>
      <c r="DE495">
        <f t="shared" si="22"/>
      </c>
      <c r="DF495">
        <f t="shared" si="23"/>
      </c>
      <c r="DG495">
        <f t="shared" si="24"/>
      </c>
      <c r="DH495">
        <f t="shared" si="25"/>
      </c>
      <c r="DI495">
        <f t="shared" si="1"/>
      </c>
    </row>
    <row r="496" ht="15" customHeight="1">
      <c r="B496">
        <f t="shared" si="2"/>
      </c>
      <c r="R496">
        <f t="shared" si="4"/>
        <v>0</v>
      </c>
      <c r="S496">
        <f t="shared" si="5"/>
        <v>0</v>
      </c>
      <c r="T496">
        <f t="shared" si="6"/>
        <v>0</v>
      </c>
      <c r="U496">
        <f t="shared" si="7"/>
        <v>0</v>
      </c>
      <c r="V496">
        <f t="shared" si="8"/>
        <v>0</v>
      </c>
      <c r="W496">
        <f t="shared" si="9"/>
        <v>0</v>
      </c>
      <c r="X496">
        <f t="shared" si="10"/>
        <v>0</v>
      </c>
      <c r="Y496">
        <f t="shared" si="11"/>
        <v>0</v>
      </c>
      <c r="Z496">
        <f t="shared" si="12"/>
        <v>0</v>
      </c>
      <c r="AA496">
        <f t="shared" si="13"/>
        <v>0</v>
      </c>
      <c r="AB496">
        <f t="shared" si="14"/>
        <v>0</v>
      </c>
      <c r="AC496">
        <f t="shared" si="15"/>
        <v>0</v>
      </c>
      <c r="AE496">
        <f t="shared" si="0"/>
      </c>
      <c r="AV496">
        <f t="shared" si="16"/>
      </c>
      <c r="BM496">
        <f t="shared" si="17"/>
      </c>
      <c r="CD496">
        <f t="shared" si="0"/>
      </c>
      <c r="CZ496">
        <f t="shared" si="18"/>
      </c>
      <c r="DA496">
        <f t="shared" si="1"/>
      </c>
      <c r="DB496">
        <f t="shared" si="19"/>
      </c>
      <c r="DC496">
        <f t="shared" si="20"/>
      </c>
      <c r="DD496">
        <f t="shared" si="21"/>
      </c>
      <c r="DE496">
        <f t="shared" si="22"/>
      </c>
      <c r="DF496">
        <f t="shared" si="23"/>
      </c>
      <c r="DG496">
        <f t="shared" si="24"/>
      </c>
      <c r="DH496">
        <f t="shared" si="25"/>
      </c>
      <c r="DI496">
        <f t="shared" si="1"/>
      </c>
    </row>
    <row r="497" ht="15" customHeight="1">
      <c r="B497">
        <f t="shared" si="2"/>
      </c>
      <c r="R497">
        <f t="shared" si="4"/>
        <v>0</v>
      </c>
      <c r="S497">
        <f t="shared" si="5"/>
        <v>0</v>
      </c>
      <c r="T497">
        <f t="shared" si="6"/>
        <v>0</v>
      </c>
      <c r="U497">
        <f t="shared" si="7"/>
        <v>0</v>
      </c>
      <c r="V497">
        <f t="shared" si="8"/>
        <v>0</v>
      </c>
      <c r="W497">
        <f t="shared" si="9"/>
        <v>0</v>
      </c>
      <c r="X497">
        <f t="shared" si="10"/>
        <v>0</v>
      </c>
      <c r="Y497">
        <f t="shared" si="11"/>
        <v>0</v>
      </c>
      <c r="Z497">
        <f t="shared" si="12"/>
        <v>0</v>
      </c>
      <c r="AA497">
        <f t="shared" si="13"/>
        <v>0</v>
      </c>
      <c r="AB497">
        <f t="shared" si="14"/>
        <v>0</v>
      </c>
      <c r="AC497">
        <f t="shared" si="15"/>
        <v>0</v>
      </c>
      <c r="AE497">
        <f t="shared" si="0"/>
      </c>
      <c r="AV497">
        <f t="shared" si="16"/>
      </c>
      <c r="BM497">
        <f t="shared" si="17"/>
      </c>
      <c r="CD497">
        <f t="shared" si="0"/>
      </c>
      <c r="CZ497">
        <f t="shared" si="18"/>
      </c>
      <c r="DA497">
        <f t="shared" si="1"/>
      </c>
      <c r="DB497">
        <f t="shared" si="19"/>
      </c>
      <c r="DC497">
        <f t="shared" si="20"/>
      </c>
      <c r="DD497">
        <f t="shared" si="21"/>
      </c>
      <c r="DE497">
        <f t="shared" si="22"/>
      </c>
      <c r="DF497">
        <f t="shared" si="23"/>
      </c>
      <c r="DG497">
        <f t="shared" si="24"/>
      </c>
      <c r="DH497">
        <f t="shared" si="25"/>
      </c>
      <c r="DI497">
        <f t="shared" si="1"/>
      </c>
    </row>
    <row r="498" ht="15" customHeight="1">
      <c r="B498">
        <f t="shared" si="2"/>
      </c>
      <c r="R498">
        <f t="shared" si="4"/>
        <v>0</v>
      </c>
      <c r="S498">
        <f t="shared" si="5"/>
        <v>0</v>
      </c>
      <c r="T498">
        <f t="shared" si="6"/>
        <v>0</v>
      </c>
      <c r="U498">
        <f t="shared" si="7"/>
        <v>0</v>
      </c>
      <c r="V498">
        <f t="shared" si="8"/>
        <v>0</v>
      </c>
      <c r="W498">
        <f t="shared" si="9"/>
        <v>0</v>
      </c>
      <c r="X498">
        <f t="shared" si="10"/>
        <v>0</v>
      </c>
      <c r="Y498">
        <f t="shared" si="11"/>
        <v>0</v>
      </c>
      <c r="Z498">
        <f t="shared" si="12"/>
        <v>0</v>
      </c>
      <c r="AA498">
        <f t="shared" si="13"/>
        <v>0</v>
      </c>
      <c r="AB498">
        <f t="shared" si="14"/>
        <v>0</v>
      </c>
      <c r="AC498">
        <f t="shared" si="15"/>
        <v>0</v>
      </c>
      <c r="AE498">
        <f t="shared" si="0"/>
      </c>
      <c r="AV498">
        <f t="shared" si="16"/>
      </c>
      <c r="BM498">
        <f t="shared" si="17"/>
      </c>
      <c r="CD498">
        <f t="shared" si="0"/>
      </c>
      <c r="CZ498">
        <f t="shared" si="18"/>
      </c>
      <c r="DA498">
        <f t="shared" si="1"/>
      </c>
      <c r="DB498">
        <f t="shared" si="19"/>
      </c>
      <c r="DC498">
        <f t="shared" si="20"/>
      </c>
      <c r="DD498">
        <f t="shared" si="21"/>
      </c>
      <c r="DE498">
        <f t="shared" si="22"/>
      </c>
      <c r="DF498">
        <f t="shared" si="23"/>
      </c>
      <c r="DG498">
        <f t="shared" si="24"/>
      </c>
      <c r="DH498">
        <f t="shared" si="25"/>
      </c>
      <c r="DI498">
        <f t="shared" si="1"/>
      </c>
    </row>
    <row r="499" ht="15" customHeight="1">
      <c r="B499">
        <f t="shared" si="2"/>
      </c>
      <c r="R499">
        <f t="shared" si="4"/>
        <v>0</v>
      </c>
      <c r="S499">
        <f t="shared" si="5"/>
        <v>0</v>
      </c>
      <c r="T499">
        <f t="shared" si="6"/>
        <v>0</v>
      </c>
      <c r="U499">
        <f t="shared" si="7"/>
        <v>0</v>
      </c>
      <c r="V499">
        <f t="shared" si="8"/>
        <v>0</v>
      </c>
      <c r="W499">
        <f t="shared" si="9"/>
        <v>0</v>
      </c>
      <c r="X499">
        <f t="shared" si="10"/>
        <v>0</v>
      </c>
      <c r="Y499">
        <f t="shared" si="11"/>
        <v>0</v>
      </c>
      <c r="Z499">
        <f t="shared" si="12"/>
        <v>0</v>
      </c>
      <c r="AA499">
        <f t="shared" si="13"/>
        <v>0</v>
      </c>
      <c r="AB499">
        <f t="shared" si="14"/>
        <v>0</v>
      </c>
      <c r="AC499">
        <f t="shared" si="15"/>
        <v>0</v>
      </c>
      <c r="AE499">
        <f t="shared" si="0"/>
      </c>
      <c r="AV499">
        <f t="shared" si="16"/>
      </c>
      <c r="BM499">
        <f t="shared" si="17"/>
      </c>
      <c r="CD499">
        <f t="shared" si="0"/>
      </c>
      <c r="CZ499">
        <f t="shared" si="18"/>
      </c>
      <c r="DA499">
        <f t="shared" si="1"/>
      </c>
      <c r="DB499">
        <f t="shared" si="19"/>
      </c>
      <c r="DC499">
        <f t="shared" si="20"/>
      </c>
      <c r="DD499">
        <f t="shared" si="21"/>
      </c>
      <c r="DE499">
        <f t="shared" si="22"/>
      </c>
      <c r="DF499">
        <f t="shared" si="23"/>
      </c>
      <c r="DG499">
        <f t="shared" si="24"/>
      </c>
      <c r="DH499">
        <f t="shared" si="25"/>
      </c>
      <c r="DI499">
        <f t="shared" si="1"/>
      </c>
    </row>
    <row r="500" ht="15" customHeight="1">
      <c r="B500">
        <f t="shared" si="2"/>
      </c>
      <c r="R500">
        <f t="shared" si="4"/>
        <v>0</v>
      </c>
      <c r="S500">
        <f t="shared" si="5"/>
        <v>0</v>
      </c>
      <c r="T500">
        <f t="shared" si="6"/>
        <v>0</v>
      </c>
      <c r="U500">
        <f t="shared" si="7"/>
        <v>0</v>
      </c>
      <c r="V500">
        <f t="shared" si="8"/>
        <v>0</v>
      </c>
      <c r="W500">
        <f t="shared" si="9"/>
        <v>0</v>
      </c>
      <c r="X500">
        <f t="shared" si="10"/>
        <v>0</v>
      </c>
      <c r="Y500">
        <f t="shared" si="11"/>
        <v>0</v>
      </c>
      <c r="Z500">
        <f t="shared" si="12"/>
        <v>0</v>
      </c>
      <c r="AA500">
        <f t="shared" si="13"/>
        <v>0</v>
      </c>
      <c r="AB500">
        <f t="shared" si="14"/>
        <v>0</v>
      </c>
      <c r="AC500">
        <f t="shared" si="15"/>
        <v>0</v>
      </c>
      <c r="AE500">
        <f t="shared" si="0"/>
      </c>
      <c r="AV500">
        <f t="shared" si="16"/>
      </c>
      <c r="BM500">
        <f t="shared" si="17"/>
      </c>
      <c r="CD500">
        <f t="shared" si="0"/>
      </c>
      <c r="CZ500">
        <f t="shared" si="18"/>
      </c>
      <c r="DA500">
        <f t="shared" si="1"/>
      </c>
      <c r="DB500">
        <f t="shared" si="19"/>
      </c>
      <c r="DC500">
        <f t="shared" si="20"/>
      </c>
      <c r="DD500">
        <f t="shared" si="21"/>
      </c>
      <c r="DE500">
        <f t="shared" si="22"/>
      </c>
      <c r="DF500">
        <f t="shared" si="23"/>
      </c>
      <c r="DG500">
        <f t="shared" si="24"/>
      </c>
      <c r="DH500">
        <f t="shared" si="25"/>
      </c>
      <c r="DI500">
        <f t="shared" si="1"/>
      </c>
    </row>
    <row r="501" ht="15" customHeight="1">
      <c r="B501">
        <f t="shared" si="2"/>
      </c>
      <c r="R501">
        <f t="shared" si="4"/>
        <v>0</v>
      </c>
      <c r="S501">
        <f t="shared" si="5"/>
        <v>0</v>
      </c>
      <c r="T501">
        <f t="shared" si="6"/>
        <v>0</v>
      </c>
      <c r="U501">
        <f t="shared" si="7"/>
        <v>0</v>
      </c>
      <c r="V501">
        <f t="shared" si="8"/>
        <v>0</v>
      </c>
      <c r="W501">
        <f t="shared" si="9"/>
        <v>0</v>
      </c>
      <c r="X501">
        <f t="shared" si="10"/>
        <v>0</v>
      </c>
      <c r="Y501">
        <f t="shared" si="11"/>
        <v>0</v>
      </c>
      <c r="Z501">
        <f t="shared" si="12"/>
        <v>0</v>
      </c>
      <c r="AA501">
        <f t="shared" si="13"/>
        <v>0</v>
      </c>
      <c r="AB501">
        <f t="shared" si="14"/>
        <v>0</v>
      </c>
      <c r="AC501">
        <f t="shared" si="15"/>
        <v>0</v>
      </c>
      <c r="AE501">
        <f t="shared" si="0"/>
      </c>
      <c r="AV501">
        <f t="shared" si="16"/>
      </c>
      <c r="BM501">
        <f t="shared" si="17"/>
      </c>
      <c r="CD501">
        <f t="shared" si="0"/>
      </c>
      <c r="CZ501">
        <f t="shared" si="18"/>
      </c>
      <c r="DA501">
        <f t="shared" si="1"/>
      </c>
      <c r="DB501">
        <f t="shared" si="19"/>
      </c>
      <c r="DC501">
        <f t="shared" si="20"/>
      </c>
      <c r="DD501">
        <f t="shared" si="21"/>
      </c>
      <c r="DE501">
        <f t="shared" si="22"/>
      </c>
      <c r="DF501">
        <f t="shared" si="23"/>
      </c>
      <c r="DG501">
        <f t="shared" si="24"/>
      </c>
      <c r="DH501">
        <f t="shared" si="25"/>
      </c>
      <c r="DI501">
        <f t="shared" si="1"/>
      </c>
    </row>
    <row r="502" ht="15" customHeight="1">
      <c r="B502">
        <f t="shared" si="2"/>
      </c>
      <c r="R502">
        <f t="shared" si="4"/>
        <v>0</v>
      </c>
      <c r="S502">
        <f t="shared" si="5"/>
        <v>0</v>
      </c>
      <c r="T502">
        <f t="shared" si="6"/>
        <v>0</v>
      </c>
      <c r="U502">
        <f t="shared" si="7"/>
        <v>0</v>
      </c>
      <c r="V502">
        <f t="shared" si="8"/>
        <v>0</v>
      </c>
      <c r="W502">
        <f t="shared" si="9"/>
        <v>0</v>
      </c>
      <c r="X502">
        <f t="shared" si="10"/>
        <v>0</v>
      </c>
      <c r="Y502">
        <f t="shared" si="11"/>
        <v>0</v>
      </c>
      <c r="Z502">
        <f t="shared" si="12"/>
        <v>0</v>
      </c>
      <c r="AA502">
        <f t="shared" si="13"/>
        <v>0</v>
      </c>
      <c r="AB502">
        <f t="shared" si="14"/>
        <v>0</v>
      </c>
      <c r="AC502">
        <f t="shared" si="15"/>
        <v>0</v>
      </c>
      <c r="AE502">
        <f t="shared" si="0"/>
      </c>
      <c r="AV502">
        <f t="shared" si="16"/>
      </c>
      <c r="BM502">
        <f t="shared" si="17"/>
      </c>
      <c r="CD502">
        <f t="shared" si="0"/>
      </c>
      <c r="CZ502">
        <f t="shared" si="18"/>
      </c>
      <c r="DA502">
        <f t="shared" si="1"/>
      </c>
      <c r="DB502">
        <f t="shared" si="19"/>
      </c>
      <c r="DC502">
        <f t="shared" si="20"/>
      </c>
      <c r="DD502">
        <f t="shared" si="21"/>
      </c>
      <c r="DE502">
        <f t="shared" si="22"/>
      </c>
      <c r="DF502">
        <f t="shared" si="23"/>
      </c>
      <c r="DG502">
        <f t="shared" si="24"/>
      </c>
      <c r="DH502">
        <f t="shared" si="25"/>
      </c>
      <c r="DI502">
        <f t="shared" si="1"/>
      </c>
    </row>
    <row r="503" ht="15" customHeight="1">
      <c r="B503">
        <f t="shared" si="2"/>
      </c>
      <c r="R503">
        <f t="shared" si="4"/>
        <v>0</v>
      </c>
      <c r="S503">
        <f t="shared" si="5"/>
        <v>0</v>
      </c>
      <c r="T503">
        <f t="shared" si="6"/>
        <v>0</v>
      </c>
      <c r="U503">
        <f t="shared" si="7"/>
        <v>0</v>
      </c>
      <c r="V503">
        <f t="shared" si="8"/>
        <v>0</v>
      </c>
      <c r="W503">
        <f t="shared" si="9"/>
        <v>0</v>
      </c>
      <c r="X503">
        <f t="shared" si="10"/>
        <v>0</v>
      </c>
      <c r="Y503">
        <f t="shared" si="11"/>
        <v>0</v>
      </c>
      <c r="Z503">
        <f t="shared" si="12"/>
        <v>0</v>
      </c>
      <c r="AA503">
        <f t="shared" si="13"/>
        <v>0</v>
      </c>
      <c r="AB503">
        <f t="shared" si="14"/>
        <v>0</v>
      </c>
      <c r="AC503">
        <f t="shared" si="15"/>
        <v>0</v>
      </c>
      <c r="AE503">
        <f t="shared" si="0"/>
      </c>
      <c r="AV503">
        <f t="shared" si="16"/>
      </c>
      <c r="BM503">
        <f t="shared" si="17"/>
      </c>
      <c r="CD503">
        <f t="shared" si="0"/>
      </c>
      <c r="CZ503">
        <f t="shared" si="18"/>
      </c>
      <c r="DA503">
        <f t="shared" si="1"/>
      </c>
      <c r="DB503">
        <f t="shared" si="19"/>
      </c>
      <c r="DC503">
        <f t="shared" si="20"/>
      </c>
      <c r="DD503">
        <f t="shared" si="21"/>
      </c>
      <c r="DE503">
        <f t="shared" si="22"/>
      </c>
      <c r="DF503">
        <f t="shared" si="23"/>
      </c>
      <c r="DG503">
        <f t="shared" si="24"/>
      </c>
      <c r="DH503">
        <f t="shared" si="25"/>
      </c>
      <c r="DI503">
        <f t="shared" si="1"/>
      </c>
    </row>
    <row r="504" ht="15" customHeight="1">
      <c r="B504">
        <f t="shared" si="2"/>
      </c>
      <c r="R504">
        <f t="shared" si="4"/>
        <v>0</v>
      </c>
      <c r="S504">
        <f t="shared" si="5"/>
        <v>0</v>
      </c>
      <c r="T504">
        <f t="shared" si="6"/>
        <v>0</v>
      </c>
      <c r="U504">
        <f t="shared" si="7"/>
        <v>0</v>
      </c>
      <c r="V504">
        <f t="shared" si="8"/>
        <v>0</v>
      </c>
      <c r="W504">
        <f t="shared" si="9"/>
        <v>0</v>
      </c>
      <c r="X504">
        <f t="shared" si="10"/>
        <v>0</v>
      </c>
      <c r="Y504">
        <f t="shared" si="11"/>
        <v>0</v>
      </c>
      <c r="Z504">
        <f t="shared" si="12"/>
        <v>0</v>
      </c>
      <c r="AA504">
        <f t="shared" si="13"/>
        <v>0</v>
      </c>
      <c r="AB504">
        <f t="shared" si="14"/>
        <v>0</v>
      </c>
      <c r="AC504">
        <f t="shared" si="15"/>
        <v>0</v>
      </c>
      <c r="AE504">
        <f t="shared" si="0"/>
      </c>
      <c r="AV504">
        <f t="shared" si="16"/>
      </c>
      <c r="BM504">
        <f t="shared" si="17"/>
      </c>
      <c r="CD504">
        <f t="shared" si="0"/>
      </c>
      <c r="CZ504">
        <f t="shared" si="18"/>
      </c>
      <c r="DA504">
        <f t="shared" si="1"/>
      </c>
      <c r="DB504">
        <f t="shared" si="19"/>
      </c>
      <c r="DC504">
        <f t="shared" si="20"/>
      </c>
      <c r="DD504">
        <f t="shared" si="21"/>
      </c>
      <c r="DE504">
        <f t="shared" si="22"/>
      </c>
      <c r="DF504">
        <f t="shared" si="23"/>
      </c>
      <c r="DG504">
        <f t="shared" si="24"/>
      </c>
      <c r="DH504">
        <f t="shared" si="25"/>
      </c>
      <c r="DI504">
        <f t="shared" si="1"/>
      </c>
    </row>
    <row r="505" ht="15" customHeight="1">
      <c r="B505">
        <f t="shared" si="2"/>
      </c>
      <c r="R505">
        <f t="shared" si="4"/>
        <v>0</v>
      </c>
      <c r="S505">
        <f t="shared" si="5"/>
        <v>0</v>
      </c>
      <c r="T505">
        <f t="shared" si="6"/>
        <v>0</v>
      </c>
      <c r="U505">
        <f t="shared" si="7"/>
        <v>0</v>
      </c>
      <c r="V505">
        <f t="shared" si="8"/>
        <v>0</v>
      </c>
      <c r="W505">
        <f t="shared" si="9"/>
        <v>0</v>
      </c>
      <c r="X505">
        <f t="shared" si="10"/>
        <v>0</v>
      </c>
      <c r="Y505">
        <f t="shared" si="11"/>
        <v>0</v>
      </c>
      <c r="Z505">
        <f t="shared" si="12"/>
        <v>0</v>
      </c>
      <c r="AA505">
        <f t="shared" si="13"/>
        <v>0</v>
      </c>
      <c r="AB505">
        <f t="shared" si="14"/>
        <v>0</v>
      </c>
      <c r="AC505">
        <f t="shared" si="15"/>
        <v>0</v>
      </c>
      <c r="AE505">
        <f t="shared" si="0"/>
      </c>
      <c r="AV505">
        <f t="shared" si="16"/>
      </c>
      <c r="BM505">
        <f t="shared" si="17"/>
      </c>
      <c r="CD505">
        <f t="shared" si="0"/>
      </c>
      <c r="CZ505">
        <f t="shared" si="18"/>
      </c>
      <c r="DA505">
        <f t="shared" si="1"/>
      </c>
      <c r="DB505">
        <f t="shared" si="19"/>
      </c>
      <c r="DC505">
        <f t="shared" si="20"/>
      </c>
      <c r="DD505">
        <f t="shared" si="21"/>
      </c>
      <c r="DE505">
        <f t="shared" si="22"/>
      </c>
      <c r="DF505">
        <f t="shared" si="23"/>
      </c>
      <c r="DG505">
        <f t="shared" si="24"/>
      </c>
      <c r="DH505">
        <f t="shared" si="25"/>
      </c>
      <c r="DI505">
        <f t="shared" si="1"/>
      </c>
    </row>
    <row r="506" ht="15" customHeight="1">
      <c r="B506">
        <f t="shared" si="2"/>
      </c>
      <c r="R506">
        <f t="shared" si="4"/>
        <v>0</v>
      </c>
      <c r="S506">
        <f t="shared" si="5"/>
        <v>0</v>
      </c>
      <c r="T506">
        <f t="shared" si="6"/>
        <v>0</v>
      </c>
      <c r="U506">
        <f t="shared" si="7"/>
        <v>0</v>
      </c>
      <c r="V506">
        <f t="shared" si="8"/>
        <v>0</v>
      </c>
      <c r="W506">
        <f t="shared" si="9"/>
        <v>0</v>
      </c>
      <c r="X506">
        <f t="shared" si="10"/>
        <v>0</v>
      </c>
      <c r="Y506">
        <f t="shared" si="11"/>
        <v>0</v>
      </c>
      <c r="Z506">
        <f t="shared" si="12"/>
        <v>0</v>
      </c>
      <c r="AA506">
        <f t="shared" si="13"/>
        <v>0</v>
      </c>
      <c r="AB506">
        <f t="shared" si="14"/>
        <v>0</v>
      </c>
      <c r="AC506">
        <f t="shared" si="15"/>
        <v>0</v>
      </c>
      <c r="AE506">
        <f t="shared" si="0"/>
      </c>
      <c r="AV506">
        <f t="shared" si="16"/>
      </c>
      <c r="BM506">
        <f t="shared" si="17"/>
      </c>
      <c r="CD506">
        <f t="shared" si="0"/>
      </c>
      <c r="CZ506">
        <f t="shared" si="18"/>
      </c>
      <c r="DA506">
        <f t="shared" si="1"/>
      </c>
      <c r="DB506">
        <f t="shared" si="19"/>
      </c>
      <c r="DC506">
        <f t="shared" si="20"/>
      </c>
      <c r="DD506">
        <f t="shared" si="21"/>
      </c>
      <c r="DE506">
        <f t="shared" si="22"/>
      </c>
      <c r="DF506">
        <f t="shared" si="23"/>
      </c>
      <c r="DG506">
        <f t="shared" si="24"/>
      </c>
      <c r="DH506">
        <f t="shared" si="25"/>
      </c>
      <c r="DI506">
        <f t="shared" si="1"/>
      </c>
    </row>
    <row r="507" ht="15" customHeight="1">
      <c r="B507">
        <f t="shared" si="2"/>
      </c>
      <c r="R507">
        <f t="shared" si="4"/>
        <v>0</v>
      </c>
      <c r="S507">
        <f t="shared" si="5"/>
        <v>0</v>
      </c>
      <c r="T507">
        <f t="shared" si="6"/>
        <v>0</v>
      </c>
      <c r="U507">
        <f t="shared" si="7"/>
        <v>0</v>
      </c>
      <c r="V507">
        <f t="shared" si="8"/>
        <v>0</v>
      </c>
      <c r="W507">
        <f t="shared" si="9"/>
        <v>0</v>
      </c>
      <c r="X507">
        <f t="shared" si="10"/>
        <v>0</v>
      </c>
      <c r="Y507">
        <f t="shared" si="11"/>
        <v>0</v>
      </c>
      <c r="Z507">
        <f t="shared" si="12"/>
        <v>0</v>
      </c>
      <c r="AA507">
        <f t="shared" si="13"/>
        <v>0</v>
      </c>
      <c r="AB507">
        <f t="shared" si="14"/>
        <v>0</v>
      </c>
      <c r="AC507">
        <f t="shared" si="15"/>
        <v>0</v>
      </c>
      <c r="AE507">
        <f t="shared" si="0"/>
      </c>
      <c r="AV507">
        <f t="shared" si="16"/>
      </c>
      <c r="BM507">
        <f t="shared" si="17"/>
      </c>
      <c r="CD507">
        <f t="shared" si="0"/>
      </c>
      <c r="CZ507">
        <f t="shared" si="18"/>
      </c>
      <c r="DA507">
        <f t="shared" si="1"/>
      </c>
      <c r="DB507">
        <f t="shared" si="19"/>
      </c>
      <c r="DC507">
        <f t="shared" si="20"/>
      </c>
      <c r="DD507">
        <f t="shared" si="21"/>
      </c>
      <c r="DE507">
        <f t="shared" si="22"/>
      </c>
      <c r="DF507">
        <f t="shared" si="23"/>
      </c>
      <c r="DG507">
        <f t="shared" si="24"/>
      </c>
      <c r="DH507">
        <f t="shared" si="25"/>
      </c>
      <c r="DI507">
        <f t="shared" si="1"/>
      </c>
    </row>
    <row r="508" ht="15" customHeight="1">
      <c r="B508">
        <f t="shared" si="2"/>
      </c>
      <c r="R508">
        <f t="shared" si="4"/>
        <v>0</v>
      </c>
      <c r="S508">
        <f t="shared" si="5"/>
        <v>0</v>
      </c>
      <c r="T508">
        <f t="shared" si="6"/>
        <v>0</v>
      </c>
      <c r="U508">
        <f t="shared" si="7"/>
        <v>0</v>
      </c>
      <c r="V508">
        <f t="shared" si="8"/>
        <v>0</v>
      </c>
      <c r="W508">
        <f t="shared" si="9"/>
        <v>0</v>
      </c>
      <c r="X508">
        <f t="shared" si="10"/>
        <v>0</v>
      </c>
      <c r="Y508">
        <f t="shared" si="11"/>
        <v>0</v>
      </c>
      <c r="Z508">
        <f t="shared" si="12"/>
        <v>0</v>
      </c>
      <c r="AA508">
        <f t="shared" si="13"/>
        <v>0</v>
      </c>
      <c r="AB508">
        <f t="shared" si="14"/>
        <v>0</v>
      </c>
      <c r="AC508">
        <f t="shared" si="15"/>
        <v>0</v>
      </c>
      <c r="AE508">
        <f t="shared" si="0"/>
      </c>
      <c r="AV508">
        <f t="shared" si="16"/>
      </c>
      <c r="BM508">
        <f t="shared" si="17"/>
      </c>
      <c r="CD508">
        <f t="shared" si="0"/>
      </c>
      <c r="CZ508">
        <f t="shared" si="18"/>
      </c>
      <c r="DA508">
        <f t="shared" si="1"/>
      </c>
      <c r="DB508">
        <f t="shared" si="19"/>
      </c>
      <c r="DC508">
        <f t="shared" si="20"/>
      </c>
      <c r="DD508">
        <f t="shared" si="21"/>
      </c>
      <c r="DE508">
        <f t="shared" si="22"/>
      </c>
      <c r="DF508">
        <f t="shared" si="23"/>
      </c>
      <c r="DG508">
        <f t="shared" si="24"/>
      </c>
      <c r="DH508">
        <f t="shared" si="25"/>
      </c>
      <c r="DI508">
        <f t="shared" si="1"/>
      </c>
    </row>
    <row r="509" ht="15" customHeight="1">
      <c r="B509">
        <f t="shared" si="2"/>
      </c>
      <c r="R509">
        <f t="shared" si="4"/>
        <v>0</v>
      </c>
      <c r="S509">
        <f t="shared" si="5"/>
        <v>0</v>
      </c>
      <c r="T509">
        <f t="shared" si="6"/>
        <v>0</v>
      </c>
      <c r="U509">
        <f t="shared" si="7"/>
        <v>0</v>
      </c>
      <c r="V509">
        <f t="shared" si="8"/>
        <v>0</v>
      </c>
      <c r="W509">
        <f t="shared" si="9"/>
        <v>0</v>
      </c>
      <c r="X509">
        <f t="shared" si="10"/>
        <v>0</v>
      </c>
      <c r="Y509">
        <f t="shared" si="11"/>
        <v>0</v>
      </c>
      <c r="Z509">
        <f t="shared" si="12"/>
        <v>0</v>
      </c>
      <c r="AA509">
        <f t="shared" si="13"/>
        <v>0</v>
      </c>
      <c r="AB509">
        <f t="shared" si="14"/>
        <v>0</v>
      </c>
      <c r="AC509">
        <f t="shared" si="15"/>
        <v>0</v>
      </c>
      <c r="AE509">
        <f t="shared" si="0"/>
      </c>
      <c r="AV509">
        <f t="shared" si="16"/>
      </c>
      <c r="BM509">
        <f t="shared" si="17"/>
      </c>
      <c r="CD509">
        <f t="shared" si="0"/>
      </c>
      <c r="CZ509">
        <f t="shared" si="18"/>
      </c>
      <c r="DA509">
        <f t="shared" si="1"/>
      </c>
      <c r="DB509">
        <f t="shared" si="19"/>
      </c>
      <c r="DC509">
        <f t="shared" si="20"/>
      </c>
      <c r="DD509">
        <f t="shared" si="21"/>
      </c>
      <c r="DE509">
        <f t="shared" si="22"/>
      </c>
      <c r="DF509">
        <f t="shared" si="23"/>
      </c>
      <c r="DG509">
        <f t="shared" si="24"/>
      </c>
      <c r="DH509">
        <f t="shared" si="25"/>
      </c>
      <c r="DI509">
        <f t="shared" si="1"/>
      </c>
    </row>
    <row r="510" ht="15" customHeight="1">
      <c r="B510">
        <f t="shared" si="2"/>
      </c>
      <c r="R510">
        <f t="shared" si="4"/>
        <v>0</v>
      </c>
      <c r="S510">
        <f t="shared" si="5"/>
        <v>0</v>
      </c>
      <c r="T510">
        <f t="shared" si="6"/>
        <v>0</v>
      </c>
      <c r="U510">
        <f t="shared" si="7"/>
        <v>0</v>
      </c>
      <c r="V510">
        <f t="shared" si="8"/>
        <v>0</v>
      </c>
      <c r="W510">
        <f t="shared" si="9"/>
        <v>0</v>
      </c>
      <c r="X510">
        <f t="shared" si="10"/>
        <v>0</v>
      </c>
      <c r="Y510">
        <f t="shared" si="11"/>
        <v>0</v>
      </c>
      <c r="Z510">
        <f t="shared" si="12"/>
        <v>0</v>
      </c>
      <c r="AA510">
        <f t="shared" si="13"/>
        <v>0</v>
      </c>
      <c r="AB510">
        <f t="shared" si="14"/>
        <v>0</v>
      </c>
      <c r="AC510">
        <f t="shared" si="15"/>
        <v>0</v>
      </c>
      <c r="AE510">
        <f t="shared" si="0"/>
      </c>
      <c r="AV510">
        <f t="shared" si="16"/>
      </c>
      <c r="BM510">
        <f t="shared" si="17"/>
      </c>
      <c r="CD510">
        <f t="shared" si="0"/>
      </c>
      <c r="CZ510">
        <f t="shared" si="18"/>
      </c>
      <c r="DA510">
        <f t="shared" si="1"/>
      </c>
      <c r="DB510">
        <f t="shared" si="19"/>
      </c>
      <c r="DC510">
        <f t="shared" si="20"/>
      </c>
      <c r="DD510">
        <f t="shared" si="21"/>
      </c>
      <c r="DE510">
        <f t="shared" si="22"/>
      </c>
      <c r="DF510">
        <f t="shared" si="23"/>
      </c>
      <c r="DG510">
        <f t="shared" si="24"/>
      </c>
      <c r="DH510">
        <f t="shared" si="25"/>
      </c>
      <c r="DI510">
        <f t="shared" si="1"/>
      </c>
    </row>
    <row r="511" ht="15" customHeight="1">
      <c r="B511">
        <f t="shared" si="2"/>
      </c>
      <c r="R511">
        <f t="shared" si="4"/>
        <v>0</v>
      </c>
      <c r="S511">
        <f t="shared" si="5"/>
        <v>0</v>
      </c>
      <c r="T511">
        <f t="shared" si="6"/>
        <v>0</v>
      </c>
      <c r="U511">
        <f t="shared" si="7"/>
        <v>0</v>
      </c>
      <c r="V511">
        <f t="shared" si="8"/>
        <v>0</v>
      </c>
      <c r="W511">
        <f t="shared" si="9"/>
        <v>0</v>
      </c>
      <c r="X511">
        <f t="shared" si="10"/>
        <v>0</v>
      </c>
      <c r="Y511">
        <f t="shared" si="11"/>
        <v>0</v>
      </c>
      <c r="Z511">
        <f t="shared" si="12"/>
        <v>0</v>
      </c>
      <c r="AA511">
        <f t="shared" si="13"/>
        <v>0</v>
      </c>
      <c r="AB511">
        <f t="shared" si="14"/>
        <v>0</v>
      </c>
      <c r="AC511">
        <f t="shared" si="15"/>
        <v>0</v>
      </c>
      <c r="AE511">
        <f t="shared" si="0"/>
      </c>
      <c r="AV511">
        <f t="shared" si="16"/>
      </c>
      <c r="BM511">
        <f t="shared" si="17"/>
      </c>
      <c r="CD511">
        <f t="shared" si="0"/>
      </c>
      <c r="CZ511">
        <f t="shared" si="18"/>
      </c>
      <c r="DA511">
        <f t="shared" si="1"/>
      </c>
      <c r="DB511">
        <f t="shared" si="19"/>
      </c>
      <c r="DC511">
        <f t="shared" si="20"/>
      </c>
      <c r="DD511">
        <f t="shared" si="21"/>
      </c>
      <c r="DE511">
        <f t="shared" si="22"/>
      </c>
      <c r="DF511">
        <f t="shared" si="23"/>
      </c>
      <c r="DG511">
        <f t="shared" si="24"/>
      </c>
      <c r="DH511">
        <f t="shared" si="25"/>
      </c>
      <c r="DI511">
        <f t="shared" si="1"/>
      </c>
    </row>
    <row r="512" ht="15" customHeight="1">
      <c r="B512">
        <f t="shared" si="2"/>
      </c>
      <c r="R512">
        <f t="shared" si="4"/>
        <v>0</v>
      </c>
      <c r="S512">
        <f t="shared" si="5"/>
        <v>0</v>
      </c>
      <c r="T512">
        <f t="shared" si="6"/>
        <v>0</v>
      </c>
      <c r="U512">
        <f t="shared" si="7"/>
        <v>0</v>
      </c>
      <c r="V512">
        <f t="shared" si="8"/>
        <v>0</v>
      </c>
      <c r="W512">
        <f t="shared" si="9"/>
        <v>0</v>
      </c>
      <c r="X512">
        <f t="shared" si="10"/>
        <v>0</v>
      </c>
      <c r="Y512">
        <f t="shared" si="11"/>
        <v>0</v>
      </c>
      <c r="Z512">
        <f t="shared" si="12"/>
        <v>0</v>
      </c>
      <c r="AA512">
        <f t="shared" si="13"/>
        <v>0</v>
      </c>
      <c r="AB512">
        <f t="shared" si="14"/>
        <v>0</v>
      </c>
      <c r="AC512">
        <f t="shared" si="15"/>
        <v>0</v>
      </c>
      <c r="AE512">
        <f t="shared" si="0"/>
      </c>
      <c r="AV512">
        <f t="shared" si="16"/>
      </c>
      <c r="BM512">
        <f t="shared" si="17"/>
      </c>
      <c r="CD512">
        <f t="shared" si="0"/>
      </c>
      <c r="CZ512">
        <f t="shared" si="18"/>
      </c>
      <c r="DA512">
        <f t="shared" si="1"/>
      </c>
      <c r="DB512">
        <f t="shared" si="19"/>
      </c>
      <c r="DC512">
        <f t="shared" si="20"/>
      </c>
      <c r="DD512">
        <f t="shared" si="21"/>
      </c>
      <c r="DE512">
        <f t="shared" si="22"/>
      </c>
      <c r="DF512">
        <f t="shared" si="23"/>
      </c>
      <c r="DG512">
        <f t="shared" si="24"/>
      </c>
      <c r="DH512">
        <f t="shared" si="25"/>
      </c>
      <c r="DI512">
        <f t="shared" si="1"/>
      </c>
    </row>
    <row r="513" ht="15" customHeight="1">
      <c r="B513">
        <f t="shared" si="2"/>
      </c>
      <c r="R513">
        <f t="shared" si="4"/>
        <v>0</v>
      </c>
      <c r="S513">
        <f t="shared" si="5"/>
        <v>0</v>
      </c>
      <c r="T513">
        <f t="shared" si="6"/>
        <v>0</v>
      </c>
      <c r="U513">
        <f t="shared" si="7"/>
        <v>0</v>
      </c>
      <c r="V513">
        <f t="shared" si="8"/>
        <v>0</v>
      </c>
      <c r="W513">
        <f t="shared" si="9"/>
        <v>0</v>
      </c>
      <c r="X513">
        <f t="shared" si="10"/>
        <v>0</v>
      </c>
      <c r="Y513">
        <f t="shared" si="11"/>
        <v>0</v>
      </c>
      <c r="Z513">
        <f t="shared" si="12"/>
        <v>0</v>
      </c>
      <c r="AA513">
        <f t="shared" si="13"/>
        <v>0</v>
      </c>
      <c r="AB513">
        <f t="shared" si="14"/>
        <v>0</v>
      </c>
      <c r="AC513">
        <f t="shared" si="15"/>
        <v>0</v>
      </c>
      <c r="AE513">
        <f t="shared" si="0"/>
      </c>
      <c r="AV513">
        <f t="shared" si="16"/>
      </c>
      <c r="BM513">
        <f t="shared" si="17"/>
      </c>
      <c r="CD513">
        <f t="shared" si="0"/>
      </c>
      <c r="CZ513">
        <f t="shared" si="18"/>
      </c>
      <c r="DA513">
        <f t="shared" si="1"/>
      </c>
      <c r="DB513">
        <f t="shared" si="19"/>
      </c>
      <c r="DC513">
        <f t="shared" si="20"/>
      </c>
      <c r="DD513">
        <f t="shared" si="21"/>
      </c>
      <c r="DE513">
        <f t="shared" si="22"/>
      </c>
      <c r="DF513">
        <f t="shared" si="23"/>
      </c>
      <c r="DG513">
        <f t="shared" si="24"/>
      </c>
      <c r="DH513">
        <f t="shared" si="25"/>
      </c>
      <c r="DI513">
        <f t="shared" si="1"/>
      </c>
    </row>
    <row r="514" ht="15" customHeight="1">
      <c r="B514">
        <f t="shared" si="2"/>
      </c>
      <c r="R514">
        <f t="shared" si="4"/>
        <v>0</v>
      </c>
      <c r="S514">
        <f t="shared" si="5"/>
        <v>0</v>
      </c>
      <c r="T514">
        <f t="shared" si="6"/>
        <v>0</v>
      </c>
      <c r="U514">
        <f t="shared" si="7"/>
        <v>0</v>
      </c>
      <c r="V514">
        <f t="shared" si="8"/>
        <v>0</v>
      </c>
      <c r="W514">
        <f t="shared" si="9"/>
        <v>0</v>
      </c>
      <c r="X514">
        <f t="shared" si="10"/>
        <v>0</v>
      </c>
      <c r="Y514">
        <f t="shared" si="11"/>
        <v>0</v>
      </c>
      <c r="Z514">
        <f t="shared" si="12"/>
        <v>0</v>
      </c>
      <c r="AA514">
        <f t="shared" si="13"/>
        <v>0</v>
      </c>
      <c r="AB514">
        <f t="shared" si="14"/>
        <v>0</v>
      </c>
      <c r="AC514">
        <f t="shared" si="15"/>
        <v>0</v>
      </c>
      <c r="AE514">
        <f t="shared" si="0"/>
      </c>
      <c r="AV514">
        <f t="shared" si="16"/>
      </c>
      <c r="BM514">
        <f t="shared" si="17"/>
      </c>
      <c r="CD514">
        <f t="shared" si="0"/>
      </c>
      <c r="CZ514">
        <f t="shared" si="18"/>
      </c>
      <c r="DA514">
        <f t="shared" si="1"/>
      </c>
      <c r="DB514">
        <f t="shared" si="19"/>
      </c>
      <c r="DC514">
        <f t="shared" si="20"/>
      </c>
      <c r="DD514">
        <f t="shared" si="21"/>
      </c>
      <c r="DE514">
        <f t="shared" si="22"/>
      </c>
      <c r="DF514">
        <f t="shared" si="23"/>
      </c>
      <c r="DG514">
        <f t="shared" si="24"/>
      </c>
      <c r="DH514">
        <f t="shared" si="25"/>
      </c>
      <c r="DI514">
        <f t="shared" si="1"/>
      </c>
    </row>
    <row r="515" ht="15" customHeight="1">
      <c r="B515">
        <f t="shared" si="2"/>
      </c>
      <c r="R515">
        <f t="shared" si="4"/>
        <v>0</v>
      </c>
      <c r="S515">
        <f t="shared" si="5"/>
        <v>0</v>
      </c>
      <c r="T515">
        <f t="shared" si="6"/>
        <v>0</v>
      </c>
      <c r="U515">
        <f t="shared" si="7"/>
        <v>0</v>
      </c>
      <c r="V515">
        <f t="shared" si="8"/>
        <v>0</v>
      </c>
      <c r="W515">
        <f t="shared" si="9"/>
        <v>0</v>
      </c>
      <c r="X515">
        <f t="shared" si="10"/>
        <v>0</v>
      </c>
      <c r="Y515">
        <f t="shared" si="11"/>
        <v>0</v>
      </c>
      <c r="Z515">
        <f t="shared" si="12"/>
        <v>0</v>
      </c>
      <c r="AA515">
        <f t="shared" si="13"/>
        <v>0</v>
      </c>
      <c r="AB515">
        <f t="shared" si="14"/>
        <v>0</v>
      </c>
      <c r="AC515">
        <f t="shared" si="15"/>
        <v>0</v>
      </c>
      <c r="AE515">
        <f t="shared" si="0"/>
      </c>
      <c r="AV515">
        <f t="shared" si="16"/>
      </c>
      <c r="BM515">
        <f t="shared" si="17"/>
      </c>
      <c r="CD515">
        <f t="shared" si="0"/>
      </c>
      <c r="CZ515">
        <f t="shared" si="18"/>
      </c>
      <c r="DA515">
        <f t="shared" si="1"/>
      </c>
      <c r="DB515">
        <f t="shared" si="19"/>
      </c>
      <c r="DC515">
        <f t="shared" si="20"/>
      </c>
      <c r="DD515">
        <f t="shared" si="21"/>
      </c>
      <c r="DE515">
        <f t="shared" si="22"/>
      </c>
      <c r="DF515">
        <f t="shared" si="23"/>
      </c>
      <c r="DG515">
        <f t="shared" si="24"/>
      </c>
      <c r="DH515">
        <f t="shared" si="25"/>
      </c>
      <c r="DI515">
        <f t="shared" si="1"/>
      </c>
    </row>
    <row r="516" ht="15" customHeight="1">
      <c r="B516">
        <f t="shared" si="2"/>
      </c>
      <c r="R516">
        <f t="shared" si="4"/>
        <v>0</v>
      </c>
      <c r="S516">
        <f t="shared" si="5"/>
        <v>0</v>
      </c>
      <c r="T516">
        <f t="shared" si="6"/>
        <v>0</v>
      </c>
      <c r="U516">
        <f t="shared" si="7"/>
        <v>0</v>
      </c>
      <c r="V516">
        <f t="shared" si="8"/>
        <v>0</v>
      </c>
      <c r="W516">
        <f t="shared" si="9"/>
        <v>0</v>
      </c>
      <c r="X516">
        <f t="shared" si="10"/>
        <v>0</v>
      </c>
      <c r="Y516">
        <f t="shared" si="11"/>
        <v>0</v>
      </c>
      <c r="Z516">
        <f t="shared" si="12"/>
        <v>0</v>
      </c>
      <c r="AA516">
        <f t="shared" si="13"/>
        <v>0</v>
      </c>
      <c r="AB516">
        <f t="shared" si="14"/>
        <v>0</v>
      </c>
      <c r="AC516">
        <f t="shared" si="15"/>
        <v>0</v>
      </c>
      <c r="AE516">
        <f t="shared" si="0"/>
      </c>
      <c r="AV516">
        <f t="shared" si="16"/>
      </c>
      <c r="BM516">
        <f t="shared" si="17"/>
      </c>
      <c r="CD516">
        <f t="shared" si="0"/>
      </c>
      <c r="CZ516">
        <f t="shared" si="18"/>
      </c>
      <c r="DA516">
        <f t="shared" si="1"/>
      </c>
      <c r="DB516">
        <f t="shared" si="19"/>
      </c>
      <c r="DC516">
        <f t="shared" si="20"/>
      </c>
      <c r="DD516">
        <f t="shared" si="21"/>
      </c>
      <c r="DE516">
        <f t="shared" si="22"/>
      </c>
      <c r="DF516">
        <f t="shared" si="23"/>
      </c>
      <c r="DG516">
        <f t="shared" si="24"/>
      </c>
      <c r="DH516">
        <f t="shared" si="25"/>
      </c>
      <c r="DI516">
        <f t="shared" si="1"/>
      </c>
    </row>
    <row r="517" ht="15" customHeight="1">
      <c r="B517">
        <f t="shared" si="2"/>
      </c>
      <c r="R517">
        <f t="shared" si="4"/>
        <v>0</v>
      </c>
      <c r="S517">
        <f t="shared" si="5"/>
        <v>0</v>
      </c>
      <c r="T517">
        <f t="shared" si="6"/>
        <v>0</v>
      </c>
      <c r="U517">
        <f t="shared" si="7"/>
        <v>0</v>
      </c>
      <c r="V517">
        <f t="shared" si="8"/>
        <v>0</v>
      </c>
      <c r="W517">
        <f t="shared" si="9"/>
        <v>0</v>
      </c>
      <c r="X517">
        <f t="shared" si="10"/>
        <v>0</v>
      </c>
      <c r="Y517">
        <f t="shared" si="11"/>
        <v>0</v>
      </c>
      <c r="Z517">
        <f t="shared" si="12"/>
        <v>0</v>
      </c>
      <c r="AA517">
        <f t="shared" si="13"/>
        <v>0</v>
      </c>
      <c r="AB517">
        <f t="shared" si="14"/>
        <v>0</v>
      </c>
      <c r="AC517">
        <f t="shared" si="15"/>
        <v>0</v>
      </c>
      <c r="AE517">
        <f t="shared" si="0"/>
      </c>
      <c r="AV517">
        <f t="shared" si="16"/>
      </c>
      <c r="BM517">
        <f t="shared" si="17"/>
      </c>
      <c r="CD517">
        <f t="shared" si="0"/>
      </c>
      <c r="CZ517">
        <f t="shared" si="18"/>
      </c>
      <c r="DA517">
        <f t="shared" si="1"/>
      </c>
      <c r="DB517">
        <f t="shared" si="19"/>
      </c>
      <c r="DC517">
        <f t="shared" si="20"/>
      </c>
      <c r="DD517">
        <f t="shared" si="21"/>
      </c>
      <c r="DE517">
        <f t="shared" si="22"/>
      </c>
      <c r="DF517">
        <f t="shared" si="23"/>
      </c>
      <c r="DG517">
        <f t="shared" si="24"/>
      </c>
      <c r="DH517">
        <f t="shared" si="25"/>
      </c>
      <c r="DI517">
        <f t="shared" si="1"/>
      </c>
    </row>
    <row r="518" ht="15" customHeight="1">
      <c r="B518">
        <f t="shared" si="2"/>
      </c>
      <c r="R518">
        <f t="shared" si="4"/>
        <v>0</v>
      </c>
      <c r="S518">
        <f t="shared" si="5"/>
        <v>0</v>
      </c>
      <c r="T518">
        <f t="shared" si="6"/>
        <v>0</v>
      </c>
      <c r="U518">
        <f t="shared" si="7"/>
        <v>0</v>
      </c>
      <c r="V518">
        <f t="shared" si="8"/>
        <v>0</v>
      </c>
      <c r="W518">
        <f t="shared" si="9"/>
        <v>0</v>
      </c>
      <c r="X518">
        <f t="shared" si="10"/>
        <v>0</v>
      </c>
      <c r="Y518">
        <f t="shared" si="11"/>
        <v>0</v>
      </c>
      <c r="Z518">
        <f t="shared" si="12"/>
        <v>0</v>
      </c>
      <c r="AA518">
        <f t="shared" si="13"/>
        <v>0</v>
      </c>
      <c r="AB518">
        <f t="shared" si="14"/>
        <v>0</v>
      </c>
      <c r="AC518">
        <f t="shared" si="15"/>
        <v>0</v>
      </c>
      <c r="AE518">
        <f t="shared" si="0"/>
      </c>
      <c r="AV518">
        <f t="shared" si="16"/>
      </c>
      <c r="BM518">
        <f t="shared" si="17"/>
      </c>
      <c r="CD518">
        <f t="shared" si="0"/>
      </c>
      <c r="CZ518">
        <f t="shared" si="18"/>
      </c>
      <c r="DA518">
        <f t="shared" si="1"/>
      </c>
      <c r="DB518">
        <f t="shared" si="19"/>
      </c>
      <c r="DC518">
        <f t="shared" si="20"/>
      </c>
      <c r="DD518">
        <f t="shared" si="21"/>
      </c>
      <c r="DE518">
        <f t="shared" si="22"/>
      </c>
      <c r="DF518">
        <f t="shared" si="23"/>
      </c>
      <c r="DG518">
        <f t="shared" si="24"/>
      </c>
      <c r="DH518">
        <f t="shared" si="25"/>
      </c>
      <c r="DI518">
        <f t="shared" si="1"/>
      </c>
    </row>
    <row r="519" ht="15" customHeight="1">
      <c r="B519">
        <f t="shared" si="2"/>
      </c>
      <c r="R519">
        <f t="shared" si="4"/>
        <v>0</v>
      </c>
      <c r="S519">
        <f t="shared" si="5"/>
        <v>0</v>
      </c>
      <c r="T519">
        <f t="shared" si="6"/>
        <v>0</v>
      </c>
      <c r="U519">
        <f t="shared" si="7"/>
        <v>0</v>
      </c>
      <c r="V519">
        <f t="shared" si="8"/>
        <v>0</v>
      </c>
      <c r="W519">
        <f t="shared" si="9"/>
        <v>0</v>
      </c>
      <c r="X519">
        <f t="shared" si="10"/>
        <v>0</v>
      </c>
      <c r="Y519">
        <f t="shared" si="11"/>
        <v>0</v>
      </c>
      <c r="Z519">
        <f t="shared" si="12"/>
        <v>0</v>
      </c>
      <c r="AA519">
        <f t="shared" si="13"/>
        <v>0</v>
      </c>
      <c r="AB519">
        <f t="shared" si="14"/>
        <v>0</v>
      </c>
      <c r="AC519">
        <f t="shared" si="15"/>
        <v>0</v>
      </c>
      <c r="AE519">
        <f t="shared" si="0"/>
      </c>
      <c r="AV519">
        <f t="shared" si="16"/>
      </c>
      <c r="BM519">
        <f t="shared" si="17"/>
      </c>
      <c r="CD519">
        <f t="shared" si="0"/>
      </c>
      <c r="CZ519">
        <f t="shared" si="18"/>
      </c>
      <c r="DA519">
        <f t="shared" si="1"/>
      </c>
      <c r="DB519">
        <f t="shared" si="19"/>
      </c>
      <c r="DC519">
        <f t="shared" si="20"/>
      </c>
      <c r="DD519">
        <f t="shared" si="21"/>
      </c>
      <c r="DE519">
        <f t="shared" si="22"/>
      </c>
      <c r="DF519">
        <f t="shared" si="23"/>
      </c>
      <c r="DG519">
        <f t="shared" si="24"/>
      </c>
      <c r="DH519">
        <f t="shared" si="25"/>
      </c>
      <c r="DI519">
        <f t="shared" si="1"/>
      </c>
    </row>
    <row r="520" ht="15" customHeight="1">
      <c r="B520">
        <f t="shared" si="2"/>
      </c>
      <c r="R520">
        <f t="shared" si="4"/>
        <v>0</v>
      </c>
      <c r="S520">
        <f t="shared" si="5"/>
        <v>0</v>
      </c>
      <c r="T520">
        <f t="shared" si="6"/>
        <v>0</v>
      </c>
      <c r="U520">
        <f t="shared" si="7"/>
        <v>0</v>
      </c>
      <c r="V520">
        <f t="shared" si="8"/>
        <v>0</v>
      </c>
      <c r="W520">
        <f t="shared" si="9"/>
        <v>0</v>
      </c>
      <c r="X520">
        <f t="shared" si="10"/>
        <v>0</v>
      </c>
      <c r="Y520">
        <f t="shared" si="11"/>
        <v>0</v>
      </c>
      <c r="Z520">
        <f t="shared" si="12"/>
        <v>0</v>
      </c>
      <c r="AA520">
        <f t="shared" si="13"/>
        <v>0</v>
      </c>
      <c r="AB520">
        <f t="shared" si="14"/>
        <v>0</v>
      </c>
      <c r="AC520">
        <f t="shared" si="15"/>
        <v>0</v>
      </c>
      <c r="AE520">
        <f t="shared" si="0"/>
      </c>
      <c r="AV520">
        <f t="shared" si="16"/>
      </c>
      <c r="BM520">
        <f t="shared" si="17"/>
      </c>
      <c r="CD520">
        <f t="shared" si="0"/>
      </c>
      <c r="CZ520">
        <f t="shared" si="18"/>
      </c>
      <c r="DA520">
        <f t="shared" si="1"/>
      </c>
      <c r="DB520">
        <f t="shared" si="19"/>
      </c>
      <c r="DC520">
        <f t="shared" si="20"/>
      </c>
      <c r="DD520">
        <f t="shared" si="21"/>
      </c>
      <c r="DE520">
        <f t="shared" si="22"/>
      </c>
      <c r="DF520">
        <f t="shared" si="23"/>
      </c>
      <c r="DG520">
        <f t="shared" si="24"/>
      </c>
      <c r="DH520">
        <f t="shared" si="25"/>
      </c>
      <c r="DI520">
        <f t="shared" si="1"/>
      </c>
    </row>
    <row r="521" ht="15" customHeight="1">
      <c r="B521">
        <f t="shared" si="2"/>
      </c>
      <c r="R521">
        <f t="shared" si="4"/>
        <v>0</v>
      </c>
      <c r="S521">
        <f t="shared" si="5"/>
        <v>0</v>
      </c>
      <c r="T521">
        <f t="shared" si="6"/>
        <v>0</v>
      </c>
      <c r="U521">
        <f t="shared" si="7"/>
        <v>0</v>
      </c>
      <c r="V521">
        <f t="shared" si="8"/>
        <v>0</v>
      </c>
      <c r="W521">
        <f t="shared" si="9"/>
        <v>0</v>
      </c>
      <c r="X521">
        <f t="shared" si="10"/>
        <v>0</v>
      </c>
      <c r="Y521">
        <f t="shared" si="11"/>
        <v>0</v>
      </c>
      <c r="Z521">
        <f t="shared" si="12"/>
        <v>0</v>
      </c>
      <c r="AA521">
        <f t="shared" si="13"/>
        <v>0</v>
      </c>
      <c r="AB521">
        <f t="shared" si="14"/>
        <v>0</v>
      </c>
      <c r="AC521">
        <f t="shared" si="15"/>
        <v>0</v>
      </c>
      <c r="AE521">
        <f t="shared" si="0"/>
      </c>
      <c r="AV521">
        <f t="shared" si="16"/>
      </c>
      <c r="BM521">
        <f t="shared" si="17"/>
      </c>
      <c r="CD521">
        <f t="shared" si="0"/>
      </c>
      <c r="CZ521">
        <f t="shared" si="18"/>
      </c>
      <c r="DA521">
        <f t="shared" si="1"/>
      </c>
      <c r="DB521">
        <f t="shared" si="19"/>
      </c>
      <c r="DC521">
        <f t="shared" si="20"/>
      </c>
      <c r="DD521">
        <f t="shared" si="21"/>
      </c>
      <c r="DE521">
        <f t="shared" si="22"/>
      </c>
      <c r="DF521">
        <f t="shared" si="23"/>
      </c>
      <c r="DG521">
        <f t="shared" si="24"/>
      </c>
      <c r="DH521">
        <f t="shared" si="25"/>
      </c>
      <c r="DI521">
        <f t="shared" si="1"/>
      </c>
    </row>
    <row r="522" ht="15" customHeight="1">
      <c r="B522">
        <f t="shared" si="2"/>
      </c>
      <c r="R522">
        <f t="shared" si="4"/>
        <v>0</v>
      </c>
      <c r="S522">
        <f t="shared" si="5"/>
        <v>0</v>
      </c>
      <c r="T522">
        <f t="shared" si="6"/>
        <v>0</v>
      </c>
      <c r="U522">
        <f t="shared" si="7"/>
        <v>0</v>
      </c>
      <c r="V522">
        <f t="shared" si="8"/>
        <v>0</v>
      </c>
      <c r="W522">
        <f t="shared" si="9"/>
        <v>0</v>
      </c>
      <c r="X522">
        <f t="shared" si="10"/>
        <v>0</v>
      </c>
      <c r="Y522">
        <f t="shared" si="11"/>
        <v>0</v>
      </c>
      <c r="Z522">
        <f t="shared" si="12"/>
        <v>0</v>
      </c>
      <c r="AA522">
        <f t="shared" si="13"/>
        <v>0</v>
      </c>
      <c r="AB522">
        <f t="shared" si="14"/>
        <v>0</v>
      </c>
      <c r="AC522">
        <f t="shared" si="15"/>
        <v>0</v>
      </c>
      <c r="AE522">
        <f t="shared" si="0"/>
      </c>
      <c r="AV522">
        <f t="shared" si="16"/>
      </c>
      <c r="BM522">
        <f t="shared" si="17"/>
      </c>
      <c r="CD522">
        <f t="shared" si="0"/>
      </c>
      <c r="CZ522">
        <f t="shared" si="18"/>
      </c>
      <c r="DA522">
        <f t="shared" si="1"/>
      </c>
      <c r="DB522">
        <f t="shared" si="19"/>
      </c>
      <c r="DC522">
        <f t="shared" si="20"/>
      </c>
      <c r="DD522">
        <f t="shared" si="21"/>
      </c>
      <c r="DE522">
        <f t="shared" si="22"/>
      </c>
      <c r="DF522">
        <f t="shared" si="23"/>
      </c>
      <c r="DG522">
        <f t="shared" si="24"/>
      </c>
      <c r="DH522">
        <f t="shared" si="25"/>
      </c>
      <c r="DI522">
        <f t="shared" si="1"/>
      </c>
    </row>
    <row r="523" ht="15" customHeight="1">
      <c r="B523">
        <f t="shared" si="2"/>
      </c>
      <c r="R523">
        <f t="shared" si="4"/>
        <v>0</v>
      </c>
      <c r="S523">
        <f t="shared" si="5"/>
        <v>0</v>
      </c>
      <c r="T523">
        <f t="shared" si="6"/>
        <v>0</v>
      </c>
      <c r="U523">
        <f t="shared" si="7"/>
        <v>0</v>
      </c>
      <c r="V523">
        <f t="shared" si="8"/>
        <v>0</v>
      </c>
      <c r="W523">
        <f t="shared" si="9"/>
        <v>0</v>
      </c>
      <c r="X523">
        <f t="shared" si="10"/>
        <v>0</v>
      </c>
      <c r="Y523">
        <f t="shared" si="11"/>
        <v>0</v>
      </c>
      <c r="Z523">
        <f t="shared" si="12"/>
        <v>0</v>
      </c>
      <c r="AA523">
        <f t="shared" si="13"/>
        <v>0</v>
      </c>
      <c r="AB523">
        <f t="shared" si="14"/>
        <v>0</v>
      </c>
      <c r="AC523">
        <f t="shared" si="15"/>
        <v>0</v>
      </c>
      <c r="AE523">
        <f t="shared" si="0"/>
      </c>
      <c r="AV523">
        <f t="shared" si="16"/>
      </c>
      <c r="BM523">
        <f t="shared" si="17"/>
      </c>
      <c r="CD523">
        <f t="shared" si="0"/>
      </c>
      <c r="CZ523">
        <f t="shared" si="18"/>
      </c>
      <c r="DA523">
        <f t="shared" si="1"/>
      </c>
      <c r="DB523">
        <f t="shared" si="19"/>
      </c>
      <c r="DC523">
        <f t="shared" si="20"/>
      </c>
      <c r="DD523">
        <f t="shared" si="21"/>
      </c>
      <c r="DE523">
        <f t="shared" si="22"/>
      </c>
      <c r="DF523">
        <f t="shared" si="23"/>
      </c>
      <c r="DG523">
        <f t="shared" si="24"/>
      </c>
      <c r="DH523">
        <f t="shared" si="25"/>
      </c>
      <c r="DI523">
        <f t="shared" si="1"/>
      </c>
    </row>
    <row r="524" ht="15" customHeight="1">
      <c r="B524">
        <f t="shared" si="2"/>
      </c>
      <c r="R524">
        <f t="shared" si="4"/>
        <v>0</v>
      </c>
      <c r="S524">
        <f t="shared" si="5"/>
        <v>0</v>
      </c>
      <c r="T524">
        <f t="shared" si="6"/>
        <v>0</v>
      </c>
      <c r="U524">
        <f t="shared" si="7"/>
        <v>0</v>
      </c>
      <c r="V524">
        <f t="shared" si="8"/>
        <v>0</v>
      </c>
      <c r="W524">
        <f t="shared" si="9"/>
        <v>0</v>
      </c>
      <c r="X524">
        <f t="shared" si="10"/>
        <v>0</v>
      </c>
      <c r="Y524">
        <f t="shared" si="11"/>
        <v>0</v>
      </c>
      <c r="Z524">
        <f t="shared" si="12"/>
        <v>0</v>
      </c>
      <c r="AA524">
        <f t="shared" si="13"/>
        <v>0</v>
      </c>
      <c r="AB524">
        <f t="shared" si="14"/>
        <v>0</v>
      </c>
      <c r="AC524">
        <f t="shared" si="15"/>
        <v>0</v>
      </c>
      <c r="AE524">
        <f t="shared" si="0"/>
      </c>
      <c r="AV524">
        <f t="shared" si="16"/>
      </c>
      <c r="BM524">
        <f t="shared" si="17"/>
      </c>
      <c r="CD524">
        <f t="shared" si="0"/>
      </c>
      <c r="CZ524">
        <f t="shared" si="18"/>
      </c>
      <c r="DA524">
        <f t="shared" si="1"/>
      </c>
      <c r="DB524">
        <f t="shared" si="19"/>
      </c>
      <c r="DC524">
        <f t="shared" si="20"/>
      </c>
      <c r="DD524">
        <f t="shared" si="21"/>
      </c>
      <c r="DE524">
        <f t="shared" si="22"/>
      </c>
      <c r="DF524">
        <f t="shared" si="23"/>
      </c>
      <c r="DG524">
        <f t="shared" si="24"/>
      </c>
      <c r="DH524">
        <f t="shared" si="25"/>
      </c>
      <c r="DI524">
        <f t="shared" si="1"/>
      </c>
    </row>
    <row r="525" ht="15" customHeight="1">
      <c r="B525">
        <f t="shared" si="2"/>
      </c>
      <c r="R525">
        <f t="shared" si="4"/>
        <v>0</v>
      </c>
      <c r="S525">
        <f t="shared" si="5"/>
        <v>0</v>
      </c>
      <c r="T525">
        <f t="shared" si="6"/>
        <v>0</v>
      </c>
      <c r="U525">
        <f t="shared" si="7"/>
        <v>0</v>
      </c>
      <c r="V525">
        <f t="shared" si="8"/>
        <v>0</v>
      </c>
      <c r="W525">
        <f t="shared" si="9"/>
        <v>0</v>
      </c>
      <c r="X525">
        <f t="shared" si="10"/>
        <v>0</v>
      </c>
      <c r="Y525">
        <f t="shared" si="11"/>
        <v>0</v>
      </c>
      <c r="Z525">
        <f t="shared" si="12"/>
        <v>0</v>
      </c>
      <c r="AA525">
        <f t="shared" si="13"/>
        <v>0</v>
      </c>
      <c r="AB525">
        <f t="shared" si="14"/>
        <v>0</v>
      </c>
      <c r="AC525">
        <f t="shared" si="15"/>
        <v>0</v>
      </c>
      <c r="AE525">
        <f t="shared" si="0"/>
      </c>
      <c r="AV525">
        <f t="shared" si="16"/>
      </c>
      <c r="BM525">
        <f t="shared" si="17"/>
      </c>
      <c r="CD525">
        <f t="shared" si="0"/>
      </c>
      <c r="CZ525">
        <f t="shared" si="18"/>
      </c>
      <c r="DA525">
        <f t="shared" si="1"/>
      </c>
      <c r="DB525">
        <f t="shared" si="19"/>
      </c>
      <c r="DC525">
        <f t="shared" si="20"/>
      </c>
      <c r="DD525">
        <f t="shared" si="21"/>
      </c>
      <c r="DE525">
        <f t="shared" si="22"/>
      </c>
      <c r="DF525">
        <f t="shared" si="23"/>
      </c>
      <c r="DG525">
        <f t="shared" si="24"/>
      </c>
      <c r="DH525">
        <f t="shared" si="25"/>
      </c>
      <c r="DI525">
        <f t="shared" si="1"/>
      </c>
    </row>
    <row r="526" ht="15" customHeight="1">
      <c r="B526">
        <f t="shared" si="2"/>
      </c>
      <c r="R526">
        <f t="shared" si="4"/>
        <v>0</v>
      </c>
      <c r="S526">
        <f t="shared" si="5"/>
        <v>0</v>
      </c>
      <c r="T526">
        <f t="shared" si="6"/>
        <v>0</v>
      </c>
      <c r="U526">
        <f t="shared" si="7"/>
        <v>0</v>
      </c>
      <c r="V526">
        <f t="shared" si="8"/>
        <v>0</v>
      </c>
      <c r="W526">
        <f t="shared" si="9"/>
        <v>0</v>
      </c>
      <c r="X526">
        <f t="shared" si="10"/>
        <v>0</v>
      </c>
      <c r="Y526">
        <f t="shared" si="11"/>
        <v>0</v>
      </c>
      <c r="Z526">
        <f t="shared" si="12"/>
        <v>0</v>
      </c>
      <c r="AA526">
        <f t="shared" si="13"/>
        <v>0</v>
      </c>
      <c r="AB526">
        <f t="shared" si="14"/>
        <v>0</v>
      </c>
      <c r="AC526">
        <f t="shared" si="15"/>
        <v>0</v>
      </c>
      <c r="AE526">
        <f t="shared" si="0"/>
      </c>
      <c r="AV526">
        <f t="shared" si="16"/>
      </c>
      <c r="BM526">
        <f t="shared" si="17"/>
      </c>
      <c r="CD526">
        <f t="shared" si="0"/>
      </c>
      <c r="CZ526">
        <f t="shared" si="18"/>
      </c>
      <c r="DA526">
        <f t="shared" si="1"/>
      </c>
      <c r="DB526">
        <f t="shared" si="19"/>
      </c>
      <c r="DC526">
        <f t="shared" si="20"/>
      </c>
      <c r="DD526">
        <f t="shared" si="21"/>
      </c>
      <c r="DE526">
        <f t="shared" si="22"/>
      </c>
      <c r="DF526">
        <f t="shared" si="23"/>
      </c>
      <c r="DG526">
        <f t="shared" si="24"/>
      </c>
      <c r="DH526">
        <f t="shared" si="25"/>
      </c>
      <c r="DI526">
        <f t="shared" si="1"/>
      </c>
    </row>
    <row r="527" ht="15" customHeight="1">
      <c r="B527">
        <f t="shared" si="2"/>
      </c>
      <c r="R527">
        <f t="shared" si="4"/>
        <v>0</v>
      </c>
      <c r="S527">
        <f t="shared" si="5"/>
        <v>0</v>
      </c>
      <c r="T527">
        <f t="shared" si="6"/>
        <v>0</v>
      </c>
      <c r="U527">
        <f t="shared" si="7"/>
        <v>0</v>
      </c>
      <c r="V527">
        <f t="shared" si="8"/>
        <v>0</v>
      </c>
      <c r="W527">
        <f t="shared" si="9"/>
        <v>0</v>
      </c>
      <c r="X527">
        <f t="shared" si="10"/>
        <v>0</v>
      </c>
      <c r="Y527">
        <f t="shared" si="11"/>
        <v>0</v>
      </c>
      <c r="Z527">
        <f t="shared" si="12"/>
        <v>0</v>
      </c>
      <c r="AA527">
        <f t="shared" si="13"/>
        <v>0</v>
      </c>
      <c r="AB527">
        <f t="shared" si="14"/>
        <v>0</v>
      </c>
      <c r="AC527">
        <f t="shared" si="15"/>
        <v>0</v>
      </c>
      <c r="AE527">
        <f t="shared" si="0"/>
      </c>
      <c r="AV527">
        <f t="shared" si="16"/>
      </c>
      <c r="BM527">
        <f t="shared" si="17"/>
      </c>
      <c r="CD527">
        <f t="shared" si="0"/>
      </c>
      <c r="CZ527">
        <f t="shared" si="18"/>
      </c>
      <c r="DA527">
        <f t="shared" si="1"/>
      </c>
      <c r="DB527">
        <f t="shared" si="19"/>
      </c>
      <c r="DC527">
        <f t="shared" si="20"/>
      </c>
      <c r="DD527">
        <f t="shared" si="21"/>
      </c>
      <c r="DE527">
        <f t="shared" si="22"/>
      </c>
      <c r="DF527">
        <f t="shared" si="23"/>
      </c>
      <c r="DG527">
        <f t="shared" si="24"/>
      </c>
      <c r="DH527">
        <f t="shared" si="25"/>
      </c>
      <c r="DI527">
        <f t="shared" si="1"/>
      </c>
    </row>
    <row r="528" ht="15" customHeight="1">
      <c r="B528">
        <f t="shared" si="2"/>
      </c>
      <c r="R528">
        <f t="shared" si="4"/>
        <v>0</v>
      </c>
      <c r="S528">
        <f t="shared" si="5"/>
        <v>0</v>
      </c>
      <c r="T528">
        <f t="shared" si="6"/>
        <v>0</v>
      </c>
      <c r="U528">
        <f t="shared" si="7"/>
        <v>0</v>
      </c>
      <c r="V528">
        <f t="shared" si="8"/>
        <v>0</v>
      </c>
      <c r="W528">
        <f t="shared" si="9"/>
        <v>0</v>
      </c>
      <c r="X528">
        <f t="shared" si="10"/>
        <v>0</v>
      </c>
      <c r="Y528">
        <f t="shared" si="11"/>
        <v>0</v>
      </c>
      <c r="Z528">
        <f t="shared" si="12"/>
        <v>0</v>
      </c>
      <c r="AA528">
        <f t="shared" si="13"/>
        <v>0</v>
      </c>
      <c r="AB528">
        <f t="shared" si="14"/>
        <v>0</v>
      </c>
      <c r="AC528">
        <f t="shared" si="15"/>
        <v>0</v>
      </c>
      <c r="AE528">
        <f t="shared" si="0"/>
      </c>
      <c r="AV528">
        <f t="shared" si="16"/>
      </c>
      <c r="BM528">
        <f t="shared" si="17"/>
      </c>
      <c r="CD528">
        <f t="shared" si="0"/>
      </c>
      <c r="CZ528">
        <f t="shared" si="18"/>
      </c>
      <c r="DA528">
        <f t="shared" si="1"/>
      </c>
      <c r="DB528">
        <f t="shared" si="19"/>
      </c>
      <c r="DC528">
        <f t="shared" si="20"/>
      </c>
      <c r="DD528">
        <f t="shared" si="21"/>
      </c>
      <c r="DE528">
        <f t="shared" si="22"/>
      </c>
      <c r="DF528">
        <f t="shared" si="23"/>
      </c>
      <c r="DG528">
        <f t="shared" si="24"/>
      </c>
      <c r="DH528">
        <f t="shared" si="25"/>
      </c>
      <c r="DI528">
        <f t="shared" si="1"/>
      </c>
    </row>
    <row r="529" ht="15" customHeight="1">
      <c r="B529">
        <f t="shared" si="2"/>
      </c>
      <c r="R529">
        <f t="shared" si="4"/>
        <v>0</v>
      </c>
      <c r="S529">
        <f t="shared" si="5"/>
        <v>0</v>
      </c>
      <c r="T529">
        <f t="shared" si="6"/>
        <v>0</v>
      </c>
      <c r="U529">
        <f t="shared" si="7"/>
        <v>0</v>
      </c>
      <c r="V529">
        <f t="shared" si="8"/>
        <v>0</v>
      </c>
      <c r="W529">
        <f t="shared" si="9"/>
        <v>0</v>
      </c>
      <c r="X529">
        <f t="shared" si="10"/>
        <v>0</v>
      </c>
      <c r="Y529">
        <f t="shared" si="11"/>
        <v>0</v>
      </c>
      <c r="Z529">
        <f t="shared" si="12"/>
        <v>0</v>
      </c>
      <c r="AA529">
        <f t="shared" si="13"/>
        <v>0</v>
      </c>
      <c r="AB529">
        <f t="shared" si="14"/>
        <v>0</v>
      </c>
      <c r="AC529">
        <f t="shared" si="15"/>
        <v>0</v>
      </c>
      <c r="AE529">
        <f t="shared" si="0"/>
      </c>
      <c r="AV529">
        <f t="shared" si="16"/>
      </c>
      <c r="BM529">
        <f t="shared" si="17"/>
      </c>
      <c r="CD529">
        <f t="shared" si="0"/>
      </c>
      <c r="CZ529">
        <f t="shared" si="18"/>
      </c>
      <c r="DA529">
        <f t="shared" si="1"/>
      </c>
      <c r="DB529">
        <f t="shared" si="19"/>
      </c>
      <c r="DC529">
        <f t="shared" si="20"/>
      </c>
      <c r="DD529">
        <f t="shared" si="21"/>
      </c>
      <c r="DE529">
        <f t="shared" si="22"/>
      </c>
      <c r="DF529">
        <f t="shared" si="23"/>
      </c>
      <c r="DG529">
        <f t="shared" si="24"/>
      </c>
      <c r="DH529">
        <f t="shared" si="25"/>
      </c>
      <c r="DI529">
        <f t="shared" si="1"/>
      </c>
    </row>
    <row r="530" ht="15" customHeight="1">
      <c r="B530">
        <f t="shared" si="2"/>
      </c>
      <c r="R530">
        <f t="shared" si="4"/>
        <v>0</v>
      </c>
      <c r="S530">
        <f t="shared" si="5"/>
        <v>0</v>
      </c>
      <c r="T530">
        <f t="shared" si="6"/>
        <v>0</v>
      </c>
      <c r="U530">
        <f t="shared" si="7"/>
        <v>0</v>
      </c>
      <c r="V530">
        <f t="shared" si="8"/>
        <v>0</v>
      </c>
      <c r="W530">
        <f t="shared" si="9"/>
        <v>0</v>
      </c>
      <c r="X530">
        <f t="shared" si="10"/>
        <v>0</v>
      </c>
      <c r="Y530">
        <f t="shared" si="11"/>
        <v>0</v>
      </c>
      <c r="Z530">
        <f t="shared" si="12"/>
        <v>0</v>
      </c>
      <c r="AA530">
        <f t="shared" si="13"/>
        <v>0</v>
      </c>
      <c r="AB530">
        <f t="shared" si="14"/>
        <v>0</v>
      </c>
      <c r="AC530">
        <f t="shared" si="15"/>
        <v>0</v>
      </c>
      <c r="AE530">
        <f t="shared" si="0"/>
      </c>
      <c r="AV530">
        <f t="shared" si="16"/>
      </c>
      <c r="BM530">
        <f t="shared" si="17"/>
      </c>
      <c r="CD530">
        <f t="shared" si="0"/>
      </c>
      <c r="CZ530">
        <f t="shared" si="18"/>
      </c>
      <c r="DA530">
        <f t="shared" si="1"/>
      </c>
      <c r="DB530">
        <f t="shared" si="19"/>
      </c>
      <c r="DC530">
        <f t="shared" si="20"/>
      </c>
      <c r="DD530">
        <f t="shared" si="21"/>
      </c>
      <c r="DE530">
        <f t="shared" si="22"/>
      </c>
      <c r="DF530">
        <f t="shared" si="23"/>
      </c>
      <c r="DG530">
        <f t="shared" si="24"/>
      </c>
      <c r="DH530">
        <f t="shared" si="25"/>
      </c>
      <c r="DI530">
        <f t="shared" si="1"/>
      </c>
    </row>
    <row r="531" ht="15" customHeight="1">
      <c r="B531">
        <f t="shared" si="2"/>
      </c>
      <c r="R531">
        <f t="shared" si="4"/>
        <v>0</v>
      </c>
      <c r="S531">
        <f t="shared" si="5"/>
        <v>0</v>
      </c>
      <c r="T531">
        <f t="shared" si="6"/>
        <v>0</v>
      </c>
      <c r="U531">
        <f t="shared" si="7"/>
        <v>0</v>
      </c>
      <c r="V531">
        <f t="shared" si="8"/>
        <v>0</v>
      </c>
      <c r="W531">
        <f t="shared" si="9"/>
        <v>0</v>
      </c>
      <c r="X531">
        <f t="shared" si="10"/>
        <v>0</v>
      </c>
      <c r="Y531">
        <f t="shared" si="11"/>
        <v>0</v>
      </c>
      <c r="Z531">
        <f t="shared" si="12"/>
        <v>0</v>
      </c>
      <c r="AA531">
        <f t="shared" si="13"/>
        <v>0</v>
      </c>
      <c r="AB531">
        <f t="shared" si="14"/>
        <v>0</v>
      </c>
      <c r="AC531">
        <f t="shared" si="15"/>
        <v>0</v>
      </c>
      <c r="AE531">
        <f t="shared" si="0"/>
      </c>
      <c r="AV531">
        <f t="shared" si="16"/>
      </c>
      <c r="BM531">
        <f t="shared" si="17"/>
      </c>
      <c r="CD531">
        <f t="shared" si="0"/>
      </c>
      <c r="CZ531">
        <f t="shared" si="18"/>
      </c>
      <c r="DA531">
        <f t="shared" si="1"/>
      </c>
      <c r="DB531">
        <f t="shared" si="19"/>
      </c>
      <c r="DC531">
        <f t="shared" si="20"/>
      </c>
      <c r="DD531">
        <f t="shared" si="21"/>
      </c>
      <c r="DE531">
        <f t="shared" si="22"/>
      </c>
      <c r="DF531">
        <f t="shared" si="23"/>
      </c>
      <c r="DG531">
        <f t="shared" si="24"/>
      </c>
      <c r="DH531">
        <f t="shared" si="25"/>
      </c>
      <c r="DI531">
        <f t="shared" si="1"/>
      </c>
    </row>
    <row r="532" ht="15" customHeight="1">
      <c r="B532">
        <f t="shared" si="2"/>
      </c>
      <c r="R532">
        <f t="shared" si="4"/>
        <v>0</v>
      </c>
      <c r="S532">
        <f t="shared" si="5"/>
        <v>0</v>
      </c>
      <c r="T532">
        <f t="shared" si="6"/>
        <v>0</v>
      </c>
      <c r="U532">
        <f t="shared" si="7"/>
        <v>0</v>
      </c>
      <c r="V532">
        <f t="shared" si="8"/>
        <v>0</v>
      </c>
      <c r="W532">
        <f t="shared" si="9"/>
        <v>0</v>
      </c>
      <c r="X532">
        <f t="shared" si="10"/>
        <v>0</v>
      </c>
      <c r="Y532">
        <f t="shared" si="11"/>
        <v>0</v>
      </c>
      <c r="Z532">
        <f t="shared" si="12"/>
        <v>0</v>
      </c>
      <c r="AA532">
        <f t="shared" si="13"/>
        <v>0</v>
      </c>
      <c r="AB532">
        <f t="shared" si="14"/>
        <v>0</v>
      </c>
      <c r="AC532">
        <f t="shared" si="15"/>
        <v>0</v>
      </c>
      <c r="AE532">
        <f t="shared" si="0"/>
      </c>
      <c r="AV532">
        <f t="shared" si="16"/>
      </c>
      <c r="BM532">
        <f t="shared" si="17"/>
      </c>
      <c r="CD532">
        <f t="shared" si="0"/>
      </c>
      <c r="CZ532">
        <f t="shared" si="18"/>
      </c>
      <c r="DA532">
        <f t="shared" si="1"/>
      </c>
      <c r="DB532">
        <f t="shared" si="19"/>
      </c>
      <c r="DC532">
        <f t="shared" si="20"/>
      </c>
      <c r="DD532">
        <f t="shared" si="21"/>
      </c>
      <c r="DE532">
        <f t="shared" si="22"/>
      </c>
      <c r="DF532">
        <f t="shared" si="23"/>
      </c>
      <c r="DG532">
        <f t="shared" si="24"/>
      </c>
      <c r="DH532">
        <f t="shared" si="25"/>
      </c>
      <c r="DI532">
        <f t="shared" si="1"/>
      </c>
    </row>
    <row r="533" ht="15" customHeight="1">
      <c r="B533">
        <f t="shared" si="2"/>
      </c>
      <c r="R533">
        <f t="shared" si="4"/>
        <v>0</v>
      </c>
      <c r="S533">
        <f t="shared" si="5"/>
        <v>0</v>
      </c>
      <c r="T533">
        <f t="shared" si="6"/>
        <v>0</v>
      </c>
      <c r="U533">
        <f t="shared" si="7"/>
        <v>0</v>
      </c>
      <c r="V533">
        <f t="shared" si="8"/>
        <v>0</v>
      </c>
      <c r="W533">
        <f t="shared" si="9"/>
        <v>0</v>
      </c>
      <c r="X533">
        <f t="shared" si="10"/>
        <v>0</v>
      </c>
      <c r="Y533">
        <f t="shared" si="11"/>
        <v>0</v>
      </c>
      <c r="Z533">
        <f t="shared" si="12"/>
        <v>0</v>
      </c>
      <c r="AA533">
        <f t="shared" si="13"/>
        <v>0</v>
      </c>
      <c r="AB533">
        <f t="shared" si="14"/>
        <v>0</v>
      </c>
      <c r="AC533">
        <f t="shared" si="15"/>
        <v>0</v>
      </c>
      <c r="AE533">
        <f t="shared" si="0"/>
      </c>
      <c r="AV533">
        <f t="shared" si="16"/>
      </c>
      <c r="BM533">
        <f t="shared" si="17"/>
      </c>
      <c r="CD533">
        <f t="shared" si="0"/>
      </c>
      <c r="CZ533">
        <f t="shared" si="18"/>
      </c>
      <c r="DA533">
        <f t="shared" si="1"/>
      </c>
      <c r="DB533">
        <f t="shared" si="19"/>
      </c>
      <c r="DC533">
        <f t="shared" si="20"/>
      </c>
      <c r="DD533">
        <f t="shared" si="21"/>
      </c>
      <c r="DE533">
        <f t="shared" si="22"/>
      </c>
      <c r="DF533">
        <f t="shared" si="23"/>
      </c>
      <c r="DG533">
        <f t="shared" si="24"/>
      </c>
      <c r="DH533">
        <f t="shared" si="25"/>
      </c>
      <c r="DI533">
        <f t="shared" si="1"/>
      </c>
    </row>
    <row r="534" ht="15" customHeight="1">
      <c r="B534">
        <f t="shared" si="2"/>
      </c>
      <c r="R534">
        <f t="shared" si="4"/>
        <v>0</v>
      </c>
      <c r="S534">
        <f t="shared" si="5"/>
        <v>0</v>
      </c>
      <c r="T534">
        <f t="shared" si="6"/>
        <v>0</v>
      </c>
      <c r="U534">
        <f t="shared" si="7"/>
        <v>0</v>
      </c>
      <c r="V534">
        <f t="shared" si="8"/>
        <v>0</v>
      </c>
      <c r="W534">
        <f t="shared" si="9"/>
        <v>0</v>
      </c>
      <c r="X534">
        <f t="shared" si="10"/>
        <v>0</v>
      </c>
      <c r="Y534">
        <f t="shared" si="11"/>
        <v>0</v>
      </c>
      <c r="Z534">
        <f t="shared" si="12"/>
        <v>0</v>
      </c>
      <c r="AA534">
        <f t="shared" si="13"/>
        <v>0</v>
      </c>
      <c r="AB534">
        <f t="shared" si="14"/>
        <v>0</v>
      </c>
      <c r="AC534">
        <f t="shared" si="15"/>
        <v>0</v>
      </c>
      <c r="AE534">
        <f t="shared" si="0"/>
      </c>
      <c r="AV534">
        <f t="shared" si="16"/>
      </c>
      <c r="BM534">
        <f t="shared" si="17"/>
      </c>
      <c r="CD534">
        <f t="shared" si="0"/>
      </c>
      <c r="CZ534">
        <f t="shared" si="18"/>
      </c>
      <c r="DA534">
        <f t="shared" si="1"/>
      </c>
      <c r="DB534">
        <f t="shared" si="19"/>
      </c>
      <c r="DC534">
        <f t="shared" si="20"/>
      </c>
      <c r="DD534">
        <f t="shared" si="21"/>
      </c>
      <c r="DE534">
        <f t="shared" si="22"/>
      </c>
      <c r="DF534">
        <f t="shared" si="23"/>
      </c>
      <c r="DG534">
        <f t="shared" si="24"/>
      </c>
      <c r="DH534">
        <f t="shared" si="25"/>
      </c>
      <c r="DI534">
        <f t="shared" si="1"/>
      </c>
    </row>
    <row r="535" ht="15" customHeight="1">
      <c r="B535">
        <f t="shared" si="2"/>
      </c>
      <c r="R535">
        <f t="shared" si="4"/>
        <v>0</v>
      </c>
      <c r="S535">
        <f t="shared" si="5"/>
        <v>0</v>
      </c>
      <c r="T535">
        <f t="shared" si="6"/>
        <v>0</v>
      </c>
      <c r="U535">
        <f t="shared" si="7"/>
        <v>0</v>
      </c>
      <c r="V535">
        <f t="shared" si="8"/>
        <v>0</v>
      </c>
      <c r="W535">
        <f t="shared" si="9"/>
        <v>0</v>
      </c>
      <c r="X535">
        <f t="shared" si="10"/>
        <v>0</v>
      </c>
      <c r="Y535">
        <f t="shared" si="11"/>
        <v>0</v>
      </c>
      <c r="Z535">
        <f t="shared" si="12"/>
        <v>0</v>
      </c>
      <c r="AA535">
        <f t="shared" si="13"/>
        <v>0</v>
      </c>
      <c r="AB535">
        <f t="shared" si="14"/>
        <v>0</v>
      </c>
      <c r="AC535">
        <f t="shared" si="15"/>
        <v>0</v>
      </c>
      <c r="AE535">
        <f t="shared" si="0"/>
      </c>
      <c r="AV535">
        <f t="shared" si="16"/>
      </c>
      <c r="BM535">
        <f t="shared" si="17"/>
      </c>
      <c r="CD535">
        <f t="shared" si="0"/>
      </c>
      <c r="CZ535">
        <f t="shared" si="18"/>
      </c>
      <c r="DA535">
        <f t="shared" si="1"/>
      </c>
      <c r="DB535">
        <f t="shared" si="19"/>
      </c>
      <c r="DC535">
        <f t="shared" si="20"/>
      </c>
      <c r="DD535">
        <f t="shared" si="21"/>
      </c>
      <c r="DE535">
        <f t="shared" si="22"/>
      </c>
      <c r="DF535">
        <f t="shared" si="23"/>
      </c>
      <c r="DG535">
        <f t="shared" si="24"/>
      </c>
      <c r="DH535">
        <f t="shared" si="25"/>
      </c>
      <c r="DI535">
        <f t="shared" si="1"/>
      </c>
    </row>
    <row r="536" ht="15" customHeight="1">
      <c r="B536">
        <f t="shared" si="2"/>
      </c>
      <c r="R536">
        <f t="shared" si="4"/>
        <v>0</v>
      </c>
      <c r="S536">
        <f t="shared" si="5"/>
        <v>0</v>
      </c>
      <c r="T536">
        <f t="shared" si="6"/>
        <v>0</v>
      </c>
      <c r="U536">
        <f t="shared" si="7"/>
        <v>0</v>
      </c>
      <c r="V536">
        <f t="shared" si="8"/>
        <v>0</v>
      </c>
      <c r="W536">
        <f t="shared" si="9"/>
        <v>0</v>
      </c>
      <c r="X536">
        <f t="shared" si="10"/>
        <v>0</v>
      </c>
      <c r="Y536">
        <f t="shared" si="11"/>
        <v>0</v>
      </c>
      <c r="Z536">
        <f t="shared" si="12"/>
        <v>0</v>
      </c>
      <c r="AA536">
        <f t="shared" si="13"/>
        <v>0</v>
      </c>
      <c r="AB536">
        <f t="shared" si="14"/>
        <v>0</v>
      </c>
      <c r="AC536">
        <f t="shared" si="15"/>
        <v>0</v>
      </c>
      <c r="AE536">
        <f t="shared" si="0"/>
      </c>
      <c r="AV536">
        <f t="shared" si="16"/>
      </c>
      <c r="BM536">
        <f t="shared" si="17"/>
      </c>
      <c r="CD536">
        <f t="shared" si="0"/>
      </c>
      <c r="CZ536">
        <f t="shared" si="18"/>
      </c>
      <c r="DA536">
        <f t="shared" si="1"/>
      </c>
      <c r="DB536">
        <f t="shared" si="19"/>
      </c>
      <c r="DC536">
        <f t="shared" si="20"/>
      </c>
      <c r="DD536">
        <f t="shared" si="21"/>
      </c>
      <c r="DE536">
        <f t="shared" si="22"/>
      </c>
      <c r="DF536">
        <f t="shared" si="23"/>
      </c>
      <c r="DG536">
        <f t="shared" si="24"/>
      </c>
      <c r="DH536">
        <f t="shared" si="25"/>
      </c>
      <c r="DI536">
        <f t="shared" si="1"/>
      </c>
    </row>
    <row r="537" ht="15" customHeight="1">
      <c r="B537">
        <f t="shared" si="2"/>
      </c>
      <c r="R537">
        <f t="shared" si="4"/>
        <v>0</v>
      </c>
      <c r="S537">
        <f t="shared" si="5"/>
        <v>0</v>
      </c>
      <c r="T537">
        <f t="shared" si="6"/>
        <v>0</v>
      </c>
      <c r="U537">
        <f t="shared" si="7"/>
        <v>0</v>
      </c>
      <c r="V537">
        <f t="shared" si="8"/>
        <v>0</v>
      </c>
      <c r="W537">
        <f t="shared" si="9"/>
        <v>0</v>
      </c>
      <c r="X537">
        <f t="shared" si="10"/>
        <v>0</v>
      </c>
      <c r="Y537">
        <f t="shared" si="11"/>
        <v>0</v>
      </c>
      <c r="Z537">
        <f t="shared" si="12"/>
        <v>0</v>
      </c>
      <c r="AA537">
        <f t="shared" si="13"/>
        <v>0</v>
      </c>
      <c r="AB537">
        <f t="shared" si="14"/>
        <v>0</v>
      </c>
      <c r="AC537">
        <f t="shared" si="15"/>
        <v>0</v>
      </c>
      <c r="AE537">
        <f t="shared" si="0"/>
      </c>
      <c r="AV537">
        <f t="shared" si="16"/>
      </c>
      <c r="BM537">
        <f t="shared" si="17"/>
      </c>
      <c r="CD537">
        <f t="shared" si="0"/>
      </c>
      <c r="CZ537">
        <f t="shared" si="18"/>
      </c>
      <c r="DA537">
        <f t="shared" si="1"/>
      </c>
      <c r="DB537">
        <f t="shared" si="19"/>
      </c>
      <c r="DC537">
        <f t="shared" si="20"/>
      </c>
      <c r="DD537">
        <f t="shared" si="21"/>
      </c>
      <c r="DE537">
        <f t="shared" si="22"/>
      </c>
      <c r="DF537">
        <f t="shared" si="23"/>
      </c>
      <c r="DG537">
        <f t="shared" si="24"/>
      </c>
      <c r="DH537">
        <f t="shared" si="25"/>
      </c>
      <c r="DI537">
        <f t="shared" si="1"/>
      </c>
    </row>
    <row r="538" ht="15" customHeight="1">
      <c r="B538">
        <f t="shared" si="2"/>
      </c>
      <c r="R538">
        <f t="shared" si="4"/>
        <v>0</v>
      </c>
      <c r="S538">
        <f t="shared" si="5"/>
        <v>0</v>
      </c>
      <c r="T538">
        <f t="shared" si="6"/>
        <v>0</v>
      </c>
      <c r="U538">
        <f t="shared" si="7"/>
        <v>0</v>
      </c>
      <c r="V538">
        <f t="shared" si="8"/>
        <v>0</v>
      </c>
      <c r="W538">
        <f t="shared" si="9"/>
        <v>0</v>
      </c>
      <c r="X538">
        <f t="shared" si="10"/>
        <v>0</v>
      </c>
      <c r="Y538">
        <f t="shared" si="11"/>
        <v>0</v>
      </c>
      <c r="Z538">
        <f t="shared" si="12"/>
        <v>0</v>
      </c>
      <c r="AA538">
        <f t="shared" si="13"/>
        <v>0</v>
      </c>
      <c r="AB538">
        <f t="shared" si="14"/>
        <v>0</v>
      </c>
      <c r="AC538">
        <f t="shared" si="15"/>
        <v>0</v>
      </c>
      <c r="AE538">
        <f t="shared" si="0"/>
      </c>
      <c r="AV538">
        <f t="shared" si="16"/>
      </c>
      <c r="BM538">
        <f t="shared" si="17"/>
      </c>
      <c r="CD538">
        <f t="shared" si="0"/>
      </c>
      <c r="CZ538">
        <f t="shared" si="18"/>
      </c>
      <c r="DA538">
        <f t="shared" si="1"/>
      </c>
      <c r="DB538">
        <f t="shared" si="19"/>
      </c>
      <c r="DC538">
        <f t="shared" si="20"/>
      </c>
      <c r="DD538">
        <f t="shared" si="21"/>
      </c>
      <c r="DE538">
        <f t="shared" si="22"/>
      </c>
      <c r="DF538">
        <f t="shared" si="23"/>
      </c>
      <c r="DG538">
        <f t="shared" si="24"/>
      </c>
      <c r="DH538">
        <f t="shared" si="25"/>
      </c>
      <c r="DI538">
        <f t="shared" si="1"/>
      </c>
    </row>
    <row r="539" ht="15" customHeight="1">
      <c r="B539">
        <f t="shared" si="2"/>
      </c>
      <c r="R539">
        <f t="shared" si="4"/>
        <v>0</v>
      </c>
      <c r="S539">
        <f t="shared" si="5"/>
        <v>0</v>
      </c>
      <c r="T539">
        <f t="shared" si="6"/>
        <v>0</v>
      </c>
      <c r="U539">
        <f t="shared" si="7"/>
        <v>0</v>
      </c>
      <c r="V539">
        <f t="shared" si="8"/>
        <v>0</v>
      </c>
      <c r="W539">
        <f t="shared" si="9"/>
        <v>0</v>
      </c>
      <c r="X539">
        <f t="shared" si="10"/>
        <v>0</v>
      </c>
      <c r="Y539">
        <f t="shared" si="11"/>
        <v>0</v>
      </c>
      <c r="Z539">
        <f t="shared" si="12"/>
        <v>0</v>
      </c>
      <c r="AA539">
        <f t="shared" si="13"/>
        <v>0</v>
      </c>
      <c r="AB539">
        <f t="shared" si="14"/>
        <v>0</v>
      </c>
      <c r="AC539">
        <f t="shared" si="15"/>
        <v>0</v>
      </c>
      <c r="AE539">
        <f t="shared" si="0"/>
      </c>
      <c r="AV539">
        <f t="shared" si="16"/>
      </c>
      <c r="BM539">
        <f t="shared" si="17"/>
      </c>
      <c r="CD539">
        <f t="shared" si="0"/>
      </c>
      <c r="CZ539">
        <f t="shared" si="18"/>
      </c>
      <c r="DA539">
        <f t="shared" si="1"/>
      </c>
      <c r="DB539">
        <f t="shared" si="19"/>
      </c>
      <c r="DC539">
        <f t="shared" si="20"/>
      </c>
      <c r="DD539">
        <f t="shared" si="21"/>
      </c>
      <c r="DE539">
        <f t="shared" si="22"/>
      </c>
      <c r="DF539">
        <f t="shared" si="23"/>
      </c>
      <c r="DG539">
        <f t="shared" si="24"/>
      </c>
      <c r="DH539">
        <f t="shared" si="25"/>
      </c>
      <c r="DI539">
        <f t="shared" si="1"/>
      </c>
    </row>
    <row r="540" ht="15" customHeight="1">
      <c r="B540">
        <f t="shared" si="2"/>
      </c>
      <c r="R540">
        <f t="shared" si="4"/>
        <v>0</v>
      </c>
      <c r="S540">
        <f t="shared" si="5"/>
        <v>0</v>
      </c>
      <c r="T540">
        <f t="shared" si="6"/>
        <v>0</v>
      </c>
      <c r="U540">
        <f t="shared" si="7"/>
        <v>0</v>
      </c>
      <c r="V540">
        <f t="shared" si="8"/>
        <v>0</v>
      </c>
      <c r="W540">
        <f t="shared" si="9"/>
        <v>0</v>
      </c>
      <c r="X540">
        <f t="shared" si="10"/>
        <v>0</v>
      </c>
      <c r="Y540">
        <f t="shared" si="11"/>
        <v>0</v>
      </c>
      <c r="Z540">
        <f t="shared" si="12"/>
        <v>0</v>
      </c>
      <c r="AA540">
        <f t="shared" si="13"/>
        <v>0</v>
      </c>
      <c r="AB540">
        <f t="shared" si="14"/>
        <v>0</v>
      </c>
      <c r="AC540">
        <f t="shared" si="15"/>
        <v>0</v>
      </c>
      <c r="AE540">
        <f t="shared" si="0"/>
      </c>
      <c r="AV540">
        <f t="shared" si="16"/>
      </c>
      <c r="BM540">
        <f t="shared" si="17"/>
      </c>
      <c r="CD540">
        <f t="shared" si="0"/>
      </c>
      <c r="CZ540">
        <f t="shared" si="18"/>
      </c>
      <c r="DA540">
        <f t="shared" si="1"/>
      </c>
      <c r="DB540">
        <f t="shared" si="19"/>
      </c>
      <c r="DC540">
        <f t="shared" si="20"/>
      </c>
      <c r="DD540">
        <f t="shared" si="21"/>
      </c>
      <c r="DE540">
        <f t="shared" si="22"/>
      </c>
      <c r="DF540">
        <f t="shared" si="23"/>
      </c>
      <c r="DG540">
        <f t="shared" si="24"/>
      </c>
      <c r="DH540">
        <f t="shared" si="25"/>
      </c>
      <c r="DI540">
        <f t="shared" si="1"/>
      </c>
    </row>
    <row r="541" ht="15" customHeight="1">
      <c r="B541">
        <f t="shared" si="2"/>
      </c>
      <c r="R541">
        <f t="shared" si="4"/>
        <v>0</v>
      </c>
      <c r="S541">
        <f t="shared" si="5"/>
        <v>0</v>
      </c>
      <c r="T541">
        <f t="shared" si="6"/>
        <v>0</v>
      </c>
      <c r="U541">
        <f t="shared" si="7"/>
        <v>0</v>
      </c>
      <c r="V541">
        <f t="shared" si="8"/>
        <v>0</v>
      </c>
      <c r="W541">
        <f t="shared" si="9"/>
        <v>0</v>
      </c>
      <c r="X541">
        <f t="shared" si="10"/>
        <v>0</v>
      </c>
      <c r="Y541">
        <f t="shared" si="11"/>
        <v>0</v>
      </c>
      <c r="Z541">
        <f t="shared" si="12"/>
        <v>0</v>
      </c>
      <c r="AA541">
        <f t="shared" si="13"/>
        <v>0</v>
      </c>
      <c r="AB541">
        <f t="shared" si="14"/>
        <v>0</v>
      </c>
      <c r="AC541">
        <f t="shared" si="15"/>
        <v>0</v>
      </c>
      <c r="AE541">
        <f t="shared" si="0"/>
      </c>
      <c r="AV541">
        <f t="shared" si="16"/>
      </c>
      <c r="BM541">
        <f t="shared" si="17"/>
      </c>
      <c r="CD541">
        <f t="shared" si="0"/>
      </c>
      <c r="CZ541">
        <f t="shared" si="18"/>
      </c>
      <c r="DA541">
        <f t="shared" si="1"/>
      </c>
      <c r="DB541">
        <f t="shared" si="19"/>
      </c>
      <c r="DC541">
        <f t="shared" si="20"/>
      </c>
      <c r="DD541">
        <f t="shared" si="21"/>
      </c>
      <c r="DE541">
        <f t="shared" si="22"/>
      </c>
      <c r="DF541">
        <f t="shared" si="23"/>
      </c>
      <c r="DG541">
        <f t="shared" si="24"/>
      </c>
      <c r="DH541">
        <f t="shared" si="25"/>
      </c>
      <c r="DI541">
        <f t="shared" si="1"/>
      </c>
    </row>
    <row r="542" ht="15" customHeight="1">
      <c r="B542">
        <f t="shared" si="2"/>
      </c>
      <c r="R542">
        <f t="shared" si="4"/>
        <v>0</v>
      </c>
      <c r="S542">
        <f t="shared" si="5"/>
        <v>0</v>
      </c>
      <c r="T542">
        <f t="shared" si="6"/>
        <v>0</v>
      </c>
      <c r="U542">
        <f t="shared" si="7"/>
        <v>0</v>
      </c>
      <c r="V542">
        <f t="shared" si="8"/>
        <v>0</v>
      </c>
      <c r="W542">
        <f t="shared" si="9"/>
        <v>0</v>
      </c>
      <c r="X542">
        <f t="shared" si="10"/>
        <v>0</v>
      </c>
      <c r="Y542">
        <f t="shared" si="11"/>
        <v>0</v>
      </c>
      <c r="Z542">
        <f t="shared" si="12"/>
        <v>0</v>
      </c>
      <c r="AA542">
        <f t="shared" si="13"/>
        <v>0</v>
      </c>
      <c r="AB542">
        <f t="shared" si="14"/>
        <v>0</v>
      </c>
      <c r="AC542">
        <f t="shared" si="15"/>
        <v>0</v>
      </c>
      <c r="AE542">
        <f t="shared" si="0"/>
      </c>
      <c r="AV542">
        <f t="shared" si="16"/>
      </c>
      <c r="BM542">
        <f t="shared" si="17"/>
      </c>
      <c r="CD542">
        <f t="shared" si="0"/>
      </c>
      <c r="CZ542">
        <f t="shared" si="18"/>
      </c>
      <c r="DA542">
        <f t="shared" si="1"/>
      </c>
      <c r="DB542">
        <f t="shared" si="19"/>
      </c>
      <c r="DC542">
        <f t="shared" si="20"/>
      </c>
      <c r="DD542">
        <f t="shared" si="21"/>
      </c>
      <c r="DE542">
        <f t="shared" si="22"/>
      </c>
      <c r="DF542">
        <f t="shared" si="23"/>
      </c>
      <c r="DG542">
        <f t="shared" si="24"/>
      </c>
      <c r="DH542">
        <f t="shared" si="25"/>
      </c>
      <c r="DI542">
        <f t="shared" si="1"/>
      </c>
    </row>
    <row r="543" ht="15" customHeight="1">
      <c r="B543">
        <f t="shared" si="2"/>
      </c>
      <c r="R543">
        <f t="shared" si="4"/>
        <v>0</v>
      </c>
      <c r="S543">
        <f t="shared" si="5"/>
        <v>0</v>
      </c>
      <c r="T543">
        <f t="shared" si="6"/>
        <v>0</v>
      </c>
      <c r="U543">
        <f t="shared" si="7"/>
        <v>0</v>
      </c>
      <c r="V543">
        <f t="shared" si="8"/>
        <v>0</v>
      </c>
      <c r="W543">
        <f t="shared" si="9"/>
        <v>0</v>
      </c>
      <c r="X543">
        <f t="shared" si="10"/>
        <v>0</v>
      </c>
      <c r="Y543">
        <f t="shared" si="11"/>
        <v>0</v>
      </c>
      <c r="Z543">
        <f t="shared" si="12"/>
        <v>0</v>
      </c>
      <c r="AA543">
        <f t="shared" si="13"/>
        <v>0</v>
      </c>
      <c r="AB543">
        <f t="shared" si="14"/>
        <v>0</v>
      </c>
      <c r="AC543">
        <f t="shared" si="15"/>
        <v>0</v>
      </c>
      <c r="AE543">
        <f t="shared" si="0"/>
      </c>
      <c r="AV543">
        <f t="shared" si="16"/>
      </c>
      <c r="BM543">
        <f t="shared" si="17"/>
      </c>
      <c r="CD543">
        <f t="shared" si="0"/>
      </c>
      <c r="CZ543">
        <f t="shared" si="18"/>
      </c>
      <c r="DA543">
        <f t="shared" si="1"/>
      </c>
      <c r="DB543">
        <f t="shared" si="19"/>
      </c>
      <c r="DC543">
        <f t="shared" si="20"/>
      </c>
      <c r="DD543">
        <f t="shared" si="21"/>
      </c>
      <c r="DE543">
        <f t="shared" si="22"/>
      </c>
      <c r="DF543">
        <f t="shared" si="23"/>
      </c>
      <c r="DG543">
        <f t="shared" si="24"/>
      </c>
      <c r="DH543">
        <f t="shared" si="25"/>
      </c>
      <c r="DI543">
        <f t="shared" si="1"/>
      </c>
    </row>
    <row r="544" ht="15" customHeight="1">
      <c r="B544">
        <f t="shared" si="2"/>
      </c>
      <c r="R544">
        <f t="shared" si="4"/>
        <v>0</v>
      </c>
      <c r="S544">
        <f t="shared" si="5"/>
        <v>0</v>
      </c>
      <c r="T544">
        <f t="shared" si="6"/>
        <v>0</v>
      </c>
      <c r="U544">
        <f t="shared" si="7"/>
        <v>0</v>
      </c>
      <c r="V544">
        <f t="shared" si="8"/>
        <v>0</v>
      </c>
      <c r="W544">
        <f t="shared" si="9"/>
        <v>0</v>
      </c>
      <c r="X544">
        <f t="shared" si="10"/>
        <v>0</v>
      </c>
      <c r="Y544">
        <f t="shared" si="11"/>
        <v>0</v>
      </c>
      <c r="Z544">
        <f t="shared" si="12"/>
        <v>0</v>
      </c>
      <c r="AA544">
        <f t="shared" si="13"/>
        <v>0</v>
      </c>
      <c r="AB544">
        <f t="shared" si="14"/>
        <v>0</v>
      </c>
      <c r="AC544">
        <f t="shared" si="15"/>
        <v>0</v>
      </c>
      <c r="AE544">
        <f t="shared" si="0"/>
      </c>
      <c r="AV544">
        <f t="shared" si="16"/>
      </c>
      <c r="BM544">
        <f t="shared" si="17"/>
      </c>
      <c r="CD544">
        <f t="shared" si="0"/>
      </c>
      <c r="CZ544">
        <f t="shared" si="18"/>
      </c>
      <c r="DA544">
        <f t="shared" si="1"/>
      </c>
      <c r="DB544">
        <f t="shared" si="19"/>
      </c>
      <c r="DC544">
        <f t="shared" si="20"/>
      </c>
      <c r="DD544">
        <f t="shared" si="21"/>
      </c>
      <c r="DE544">
        <f t="shared" si="22"/>
      </c>
      <c r="DF544">
        <f t="shared" si="23"/>
      </c>
      <c r="DG544">
        <f t="shared" si="24"/>
      </c>
      <c r="DH544">
        <f t="shared" si="25"/>
      </c>
      <c r="DI544">
        <f t="shared" si="1"/>
      </c>
    </row>
    <row r="545" ht="15" customHeight="1">
      <c r="B545">
        <f t="shared" si="2"/>
      </c>
      <c r="R545">
        <f t="shared" si="4"/>
        <v>0</v>
      </c>
      <c r="S545">
        <f t="shared" si="5"/>
        <v>0</v>
      </c>
      <c r="T545">
        <f t="shared" si="6"/>
        <v>0</v>
      </c>
      <c r="U545">
        <f t="shared" si="7"/>
        <v>0</v>
      </c>
      <c r="V545">
        <f t="shared" si="8"/>
        <v>0</v>
      </c>
      <c r="W545">
        <f t="shared" si="9"/>
        <v>0</v>
      </c>
      <c r="X545">
        <f t="shared" si="10"/>
        <v>0</v>
      </c>
      <c r="Y545">
        <f t="shared" si="11"/>
        <v>0</v>
      </c>
      <c r="Z545">
        <f t="shared" si="12"/>
        <v>0</v>
      </c>
      <c r="AA545">
        <f t="shared" si="13"/>
        <v>0</v>
      </c>
      <c r="AB545">
        <f t="shared" si="14"/>
        <v>0</v>
      </c>
      <c r="AC545">
        <f t="shared" si="15"/>
        <v>0</v>
      </c>
      <c r="AE545">
        <f t="shared" si="0"/>
      </c>
      <c r="AV545">
        <f t="shared" si="16"/>
      </c>
      <c r="BM545">
        <f t="shared" si="17"/>
      </c>
      <c r="CD545">
        <f t="shared" si="0"/>
      </c>
      <c r="CZ545">
        <f t="shared" si="18"/>
      </c>
      <c r="DA545">
        <f t="shared" si="1"/>
      </c>
      <c r="DB545">
        <f t="shared" si="19"/>
      </c>
      <c r="DC545">
        <f t="shared" si="20"/>
      </c>
      <c r="DD545">
        <f t="shared" si="21"/>
      </c>
      <c r="DE545">
        <f t="shared" si="22"/>
      </c>
      <c r="DF545">
        <f t="shared" si="23"/>
      </c>
      <c r="DG545">
        <f t="shared" si="24"/>
      </c>
      <c r="DH545">
        <f t="shared" si="25"/>
      </c>
      <c r="DI545">
        <f t="shared" si="1"/>
      </c>
    </row>
    <row r="546" ht="15" customHeight="1">
      <c r="B546">
        <f t="shared" si="2"/>
      </c>
      <c r="R546">
        <f t="shared" si="4"/>
        <v>0</v>
      </c>
      <c r="S546">
        <f t="shared" si="5"/>
        <v>0</v>
      </c>
      <c r="T546">
        <f t="shared" si="6"/>
        <v>0</v>
      </c>
      <c r="U546">
        <f t="shared" si="7"/>
        <v>0</v>
      </c>
      <c r="V546">
        <f t="shared" si="8"/>
        <v>0</v>
      </c>
      <c r="W546">
        <f t="shared" si="9"/>
        <v>0</v>
      </c>
      <c r="X546">
        <f t="shared" si="10"/>
        <v>0</v>
      </c>
      <c r="Y546">
        <f t="shared" si="11"/>
        <v>0</v>
      </c>
      <c r="Z546">
        <f t="shared" si="12"/>
        <v>0</v>
      </c>
      <c r="AA546">
        <f t="shared" si="13"/>
        <v>0</v>
      </c>
      <c r="AB546">
        <f t="shared" si="14"/>
        <v>0</v>
      </c>
      <c r="AC546">
        <f t="shared" si="15"/>
        <v>0</v>
      </c>
      <c r="AE546">
        <f t="shared" si="0"/>
      </c>
      <c r="AV546">
        <f t="shared" si="16"/>
      </c>
      <c r="BM546">
        <f t="shared" si="17"/>
      </c>
      <c r="CD546">
        <f t="shared" si="0"/>
      </c>
      <c r="CZ546">
        <f t="shared" si="18"/>
      </c>
      <c r="DA546">
        <f t="shared" si="1"/>
      </c>
      <c r="DB546">
        <f t="shared" si="19"/>
      </c>
      <c r="DC546">
        <f t="shared" si="20"/>
      </c>
      <c r="DD546">
        <f t="shared" si="21"/>
      </c>
      <c r="DE546">
        <f t="shared" si="22"/>
      </c>
      <c r="DF546">
        <f t="shared" si="23"/>
      </c>
      <c r="DG546">
        <f t="shared" si="24"/>
      </c>
      <c r="DH546">
        <f t="shared" si="25"/>
      </c>
      <c r="DI546">
        <f t="shared" si="1"/>
      </c>
    </row>
    <row r="547" ht="15" customHeight="1">
      <c r="B547">
        <f t="shared" si="2"/>
      </c>
      <c r="R547">
        <f t="shared" si="4"/>
        <v>0</v>
      </c>
      <c r="S547">
        <f t="shared" si="5"/>
        <v>0</v>
      </c>
      <c r="T547">
        <f t="shared" si="6"/>
        <v>0</v>
      </c>
      <c r="U547">
        <f t="shared" si="7"/>
        <v>0</v>
      </c>
      <c r="V547">
        <f t="shared" si="8"/>
        <v>0</v>
      </c>
      <c r="W547">
        <f t="shared" si="9"/>
        <v>0</v>
      </c>
      <c r="X547">
        <f t="shared" si="10"/>
        <v>0</v>
      </c>
      <c r="Y547">
        <f t="shared" si="11"/>
        <v>0</v>
      </c>
      <c r="Z547">
        <f t="shared" si="12"/>
        <v>0</v>
      </c>
      <c r="AA547">
        <f t="shared" si="13"/>
        <v>0</v>
      </c>
      <c r="AB547">
        <f t="shared" si="14"/>
        <v>0</v>
      </c>
      <c r="AC547">
        <f t="shared" si="15"/>
        <v>0</v>
      </c>
      <c r="AE547">
        <f t="shared" si="0"/>
      </c>
      <c r="AV547">
        <f t="shared" si="16"/>
      </c>
      <c r="BM547">
        <f t="shared" si="17"/>
      </c>
      <c r="CD547">
        <f t="shared" si="0"/>
      </c>
      <c r="CZ547">
        <f t="shared" si="18"/>
      </c>
      <c r="DA547">
        <f t="shared" si="1"/>
      </c>
      <c r="DB547">
        <f t="shared" si="19"/>
      </c>
      <c r="DC547">
        <f t="shared" si="20"/>
      </c>
      <c r="DD547">
        <f t="shared" si="21"/>
      </c>
      <c r="DE547">
        <f t="shared" si="22"/>
      </c>
      <c r="DF547">
        <f t="shared" si="23"/>
      </c>
      <c r="DG547">
        <f t="shared" si="24"/>
      </c>
      <c r="DH547">
        <f t="shared" si="25"/>
      </c>
      <c r="DI547">
        <f t="shared" si="1"/>
      </c>
    </row>
    <row r="548" ht="15" customHeight="1">
      <c r="B548">
        <f t="shared" si="2"/>
      </c>
      <c r="R548">
        <f t="shared" si="4"/>
        <v>0</v>
      </c>
      <c r="S548">
        <f t="shared" si="5"/>
        <v>0</v>
      </c>
      <c r="T548">
        <f t="shared" si="6"/>
        <v>0</v>
      </c>
      <c r="U548">
        <f t="shared" si="7"/>
        <v>0</v>
      </c>
      <c r="V548">
        <f t="shared" si="8"/>
        <v>0</v>
      </c>
      <c r="W548">
        <f t="shared" si="9"/>
        <v>0</v>
      </c>
      <c r="X548">
        <f t="shared" si="10"/>
        <v>0</v>
      </c>
      <c r="Y548">
        <f t="shared" si="11"/>
        <v>0</v>
      </c>
      <c r="Z548">
        <f t="shared" si="12"/>
        <v>0</v>
      </c>
      <c r="AA548">
        <f t="shared" si="13"/>
        <v>0</v>
      </c>
      <c r="AB548">
        <f t="shared" si="14"/>
        <v>0</v>
      </c>
      <c r="AC548">
        <f t="shared" si="15"/>
        <v>0</v>
      </c>
      <c r="AE548">
        <f t="shared" si="0"/>
      </c>
      <c r="AV548">
        <f t="shared" si="16"/>
      </c>
      <c r="BM548">
        <f t="shared" si="17"/>
      </c>
      <c r="CD548">
        <f t="shared" si="0"/>
      </c>
      <c r="CZ548">
        <f t="shared" si="18"/>
      </c>
      <c r="DA548">
        <f t="shared" si="1"/>
      </c>
      <c r="DB548">
        <f t="shared" si="19"/>
      </c>
      <c r="DC548">
        <f t="shared" si="20"/>
      </c>
      <c r="DD548">
        <f t="shared" si="21"/>
      </c>
      <c r="DE548">
        <f t="shared" si="22"/>
      </c>
      <c r="DF548">
        <f t="shared" si="23"/>
      </c>
      <c r="DG548">
        <f t="shared" si="24"/>
      </c>
      <c r="DH548">
        <f t="shared" si="25"/>
      </c>
      <c r="DI548">
        <f t="shared" si="1"/>
      </c>
    </row>
    <row r="549" ht="15" customHeight="1">
      <c r="B549">
        <f t="shared" si="2"/>
      </c>
      <c r="R549">
        <f t="shared" si="4"/>
        <v>0</v>
      </c>
      <c r="S549">
        <f t="shared" si="5"/>
        <v>0</v>
      </c>
      <c r="T549">
        <f t="shared" si="6"/>
        <v>0</v>
      </c>
      <c r="U549">
        <f t="shared" si="7"/>
        <v>0</v>
      </c>
      <c r="V549">
        <f t="shared" si="8"/>
        <v>0</v>
      </c>
      <c r="W549">
        <f t="shared" si="9"/>
        <v>0</v>
      </c>
      <c r="X549">
        <f t="shared" si="10"/>
        <v>0</v>
      </c>
      <c r="Y549">
        <f t="shared" si="11"/>
        <v>0</v>
      </c>
      <c r="Z549">
        <f t="shared" si="12"/>
        <v>0</v>
      </c>
      <c r="AA549">
        <f t="shared" si="13"/>
        <v>0</v>
      </c>
      <c r="AB549">
        <f t="shared" si="14"/>
        <v>0</v>
      </c>
      <c r="AC549">
        <f t="shared" si="15"/>
        <v>0</v>
      </c>
      <c r="AE549">
        <f t="shared" si="0"/>
      </c>
      <c r="AV549">
        <f t="shared" si="16"/>
      </c>
      <c r="BM549">
        <f t="shared" si="17"/>
      </c>
      <c r="CD549">
        <f t="shared" si="0"/>
      </c>
      <c r="CZ549">
        <f t="shared" si="18"/>
      </c>
      <c r="DA549">
        <f t="shared" si="1"/>
      </c>
      <c r="DB549">
        <f t="shared" si="19"/>
      </c>
      <c r="DC549">
        <f t="shared" si="20"/>
      </c>
      <c r="DD549">
        <f t="shared" si="21"/>
      </c>
      <c r="DE549">
        <f t="shared" si="22"/>
      </c>
      <c r="DF549">
        <f t="shared" si="23"/>
      </c>
      <c r="DG549">
        <f t="shared" si="24"/>
      </c>
      <c r="DH549">
        <f t="shared" si="25"/>
      </c>
      <c r="DI549">
        <f t="shared" si="1"/>
      </c>
    </row>
    <row r="550" ht="15" customHeight="1">
      <c r="B550">
        <f t="shared" si="2"/>
      </c>
      <c r="R550">
        <f t="shared" si="4"/>
        <v>0</v>
      </c>
      <c r="S550">
        <f t="shared" si="5"/>
        <v>0</v>
      </c>
      <c r="T550">
        <f t="shared" si="6"/>
        <v>0</v>
      </c>
      <c r="U550">
        <f t="shared" si="7"/>
        <v>0</v>
      </c>
      <c r="V550">
        <f t="shared" si="8"/>
        <v>0</v>
      </c>
      <c r="W550">
        <f t="shared" si="9"/>
        <v>0</v>
      </c>
      <c r="X550">
        <f t="shared" si="10"/>
        <v>0</v>
      </c>
      <c r="Y550">
        <f t="shared" si="11"/>
        <v>0</v>
      </c>
      <c r="Z550">
        <f t="shared" si="12"/>
        <v>0</v>
      </c>
      <c r="AA550">
        <f t="shared" si="13"/>
        <v>0</v>
      </c>
      <c r="AB550">
        <f t="shared" si="14"/>
        <v>0</v>
      </c>
      <c r="AC550">
        <f t="shared" si="15"/>
        <v>0</v>
      </c>
      <c r="AE550">
        <f t="shared" si="0"/>
      </c>
      <c r="AV550">
        <f t="shared" si="16"/>
      </c>
      <c r="BM550">
        <f t="shared" si="17"/>
      </c>
      <c r="CD550">
        <f t="shared" si="0"/>
      </c>
      <c r="CZ550">
        <f t="shared" si="18"/>
      </c>
      <c r="DA550">
        <f t="shared" si="1"/>
      </c>
      <c r="DB550">
        <f t="shared" si="19"/>
      </c>
      <c r="DC550">
        <f t="shared" si="20"/>
      </c>
      <c r="DD550">
        <f t="shared" si="21"/>
      </c>
      <c r="DE550">
        <f t="shared" si="22"/>
      </c>
      <c r="DF550">
        <f t="shared" si="23"/>
      </c>
      <c r="DG550">
        <f t="shared" si="24"/>
      </c>
      <c r="DH550">
        <f t="shared" si="25"/>
      </c>
      <c r="DI550">
        <f t="shared" si="1"/>
      </c>
    </row>
    <row r="551" ht="15" customHeight="1">
      <c r="B551">
        <f t="shared" si="2"/>
      </c>
      <c r="R551">
        <f t="shared" si="4"/>
        <v>0</v>
      </c>
      <c r="S551">
        <f t="shared" si="5"/>
        <v>0</v>
      </c>
      <c r="T551">
        <f t="shared" si="6"/>
        <v>0</v>
      </c>
      <c r="U551">
        <f t="shared" si="7"/>
        <v>0</v>
      </c>
      <c r="V551">
        <f t="shared" si="8"/>
        <v>0</v>
      </c>
      <c r="W551">
        <f t="shared" si="9"/>
        <v>0</v>
      </c>
      <c r="X551">
        <f t="shared" si="10"/>
        <v>0</v>
      </c>
      <c r="Y551">
        <f t="shared" si="11"/>
        <v>0</v>
      </c>
      <c r="Z551">
        <f t="shared" si="12"/>
        <v>0</v>
      </c>
      <c r="AA551">
        <f t="shared" si="13"/>
        <v>0</v>
      </c>
      <c r="AB551">
        <f t="shared" si="14"/>
        <v>0</v>
      </c>
      <c r="AC551">
        <f t="shared" si="15"/>
        <v>0</v>
      </c>
      <c r="AE551">
        <f t="shared" si="0"/>
      </c>
      <c r="AV551">
        <f t="shared" si="16"/>
      </c>
      <c r="BM551">
        <f t="shared" si="17"/>
      </c>
      <c r="CD551">
        <f t="shared" si="0"/>
      </c>
      <c r="CZ551">
        <f t="shared" si="18"/>
      </c>
      <c r="DA551">
        <f t="shared" si="1"/>
      </c>
      <c r="DB551">
        <f t="shared" si="19"/>
      </c>
      <c r="DC551">
        <f t="shared" si="20"/>
      </c>
      <c r="DD551">
        <f t="shared" si="21"/>
      </c>
      <c r="DE551">
        <f t="shared" si="22"/>
      </c>
      <c r="DF551">
        <f t="shared" si="23"/>
      </c>
      <c r="DG551">
        <f t="shared" si="24"/>
      </c>
      <c r="DH551">
        <f t="shared" si="25"/>
      </c>
      <c r="DI551">
        <f t="shared" si="1"/>
      </c>
    </row>
    <row r="552" ht="15" customHeight="1">
      <c r="B552">
        <f t="shared" si="2"/>
      </c>
      <c r="R552">
        <f t="shared" si="4"/>
        <v>0</v>
      </c>
      <c r="S552">
        <f t="shared" si="5"/>
        <v>0</v>
      </c>
      <c r="T552">
        <f t="shared" si="6"/>
        <v>0</v>
      </c>
      <c r="U552">
        <f t="shared" si="7"/>
        <v>0</v>
      </c>
      <c r="V552">
        <f t="shared" si="8"/>
        <v>0</v>
      </c>
      <c r="W552">
        <f t="shared" si="9"/>
        <v>0</v>
      </c>
      <c r="X552">
        <f t="shared" si="10"/>
        <v>0</v>
      </c>
      <c r="Y552">
        <f t="shared" si="11"/>
        <v>0</v>
      </c>
      <c r="Z552">
        <f t="shared" si="12"/>
        <v>0</v>
      </c>
      <c r="AA552">
        <f t="shared" si="13"/>
        <v>0</v>
      </c>
      <c r="AB552">
        <f t="shared" si="14"/>
        <v>0</v>
      </c>
      <c r="AC552">
        <f t="shared" si="15"/>
        <v>0</v>
      </c>
      <c r="AE552">
        <f t="shared" si="0"/>
      </c>
      <c r="AV552">
        <f t="shared" si="16"/>
      </c>
      <c r="BM552">
        <f t="shared" si="17"/>
      </c>
      <c r="CD552">
        <f t="shared" si="0"/>
      </c>
      <c r="CZ552">
        <f t="shared" si="18"/>
      </c>
      <c r="DA552">
        <f t="shared" si="1"/>
      </c>
      <c r="DB552">
        <f t="shared" si="19"/>
      </c>
      <c r="DC552">
        <f t="shared" si="20"/>
      </c>
      <c r="DD552">
        <f t="shared" si="21"/>
      </c>
      <c r="DE552">
        <f t="shared" si="22"/>
      </c>
      <c r="DF552">
        <f t="shared" si="23"/>
      </c>
      <c r="DG552">
        <f t="shared" si="24"/>
      </c>
      <c r="DH552">
        <f t="shared" si="25"/>
      </c>
      <c r="DI552">
        <f t="shared" si="1"/>
      </c>
    </row>
    <row r="553" ht="15" customHeight="1">
      <c r="B553">
        <f t="shared" si="2"/>
      </c>
      <c r="R553">
        <f t="shared" si="4"/>
        <v>0</v>
      </c>
      <c r="S553">
        <f t="shared" si="5"/>
        <v>0</v>
      </c>
      <c r="T553">
        <f t="shared" si="6"/>
        <v>0</v>
      </c>
      <c r="U553">
        <f t="shared" si="7"/>
        <v>0</v>
      </c>
      <c r="V553">
        <f t="shared" si="8"/>
        <v>0</v>
      </c>
      <c r="W553">
        <f t="shared" si="9"/>
        <v>0</v>
      </c>
      <c r="X553">
        <f t="shared" si="10"/>
        <v>0</v>
      </c>
      <c r="Y553">
        <f t="shared" si="11"/>
        <v>0</v>
      </c>
      <c r="Z553">
        <f t="shared" si="12"/>
        <v>0</v>
      </c>
      <c r="AA553">
        <f t="shared" si="13"/>
        <v>0</v>
      </c>
      <c r="AB553">
        <f t="shared" si="14"/>
        <v>0</v>
      </c>
      <c r="AC553">
        <f t="shared" si="15"/>
        <v>0</v>
      </c>
      <c r="AE553">
        <f t="shared" si="0"/>
      </c>
      <c r="AV553">
        <f t="shared" si="16"/>
      </c>
      <c r="BM553">
        <f t="shared" si="17"/>
      </c>
      <c r="CD553">
        <f t="shared" si="0"/>
      </c>
      <c r="CZ553">
        <f t="shared" si="18"/>
      </c>
      <c r="DA553">
        <f t="shared" si="1"/>
      </c>
      <c r="DB553">
        <f t="shared" si="19"/>
      </c>
      <c r="DC553">
        <f t="shared" si="20"/>
      </c>
      <c r="DD553">
        <f t="shared" si="21"/>
      </c>
      <c r="DE553">
        <f t="shared" si="22"/>
      </c>
      <c r="DF553">
        <f t="shared" si="23"/>
      </c>
      <c r="DG553">
        <f t="shared" si="24"/>
      </c>
      <c r="DH553">
        <f t="shared" si="25"/>
      </c>
      <c r="DI553">
        <f t="shared" si="1"/>
      </c>
    </row>
    <row r="554" ht="15" customHeight="1">
      <c r="B554">
        <f t="shared" si="2"/>
      </c>
      <c r="R554">
        <f t="shared" si="4"/>
        <v>0</v>
      </c>
      <c r="S554">
        <f t="shared" si="5"/>
        <v>0</v>
      </c>
      <c r="T554">
        <f t="shared" si="6"/>
        <v>0</v>
      </c>
      <c r="U554">
        <f t="shared" si="7"/>
        <v>0</v>
      </c>
      <c r="V554">
        <f t="shared" si="8"/>
        <v>0</v>
      </c>
      <c r="W554">
        <f t="shared" si="9"/>
        <v>0</v>
      </c>
      <c r="X554">
        <f t="shared" si="10"/>
        <v>0</v>
      </c>
      <c r="Y554">
        <f t="shared" si="11"/>
        <v>0</v>
      </c>
      <c r="Z554">
        <f t="shared" si="12"/>
        <v>0</v>
      </c>
      <c r="AA554">
        <f t="shared" si="13"/>
        <v>0</v>
      </c>
      <c r="AB554">
        <f t="shared" si="14"/>
        <v>0</v>
      </c>
      <c r="AC554">
        <f t="shared" si="15"/>
        <v>0</v>
      </c>
      <c r="AE554">
        <f t="shared" si="0"/>
      </c>
      <c r="AV554">
        <f t="shared" si="16"/>
      </c>
      <c r="BM554">
        <f t="shared" si="17"/>
      </c>
      <c r="CD554">
        <f t="shared" si="0"/>
      </c>
      <c r="CZ554">
        <f t="shared" si="18"/>
      </c>
      <c r="DA554">
        <f t="shared" si="1"/>
      </c>
      <c r="DB554">
        <f t="shared" si="19"/>
      </c>
      <c r="DC554">
        <f t="shared" si="20"/>
      </c>
      <c r="DD554">
        <f t="shared" si="21"/>
      </c>
      <c r="DE554">
        <f t="shared" si="22"/>
      </c>
      <c r="DF554">
        <f t="shared" si="23"/>
      </c>
      <c r="DG554">
        <f t="shared" si="24"/>
      </c>
      <c r="DH554">
        <f t="shared" si="25"/>
      </c>
      <c r="DI554">
        <f t="shared" si="1"/>
      </c>
    </row>
    <row r="555" ht="15" customHeight="1">
      <c r="B555">
        <f t="shared" si="2"/>
      </c>
      <c r="R555">
        <f t="shared" si="4"/>
        <v>0</v>
      </c>
      <c r="S555">
        <f t="shared" si="5"/>
        <v>0</v>
      </c>
      <c r="T555">
        <f t="shared" si="6"/>
        <v>0</v>
      </c>
      <c r="U555">
        <f t="shared" si="7"/>
        <v>0</v>
      </c>
      <c r="V555">
        <f t="shared" si="8"/>
        <v>0</v>
      </c>
      <c r="W555">
        <f t="shared" si="9"/>
        <v>0</v>
      </c>
      <c r="X555">
        <f t="shared" si="10"/>
        <v>0</v>
      </c>
      <c r="Y555">
        <f t="shared" si="11"/>
        <v>0</v>
      </c>
      <c r="Z555">
        <f t="shared" si="12"/>
        <v>0</v>
      </c>
      <c r="AA555">
        <f t="shared" si="13"/>
        <v>0</v>
      </c>
      <c r="AB555">
        <f t="shared" si="14"/>
        <v>0</v>
      </c>
      <c r="AC555">
        <f t="shared" si="15"/>
        <v>0</v>
      </c>
      <c r="AE555">
        <f t="shared" si="0"/>
      </c>
      <c r="AV555">
        <f t="shared" si="16"/>
      </c>
      <c r="BM555">
        <f t="shared" si="17"/>
      </c>
      <c r="CD555">
        <f t="shared" si="0"/>
      </c>
      <c r="CZ555">
        <f t="shared" si="18"/>
      </c>
      <c r="DA555">
        <f t="shared" si="1"/>
      </c>
      <c r="DB555">
        <f t="shared" si="19"/>
      </c>
      <c r="DC555">
        <f t="shared" si="20"/>
      </c>
      <c r="DD555">
        <f t="shared" si="21"/>
      </c>
      <c r="DE555">
        <f t="shared" si="22"/>
      </c>
      <c r="DF555">
        <f t="shared" si="23"/>
      </c>
      <c r="DG555">
        <f t="shared" si="24"/>
      </c>
      <c r="DH555">
        <f t="shared" si="25"/>
      </c>
      <c r="DI555">
        <f t="shared" si="1"/>
      </c>
    </row>
    <row r="556" ht="15" customHeight="1">
      <c r="B556">
        <f t="shared" si="2"/>
      </c>
      <c r="R556">
        <f t="shared" si="4"/>
        <v>0</v>
      </c>
      <c r="S556">
        <f t="shared" si="5"/>
        <v>0</v>
      </c>
      <c r="T556">
        <f t="shared" si="6"/>
        <v>0</v>
      </c>
      <c r="U556">
        <f t="shared" si="7"/>
        <v>0</v>
      </c>
      <c r="V556">
        <f t="shared" si="8"/>
        <v>0</v>
      </c>
      <c r="W556">
        <f t="shared" si="9"/>
        <v>0</v>
      </c>
      <c r="X556">
        <f t="shared" si="10"/>
        <v>0</v>
      </c>
      <c r="Y556">
        <f t="shared" si="11"/>
        <v>0</v>
      </c>
      <c r="Z556">
        <f t="shared" si="12"/>
        <v>0</v>
      </c>
      <c r="AA556">
        <f t="shared" si="13"/>
        <v>0</v>
      </c>
      <c r="AB556">
        <f t="shared" si="14"/>
        <v>0</v>
      </c>
      <c r="AC556">
        <f t="shared" si="15"/>
        <v>0</v>
      </c>
      <c r="AE556">
        <f t="shared" si="0"/>
      </c>
      <c r="AV556">
        <f t="shared" si="16"/>
      </c>
      <c r="BM556">
        <f t="shared" si="17"/>
      </c>
      <c r="CD556">
        <f t="shared" si="0"/>
      </c>
      <c r="CZ556">
        <f t="shared" si="18"/>
      </c>
      <c r="DA556">
        <f t="shared" si="1"/>
      </c>
      <c r="DB556">
        <f t="shared" si="19"/>
      </c>
      <c r="DC556">
        <f t="shared" si="20"/>
      </c>
      <c r="DD556">
        <f t="shared" si="21"/>
      </c>
      <c r="DE556">
        <f t="shared" si="22"/>
      </c>
      <c r="DF556">
        <f t="shared" si="23"/>
      </c>
      <c r="DG556">
        <f t="shared" si="24"/>
      </c>
      <c r="DH556">
        <f t="shared" si="25"/>
      </c>
      <c r="DI556">
        <f t="shared" si="1"/>
      </c>
    </row>
    <row r="557" ht="15" customHeight="1">
      <c r="B557">
        <f t="shared" si="2"/>
      </c>
      <c r="R557">
        <f t="shared" si="4"/>
        <v>0</v>
      </c>
      <c r="S557">
        <f t="shared" si="5"/>
        <v>0</v>
      </c>
      <c r="T557">
        <f t="shared" si="6"/>
        <v>0</v>
      </c>
      <c r="U557">
        <f t="shared" si="7"/>
        <v>0</v>
      </c>
      <c r="V557">
        <f t="shared" si="8"/>
        <v>0</v>
      </c>
      <c r="W557">
        <f t="shared" si="9"/>
        <v>0</v>
      </c>
      <c r="X557">
        <f t="shared" si="10"/>
        <v>0</v>
      </c>
      <c r="Y557">
        <f t="shared" si="11"/>
        <v>0</v>
      </c>
      <c r="Z557">
        <f t="shared" si="12"/>
        <v>0</v>
      </c>
      <c r="AA557">
        <f t="shared" si="13"/>
        <v>0</v>
      </c>
      <c r="AB557">
        <f t="shared" si="14"/>
        <v>0</v>
      </c>
      <c r="AC557">
        <f t="shared" si="15"/>
        <v>0</v>
      </c>
      <c r="AE557">
        <f t="shared" si="0"/>
      </c>
      <c r="AV557">
        <f t="shared" si="16"/>
      </c>
      <c r="BM557">
        <f t="shared" si="17"/>
      </c>
      <c r="CD557">
        <f t="shared" si="0"/>
      </c>
      <c r="CZ557">
        <f t="shared" si="18"/>
      </c>
      <c r="DA557">
        <f t="shared" si="1"/>
      </c>
      <c r="DB557">
        <f t="shared" si="19"/>
      </c>
      <c r="DC557">
        <f t="shared" si="20"/>
      </c>
      <c r="DD557">
        <f t="shared" si="21"/>
      </c>
      <c r="DE557">
        <f t="shared" si="22"/>
      </c>
      <c r="DF557">
        <f t="shared" si="23"/>
      </c>
      <c r="DG557">
        <f t="shared" si="24"/>
      </c>
      <c r="DH557">
        <f t="shared" si="25"/>
      </c>
      <c r="DI557">
        <f t="shared" si="1"/>
      </c>
    </row>
    <row r="558" ht="15" customHeight="1">
      <c r="B558">
        <f t="shared" si="2"/>
      </c>
      <c r="R558">
        <f t="shared" si="4"/>
        <v>0</v>
      </c>
      <c r="S558">
        <f t="shared" si="5"/>
        <v>0</v>
      </c>
      <c r="T558">
        <f t="shared" si="6"/>
        <v>0</v>
      </c>
      <c r="U558">
        <f t="shared" si="7"/>
        <v>0</v>
      </c>
      <c r="V558">
        <f t="shared" si="8"/>
        <v>0</v>
      </c>
      <c r="W558">
        <f t="shared" si="9"/>
        <v>0</v>
      </c>
      <c r="X558">
        <f t="shared" si="10"/>
        <v>0</v>
      </c>
      <c r="Y558">
        <f t="shared" si="11"/>
        <v>0</v>
      </c>
      <c r="Z558">
        <f t="shared" si="12"/>
        <v>0</v>
      </c>
      <c r="AA558">
        <f t="shared" si="13"/>
        <v>0</v>
      </c>
      <c r="AB558">
        <f t="shared" si="14"/>
        <v>0</v>
      </c>
      <c r="AC558">
        <f t="shared" si="15"/>
        <v>0</v>
      </c>
      <c r="AE558">
        <f t="shared" si="0"/>
      </c>
      <c r="AV558">
        <f t="shared" si="16"/>
      </c>
      <c r="BM558">
        <f t="shared" si="17"/>
      </c>
      <c r="CD558">
        <f t="shared" si="0"/>
      </c>
      <c r="CZ558">
        <f t="shared" si="18"/>
      </c>
      <c r="DA558">
        <f t="shared" si="1"/>
      </c>
      <c r="DB558">
        <f t="shared" si="19"/>
      </c>
      <c r="DC558">
        <f t="shared" si="20"/>
      </c>
      <c r="DD558">
        <f t="shared" si="21"/>
      </c>
      <c r="DE558">
        <f t="shared" si="22"/>
      </c>
      <c r="DF558">
        <f t="shared" si="23"/>
      </c>
      <c r="DG558">
        <f t="shared" si="24"/>
      </c>
      <c r="DH558">
        <f t="shared" si="25"/>
      </c>
      <c r="DI558">
        <f t="shared" si="1"/>
      </c>
    </row>
    <row r="559" ht="15" customHeight="1">
      <c r="B559">
        <f t="shared" si="2"/>
      </c>
      <c r="R559">
        <f t="shared" si="4"/>
        <v>0</v>
      </c>
      <c r="S559">
        <f t="shared" si="5"/>
        <v>0</v>
      </c>
      <c r="T559">
        <f t="shared" si="6"/>
        <v>0</v>
      </c>
      <c r="U559">
        <f t="shared" si="7"/>
        <v>0</v>
      </c>
      <c r="V559">
        <f t="shared" si="8"/>
        <v>0</v>
      </c>
      <c r="W559">
        <f t="shared" si="9"/>
        <v>0</v>
      </c>
      <c r="X559">
        <f t="shared" si="10"/>
        <v>0</v>
      </c>
      <c r="Y559">
        <f t="shared" si="11"/>
        <v>0</v>
      </c>
      <c r="Z559">
        <f t="shared" si="12"/>
        <v>0</v>
      </c>
      <c r="AA559">
        <f t="shared" si="13"/>
        <v>0</v>
      </c>
      <c r="AB559">
        <f t="shared" si="14"/>
        <v>0</v>
      </c>
      <c r="AC559">
        <f t="shared" si="15"/>
        <v>0</v>
      </c>
      <c r="AE559">
        <f t="shared" si="0"/>
      </c>
      <c r="AV559">
        <f t="shared" si="16"/>
      </c>
      <c r="BM559">
        <f t="shared" si="17"/>
      </c>
      <c r="CD559">
        <f t="shared" si="0"/>
      </c>
      <c r="CZ559">
        <f t="shared" si="18"/>
      </c>
      <c r="DA559">
        <f t="shared" si="1"/>
      </c>
      <c r="DB559">
        <f t="shared" si="19"/>
      </c>
      <c r="DC559">
        <f t="shared" si="20"/>
      </c>
      <c r="DD559">
        <f t="shared" si="21"/>
      </c>
      <c r="DE559">
        <f t="shared" si="22"/>
      </c>
      <c r="DF559">
        <f t="shared" si="23"/>
      </c>
      <c r="DG559">
        <f t="shared" si="24"/>
      </c>
      <c r="DH559">
        <f t="shared" si="25"/>
      </c>
      <c r="DI559">
        <f t="shared" si="1"/>
      </c>
    </row>
    <row r="560" ht="15" customHeight="1">
      <c r="B560">
        <f t="shared" si="2"/>
      </c>
      <c r="R560">
        <f t="shared" si="4"/>
        <v>0</v>
      </c>
      <c r="S560">
        <f t="shared" si="5"/>
        <v>0</v>
      </c>
      <c r="T560">
        <f t="shared" si="6"/>
        <v>0</v>
      </c>
      <c r="U560">
        <f t="shared" si="7"/>
        <v>0</v>
      </c>
      <c r="V560">
        <f t="shared" si="8"/>
        <v>0</v>
      </c>
      <c r="W560">
        <f t="shared" si="9"/>
        <v>0</v>
      </c>
      <c r="X560">
        <f t="shared" si="10"/>
        <v>0</v>
      </c>
      <c r="Y560">
        <f t="shared" si="11"/>
        <v>0</v>
      </c>
      <c r="Z560">
        <f t="shared" si="12"/>
        <v>0</v>
      </c>
      <c r="AA560">
        <f t="shared" si="13"/>
        <v>0</v>
      </c>
      <c r="AB560">
        <f t="shared" si="14"/>
        <v>0</v>
      </c>
      <c r="AC560">
        <f t="shared" si="15"/>
        <v>0</v>
      </c>
      <c r="AE560">
        <f t="shared" si="0"/>
      </c>
      <c r="AV560">
        <f t="shared" si="16"/>
      </c>
      <c r="BM560">
        <f t="shared" si="17"/>
      </c>
      <c r="CD560">
        <f t="shared" si="0"/>
      </c>
      <c r="CZ560">
        <f t="shared" si="18"/>
      </c>
      <c r="DA560">
        <f t="shared" si="1"/>
      </c>
      <c r="DB560">
        <f t="shared" si="19"/>
      </c>
      <c r="DC560">
        <f t="shared" si="20"/>
      </c>
      <c r="DD560">
        <f t="shared" si="21"/>
      </c>
      <c r="DE560">
        <f t="shared" si="22"/>
      </c>
      <c r="DF560">
        <f t="shared" si="23"/>
      </c>
      <c r="DG560">
        <f t="shared" si="24"/>
      </c>
      <c r="DH560">
        <f t="shared" si="25"/>
      </c>
      <c r="DI560">
        <f t="shared" si="1"/>
      </c>
    </row>
    <row r="561" ht="15" customHeight="1">
      <c r="B561">
        <f t="shared" si="2"/>
      </c>
      <c r="R561">
        <f t="shared" si="4"/>
        <v>0</v>
      </c>
      <c r="S561">
        <f t="shared" si="5"/>
        <v>0</v>
      </c>
      <c r="T561">
        <f t="shared" si="6"/>
        <v>0</v>
      </c>
      <c r="U561">
        <f t="shared" si="7"/>
        <v>0</v>
      </c>
      <c r="V561">
        <f t="shared" si="8"/>
        <v>0</v>
      </c>
      <c r="W561">
        <f t="shared" si="9"/>
        <v>0</v>
      </c>
      <c r="X561">
        <f t="shared" si="10"/>
        <v>0</v>
      </c>
      <c r="Y561">
        <f t="shared" si="11"/>
        <v>0</v>
      </c>
      <c r="Z561">
        <f t="shared" si="12"/>
        <v>0</v>
      </c>
      <c r="AA561">
        <f t="shared" si="13"/>
        <v>0</v>
      </c>
      <c r="AB561">
        <f t="shared" si="14"/>
        <v>0</v>
      </c>
      <c r="AC561">
        <f t="shared" si="15"/>
        <v>0</v>
      </c>
      <c r="AE561">
        <f t="shared" si="0"/>
      </c>
      <c r="AV561">
        <f t="shared" si="16"/>
      </c>
      <c r="BM561">
        <f t="shared" si="17"/>
      </c>
      <c r="CD561">
        <f t="shared" si="0"/>
      </c>
      <c r="CZ561">
        <f t="shared" si="18"/>
      </c>
      <c r="DA561">
        <f t="shared" si="1"/>
      </c>
      <c r="DB561">
        <f t="shared" si="19"/>
      </c>
      <c r="DC561">
        <f t="shared" si="20"/>
      </c>
      <c r="DD561">
        <f t="shared" si="21"/>
      </c>
      <c r="DE561">
        <f t="shared" si="22"/>
      </c>
      <c r="DF561">
        <f t="shared" si="23"/>
      </c>
      <c r="DG561">
        <f t="shared" si="24"/>
      </c>
      <c r="DH561">
        <f t="shared" si="25"/>
      </c>
      <c r="DI561">
        <f t="shared" si="1"/>
      </c>
    </row>
    <row r="562" ht="15" customHeight="1">
      <c r="B562">
        <f t="shared" si="2"/>
      </c>
      <c r="R562">
        <f t="shared" si="4"/>
        <v>0</v>
      </c>
      <c r="S562">
        <f t="shared" si="5"/>
        <v>0</v>
      </c>
      <c r="T562">
        <f t="shared" si="6"/>
        <v>0</v>
      </c>
      <c r="U562">
        <f t="shared" si="7"/>
        <v>0</v>
      </c>
      <c r="V562">
        <f t="shared" si="8"/>
        <v>0</v>
      </c>
      <c r="W562">
        <f t="shared" si="9"/>
        <v>0</v>
      </c>
      <c r="X562">
        <f t="shared" si="10"/>
        <v>0</v>
      </c>
      <c r="Y562">
        <f t="shared" si="11"/>
        <v>0</v>
      </c>
      <c r="Z562">
        <f t="shared" si="12"/>
        <v>0</v>
      </c>
      <c r="AA562">
        <f t="shared" si="13"/>
        <v>0</v>
      </c>
      <c r="AB562">
        <f t="shared" si="14"/>
        <v>0</v>
      </c>
      <c r="AC562">
        <f t="shared" si="15"/>
        <v>0</v>
      </c>
      <c r="AE562">
        <f t="shared" si="0"/>
      </c>
      <c r="AV562">
        <f t="shared" si="16"/>
      </c>
      <c r="BM562">
        <f t="shared" si="17"/>
      </c>
      <c r="CD562">
        <f t="shared" si="0"/>
      </c>
      <c r="CZ562">
        <f t="shared" si="18"/>
      </c>
      <c r="DA562">
        <f t="shared" si="1"/>
      </c>
      <c r="DB562">
        <f t="shared" si="19"/>
      </c>
      <c r="DC562">
        <f t="shared" si="20"/>
      </c>
      <c r="DD562">
        <f t="shared" si="21"/>
      </c>
      <c r="DE562">
        <f t="shared" si="22"/>
      </c>
      <c r="DF562">
        <f t="shared" si="23"/>
      </c>
      <c r="DG562">
        <f t="shared" si="24"/>
      </c>
      <c r="DH562">
        <f t="shared" si="25"/>
      </c>
      <c r="DI562">
        <f t="shared" si="1"/>
      </c>
    </row>
    <row r="563" ht="15" customHeight="1">
      <c r="B563">
        <f t="shared" si="2"/>
      </c>
      <c r="R563">
        <f t="shared" si="4"/>
        <v>0</v>
      </c>
      <c r="S563">
        <f t="shared" si="5"/>
        <v>0</v>
      </c>
      <c r="T563">
        <f t="shared" si="6"/>
        <v>0</v>
      </c>
      <c r="U563">
        <f t="shared" si="7"/>
        <v>0</v>
      </c>
      <c r="V563">
        <f t="shared" si="8"/>
        <v>0</v>
      </c>
      <c r="W563">
        <f t="shared" si="9"/>
        <v>0</v>
      </c>
      <c r="X563">
        <f t="shared" si="10"/>
        <v>0</v>
      </c>
      <c r="Y563">
        <f t="shared" si="11"/>
        <v>0</v>
      </c>
      <c r="Z563">
        <f t="shared" si="12"/>
        <v>0</v>
      </c>
      <c r="AA563">
        <f t="shared" si="13"/>
        <v>0</v>
      </c>
      <c r="AB563">
        <f t="shared" si="14"/>
        <v>0</v>
      </c>
      <c r="AC563">
        <f t="shared" si="15"/>
        <v>0</v>
      </c>
      <c r="AE563">
        <f t="shared" si="0"/>
      </c>
      <c r="AV563">
        <f t="shared" si="16"/>
      </c>
      <c r="BM563">
        <f t="shared" si="17"/>
      </c>
      <c r="CD563">
        <f t="shared" si="0"/>
      </c>
      <c r="CZ563">
        <f t="shared" si="18"/>
      </c>
      <c r="DA563">
        <f t="shared" si="1"/>
      </c>
      <c r="DB563">
        <f t="shared" si="19"/>
      </c>
      <c r="DC563">
        <f t="shared" si="20"/>
      </c>
      <c r="DD563">
        <f t="shared" si="21"/>
      </c>
      <c r="DE563">
        <f t="shared" si="22"/>
      </c>
      <c r="DF563">
        <f t="shared" si="23"/>
      </c>
      <c r="DG563">
        <f t="shared" si="24"/>
      </c>
      <c r="DH563">
        <f t="shared" si="25"/>
      </c>
      <c r="DI563">
        <f t="shared" si="1"/>
      </c>
    </row>
    <row r="564" ht="15" customHeight="1">
      <c r="B564">
        <f t="shared" si="2"/>
      </c>
      <c r="R564">
        <f t="shared" si="4"/>
        <v>0</v>
      </c>
      <c r="S564">
        <f t="shared" si="5"/>
        <v>0</v>
      </c>
      <c r="T564">
        <f t="shared" si="6"/>
        <v>0</v>
      </c>
      <c r="U564">
        <f t="shared" si="7"/>
        <v>0</v>
      </c>
      <c r="V564">
        <f t="shared" si="8"/>
        <v>0</v>
      </c>
      <c r="W564">
        <f t="shared" si="9"/>
        <v>0</v>
      </c>
      <c r="X564">
        <f t="shared" si="10"/>
        <v>0</v>
      </c>
      <c r="Y564">
        <f t="shared" si="11"/>
        <v>0</v>
      </c>
      <c r="Z564">
        <f t="shared" si="12"/>
        <v>0</v>
      </c>
      <c r="AA564">
        <f t="shared" si="13"/>
        <v>0</v>
      </c>
      <c r="AB564">
        <f t="shared" si="14"/>
        <v>0</v>
      </c>
      <c r="AC564">
        <f t="shared" si="15"/>
        <v>0</v>
      </c>
      <c r="AE564">
        <f t="shared" si="0"/>
      </c>
      <c r="AV564">
        <f t="shared" si="16"/>
      </c>
      <c r="BM564">
        <f t="shared" si="17"/>
      </c>
      <c r="CD564">
        <f t="shared" si="0"/>
      </c>
      <c r="CZ564">
        <f t="shared" si="18"/>
      </c>
      <c r="DA564">
        <f t="shared" si="1"/>
      </c>
      <c r="DB564">
        <f t="shared" si="19"/>
      </c>
      <c r="DC564">
        <f t="shared" si="20"/>
      </c>
      <c r="DD564">
        <f t="shared" si="21"/>
      </c>
      <c r="DE564">
        <f t="shared" si="22"/>
      </c>
      <c r="DF564">
        <f t="shared" si="23"/>
      </c>
      <c r="DG564">
        <f t="shared" si="24"/>
      </c>
      <c r="DH564">
        <f t="shared" si="25"/>
      </c>
      <c r="DI564">
        <f t="shared" si="1"/>
      </c>
    </row>
    <row r="565" ht="15" customHeight="1">
      <c r="B565">
        <f t="shared" si="2"/>
      </c>
      <c r="R565">
        <f t="shared" si="4"/>
        <v>0</v>
      </c>
      <c r="S565">
        <f t="shared" si="5"/>
        <v>0</v>
      </c>
      <c r="T565">
        <f t="shared" si="6"/>
        <v>0</v>
      </c>
      <c r="U565">
        <f t="shared" si="7"/>
        <v>0</v>
      </c>
      <c r="V565">
        <f t="shared" si="8"/>
        <v>0</v>
      </c>
      <c r="W565">
        <f t="shared" si="9"/>
        <v>0</v>
      </c>
      <c r="X565">
        <f t="shared" si="10"/>
        <v>0</v>
      </c>
      <c r="Y565">
        <f t="shared" si="11"/>
        <v>0</v>
      </c>
      <c r="Z565">
        <f t="shared" si="12"/>
        <v>0</v>
      </c>
      <c r="AA565">
        <f t="shared" si="13"/>
        <v>0</v>
      </c>
      <c r="AB565">
        <f t="shared" si="14"/>
        <v>0</v>
      </c>
      <c r="AC565">
        <f t="shared" si="15"/>
        <v>0</v>
      </c>
      <c r="AE565">
        <f t="shared" si="0"/>
      </c>
      <c r="AV565">
        <f t="shared" si="16"/>
      </c>
      <c r="BM565">
        <f t="shared" si="17"/>
      </c>
      <c r="CD565">
        <f t="shared" si="0"/>
      </c>
      <c r="CZ565">
        <f t="shared" si="18"/>
      </c>
      <c r="DA565">
        <f t="shared" si="1"/>
      </c>
      <c r="DB565">
        <f t="shared" si="19"/>
      </c>
      <c r="DC565">
        <f t="shared" si="20"/>
      </c>
      <c r="DD565">
        <f t="shared" si="21"/>
      </c>
      <c r="DE565">
        <f t="shared" si="22"/>
      </c>
      <c r="DF565">
        <f t="shared" si="23"/>
      </c>
      <c r="DG565">
        <f t="shared" si="24"/>
      </c>
      <c r="DH565">
        <f t="shared" si="25"/>
      </c>
      <c r="DI565">
        <f t="shared" si="1"/>
      </c>
    </row>
    <row r="566" ht="15" customHeight="1">
      <c r="B566">
        <f t="shared" si="2"/>
      </c>
      <c r="R566">
        <f t="shared" si="4"/>
        <v>0</v>
      </c>
      <c r="S566">
        <f t="shared" si="5"/>
        <v>0</v>
      </c>
      <c r="T566">
        <f t="shared" si="6"/>
        <v>0</v>
      </c>
      <c r="U566">
        <f t="shared" si="7"/>
        <v>0</v>
      </c>
      <c r="V566">
        <f t="shared" si="8"/>
        <v>0</v>
      </c>
      <c r="W566">
        <f t="shared" si="9"/>
        <v>0</v>
      </c>
      <c r="X566">
        <f t="shared" si="10"/>
        <v>0</v>
      </c>
      <c r="Y566">
        <f t="shared" si="11"/>
        <v>0</v>
      </c>
      <c r="Z566">
        <f t="shared" si="12"/>
        <v>0</v>
      </c>
      <c r="AA566">
        <f t="shared" si="13"/>
        <v>0</v>
      </c>
      <c r="AB566">
        <f t="shared" si="14"/>
        <v>0</v>
      </c>
      <c r="AC566">
        <f t="shared" si="15"/>
        <v>0</v>
      </c>
      <c r="AE566">
        <f t="shared" si="0"/>
      </c>
      <c r="AV566">
        <f t="shared" si="16"/>
      </c>
      <c r="BM566">
        <f t="shared" si="17"/>
      </c>
      <c r="CD566">
        <f t="shared" si="0"/>
      </c>
      <c r="CZ566">
        <f t="shared" si="18"/>
      </c>
      <c r="DA566">
        <f t="shared" si="1"/>
      </c>
      <c r="DB566">
        <f t="shared" si="19"/>
      </c>
      <c r="DC566">
        <f t="shared" si="20"/>
      </c>
      <c r="DD566">
        <f t="shared" si="21"/>
      </c>
      <c r="DE566">
        <f t="shared" si="22"/>
      </c>
      <c r="DF566">
        <f t="shared" si="23"/>
      </c>
      <c r="DG566">
        <f t="shared" si="24"/>
      </c>
      <c r="DH566">
        <f t="shared" si="25"/>
      </c>
      <c r="DI566">
        <f t="shared" si="1"/>
      </c>
    </row>
    <row r="567" ht="15" customHeight="1">
      <c r="B567">
        <f t="shared" si="2"/>
      </c>
      <c r="R567">
        <f t="shared" si="4"/>
        <v>0</v>
      </c>
      <c r="S567">
        <f t="shared" si="5"/>
        <v>0</v>
      </c>
      <c r="T567">
        <f t="shared" si="6"/>
        <v>0</v>
      </c>
      <c r="U567">
        <f t="shared" si="7"/>
        <v>0</v>
      </c>
      <c r="V567">
        <f t="shared" si="8"/>
        <v>0</v>
      </c>
      <c r="W567">
        <f t="shared" si="9"/>
        <v>0</v>
      </c>
      <c r="X567">
        <f t="shared" si="10"/>
        <v>0</v>
      </c>
      <c r="Y567">
        <f t="shared" si="11"/>
        <v>0</v>
      </c>
      <c r="Z567">
        <f t="shared" si="12"/>
        <v>0</v>
      </c>
      <c r="AA567">
        <f t="shared" si="13"/>
        <v>0</v>
      </c>
      <c r="AB567">
        <f t="shared" si="14"/>
        <v>0</v>
      </c>
      <c r="AC567">
        <f t="shared" si="15"/>
        <v>0</v>
      </c>
      <c r="AE567">
        <f t="shared" si="0"/>
      </c>
      <c r="AV567">
        <f t="shared" si="16"/>
      </c>
      <c r="BM567">
        <f t="shared" si="17"/>
      </c>
      <c r="CD567">
        <f t="shared" si="0"/>
      </c>
      <c r="CZ567">
        <f t="shared" si="18"/>
      </c>
      <c r="DA567">
        <f t="shared" si="1"/>
      </c>
      <c r="DB567">
        <f t="shared" si="19"/>
      </c>
      <c r="DC567">
        <f t="shared" si="20"/>
      </c>
      <c r="DD567">
        <f t="shared" si="21"/>
      </c>
      <c r="DE567">
        <f t="shared" si="22"/>
      </c>
      <c r="DF567">
        <f t="shared" si="23"/>
      </c>
      <c r="DG567">
        <f t="shared" si="24"/>
      </c>
      <c r="DH567">
        <f t="shared" si="25"/>
      </c>
      <c r="DI567">
        <f t="shared" si="1"/>
      </c>
    </row>
    <row r="568" ht="15" customHeight="1">
      <c r="B568">
        <f t="shared" si="2"/>
      </c>
      <c r="R568">
        <f t="shared" si="4"/>
        <v>0</v>
      </c>
      <c r="S568">
        <f t="shared" si="5"/>
        <v>0</v>
      </c>
      <c r="T568">
        <f t="shared" si="6"/>
        <v>0</v>
      </c>
      <c r="U568">
        <f t="shared" si="7"/>
        <v>0</v>
      </c>
      <c r="V568">
        <f t="shared" si="8"/>
        <v>0</v>
      </c>
      <c r="W568">
        <f t="shared" si="9"/>
        <v>0</v>
      </c>
      <c r="X568">
        <f t="shared" si="10"/>
        <v>0</v>
      </c>
      <c r="Y568">
        <f t="shared" si="11"/>
        <v>0</v>
      </c>
      <c r="Z568">
        <f t="shared" si="12"/>
        <v>0</v>
      </c>
      <c r="AA568">
        <f t="shared" si="13"/>
        <v>0</v>
      </c>
      <c r="AB568">
        <f t="shared" si="14"/>
        <v>0</v>
      </c>
      <c r="AC568">
        <f t="shared" si="15"/>
        <v>0</v>
      </c>
      <c r="AE568">
        <f t="shared" si="0"/>
      </c>
      <c r="AV568">
        <f t="shared" si="16"/>
      </c>
      <c r="BM568">
        <f t="shared" si="17"/>
      </c>
      <c r="CD568">
        <f t="shared" si="0"/>
      </c>
      <c r="CZ568">
        <f t="shared" si="18"/>
      </c>
      <c r="DA568">
        <f t="shared" si="1"/>
      </c>
      <c r="DB568">
        <f t="shared" si="19"/>
      </c>
      <c r="DC568">
        <f t="shared" si="20"/>
      </c>
      <c r="DD568">
        <f t="shared" si="21"/>
      </c>
      <c r="DE568">
        <f t="shared" si="22"/>
      </c>
      <c r="DF568">
        <f t="shared" si="23"/>
      </c>
      <c r="DG568">
        <f t="shared" si="24"/>
      </c>
      <c r="DH568">
        <f t="shared" si="25"/>
      </c>
      <c r="DI568">
        <f t="shared" si="1"/>
      </c>
    </row>
    <row r="569" ht="15" customHeight="1">
      <c r="B569">
        <f t="shared" si="2"/>
      </c>
      <c r="R569">
        <f t="shared" si="4"/>
        <v>0</v>
      </c>
      <c r="S569">
        <f t="shared" si="5"/>
        <v>0</v>
      </c>
      <c r="T569">
        <f t="shared" si="6"/>
        <v>0</v>
      </c>
      <c r="U569">
        <f t="shared" si="7"/>
        <v>0</v>
      </c>
      <c r="V569">
        <f t="shared" si="8"/>
        <v>0</v>
      </c>
      <c r="W569">
        <f t="shared" si="9"/>
        <v>0</v>
      </c>
      <c r="X569">
        <f t="shared" si="10"/>
        <v>0</v>
      </c>
      <c r="Y569">
        <f t="shared" si="11"/>
        <v>0</v>
      </c>
      <c r="Z569">
        <f t="shared" si="12"/>
        <v>0</v>
      </c>
      <c r="AA569">
        <f t="shared" si="13"/>
        <v>0</v>
      </c>
      <c r="AB569">
        <f t="shared" si="14"/>
        <v>0</v>
      </c>
      <c r="AC569">
        <f t="shared" si="15"/>
        <v>0</v>
      </c>
      <c r="AE569">
        <f t="shared" si="0"/>
      </c>
      <c r="AV569">
        <f t="shared" si="16"/>
      </c>
      <c r="BM569">
        <f t="shared" si="17"/>
      </c>
      <c r="CD569">
        <f t="shared" si="0"/>
      </c>
      <c r="CZ569">
        <f t="shared" si="18"/>
      </c>
      <c r="DA569">
        <f t="shared" si="1"/>
      </c>
      <c r="DB569">
        <f t="shared" si="19"/>
      </c>
      <c r="DC569">
        <f t="shared" si="20"/>
      </c>
      <c r="DD569">
        <f t="shared" si="21"/>
      </c>
      <c r="DE569">
        <f t="shared" si="22"/>
      </c>
      <c r="DF569">
        <f t="shared" si="23"/>
      </c>
      <c r="DG569">
        <f t="shared" si="24"/>
      </c>
      <c r="DH569">
        <f t="shared" si="25"/>
      </c>
      <c r="DI569">
        <f t="shared" si="1"/>
      </c>
    </row>
    <row r="570" ht="15" customHeight="1">
      <c r="B570">
        <f t="shared" si="2"/>
      </c>
      <c r="R570">
        <f t="shared" si="4"/>
        <v>0</v>
      </c>
      <c r="S570">
        <f t="shared" si="5"/>
        <v>0</v>
      </c>
      <c r="T570">
        <f t="shared" si="6"/>
        <v>0</v>
      </c>
      <c r="U570">
        <f t="shared" si="7"/>
        <v>0</v>
      </c>
      <c r="V570">
        <f t="shared" si="8"/>
        <v>0</v>
      </c>
      <c r="W570">
        <f t="shared" si="9"/>
        <v>0</v>
      </c>
      <c r="X570">
        <f t="shared" si="10"/>
        <v>0</v>
      </c>
      <c r="Y570">
        <f t="shared" si="11"/>
        <v>0</v>
      </c>
      <c r="Z570">
        <f t="shared" si="12"/>
        <v>0</v>
      </c>
      <c r="AA570">
        <f t="shared" si="13"/>
        <v>0</v>
      </c>
      <c r="AB570">
        <f t="shared" si="14"/>
        <v>0</v>
      </c>
      <c r="AC570">
        <f t="shared" si="15"/>
        <v>0</v>
      </c>
      <c r="AE570">
        <f t="shared" si="0"/>
      </c>
      <c r="AV570">
        <f t="shared" si="16"/>
      </c>
      <c r="BM570">
        <f t="shared" si="17"/>
      </c>
      <c r="CD570">
        <f t="shared" si="0"/>
      </c>
      <c r="CZ570">
        <f t="shared" si="18"/>
      </c>
      <c r="DA570">
        <f t="shared" si="1"/>
      </c>
      <c r="DB570">
        <f t="shared" si="19"/>
      </c>
      <c r="DC570">
        <f t="shared" si="20"/>
      </c>
      <c r="DD570">
        <f t="shared" si="21"/>
      </c>
      <c r="DE570">
        <f t="shared" si="22"/>
      </c>
      <c r="DF570">
        <f t="shared" si="23"/>
      </c>
      <c r="DG570">
        <f t="shared" si="24"/>
      </c>
      <c r="DH570">
        <f t="shared" si="25"/>
      </c>
      <c r="DI570">
        <f t="shared" si="1"/>
      </c>
    </row>
    <row r="571" ht="15" customHeight="1">
      <c r="B571">
        <f t="shared" si="2"/>
      </c>
      <c r="R571">
        <f t="shared" si="4"/>
        <v>0</v>
      </c>
      <c r="S571">
        <f t="shared" si="5"/>
        <v>0</v>
      </c>
      <c r="T571">
        <f t="shared" si="6"/>
        <v>0</v>
      </c>
      <c r="U571">
        <f t="shared" si="7"/>
        <v>0</v>
      </c>
      <c r="V571">
        <f t="shared" si="8"/>
        <v>0</v>
      </c>
      <c r="W571">
        <f t="shared" si="9"/>
        <v>0</v>
      </c>
      <c r="X571">
        <f t="shared" si="10"/>
        <v>0</v>
      </c>
      <c r="Y571">
        <f t="shared" si="11"/>
        <v>0</v>
      </c>
      <c r="Z571">
        <f t="shared" si="12"/>
        <v>0</v>
      </c>
      <c r="AA571">
        <f t="shared" si="13"/>
        <v>0</v>
      </c>
      <c r="AB571">
        <f t="shared" si="14"/>
        <v>0</v>
      </c>
      <c r="AC571">
        <f t="shared" si="15"/>
        <v>0</v>
      </c>
      <c r="AE571">
        <f t="shared" si="0"/>
      </c>
      <c r="AV571">
        <f t="shared" si="16"/>
      </c>
      <c r="BM571">
        <f t="shared" si="17"/>
      </c>
      <c r="CD571">
        <f t="shared" si="0"/>
      </c>
      <c r="CZ571">
        <f t="shared" si="18"/>
      </c>
      <c r="DA571">
        <f t="shared" si="1"/>
      </c>
      <c r="DB571">
        <f t="shared" si="19"/>
      </c>
      <c r="DC571">
        <f t="shared" si="20"/>
      </c>
      <c r="DD571">
        <f t="shared" si="21"/>
      </c>
      <c r="DE571">
        <f t="shared" si="22"/>
      </c>
      <c r="DF571">
        <f t="shared" si="23"/>
      </c>
      <c r="DG571">
        <f t="shared" si="24"/>
      </c>
      <c r="DH571">
        <f t="shared" si="25"/>
      </c>
      <c r="DI571">
        <f t="shared" si="1"/>
      </c>
    </row>
    <row r="572" ht="15" customHeight="1">
      <c r="B572">
        <f t="shared" si="2"/>
      </c>
      <c r="R572">
        <f t="shared" si="4"/>
        <v>0</v>
      </c>
      <c r="S572">
        <f t="shared" si="5"/>
        <v>0</v>
      </c>
      <c r="T572">
        <f t="shared" si="6"/>
        <v>0</v>
      </c>
      <c r="U572">
        <f t="shared" si="7"/>
        <v>0</v>
      </c>
      <c r="V572">
        <f t="shared" si="8"/>
        <v>0</v>
      </c>
      <c r="W572">
        <f t="shared" si="9"/>
        <v>0</v>
      </c>
      <c r="X572">
        <f t="shared" si="10"/>
        <v>0</v>
      </c>
      <c r="Y572">
        <f t="shared" si="11"/>
        <v>0</v>
      </c>
      <c r="Z572">
        <f t="shared" si="12"/>
        <v>0</v>
      </c>
      <c r="AA572">
        <f t="shared" si="13"/>
        <v>0</v>
      </c>
      <c r="AB572">
        <f t="shared" si="14"/>
        <v>0</v>
      </c>
      <c r="AC572">
        <f t="shared" si="15"/>
        <v>0</v>
      </c>
      <c r="AE572">
        <f t="shared" si="0"/>
      </c>
      <c r="AV572">
        <f t="shared" si="16"/>
      </c>
      <c r="BM572">
        <f t="shared" si="17"/>
      </c>
      <c r="CD572">
        <f t="shared" si="0"/>
      </c>
      <c r="CZ572">
        <f t="shared" si="18"/>
      </c>
      <c r="DA572">
        <f t="shared" si="1"/>
      </c>
      <c r="DB572">
        <f t="shared" si="19"/>
      </c>
      <c r="DC572">
        <f t="shared" si="20"/>
      </c>
      <c r="DD572">
        <f t="shared" si="21"/>
      </c>
      <c r="DE572">
        <f t="shared" si="22"/>
      </c>
      <c r="DF572">
        <f t="shared" si="23"/>
      </c>
      <c r="DG572">
        <f t="shared" si="24"/>
      </c>
      <c r="DH572">
        <f t="shared" si="25"/>
      </c>
      <c r="DI572">
        <f t="shared" si="1"/>
      </c>
    </row>
    <row r="573" ht="15" customHeight="1">
      <c r="B573">
        <f t="shared" si="2"/>
      </c>
      <c r="R573">
        <f t="shared" si="4"/>
        <v>0</v>
      </c>
      <c r="S573">
        <f t="shared" si="5"/>
        <v>0</v>
      </c>
      <c r="T573">
        <f t="shared" si="6"/>
        <v>0</v>
      </c>
      <c r="U573">
        <f t="shared" si="7"/>
        <v>0</v>
      </c>
      <c r="V573">
        <f t="shared" si="8"/>
        <v>0</v>
      </c>
      <c r="W573">
        <f t="shared" si="9"/>
        <v>0</v>
      </c>
      <c r="X573">
        <f t="shared" si="10"/>
        <v>0</v>
      </c>
      <c r="Y573">
        <f t="shared" si="11"/>
        <v>0</v>
      </c>
      <c r="Z573">
        <f t="shared" si="12"/>
        <v>0</v>
      </c>
      <c r="AA573">
        <f t="shared" si="13"/>
        <v>0</v>
      </c>
      <c r="AB573">
        <f t="shared" si="14"/>
        <v>0</v>
      </c>
      <c r="AC573">
        <f t="shared" si="15"/>
        <v>0</v>
      </c>
      <c r="AE573">
        <f t="shared" si="0"/>
      </c>
      <c r="AV573">
        <f t="shared" si="16"/>
      </c>
      <c r="BM573">
        <f t="shared" si="17"/>
      </c>
      <c r="CD573">
        <f t="shared" si="0"/>
      </c>
      <c r="CZ573">
        <f t="shared" si="18"/>
      </c>
      <c r="DA573">
        <f t="shared" si="1"/>
      </c>
      <c r="DB573">
        <f t="shared" si="19"/>
      </c>
      <c r="DC573">
        <f t="shared" si="20"/>
      </c>
      <c r="DD573">
        <f t="shared" si="21"/>
      </c>
      <c r="DE573">
        <f t="shared" si="22"/>
      </c>
      <c r="DF573">
        <f t="shared" si="23"/>
      </c>
      <c r="DG573">
        <f t="shared" si="24"/>
      </c>
      <c r="DH573">
        <f t="shared" si="25"/>
      </c>
      <c r="DI573">
        <f t="shared" si="1"/>
      </c>
    </row>
    <row r="574" ht="15" customHeight="1">
      <c r="B574">
        <f t="shared" si="2"/>
      </c>
      <c r="R574">
        <f t="shared" si="4"/>
        <v>0</v>
      </c>
      <c r="S574">
        <f t="shared" si="5"/>
        <v>0</v>
      </c>
      <c r="T574">
        <f t="shared" si="6"/>
        <v>0</v>
      </c>
      <c r="U574">
        <f t="shared" si="7"/>
        <v>0</v>
      </c>
      <c r="V574">
        <f t="shared" si="8"/>
        <v>0</v>
      </c>
      <c r="W574">
        <f t="shared" si="9"/>
        <v>0</v>
      </c>
      <c r="X574">
        <f t="shared" si="10"/>
        <v>0</v>
      </c>
      <c r="Y574">
        <f t="shared" si="11"/>
        <v>0</v>
      </c>
      <c r="Z574">
        <f t="shared" si="12"/>
        <v>0</v>
      </c>
      <c r="AA574">
        <f t="shared" si="13"/>
        <v>0</v>
      </c>
      <c r="AB574">
        <f t="shared" si="14"/>
        <v>0</v>
      </c>
      <c r="AC574">
        <f t="shared" si="15"/>
        <v>0</v>
      </c>
      <c r="AE574">
        <f t="shared" si="0"/>
      </c>
      <c r="AV574">
        <f t="shared" si="16"/>
      </c>
      <c r="BM574">
        <f t="shared" si="17"/>
      </c>
      <c r="CD574">
        <f t="shared" si="0"/>
      </c>
      <c r="CZ574">
        <f t="shared" si="18"/>
      </c>
      <c r="DA574">
        <f t="shared" si="1"/>
      </c>
      <c r="DB574">
        <f t="shared" si="19"/>
      </c>
      <c r="DC574">
        <f t="shared" si="20"/>
      </c>
      <c r="DD574">
        <f t="shared" si="21"/>
      </c>
      <c r="DE574">
        <f t="shared" si="22"/>
      </c>
      <c r="DF574">
        <f t="shared" si="23"/>
      </c>
      <c r="DG574">
        <f t="shared" si="24"/>
      </c>
      <c r="DH574">
        <f t="shared" si="25"/>
      </c>
      <c r="DI574">
        <f t="shared" si="1"/>
      </c>
    </row>
    <row r="575" ht="15" customHeight="1">
      <c r="B575">
        <f t="shared" si="2"/>
      </c>
      <c r="R575">
        <f t="shared" si="4"/>
        <v>0</v>
      </c>
      <c r="S575">
        <f t="shared" si="5"/>
        <v>0</v>
      </c>
      <c r="T575">
        <f t="shared" si="6"/>
        <v>0</v>
      </c>
      <c r="U575">
        <f t="shared" si="7"/>
        <v>0</v>
      </c>
      <c r="V575">
        <f t="shared" si="8"/>
        <v>0</v>
      </c>
      <c r="W575">
        <f t="shared" si="9"/>
        <v>0</v>
      </c>
      <c r="X575">
        <f t="shared" si="10"/>
        <v>0</v>
      </c>
      <c r="Y575">
        <f t="shared" si="11"/>
        <v>0</v>
      </c>
      <c r="Z575">
        <f t="shared" si="12"/>
        <v>0</v>
      </c>
      <c r="AA575">
        <f t="shared" si="13"/>
        <v>0</v>
      </c>
      <c r="AB575">
        <f t="shared" si="14"/>
        <v>0</v>
      </c>
      <c r="AC575">
        <f t="shared" si="15"/>
        <v>0</v>
      </c>
      <c r="AE575">
        <f t="shared" si="0"/>
      </c>
      <c r="AV575">
        <f t="shared" si="16"/>
      </c>
      <c r="BM575">
        <f t="shared" si="17"/>
      </c>
      <c r="CD575">
        <f t="shared" si="0"/>
      </c>
      <c r="CZ575">
        <f t="shared" si="18"/>
      </c>
      <c r="DA575">
        <f t="shared" si="1"/>
      </c>
      <c r="DB575">
        <f t="shared" si="19"/>
      </c>
      <c r="DC575">
        <f t="shared" si="20"/>
      </c>
      <c r="DD575">
        <f t="shared" si="21"/>
      </c>
      <c r="DE575">
        <f t="shared" si="22"/>
      </c>
      <c r="DF575">
        <f t="shared" si="23"/>
      </c>
      <c r="DG575">
        <f t="shared" si="24"/>
      </c>
      <c r="DH575">
        <f t="shared" si="25"/>
      </c>
      <c r="DI575">
        <f t="shared" si="1"/>
      </c>
    </row>
    <row r="576" ht="15" customHeight="1">
      <c r="B576">
        <f t="shared" si="2"/>
      </c>
      <c r="R576">
        <f t="shared" si="4"/>
        <v>0</v>
      </c>
      <c r="S576">
        <f t="shared" si="5"/>
        <v>0</v>
      </c>
      <c r="T576">
        <f t="shared" si="6"/>
        <v>0</v>
      </c>
      <c r="U576">
        <f t="shared" si="7"/>
        <v>0</v>
      </c>
      <c r="V576">
        <f t="shared" si="8"/>
        <v>0</v>
      </c>
      <c r="W576">
        <f t="shared" si="9"/>
        <v>0</v>
      </c>
      <c r="X576">
        <f t="shared" si="10"/>
        <v>0</v>
      </c>
      <c r="Y576">
        <f t="shared" si="11"/>
        <v>0</v>
      </c>
      <c r="Z576">
        <f t="shared" si="12"/>
        <v>0</v>
      </c>
      <c r="AA576">
        <f t="shared" si="13"/>
        <v>0</v>
      </c>
      <c r="AB576">
        <f t="shared" si="14"/>
        <v>0</v>
      </c>
      <c r="AC576">
        <f t="shared" si="15"/>
        <v>0</v>
      </c>
      <c r="AE576">
        <f t="shared" si="0"/>
      </c>
      <c r="AV576">
        <f t="shared" si="16"/>
      </c>
      <c r="BM576">
        <f t="shared" si="17"/>
      </c>
      <c r="CD576">
        <f t="shared" si="0"/>
      </c>
      <c r="CZ576">
        <f t="shared" si="18"/>
      </c>
      <c r="DA576">
        <f t="shared" si="1"/>
      </c>
      <c r="DB576">
        <f t="shared" si="19"/>
      </c>
      <c r="DC576">
        <f t="shared" si="20"/>
      </c>
      <c r="DD576">
        <f t="shared" si="21"/>
      </c>
      <c r="DE576">
        <f t="shared" si="22"/>
      </c>
      <c r="DF576">
        <f t="shared" si="23"/>
      </c>
      <c r="DG576">
        <f t="shared" si="24"/>
      </c>
      <c r="DH576">
        <f t="shared" si="25"/>
      </c>
      <c r="DI576">
        <f t="shared" si="1"/>
      </c>
    </row>
    <row r="577" ht="15" customHeight="1">
      <c r="B577">
        <f t="shared" si="2"/>
      </c>
      <c r="R577">
        <f t="shared" si="4"/>
        <v>0</v>
      </c>
      <c r="S577">
        <f t="shared" si="5"/>
        <v>0</v>
      </c>
      <c r="T577">
        <f t="shared" si="6"/>
        <v>0</v>
      </c>
      <c r="U577">
        <f t="shared" si="7"/>
        <v>0</v>
      </c>
      <c r="V577">
        <f t="shared" si="8"/>
        <v>0</v>
      </c>
      <c r="W577">
        <f t="shared" si="9"/>
        <v>0</v>
      </c>
      <c r="X577">
        <f t="shared" si="10"/>
        <v>0</v>
      </c>
      <c r="Y577">
        <f t="shared" si="11"/>
        <v>0</v>
      </c>
      <c r="Z577">
        <f t="shared" si="12"/>
        <v>0</v>
      </c>
      <c r="AA577">
        <f t="shared" si="13"/>
        <v>0</v>
      </c>
      <c r="AB577">
        <f t="shared" si="14"/>
        <v>0</v>
      </c>
      <c r="AC577">
        <f t="shared" si="15"/>
        <v>0</v>
      </c>
      <c r="AE577">
        <f t="shared" si="0"/>
      </c>
      <c r="AV577">
        <f t="shared" si="16"/>
      </c>
      <c r="BM577">
        <f t="shared" si="17"/>
      </c>
      <c r="CD577">
        <f t="shared" si="0"/>
      </c>
      <c r="CZ577">
        <f t="shared" si="18"/>
      </c>
      <c r="DA577">
        <f t="shared" si="1"/>
      </c>
      <c r="DB577">
        <f t="shared" si="19"/>
      </c>
      <c r="DC577">
        <f t="shared" si="20"/>
      </c>
      <c r="DD577">
        <f t="shared" si="21"/>
      </c>
      <c r="DE577">
        <f t="shared" si="22"/>
      </c>
      <c r="DF577">
        <f t="shared" si="23"/>
      </c>
      <c r="DG577">
        <f t="shared" si="24"/>
      </c>
      <c r="DH577">
        <f t="shared" si="25"/>
      </c>
      <c r="DI577">
        <f t="shared" si="1"/>
      </c>
    </row>
    <row r="578" ht="15" customHeight="1">
      <c r="B578">
        <f t="shared" si="2"/>
      </c>
      <c r="R578">
        <f t="shared" si="4"/>
        <v>0</v>
      </c>
      <c r="S578">
        <f t="shared" si="5"/>
        <v>0</v>
      </c>
      <c r="T578">
        <f t="shared" si="6"/>
        <v>0</v>
      </c>
      <c r="U578">
        <f t="shared" si="7"/>
        <v>0</v>
      </c>
      <c r="V578">
        <f t="shared" si="8"/>
        <v>0</v>
      </c>
      <c r="W578">
        <f t="shared" si="9"/>
        <v>0</v>
      </c>
      <c r="X578">
        <f t="shared" si="10"/>
        <v>0</v>
      </c>
      <c r="Y578">
        <f t="shared" si="11"/>
        <v>0</v>
      </c>
      <c r="Z578">
        <f t="shared" si="12"/>
        <v>0</v>
      </c>
      <c r="AA578">
        <f t="shared" si="13"/>
        <v>0</v>
      </c>
      <c r="AB578">
        <f t="shared" si="14"/>
        <v>0</v>
      </c>
      <c r="AC578">
        <f t="shared" si="15"/>
        <v>0</v>
      </c>
      <c r="AE578">
        <f t="shared" si="0"/>
      </c>
      <c r="AV578">
        <f t="shared" si="16"/>
      </c>
      <c r="BM578">
        <f t="shared" si="17"/>
      </c>
      <c r="CD578">
        <f t="shared" si="0"/>
      </c>
      <c r="CZ578">
        <f t="shared" si="18"/>
      </c>
      <c r="DA578">
        <f t="shared" si="1"/>
      </c>
      <c r="DB578">
        <f t="shared" si="19"/>
      </c>
      <c r="DC578">
        <f t="shared" si="20"/>
      </c>
      <c r="DD578">
        <f t="shared" si="21"/>
      </c>
      <c r="DE578">
        <f t="shared" si="22"/>
      </c>
      <c r="DF578">
        <f t="shared" si="23"/>
      </c>
      <c r="DG578">
        <f t="shared" si="24"/>
      </c>
      <c r="DH578">
        <f t="shared" si="25"/>
      </c>
      <c r="DI578">
        <f t="shared" si="1"/>
      </c>
    </row>
    <row r="579" ht="15" customHeight="1">
      <c r="B579">
        <f t="shared" si="2"/>
      </c>
      <c r="R579">
        <f t="shared" si="4"/>
        <v>0</v>
      </c>
      <c r="S579">
        <f t="shared" si="5"/>
        <v>0</v>
      </c>
      <c r="T579">
        <f t="shared" si="6"/>
        <v>0</v>
      </c>
      <c r="U579">
        <f t="shared" si="7"/>
        <v>0</v>
      </c>
      <c r="V579">
        <f t="shared" si="8"/>
        <v>0</v>
      </c>
      <c r="W579">
        <f t="shared" si="9"/>
        <v>0</v>
      </c>
      <c r="X579">
        <f t="shared" si="10"/>
        <v>0</v>
      </c>
      <c r="Y579">
        <f t="shared" si="11"/>
        <v>0</v>
      </c>
      <c r="Z579">
        <f t="shared" si="12"/>
        <v>0</v>
      </c>
      <c r="AA579">
        <f t="shared" si="13"/>
        <v>0</v>
      </c>
      <c r="AB579">
        <f t="shared" si="14"/>
        <v>0</v>
      </c>
      <c r="AC579">
        <f t="shared" si="15"/>
        <v>0</v>
      </c>
      <c r="AE579">
        <f t="shared" si="0"/>
      </c>
      <c r="AV579">
        <f t="shared" si="16"/>
      </c>
      <c r="BM579">
        <f t="shared" si="17"/>
      </c>
      <c r="CD579">
        <f t="shared" si="0"/>
      </c>
      <c r="CZ579">
        <f t="shared" si="18"/>
      </c>
      <c r="DA579">
        <f t="shared" si="1"/>
      </c>
      <c r="DB579">
        <f t="shared" si="19"/>
      </c>
      <c r="DC579">
        <f t="shared" si="20"/>
      </c>
      <c r="DD579">
        <f t="shared" si="21"/>
      </c>
      <c r="DE579">
        <f t="shared" si="22"/>
      </c>
      <c r="DF579">
        <f t="shared" si="23"/>
      </c>
      <c r="DG579">
        <f t="shared" si="24"/>
      </c>
      <c r="DH579">
        <f t="shared" si="25"/>
      </c>
      <c r="DI579">
        <f t="shared" si="1"/>
      </c>
    </row>
    <row r="580" ht="15" customHeight="1">
      <c r="B580">
        <f t="shared" si="2"/>
      </c>
      <c r="R580">
        <f t="shared" si="4"/>
        <v>0</v>
      </c>
      <c r="S580">
        <f t="shared" si="5"/>
        <v>0</v>
      </c>
      <c r="T580">
        <f t="shared" si="6"/>
        <v>0</v>
      </c>
      <c r="U580">
        <f t="shared" si="7"/>
        <v>0</v>
      </c>
      <c r="V580">
        <f t="shared" si="8"/>
        <v>0</v>
      </c>
      <c r="W580">
        <f t="shared" si="9"/>
        <v>0</v>
      </c>
      <c r="X580">
        <f t="shared" si="10"/>
        <v>0</v>
      </c>
      <c r="Y580">
        <f t="shared" si="11"/>
        <v>0</v>
      </c>
      <c r="Z580">
        <f t="shared" si="12"/>
        <v>0</v>
      </c>
      <c r="AA580">
        <f t="shared" si="13"/>
        <v>0</v>
      </c>
      <c r="AB580">
        <f t="shared" si="14"/>
        <v>0</v>
      </c>
      <c r="AC580">
        <f t="shared" si="15"/>
        <v>0</v>
      </c>
      <c r="AE580">
        <f t="shared" si="0"/>
      </c>
      <c r="AV580">
        <f t="shared" si="16"/>
      </c>
      <c r="BM580">
        <f t="shared" si="17"/>
      </c>
      <c r="CD580">
        <f t="shared" si="0"/>
      </c>
      <c r="CZ580">
        <f t="shared" si="18"/>
      </c>
      <c r="DA580">
        <f t="shared" si="1"/>
      </c>
      <c r="DB580">
        <f t="shared" si="19"/>
      </c>
      <c r="DC580">
        <f t="shared" si="20"/>
      </c>
      <c r="DD580">
        <f t="shared" si="21"/>
      </c>
      <c r="DE580">
        <f t="shared" si="22"/>
      </c>
      <c r="DF580">
        <f t="shared" si="23"/>
      </c>
      <c r="DG580">
        <f t="shared" si="24"/>
      </c>
      <c r="DH580">
        <f t="shared" si="25"/>
      </c>
      <c r="DI580">
        <f t="shared" si="1"/>
      </c>
    </row>
    <row r="581" ht="15" customHeight="1">
      <c r="B581">
        <f t="shared" si="2"/>
      </c>
      <c r="R581">
        <f t="shared" si="4"/>
        <v>0</v>
      </c>
      <c r="S581">
        <f t="shared" si="5"/>
        <v>0</v>
      </c>
      <c r="T581">
        <f t="shared" si="6"/>
        <v>0</v>
      </c>
      <c r="U581">
        <f t="shared" si="7"/>
        <v>0</v>
      </c>
      <c r="V581">
        <f t="shared" si="8"/>
        <v>0</v>
      </c>
      <c r="W581">
        <f t="shared" si="9"/>
        <v>0</v>
      </c>
      <c r="X581">
        <f t="shared" si="10"/>
        <v>0</v>
      </c>
      <c r="Y581">
        <f t="shared" si="11"/>
        <v>0</v>
      </c>
      <c r="Z581">
        <f t="shared" si="12"/>
        <v>0</v>
      </c>
      <c r="AA581">
        <f t="shared" si="13"/>
        <v>0</v>
      </c>
      <c r="AB581">
        <f t="shared" si="14"/>
        <v>0</v>
      </c>
      <c r="AC581">
        <f t="shared" si="15"/>
        <v>0</v>
      </c>
      <c r="AE581">
        <f t="shared" si="0"/>
      </c>
      <c r="AV581">
        <f t="shared" si="16"/>
      </c>
      <c r="BM581">
        <f t="shared" si="17"/>
      </c>
      <c r="CD581">
        <f t="shared" si="0"/>
      </c>
      <c r="CZ581">
        <f t="shared" si="18"/>
      </c>
      <c r="DA581">
        <f t="shared" si="1"/>
      </c>
      <c r="DB581">
        <f t="shared" si="19"/>
      </c>
      <c r="DC581">
        <f t="shared" si="20"/>
      </c>
      <c r="DD581">
        <f t="shared" si="21"/>
      </c>
      <c r="DE581">
        <f t="shared" si="22"/>
      </c>
      <c r="DF581">
        <f t="shared" si="23"/>
      </c>
      <c r="DG581">
        <f t="shared" si="24"/>
      </c>
      <c r="DH581">
        <f t="shared" si="25"/>
      </c>
      <c r="DI581">
        <f t="shared" si="1"/>
      </c>
    </row>
    <row r="582" ht="15" customHeight="1">
      <c r="B582">
        <f t="shared" si="2"/>
      </c>
      <c r="R582">
        <f t="shared" si="4"/>
        <v>0</v>
      </c>
      <c r="S582">
        <f t="shared" si="5"/>
        <v>0</v>
      </c>
      <c r="T582">
        <f t="shared" si="6"/>
        <v>0</v>
      </c>
      <c r="U582">
        <f t="shared" si="7"/>
        <v>0</v>
      </c>
      <c r="V582">
        <f t="shared" si="8"/>
        <v>0</v>
      </c>
      <c r="W582">
        <f t="shared" si="9"/>
        <v>0</v>
      </c>
      <c r="X582">
        <f t="shared" si="10"/>
        <v>0</v>
      </c>
      <c r="Y582">
        <f t="shared" si="11"/>
        <v>0</v>
      </c>
      <c r="Z582">
        <f t="shared" si="12"/>
        <v>0</v>
      </c>
      <c r="AA582">
        <f t="shared" si="13"/>
        <v>0</v>
      </c>
      <c r="AB582">
        <f t="shared" si="14"/>
        <v>0</v>
      </c>
      <c r="AC582">
        <f t="shared" si="15"/>
        <v>0</v>
      </c>
      <c r="AE582">
        <f t="shared" si="0"/>
      </c>
      <c r="AV582">
        <f t="shared" si="16"/>
      </c>
      <c r="BM582">
        <f t="shared" si="17"/>
      </c>
      <c r="CD582">
        <f t="shared" si="0"/>
      </c>
      <c r="CZ582">
        <f t="shared" si="18"/>
      </c>
      <c r="DA582">
        <f t="shared" si="1"/>
      </c>
      <c r="DB582">
        <f t="shared" si="19"/>
      </c>
      <c r="DC582">
        <f t="shared" si="20"/>
      </c>
      <c r="DD582">
        <f t="shared" si="21"/>
      </c>
      <c r="DE582">
        <f t="shared" si="22"/>
      </c>
      <c r="DF582">
        <f t="shared" si="23"/>
      </c>
      <c r="DG582">
        <f t="shared" si="24"/>
      </c>
      <c r="DH582">
        <f t="shared" si="25"/>
      </c>
      <c r="DI582">
        <f t="shared" si="1"/>
      </c>
    </row>
    <row r="583" ht="15" customHeight="1">
      <c r="B583">
        <f t="shared" si="2"/>
      </c>
      <c r="R583">
        <f t="shared" si="4"/>
        <v>0</v>
      </c>
      <c r="S583">
        <f t="shared" si="5"/>
        <v>0</v>
      </c>
      <c r="T583">
        <f t="shared" si="6"/>
        <v>0</v>
      </c>
      <c r="U583">
        <f t="shared" si="7"/>
        <v>0</v>
      </c>
      <c r="V583">
        <f t="shared" si="8"/>
        <v>0</v>
      </c>
      <c r="W583">
        <f t="shared" si="9"/>
        <v>0</v>
      </c>
      <c r="X583">
        <f t="shared" si="10"/>
        <v>0</v>
      </c>
      <c r="Y583">
        <f t="shared" si="11"/>
        <v>0</v>
      </c>
      <c r="Z583">
        <f t="shared" si="12"/>
        <v>0</v>
      </c>
      <c r="AA583">
        <f t="shared" si="13"/>
        <v>0</v>
      </c>
      <c r="AB583">
        <f t="shared" si="14"/>
        <v>0</v>
      </c>
      <c r="AC583">
        <f t="shared" si="15"/>
        <v>0</v>
      </c>
      <c r="AE583">
        <f t="shared" si="0"/>
      </c>
      <c r="AV583">
        <f t="shared" si="16"/>
      </c>
      <c r="BM583">
        <f t="shared" si="17"/>
      </c>
      <c r="CD583">
        <f t="shared" si="0"/>
      </c>
      <c r="CZ583">
        <f t="shared" si="18"/>
      </c>
      <c r="DA583">
        <f t="shared" si="1"/>
      </c>
      <c r="DB583">
        <f t="shared" si="19"/>
      </c>
      <c r="DC583">
        <f t="shared" si="20"/>
      </c>
      <c r="DD583">
        <f t="shared" si="21"/>
      </c>
      <c r="DE583">
        <f t="shared" si="22"/>
      </c>
      <c r="DF583">
        <f t="shared" si="23"/>
      </c>
      <c r="DG583">
        <f t="shared" si="24"/>
      </c>
      <c r="DH583">
        <f t="shared" si="25"/>
      </c>
      <c r="DI583">
        <f t="shared" si="1"/>
      </c>
    </row>
    <row r="584" ht="15" customHeight="1">
      <c r="B584">
        <f t="shared" si="2"/>
      </c>
      <c r="R584">
        <f t="shared" si="4"/>
        <v>0</v>
      </c>
      <c r="S584">
        <f t="shared" si="5"/>
        <v>0</v>
      </c>
      <c r="T584">
        <f t="shared" si="6"/>
        <v>0</v>
      </c>
      <c r="U584">
        <f t="shared" si="7"/>
        <v>0</v>
      </c>
      <c r="V584">
        <f t="shared" si="8"/>
        <v>0</v>
      </c>
      <c r="W584">
        <f t="shared" si="9"/>
        <v>0</v>
      </c>
      <c r="X584">
        <f t="shared" si="10"/>
        <v>0</v>
      </c>
      <c r="Y584">
        <f t="shared" si="11"/>
        <v>0</v>
      </c>
      <c r="Z584">
        <f t="shared" si="12"/>
        <v>0</v>
      </c>
      <c r="AA584">
        <f t="shared" si="13"/>
        <v>0</v>
      </c>
      <c r="AB584">
        <f t="shared" si="14"/>
        <v>0</v>
      </c>
      <c r="AC584">
        <f t="shared" si="15"/>
        <v>0</v>
      </c>
      <c r="AE584">
        <f t="shared" si="0"/>
      </c>
      <c r="AV584">
        <f t="shared" si="16"/>
      </c>
      <c r="BM584">
        <f t="shared" si="17"/>
      </c>
      <c r="CD584">
        <f t="shared" si="0"/>
      </c>
      <c r="CZ584">
        <f t="shared" si="18"/>
      </c>
      <c r="DA584">
        <f t="shared" si="1"/>
      </c>
      <c r="DB584">
        <f t="shared" si="19"/>
      </c>
      <c r="DC584">
        <f t="shared" si="20"/>
      </c>
      <c r="DD584">
        <f t="shared" si="21"/>
      </c>
      <c r="DE584">
        <f t="shared" si="22"/>
      </c>
      <c r="DF584">
        <f t="shared" si="23"/>
      </c>
      <c r="DG584">
        <f t="shared" si="24"/>
      </c>
      <c r="DH584">
        <f t="shared" si="25"/>
      </c>
      <c r="DI584">
        <f t="shared" si="1"/>
      </c>
    </row>
    <row r="585" ht="15" customHeight="1">
      <c r="B585">
        <f t="shared" si="2"/>
      </c>
      <c r="R585">
        <f t="shared" si="4"/>
        <v>0</v>
      </c>
      <c r="S585">
        <f t="shared" si="5"/>
        <v>0</v>
      </c>
      <c r="T585">
        <f t="shared" si="6"/>
        <v>0</v>
      </c>
      <c r="U585">
        <f t="shared" si="7"/>
        <v>0</v>
      </c>
      <c r="V585">
        <f t="shared" si="8"/>
        <v>0</v>
      </c>
      <c r="W585">
        <f t="shared" si="9"/>
        <v>0</v>
      </c>
      <c r="X585">
        <f t="shared" si="10"/>
        <v>0</v>
      </c>
      <c r="Y585">
        <f t="shared" si="11"/>
        <v>0</v>
      </c>
      <c r="Z585">
        <f t="shared" si="12"/>
        <v>0</v>
      </c>
      <c r="AA585">
        <f t="shared" si="13"/>
        <v>0</v>
      </c>
      <c r="AB585">
        <f t="shared" si="14"/>
        <v>0</v>
      </c>
      <c r="AC585">
        <f t="shared" si="15"/>
        <v>0</v>
      </c>
      <c r="AE585">
        <f t="shared" si="0"/>
      </c>
      <c r="AV585">
        <f t="shared" si="16"/>
      </c>
      <c r="BM585">
        <f t="shared" si="17"/>
      </c>
      <c r="CD585">
        <f t="shared" si="0"/>
      </c>
      <c r="CZ585">
        <f t="shared" si="18"/>
      </c>
      <c r="DA585">
        <f t="shared" si="1"/>
      </c>
      <c r="DB585">
        <f t="shared" si="19"/>
      </c>
      <c r="DC585">
        <f t="shared" si="20"/>
      </c>
      <c r="DD585">
        <f t="shared" si="21"/>
      </c>
      <c r="DE585">
        <f t="shared" si="22"/>
      </c>
      <c r="DF585">
        <f t="shared" si="23"/>
      </c>
      <c r="DG585">
        <f t="shared" si="24"/>
      </c>
      <c r="DH585">
        <f t="shared" si="25"/>
      </c>
      <c r="DI585">
        <f t="shared" si="1"/>
      </c>
    </row>
    <row r="586" ht="15" customHeight="1">
      <c r="B586">
        <f t="shared" si="2"/>
      </c>
      <c r="R586">
        <f t="shared" si="4"/>
        <v>0</v>
      </c>
      <c r="S586">
        <f t="shared" si="5"/>
        <v>0</v>
      </c>
      <c r="T586">
        <f t="shared" si="6"/>
        <v>0</v>
      </c>
      <c r="U586">
        <f t="shared" si="7"/>
        <v>0</v>
      </c>
      <c r="V586">
        <f t="shared" si="8"/>
        <v>0</v>
      </c>
      <c r="W586">
        <f t="shared" si="9"/>
        <v>0</v>
      </c>
      <c r="X586">
        <f t="shared" si="10"/>
        <v>0</v>
      </c>
      <c r="Y586">
        <f t="shared" si="11"/>
        <v>0</v>
      </c>
      <c r="Z586">
        <f t="shared" si="12"/>
        <v>0</v>
      </c>
      <c r="AA586">
        <f t="shared" si="13"/>
        <v>0</v>
      </c>
      <c r="AB586">
        <f t="shared" si="14"/>
        <v>0</v>
      </c>
      <c r="AC586">
        <f t="shared" si="15"/>
        <v>0</v>
      </c>
      <c r="AE586">
        <f t="shared" si="0"/>
      </c>
      <c r="AV586">
        <f t="shared" si="16"/>
      </c>
      <c r="BM586">
        <f t="shared" si="17"/>
      </c>
      <c r="CD586">
        <f t="shared" si="0"/>
      </c>
      <c r="CZ586">
        <f t="shared" si="18"/>
      </c>
      <c r="DA586">
        <f t="shared" si="1"/>
      </c>
      <c r="DB586">
        <f t="shared" si="19"/>
      </c>
      <c r="DC586">
        <f t="shared" si="20"/>
      </c>
      <c r="DD586">
        <f t="shared" si="21"/>
      </c>
      <c r="DE586">
        <f t="shared" si="22"/>
      </c>
      <c r="DF586">
        <f t="shared" si="23"/>
      </c>
      <c r="DG586">
        <f t="shared" si="24"/>
      </c>
      <c r="DH586">
        <f t="shared" si="25"/>
      </c>
      <c r="DI586">
        <f t="shared" si="1"/>
      </c>
    </row>
    <row r="587" ht="15" customHeight="1">
      <c r="B587">
        <f t="shared" si="2"/>
      </c>
      <c r="R587">
        <f t="shared" si="4"/>
        <v>0</v>
      </c>
      <c r="S587">
        <f t="shared" si="5"/>
        <v>0</v>
      </c>
      <c r="T587">
        <f t="shared" si="6"/>
        <v>0</v>
      </c>
      <c r="U587">
        <f t="shared" si="7"/>
        <v>0</v>
      </c>
      <c r="V587">
        <f t="shared" si="8"/>
        <v>0</v>
      </c>
      <c r="W587">
        <f t="shared" si="9"/>
        <v>0</v>
      </c>
      <c r="X587">
        <f t="shared" si="10"/>
        <v>0</v>
      </c>
      <c r="Y587">
        <f t="shared" si="11"/>
        <v>0</v>
      </c>
      <c r="Z587">
        <f t="shared" si="12"/>
        <v>0</v>
      </c>
      <c r="AA587">
        <f t="shared" si="13"/>
        <v>0</v>
      </c>
      <c r="AB587">
        <f t="shared" si="14"/>
        <v>0</v>
      </c>
      <c r="AC587">
        <f t="shared" si="15"/>
        <v>0</v>
      </c>
      <c r="AE587">
        <f t="shared" si="0"/>
      </c>
      <c r="AV587">
        <f t="shared" si="16"/>
      </c>
      <c r="BM587">
        <f t="shared" si="17"/>
      </c>
      <c r="CD587">
        <f t="shared" si="0"/>
      </c>
      <c r="CZ587">
        <f t="shared" si="18"/>
      </c>
      <c r="DA587">
        <f t="shared" si="1"/>
      </c>
      <c r="DB587">
        <f t="shared" si="19"/>
      </c>
      <c r="DC587">
        <f t="shared" si="20"/>
      </c>
      <c r="DD587">
        <f t="shared" si="21"/>
      </c>
      <c r="DE587">
        <f t="shared" si="22"/>
      </c>
      <c r="DF587">
        <f t="shared" si="23"/>
      </c>
      <c r="DG587">
        <f t="shared" si="24"/>
      </c>
      <c r="DH587">
        <f t="shared" si="25"/>
      </c>
      <c r="DI587">
        <f t="shared" si="1"/>
      </c>
    </row>
    <row r="588" ht="15" customHeight="1">
      <c r="B588">
        <f t="shared" si="2"/>
      </c>
      <c r="R588">
        <f t="shared" si="4"/>
        <v>0</v>
      </c>
      <c r="S588">
        <f t="shared" si="5"/>
        <v>0</v>
      </c>
      <c r="T588">
        <f t="shared" si="6"/>
        <v>0</v>
      </c>
      <c r="U588">
        <f t="shared" si="7"/>
        <v>0</v>
      </c>
      <c r="V588">
        <f t="shared" si="8"/>
        <v>0</v>
      </c>
      <c r="W588">
        <f t="shared" si="9"/>
        <v>0</v>
      </c>
      <c r="X588">
        <f t="shared" si="10"/>
        <v>0</v>
      </c>
      <c r="Y588">
        <f t="shared" si="11"/>
        <v>0</v>
      </c>
      <c r="Z588">
        <f t="shared" si="12"/>
        <v>0</v>
      </c>
      <c r="AA588">
        <f t="shared" si="13"/>
        <v>0</v>
      </c>
      <c r="AB588">
        <f t="shared" si="14"/>
        <v>0</v>
      </c>
      <c r="AC588">
        <f t="shared" si="15"/>
        <v>0</v>
      </c>
      <c r="AE588">
        <f t="shared" si="0"/>
      </c>
      <c r="AV588">
        <f t="shared" si="16"/>
      </c>
      <c r="BM588">
        <f t="shared" si="17"/>
      </c>
      <c r="CD588">
        <f t="shared" si="0"/>
      </c>
      <c r="CZ588">
        <f t="shared" si="18"/>
      </c>
      <c r="DA588">
        <f t="shared" si="1"/>
      </c>
      <c r="DB588">
        <f t="shared" si="19"/>
      </c>
      <c r="DC588">
        <f t="shared" si="20"/>
      </c>
      <c r="DD588">
        <f t="shared" si="21"/>
      </c>
      <c r="DE588">
        <f t="shared" si="22"/>
      </c>
      <c r="DF588">
        <f t="shared" si="23"/>
      </c>
      <c r="DG588">
        <f t="shared" si="24"/>
      </c>
      <c r="DH588">
        <f t="shared" si="25"/>
      </c>
      <c r="DI588">
        <f t="shared" si="1"/>
      </c>
    </row>
    <row r="589" ht="15" customHeight="1">
      <c r="B589">
        <f t="shared" si="2"/>
      </c>
      <c r="R589">
        <f t="shared" si="4"/>
        <v>0</v>
      </c>
      <c r="S589">
        <f t="shared" si="5"/>
        <v>0</v>
      </c>
      <c r="T589">
        <f t="shared" si="6"/>
        <v>0</v>
      </c>
      <c r="U589">
        <f t="shared" si="7"/>
        <v>0</v>
      </c>
      <c r="V589">
        <f t="shared" si="8"/>
        <v>0</v>
      </c>
      <c r="W589">
        <f t="shared" si="9"/>
        <v>0</v>
      </c>
      <c r="X589">
        <f t="shared" si="10"/>
        <v>0</v>
      </c>
      <c r="Y589">
        <f t="shared" si="11"/>
        <v>0</v>
      </c>
      <c r="Z589">
        <f t="shared" si="12"/>
        <v>0</v>
      </c>
      <c r="AA589">
        <f t="shared" si="13"/>
        <v>0</v>
      </c>
      <c r="AB589">
        <f t="shared" si="14"/>
        <v>0</v>
      </c>
      <c r="AC589">
        <f t="shared" si="15"/>
        <v>0</v>
      </c>
      <c r="AE589">
        <f t="shared" si="0"/>
      </c>
      <c r="AV589">
        <f t="shared" si="16"/>
      </c>
      <c r="BM589">
        <f t="shared" si="17"/>
      </c>
      <c r="CD589">
        <f t="shared" si="0"/>
      </c>
      <c r="CZ589">
        <f t="shared" si="18"/>
      </c>
      <c r="DA589">
        <f t="shared" si="1"/>
      </c>
      <c r="DB589">
        <f t="shared" si="19"/>
      </c>
      <c r="DC589">
        <f t="shared" si="20"/>
      </c>
      <c r="DD589">
        <f t="shared" si="21"/>
      </c>
      <c r="DE589">
        <f t="shared" si="22"/>
      </c>
      <c r="DF589">
        <f t="shared" si="23"/>
      </c>
      <c r="DG589">
        <f t="shared" si="24"/>
      </c>
      <c r="DH589">
        <f t="shared" si="25"/>
      </c>
      <c r="DI589">
        <f t="shared" si="1"/>
      </c>
    </row>
    <row r="590" ht="15" customHeight="1">
      <c r="B590">
        <f t="shared" si="2"/>
      </c>
      <c r="R590">
        <f t="shared" si="4"/>
        <v>0</v>
      </c>
      <c r="S590">
        <f t="shared" si="5"/>
        <v>0</v>
      </c>
      <c r="T590">
        <f t="shared" si="6"/>
        <v>0</v>
      </c>
      <c r="U590">
        <f t="shared" si="7"/>
        <v>0</v>
      </c>
      <c r="V590">
        <f t="shared" si="8"/>
        <v>0</v>
      </c>
      <c r="W590">
        <f t="shared" si="9"/>
        <v>0</v>
      </c>
      <c r="X590">
        <f t="shared" si="10"/>
        <v>0</v>
      </c>
      <c r="Y590">
        <f t="shared" si="11"/>
        <v>0</v>
      </c>
      <c r="Z590">
        <f t="shared" si="12"/>
        <v>0</v>
      </c>
      <c r="AA590">
        <f t="shared" si="13"/>
        <v>0</v>
      </c>
      <c r="AB590">
        <f t="shared" si="14"/>
        <v>0</v>
      </c>
      <c r="AC590">
        <f t="shared" si="15"/>
        <v>0</v>
      </c>
      <c r="AE590">
        <f t="shared" si="0"/>
      </c>
      <c r="AV590">
        <f t="shared" si="16"/>
      </c>
      <c r="BM590">
        <f t="shared" si="17"/>
      </c>
      <c r="CD590">
        <f t="shared" si="0"/>
      </c>
      <c r="CZ590">
        <f t="shared" si="18"/>
      </c>
      <c r="DA590">
        <f t="shared" si="1"/>
      </c>
      <c r="DB590">
        <f t="shared" si="19"/>
      </c>
      <c r="DC590">
        <f t="shared" si="20"/>
      </c>
      <c r="DD590">
        <f t="shared" si="21"/>
      </c>
      <c r="DE590">
        <f t="shared" si="22"/>
      </c>
      <c r="DF590">
        <f t="shared" si="23"/>
      </c>
      <c r="DG590">
        <f t="shared" si="24"/>
      </c>
      <c r="DH590">
        <f t="shared" si="25"/>
      </c>
      <c r="DI590">
        <f t="shared" si="1"/>
      </c>
    </row>
    <row r="591" ht="15" customHeight="1">
      <c r="B591">
        <f t="shared" si="2"/>
      </c>
      <c r="R591">
        <f t="shared" si="4"/>
        <v>0</v>
      </c>
      <c r="S591">
        <f t="shared" si="5"/>
        <v>0</v>
      </c>
      <c r="T591">
        <f t="shared" si="6"/>
        <v>0</v>
      </c>
      <c r="U591">
        <f t="shared" si="7"/>
        <v>0</v>
      </c>
      <c r="V591">
        <f t="shared" si="8"/>
        <v>0</v>
      </c>
      <c r="W591">
        <f t="shared" si="9"/>
        <v>0</v>
      </c>
      <c r="X591">
        <f t="shared" si="10"/>
        <v>0</v>
      </c>
      <c r="Y591">
        <f t="shared" si="11"/>
        <v>0</v>
      </c>
      <c r="Z591">
        <f t="shared" si="12"/>
        <v>0</v>
      </c>
      <c r="AA591">
        <f t="shared" si="13"/>
        <v>0</v>
      </c>
      <c r="AB591">
        <f t="shared" si="14"/>
        <v>0</v>
      </c>
      <c r="AC591">
        <f t="shared" si="15"/>
        <v>0</v>
      </c>
      <c r="AE591">
        <f t="shared" si="0"/>
      </c>
      <c r="AV591">
        <f t="shared" si="16"/>
      </c>
      <c r="BM591">
        <f t="shared" si="17"/>
      </c>
      <c r="CD591">
        <f t="shared" si="0"/>
      </c>
      <c r="CZ591">
        <f t="shared" si="18"/>
      </c>
      <c r="DA591">
        <f t="shared" si="1"/>
      </c>
      <c r="DB591">
        <f t="shared" si="19"/>
      </c>
      <c r="DC591">
        <f t="shared" si="20"/>
      </c>
      <c r="DD591">
        <f t="shared" si="21"/>
      </c>
      <c r="DE591">
        <f t="shared" si="22"/>
      </c>
      <c r="DF591">
        <f t="shared" si="23"/>
      </c>
      <c r="DG591">
        <f t="shared" si="24"/>
      </c>
      <c r="DH591">
        <f t="shared" si="25"/>
      </c>
      <c r="DI591">
        <f t="shared" si="1"/>
      </c>
    </row>
    <row r="592" ht="15" customHeight="1">
      <c r="B592">
        <f t="shared" si="2"/>
      </c>
      <c r="R592">
        <f t="shared" si="4"/>
        <v>0</v>
      </c>
      <c r="S592">
        <f t="shared" si="5"/>
        <v>0</v>
      </c>
      <c r="T592">
        <f t="shared" si="6"/>
        <v>0</v>
      </c>
      <c r="U592">
        <f t="shared" si="7"/>
        <v>0</v>
      </c>
      <c r="V592">
        <f t="shared" si="8"/>
        <v>0</v>
      </c>
      <c r="W592">
        <f t="shared" si="9"/>
        <v>0</v>
      </c>
      <c r="X592">
        <f t="shared" si="10"/>
        <v>0</v>
      </c>
      <c r="Y592">
        <f t="shared" si="11"/>
        <v>0</v>
      </c>
      <c r="Z592">
        <f t="shared" si="12"/>
        <v>0</v>
      </c>
      <c r="AA592">
        <f t="shared" si="13"/>
        <v>0</v>
      </c>
      <c r="AB592">
        <f t="shared" si="14"/>
        <v>0</v>
      </c>
      <c r="AC592">
        <f t="shared" si="15"/>
        <v>0</v>
      </c>
      <c r="AE592">
        <f t="shared" si="0"/>
      </c>
      <c r="AV592">
        <f t="shared" si="16"/>
      </c>
      <c r="BM592">
        <f t="shared" si="17"/>
      </c>
      <c r="CD592">
        <f t="shared" si="0"/>
      </c>
      <c r="CZ592">
        <f t="shared" si="18"/>
      </c>
      <c r="DA592">
        <f t="shared" si="1"/>
      </c>
      <c r="DB592">
        <f t="shared" si="19"/>
      </c>
      <c r="DC592">
        <f t="shared" si="20"/>
      </c>
      <c r="DD592">
        <f t="shared" si="21"/>
      </c>
      <c r="DE592">
        <f t="shared" si="22"/>
      </c>
      <c r="DF592">
        <f t="shared" si="23"/>
      </c>
      <c r="DG592">
        <f t="shared" si="24"/>
      </c>
      <c r="DH592">
        <f t="shared" si="25"/>
      </c>
      <c r="DI592">
        <f t="shared" si="1"/>
      </c>
    </row>
    <row r="593" ht="15" customHeight="1">
      <c r="B593">
        <f t="shared" si="2"/>
      </c>
      <c r="R593">
        <f t="shared" si="4"/>
        <v>0</v>
      </c>
      <c r="S593">
        <f t="shared" si="5"/>
        <v>0</v>
      </c>
      <c r="T593">
        <f t="shared" si="6"/>
        <v>0</v>
      </c>
      <c r="U593">
        <f t="shared" si="7"/>
        <v>0</v>
      </c>
      <c r="V593">
        <f t="shared" si="8"/>
        <v>0</v>
      </c>
      <c r="W593">
        <f t="shared" si="9"/>
        <v>0</v>
      </c>
      <c r="X593">
        <f t="shared" si="10"/>
        <v>0</v>
      </c>
      <c r="Y593">
        <f t="shared" si="11"/>
        <v>0</v>
      </c>
      <c r="Z593">
        <f t="shared" si="12"/>
        <v>0</v>
      </c>
      <c r="AA593">
        <f t="shared" si="13"/>
        <v>0</v>
      </c>
      <c r="AB593">
        <f t="shared" si="14"/>
        <v>0</v>
      </c>
      <c r="AC593">
        <f t="shared" si="15"/>
        <v>0</v>
      </c>
      <c r="AE593">
        <f t="shared" si="0"/>
      </c>
      <c r="AV593">
        <f t="shared" si="16"/>
      </c>
      <c r="BM593">
        <f t="shared" si="17"/>
      </c>
      <c r="CD593">
        <f t="shared" si="0"/>
      </c>
      <c r="CZ593">
        <f t="shared" si="18"/>
      </c>
      <c r="DA593">
        <f t="shared" si="1"/>
      </c>
      <c r="DB593">
        <f t="shared" si="19"/>
      </c>
      <c r="DC593">
        <f t="shared" si="20"/>
      </c>
      <c r="DD593">
        <f t="shared" si="21"/>
      </c>
      <c r="DE593">
        <f t="shared" si="22"/>
      </c>
      <c r="DF593">
        <f t="shared" si="23"/>
      </c>
      <c r="DG593">
        <f t="shared" si="24"/>
      </c>
      <c r="DH593">
        <f t="shared" si="25"/>
      </c>
      <c r="DI593">
        <f t="shared" si="1"/>
      </c>
    </row>
    <row r="594" ht="15" customHeight="1">
      <c r="B594">
        <f t="shared" si="2"/>
      </c>
      <c r="R594">
        <f t="shared" si="4"/>
        <v>0</v>
      </c>
      <c r="S594">
        <f t="shared" si="5"/>
        <v>0</v>
      </c>
      <c r="T594">
        <f t="shared" si="6"/>
        <v>0</v>
      </c>
      <c r="U594">
        <f t="shared" si="7"/>
        <v>0</v>
      </c>
      <c r="V594">
        <f t="shared" si="8"/>
        <v>0</v>
      </c>
      <c r="W594">
        <f t="shared" si="9"/>
        <v>0</v>
      </c>
      <c r="X594">
        <f t="shared" si="10"/>
        <v>0</v>
      </c>
      <c r="Y594">
        <f t="shared" si="11"/>
        <v>0</v>
      </c>
      <c r="Z594">
        <f t="shared" si="12"/>
        <v>0</v>
      </c>
      <c r="AA594">
        <f t="shared" si="13"/>
        <v>0</v>
      </c>
      <c r="AB594">
        <f t="shared" si="14"/>
        <v>0</v>
      </c>
      <c r="AC594">
        <f t="shared" si="15"/>
        <v>0</v>
      </c>
      <c r="AE594">
        <f t="shared" si="0"/>
      </c>
      <c r="AV594">
        <f t="shared" si="16"/>
      </c>
      <c r="BM594">
        <f t="shared" si="17"/>
      </c>
      <c r="CD594">
        <f t="shared" si="0"/>
      </c>
      <c r="CZ594">
        <f t="shared" si="18"/>
      </c>
      <c r="DA594">
        <f t="shared" si="1"/>
      </c>
      <c r="DB594">
        <f t="shared" si="19"/>
      </c>
      <c r="DC594">
        <f t="shared" si="20"/>
      </c>
      <c r="DD594">
        <f t="shared" si="21"/>
      </c>
      <c r="DE594">
        <f t="shared" si="22"/>
      </c>
      <c r="DF594">
        <f t="shared" si="23"/>
      </c>
      <c r="DG594">
        <f t="shared" si="24"/>
      </c>
      <c r="DH594">
        <f t="shared" si="25"/>
      </c>
      <c r="DI594">
        <f t="shared" si="1"/>
      </c>
    </row>
    <row r="595" ht="15" customHeight="1">
      <c r="B595">
        <f t="shared" si="2"/>
      </c>
      <c r="R595">
        <f t="shared" si="4"/>
        <v>0</v>
      </c>
      <c r="S595">
        <f t="shared" si="5"/>
        <v>0</v>
      </c>
      <c r="T595">
        <f t="shared" si="6"/>
        <v>0</v>
      </c>
      <c r="U595">
        <f t="shared" si="7"/>
        <v>0</v>
      </c>
      <c r="V595">
        <f t="shared" si="8"/>
        <v>0</v>
      </c>
      <c r="W595">
        <f t="shared" si="9"/>
        <v>0</v>
      </c>
      <c r="X595">
        <f t="shared" si="10"/>
        <v>0</v>
      </c>
      <c r="Y595">
        <f t="shared" si="11"/>
        <v>0</v>
      </c>
      <c r="Z595">
        <f t="shared" si="12"/>
        <v>0</v>
      </c>
      <c r="AA595">
        <f t="shared" si="13"/>
        <v>0</v>
      </c>
      <c r="AB595">
        <f t="shared" si="14"/>
        <v>0</v>
      </c>
      <c r="AC595">
        <f t="shared" si="15"/>
        <v>0</v>
      </c>
      <c r="AE595">
        <f t="shared" si="0"/>
      </c>
      <c r="AV595">
        <f t="shared" si="16"/>
      </c>
      <c r="BM595">
        <f t="shared" si="17"/>
      </c>
      <c r="CD595">
        <f t="shared" si="0"/>
      </c>
      <c r="CZ595">
        <f t="shared" si="18"/>
      </c>
      <c r="DA595">
        <f t="shared" si="1"/>
      </c>
      <c r="DB595">
        <f t="shared" si="19"/>
      </c>
      <c r="DC595">
        <f t="shared" si="20"/>
      </c>
      <c r="DD595">
        <f t="shared" si="21"/>
      </c>
      <c r="DE595">
        <f t="shared" si="22"/>
      </c>
      <c r="DF595">
        <f t="shared" si="23"/>
      </c>
      <c r="DG595">
        <f t="shared" si="24"/>
      </c>
      <c r="DH595">
        <f t="shared" si="25"/>
      </c>
      <c r="DI595">
        <f t="shared" si="1"/>
      </c>
    </row>
    <row r="596" ht="15" customHeight="1">
      <c r="B596">
        <f t="shared" si="2"/>
      </c>
      <c r="R596">
        <f t="shared" si="4"/>
        <v>0</v>
      </c>
      <c r="S596">
        <f t="shared" si="5"/>
        <v>0</v>
      </c>
      <c r="T596">
        <f t="shared" si="6"/>
        <v>0</v>
      </c>
      <c r="U596">
        <f t="shared" si="7"/>
        <v>0</v>
      </c>
      <c r="V596">
        <f t="shared" si="8"/>
        <v>0</v>
      </c>
      <c r="W596">
        <f t="shared" si="9"/>
        <v>0</v>
      </c>
      <c r="X596">
        <f t="shared" si="10"/>
        <v>0</v>
      </c>
      <c r="Y596">
        <f t="shared" si="11"/>
        <v>0</v>
      </c>
      <c r="Z596">
        <f t="shared" si="12"/>
        <v>0</v>
      </c>
      <c r="AA596">
        <f t="shared" si="13"/>
        <v>0</v>
      </c>
      <c r="AB596">
        <f t="shared" si="14"/>
        <v>0</v>
      </c>
      <c r="AC596">
        <f t="shared" si="15"/>
        <v>0</v>
      </c>
      <c r="AE596">
        <f t="shared" si="0"/>
      </c>
      <c r="AV596">
        <f t="shared" si="16"/>
      </c>
      <c r="BM596">
        <f t="shared" si="17"/>
      </c>
      <c r="CD596">
        <f t="shared" si="0"/>
      </c>
      <c r="CZ596">
        <f t="shared" si="18"/>
      </c>
      <c r="DA596">
        <f t="shared" si="1"/>
      </c>
      <c r="DB596">
        <f t="shared" si="19"/>
      </c>
      <c r="DC596">
        <f t="shared" si="20"/>
      </c>
      <c r="DD596">
        <f t="shared" si="21"/>
      </c>
      <c r="DE596">
        <f t="shared" si="22"/>
      </c>
      <c r="DF596">
        <f t="shared" si="23"/>
      </c>
      <c r="DG596">
        <f t="shared" si="24"/>
      </c>
      <c r="DH596">
        <f t="shared" si="25"/>
      </c>
      <c r="DI596">
        <f t="shared" si="1"/>
      </c>
    </row>
    <row r="597" ht="15" customHeight="1">
      <c r="B597">
        <f t="shared" si="2"/>
      </c>
      <c r="R597">
        <f t="shared" si="4"/>
        <v>0</v>
      </c>
      <c r="S597">
        <f t="shared" si="5"/>
        <v>0</v>
      </c>
      <c r="T597">
        <f t="shared" si="6"/>
        <v>0</v>
      </c>
      <c r="U597">
        <f t="shared" si="7"/>
        <v>0</v>
      </c>
      <c r="V597">
        <f t="shared" si="8"/>
        <v>0</v>
      </c>
      <c r="W597">
        <f t="shared" si="9"/>
        <v>0</v>
      </c>
      <c r="X597">
        <f t="shared" si="10"/>
        <v>0</v>
      </c>
      <c r="Y597">
        <f t="shared" si="11"/>
        <v>0</v>
      </c>
      <c r="Z597">
        <f t="shared" si="12"/>
        <v>0</v>
      </c>
      <c r="AA597">
        <f t="shared" si="13"/>
        <v>0</v>
      </c>
      <c r="AB597">
        <f t="shared" si="14"/>
        <v>0</v>
      </c>
      <c r="AC597">
        <f t="shared" si="15"/>
        <v>0</v>
      </c>
      <c r="AE597">
        <f t="shared" si="0"/>
      </c>
      <c r="AV597">
        <f t="shared" si="16"/>
      </c>
      <c r="BM597">
        <f t="shared" si="17"/>
      </c>
      <c r="CD597">
        <f t="shared" si="0"/>
      </c>
      <c r="CZ597">
        <f t="shared" si="18"/>
      </c>
      <c r="DA597">
        <f t="shared" si="1"/>
      </c>
      <c r="DB597">
        <f t="shared" si="19"/>
      </c>
      <c r="DC597">
        <f t="shared" si="20"/>
      </c>
      <c r="DD597">
        <f t="shared" si="21"/>
      </c>
      <c r="DE597">
        <f t="shared" si="22"/>
      </c>
      <c r="DF597">
        <f t="shared" si="23"/>
      </c>
      <c r="DG597">
        <f t="shared" si="24"/>
      </c>
      <c r="DH597">
        <f t="shared" si="25"/>
      </c>
      <c r="DI597">
        <f t="shared" si="1"/>
      </c>
    </row>
    <row r="598" ht="15" customHeight="1">
      <c r="B598">
        <f t="shared" si="2"/>
      </c>
      <c r="R598">
        <f t="shared" si="4"/>
        <v>0</v>
      </c>
      <c r="S598">
        <f t="shared" si="5"/>
        <v>0</v>
      </c>
      <c r="T598">
        <f t="shared" si="6"/>
        <v>0</v>
      </c>
      <c r="U598">
        <f t="shared" si="7"/>
        <v>0</v>
      </c>
      <c r="V598">
        <f t="shared" si="8"/>
        <v>0</v>
      </c>
      <c r="W598">
        <f t="shared" si="9"/>
        <v>0</v>
      </c>
      <c r="X598">
        <f t="shared" si="10"/>
        <v>0</v>
      </c>
      <c r="Y598">
        <f t="shared" si="11"/>
        <v>0</v>
      </c>
      <c r="Z598">
        <f t="shared" si="12"/>
        <v>0</v>
      </c>
      <c r="AA598">
        <f t="shared" si="13"/>
        <v>0</v>
      </c>
      <c r="AB598">
        <f t="shared" si="14"/>
        <v>0</v>
      </c>
      <c r="AC598">
        <f t="shared" si="15"/>
        <v>0</v>
      </c>
      <c r="AE598">
        <f t="shared" si="0"/>
      </c>
      <c r="AV598">
        <f t="shared" si="16"/>
      </c>
      <c r="BM598">
        <f t="shared" si="17"/>
      </c>
      <c r="CD598">
        <f t="shared" si="0"/>
      </c>
      <c r="CZ598">
        <f t="shared" si="18"/>
      </c>
      <c r="DA598">
        <f t="shared" si="1"/>
      </c>
      <c r="DB598">
        <f t="shared" si="19"/>
      </c>
      <c r="DC598">
        <f t="shared" si="20"/>
      </c>
      <c r="DD598">
        <f t="shared" si="21"/>
      </c>
      <c r="DE598">
        <f t="shared" si="22"/>
      </c>
      <c r="DF598">
        <f t="shared" si="23"/>
      </c>
      <c r="DG598">
        <f t="shared" si="24"/>
      </c>
      <c r="DH598">
        <f t="shared" si="25"/>
      </c>
      <c r="DI598">
        <f t="shared" si="1"/>
      </c>
    </row>
    <row r="599" ht="15" customHeight="1">
      <c r="B599">
        <f t="shared" si="2"/>
      </c>
      <c r="R599">
        <f t="shared" si="4"/>
        <v>0</v>
      </c>
      <c r="S599">
        <f t="shared" si="5"/>
        <v>0</v>
      </c>
      <c r="T599">
        <f t="shared" si="6"/>
        <v>0</v>
      </c>
      <c r="U599">
        <f t="shared" si="7"/>
        <v>0</v>
      </c>
      <c r="V599">
        <f t="shared" si="8"/>
        <v>0</v>
      </c>
      <c r="W599">
        <f t="shared" si="9"/>
        <v>0</v>
      </c>
      <c r="X599">
        <f t="shared" si="10"/>
        <v>0</v>
      </c>
      <c r="Y599">
        <f t="shared" si="11"/>
        <v>0</v>
      </c>
      <c r="Z599">
        <f t="shared" si="12"/>
        <v>0</v>
      </c>
      <c r="AA599">
        <f t="shared" si="13"/>
        <v>0</v>
      </c>
      <c r="AB599">
        <f t="shared" si="14"/>
        <v>0</v>
      </c>
      <c r="AC599">
        <f t="shared" si="15"/>
        <v>0</v>
      </c>
      <c r="AE599">
        <f t="shared" si="0"/>
      </c>
      <c r="AV599">
        <f t="shared" si="16"/>
      </c>
      <c r="BM599">
        <f t="shared" si="17"/>
      </c>
      <c r="CD599">
        <f t="shared" si="0"/>
      </c>
      <c r="CZ599">
        <f t="shared" si="18"/>
      </c>
      <c r="DA599">
        <f t="shared" si="1"/>
      </c>
      <c r="DB599">
        <f t="shared" si="19"/>
      </c>
      <c r="DC599">
        <f t="shared" si="20"/>
      </c>
      <c r="DD599">
        <f t="shared" si="21"/>
      </c>
      <c r="DE599">
        <f t="shared" si="22"/>
      </c>
      <c r="DF599">
        <f t="shared" si="23"/>
      </c>
      <c r="DG599">
        <f t="shared" si="24"/>
      </c>
      <c r="DH599">
        <f t="shared" si="25"/>
      </c>
      <c r="DI599">
        <f t="shared" si="1"/>
      </c>
    </row>
    <row r="600" ht="15" customHeight="1">
      <c r="B600">
        <f t="shared" si="2"/>
      </c>
      <c r="R600">
        <f t="shared" si="4"/>
        <v>0</v>
      </c>
      <c r="S600">
        <f t="shared" si="5"/>
        <v>0</v>
      </c>
      <c r="T600">
        <f t="shared" si="6"/>
        <v>0</v>
      </c>
      <c r="U600">
        <f t="shared" si="7"/>
        <v>0</v>
      </c>
      <c r="V600">
        <f t="shared" si="8"/>
        <v>0</v>
      </c>
      <c r="W600">
        <f t="shared" si="9"/>
        <v>0</v>
      </c>
      <c r="X600">
        <f t="shared" si="10"/>
        <v>0</v>
      </c>
      <c r="Y600">
        <f t="shared" si="11"/>
        <v>0</v>
      </c>
      <c r="Z600">
        <f t="shared" si="12"/>
        <v>0</v>
      </c>
      <c r="AA600">
        <f t="shared" si="13"/>
        <v>0</v>
      </c>
      <c r="AB600">
        <f t="shared" si="14"/>
        <v>0</v>
      </c>
      <c r="AC600">
        <f t="shared" si="15"/>
        <v>0</v>
      </c>
      <c r="AE600">
        <f t="shared" si="0"/>
      </c>
      <c r="AV600">
        <f t="shared" si="16"/>
      </c>
      <c r="BM600">
        <f t="shared" si="17"/>
      </c>
      <c r="CD600">
        <f t="shared" si="0"/>
      </c>
      <c r="CZ600">
        <f t="shared" si="18"/>
      </c>
      <c r="DA600">
        <f t="shared" si="1"/>
      </c>
      <c r="DB600">
        <f t="shared" si="19"/>
      </c>
      <c r="DC600">
        <f t="shared" si="20"/>
      </c>
      <c r="DD600">
        <f t="shared" si="21"/>
      </c>
      <c r="DE600">
        <f t="shared" si="22"/>
      </c>
      <c r="DF600">
        <f t="shared" si="23"/>
      </c>
      <c r="DG600">
        <f t="shared" si="24"/>
      </c>
      <c r="DH600">
        <f t="shared" si="25"/>
      </c>
      <c r="DI600">
        <f t="shared" si="1"/>
      </c>
    </row>
    <row r="601" ht="15" customHeight="1">
      <c r="B601">
        <f t="shared" si="2"/>
      </c>
      <c r="R601">
        <f t="shared" si="4"/>
        <v>0</v>
      </c>
      <c r="S601">
        <f t="shared" si="5"/>
        <v>0</v>
      </c>
      <c r="T601">
        <f t="shared" si="6"/>
        <v>0</v>
      </c>
      <c r="U601">
        <f t="shared" si="7"/>
        <v>0</v>
      </c>
      <c r="V601">
        <f t="shared" si="8"/>
        <v>0</v>
      </c>
      <c r="W601">
        <f t="shared" si="9"/>
        <v>0</v>
      </c>
      <c r="X601">
        <f t="shared" si="10"/>
        <v>0</v>
      </c>
      <c r="Y601">
        <f t="shared" si="11"/>
        <v>0</v>
      </c>
      <c r="Z601">
        <f t="shared" si="12"/>
        <v>0</v>
      </c>
      <c r="AA601">
        <f t="shared" si="13"/>
        <v>0</v>
      </c>
      <c r="AB601">
        <f t="shared" si="14"/>
        <v>0</v>
      </c>
      <c r="AC601">
        <f t="shared" si="15"/>
        <v>0</v>
      </c>
      <c r="AE601">
        <f t="shared" si="0"/>
      </c>
      <c r="AV601">
        <f t="shared" si="16"/>
      </c>
      <c r="BM601">
        <f t="shared" si="17"/>
      </c>
      <c r="CD601">
        <f t="shared" si="0"/>
      </c>
      <c r="CZ601">
        <f t="shared" si="18"/>
      </c>
      <c r="DA601">
        <f t="shared" si="1"/>
      </c>
      <c r="DB601">
        <f t="shared" si="19"/>
      </c>
      <c r="DC601">
        <f t="shared" si="20"/>
      </c>
      <c r="DD601">
        <f t="shared" si="21"/>
      </c>
      <c r="DE601">
        <f t="shared" si="22"/>
      </c>
      <c r="DF601">
        <f t="shared" si="23"/>
      </c>
      <c r="DG601">
        <f t="shared" si="24"/>
      </c>
      <c r="DH601">
        <f t="shared" si="25"/>
      </c>
      <c r="DI601">
        <f t="shared" si="1"/>
      </c>
    </row>
    <row r="602" ht="15" customHeight="1">
      <c r="B602">
        <f t="shared" si="2"/>
      </c>
      <c r="R602">
        <f t="shared" si="4"/>
        <v>0</v>
      </c>
      <c r="S602">
        <f t="shared" si="5"/>
        <v>0</v>
      </c>
      <c r="T602">
        <f t="shared" si="6"/>
        <v>0</v>
      </c>
      <c r="U602">
        <f t="shared" si="7"/>
        <v>0</v>
      </c>
      <c r="V602">
        <f t="shared" si="8"/>
        <v>0</v>
      </c>
      <c r="W602">
        <f t="shared" si="9"/>
        <v>0</v>
      </c>
      <c r="X602">
        <f t="shared" si="10"/>
        <v>0</v>
      </c>
      <c r="Y602">
        <f t="shared" si="11"/>
        <v>0</v>
      </c>
      <c r="Z602">
        <f t="shared" si="12"/>
        <v>0</v>
      </c>
      <c r="AA602">
        <f t="shared" si="13"/>
        <v>0</v>
      </c>
      <c r="AB602">
        <f t="shared" si="14"/>
        <v>0</v>
      </c>
      <c r="AC602">
        <f t="shared" si="15"/>
        <v>0</v>
      </c>
      <c r="AE602">
        <f t="shared" si="0"/>
      </c>
      <c r="AV602">
        <f t="shared" si="16"/>
      </c>
      <c r="BM602">
        <f t="shared" si="17"/>
      </c>
      <c r="CD602">
        <f t="shared" si="0"/>
      </c>
      <c r="CZ602">
        <f t="shared" si="18"/>
      </c>
      <c r="DA602">
        <f t="shared" si="1"/>
      </c>
      <c r="DB602">
        <f t="shared" si="19"/>
      </c>
      <c r="DC602">
        <f t="shared" si="20"/>
      </c>
      <c r="DD602">
        <f t="shared" si="21"/>
      </c>
      <c r="DE602">
        <f t="shared" si="22"/>
      </c>
      <c r="DF602">
        <f t="shared" si="23"/>
      </c>
      <c r="DG602">
        <f t="shared" si="24"/>
      </c>
      <c r="DH602">
        <f t="shared" si="25"/>
      </c>
      <c r="DI602">
        <f t="shared" si="1"/>
      </c>
    </row>
    <row r="603" ht="15" customHeight="1">
      <c r="B603">
        <f t="shared" si="2"/>
      </c>
      <c r="R603">
        <f t="shared" si="4"/>
        <v>0</v>
      </c>
      <c r="S603">
        <f t="shared" si="5"/>
        <v>0</v>
      </c>
      <c r="T603">
        <f t="shared" si="6"/>
        <v>0</v>
      </c>
      <c r="U603">
        <f t="shared" si="7"/>
        <v>0</v>
      </c>
      <c r="V603">
        <f t="shared" si="8"/>
        <v>0</v>
      </c>
      <c r="W603">
        <f t="shared" si="9"/>
        <v>0</v>
      </c>
      <c r="X603">
        <f t="shared" si="10"/>
        <v>0</v>
      </c>
      <c r="Y603">
        <f t="shared" si="11"/>
        <v>0</v>
      </c>
      <c r="Z603">
        <f t="shared" si="12"/>
        <v>0</v>
      </c>
      <c r="AA603">
        <f t="shared" si="13"/>
        <v>0</v>
      </c>
      <c r="AB603">
        <f t="shared" si="14"/>
        <v>0</v>
      </c>
      <c r="AC603">
        <f t="shared" si="15"/>
        <v>0</v>
      </c>
      <c r="AE603">
        <f t="shared" si="0"/>
      </c>
      <c r="AV603">
        <f t="shared" si="16"/>
      </c>
      <c r="BM603">
        <f t="shared" si="17"/>
      </c>
      <c r="CD603">
        <f t="shared" si="0"/>
      </c>
      <c r="CZ603">
        <f t="shared" si="18"/>
      </c>
      <c r="DA603">
        <f t="shared" si="1"/>
      </c>
      <c r="DB603">
        <f t="shared" si="19"/>
      </c>
      <c r="DC603">
        <f t="shared" si="20"/>
      </c>
      <c r="DD603">
        <f t="shared" si="21"/>
      </c>
      <c r="DE603">
        <f t="shared" si="22"/>
      </c>
      <c r="DF603">
        <f t="shared" si="23"/>
      </c>
      <c r="DG603">
        <f t="shared" si="24"/>
      </c>
      <c r="DH603">
        <f t="shared" si="25"/>
      </c>
      <c r="DI603">
        <f t="shared" si="1"/>
      </c>
    </row>
    <row r="604" ht="15" customHeight="1">
      <c r="B604">
        <f t="shared" si="2"/>
      </c>
      <c r="R604">
        <f t="shared" si="4"/>
        <v>0</v>
      </c>
      <c r="S604">
        <f t="shared" si="5"/>
        <v>0</v>
      </c>
      <c r="T604">
        <f t="shared" si="6"/>
        <v>0</v>
      </c>
      <c r="U604">
        <f t="shared" si="7"/>
        <v>0</v>
      </c>
      <c r="V604">
        <f t="shared" si="8"/>
        <v>0</v>
      </c>
      <c r="W604">
        <f t="shared" si="9"/>
        <v>0</v>
      </c>
      <c r="X604">
        <f t="shared" si="10"/>
        <v>0</v>
      </c>
      <c r="Y604">
        <f t="shared" si="11"/>
        <v>0</v>
      </c>
      <c r="Z604">
        <f t="shared" si="12"/>
        <v>0</v>
      </c>
      <c r="AA604">
        <f t="shared" si="13"/>
        <v>0</v>
      </c>
      <c r="AB604">
        <f t="shared" si="14"/>
        <v>0</v>
      </c>
      <c r="AC604">
        <f t="shared" si="15"/>
        <v>0</v>
      </c>
      <c r="AE604">
        <f t="shared" si="0"/>
      </c>
      <c r="AV604">
        <f t="shared" si="16"/>
      </c>
      <c r="BM604">
        <f t="shared" si="17"/>
      </c>
      <c r="CD604">
        <f t="shared" si="0"/>
      </c>
      <c r="CZ604">
        <f t="shared" si="18"/>
      </c>
      <c r="DA604">
        <f t="shared" si="1"/>
      </c>
      <c r="DB604">
        <f t="shared" si="19"/>
      </c>
      <c r="DC604">
        <f t="shared" si="20"/>
      </c>
      <c r="DD604">
        <f t="shared" si="21"/>
      </c>
      <c r="DE604">
        <f t="shared" si="22"/>
      </c>
      <c r="DF604">
        <f t="shared" si="23"/>
      </c>
      <c r="DG604">
        <f t="shared" si="24"/>
      </c>
      <c r="DH604">
        <f t="shared" si="25"/>
      </c>
      <c r="DI604">
        <f t="shared" si="1"/>
      </c>
    </row>
    <row r="605" ht="15" customHeight="1">
      <c r="B605">
        <f t="shared" si="2"/>
      </c>
      <c r="R605">
        <f t="shared" si="4"/>
        <v>0</v>
      </c>
      <c r="S605">
        <f t="shared" si="5"/>
        <v>0</v>
      </c>
      <c r="T605">
        <f t="shared" si="6"/>
        <v>0</v>
      </c>
      <c r="U605">
        <f t="shared" si="7"/>
        <v>0</v>
      </c>
      <c r="V605">
        <f t="shared" si="8"/>
        <v>0</v>
      </c>
      <c r="W605">
        <f t="shared" si="9"/>
        <v>0</v>
      </c>
      <c r="X605">
        <f t="shared" si="10"/>
        <v>0</v>
      </c>
      <c r="Y605">
        <f t="shared" si="11"/>
        <v>0</v>
      </c>
      <c r="Z605">
        <f t="shared" si="12"/>
        <v>0</v>
      </c>
      <c r="AA605">
        <f t="shared" si="13"/>
        <v>0</v>
      </c>
      <c r="AB605">
        <f t="shared" si="14"/>
        <v>0</v>
      </c>
      <c r="AC605">
        <f t="shared" si="15"/>
        <v>0</v>
      </c>
      <c r="AE605">
        <f t="shared" si="0"/>
      </c>
      <c r="AV605">
        <f t="shared" si="16"/>
      </c>
      <c r="BM605">
        <f t="shared" si="17"/>
      </c>
      <c r="CD605">
        <f t="shared" si="0"/>
      </c>
      <c r="CZ605">
        <f t="shared" si="18"/>
      </c>
      <c r="DA605">
        <f t="shared" si="1"/>
      </c>
      <c r="DB605">
        <f t="shared" si="19"/>
      </c>
      <c r="DC605">
        <f t="shared" si="20"/>
      </c>
      <c r="DD605">
        <f t="shared" si="21"/>
      </c>
      <c r="DE605">
        <f t="shared" si="22"/>
      </c>
      <c r="DF605">
        <f t="shared" si="23"/>
      </c>
      <c r="DG605">
        <f t="shared" si="24"/>
      </c>
      <c r="DH605">
        <f t="shared" si="25"/>
      </c>
      <c r="DI605">
        <f t="shared" si="1"/>
      </c>
    </row>
    <row r="606" ht="15" customHeight="1">
      <c r="B606">
        <f t="shared" si="2"/>
      </c>
      <c r="R606">
        <f t="shared" si="4"/>
        <v>0</v>
      </c>
      <c r="S606">
        <f t="shared" si="5"/>
        <v>0</v>
      </c>
      <c r="T606">
        <f t="shared" si="6"/>
        <v>0</v>
      </c>
      <c r="U606">
        <f t="shared" si="7"/>
        <v>0</v>
      </c>
      <c r="V606">
        <f t="shared" si="8"/>
        <v>0</v>
      </c>
      <c r="W606">
        <f t="shared" si="9"/>
        <v>0</v>
      </c>
      <c r="X606">
        <f t="shared" si="10"/>
        <v>0</v>
      </c>
      <c r="Y606">
        <f t="shared" si="11"/>
        <v>0</v>
      </c>
      <c r="Z606">
        <f t="shared" si="12"/>
        <v>0</v>
      </c>
      <c r="AA606">
        <f t="shared" si="13"/>
        <v>0</v>
      </c>
      <c r="AB606">
        <f t="shared" si="14"/>
        <v>0</v>
      </c>
      <c r="AC606">
        <f t="shared" si="15"/>
        <v>0</v>
      </c>
      <c r="AE606">
        <f t="shared" si="0"/>
      </c>
      <c r="AV606">
        <f t="shared" si="16"/>
      </c>
      <c r="BM606">
        <f t="shared" si="17"/>
      </c>
      <c r="CD606">
        <f t="shared" si="0"/>
      </c>
      <c r="CZ606">
        <f t="shared" si="18"/>
      </c>
      <c r="DA606">
        <f t="shared" si="1"/>
      </c>
      <c r="DB606">
        <f t="shared" si="19"/>
      </c>
      <c r="DC606">
        <f t="shared" si="20"/>
      </c>
      <c r="DD606">
        <f t="shared" si="21"/>
      </c>
      <c r="DE606">
        <f t="shared" si="22"/>
      </c>
      <c r="DF606">
        <f t="shared" si="23"/>
      </c>
      <c r="DG606">
        <f t="shared" si="24"/>
      </c>
      <c r="DH606">
        <f t="shared" si="25"/>
      </c>
      <c r="DI606">
        <f t="shared" si="1"/>
      </c>
    </row>
    <row r="607" ht="15" customHeight="1">
      <c r="B607">
        <f t="shared" si="2"/>
      </c>
      <c r="R607">
        <f t="shared" si="4"/>
        <v>0</v>
      </c>
      <c r="S607">
        <f t="shared" si="5"/>
        <v>0</v>
      </c>
      <c r="T607">
        <f t="shared" si="6"/>
        <v>0</v>
      </c>
      <c r="U607">
        <f t="shared" si="7"/>
        <v>0</v>
      </c>
      <c r="V607">
        <f t="shared" si="8"/>
        <v>0</v>
      </c>
      <c r="W607">
        <f t="shared" si="9"/>
        <v>0</v>
      </c>
      <c r="X607">
        <f t="shared" si="10"/>
        <v>0</v>
      </c>
      <c r="Y607">
        <f t="shared" si="11"/>
        <v>0</v>
      </c>
      <c r="Z607">
        <f t="shared" si="12"/>
        <v>0</v>
      </c>
      <c r="AA607">
        <f t="shared" si="13"/>
        <v>0</v>
      </c>
      <c r="AB607">
        <f t="shared" si="14"/>
        <v>0</v>
      </c>
      <c r="AC607">
        <f t="shared" si="15"/>
        <v>0</v>
      </c>
      <c r="AE607">
        <f t="shared" si="0"/>
      </c>
      <c r="AV607">
        <f t="shared" si="16"/>
      </c>
      <c r="BM607">
        <f t="shared" si="17"/>
      </c>
      <c r="CD607">
        <f t="shared" si="0"/>
      </c>
      <c r="CZ607">
        <f t="shared" si="18"/>
      </c>
      <c r="DA607">
        <f t="shared" si="1"/>
      </c>
      <c r="DB607">
        <f t="shared" si="19"/>
      </c>
      <c r="DC607">
        <f t="shared" si="20"/>
      </c>
      <c r="DD607">
        <f t="shared" si="21"/>
      </c>
      <c r="DE607">
        <f t="shared" si="22"/>
      </c>
      <c r="DF607">
        <f t="shared" si="23"/>
      </c>
      <c r="DG607">
        <f t="shared" si="24"/>
      </c>
      <c r="DH607">
        <f t="shared" si="25"/>
      </c>
      <c r="DI607">
        <f t="shared" si="1"/>
      </c>
    </row>
    <row r="608" ht="15" customHeight="1">
      <c r="B608">
        <f t="shared" si="2"/>
      </c>
      <c r="R608">
        <f t="shared" si="4"/>
        <v>0</v>
      </c>
      <c r="S608">
        <f t="shared" si="5"/>
        <v>0</v>
      </c>
      <c r="T608">
        <f t="shared" si="6"/>
        <v>0</v>
      </c>
      <c r="U608">
        <f t="shared" si="7"/>
        <v>0</v>
      </c>
      <c r="V608">
        <f t="shared" si="8"/>
        <v>0</v>
      </c>
      <c r="W608">
        <f t="shared" si="9"/>
        <v>0</v>
      </c>
      <c r="X608">
        <f t="shared" si="10"/>
        <v>0</v>
      </c>
      <c r="Y608">
        <f t="shared" si="11"/>
        <v>0</v>
      </c>
      <c r="Z608">
        <f t="shared" si="12"/>
        <v>0</v>
      </c>
      <c r="AA608">
        <f t="shared" si="13"/>
        <v>0</v>
      </c>
      <c r="AB608">
        <f t="shared" si="14"/>
        <v>0</v>
      </c>
      <c r="AC608">
        <f t="shared" si="15"/>
        <v>0</v>
      </c>
      <c r="AE608">
        <f t="shared" si="0"/>
      </c>
      <c r="AV608">
        <f t="shared" si="16"/>
      </c>
      <c r="BM608">
        <f t="shared" si="17"/>
      </c>
      <c r="CD608">
        <f t="shared" si="0"/>
      </c>
      <c r="CZ608">
        <f t="shared" si="18"/>
      </c>
      <c r="DA608">
        <f t="shared" si="1"/>
      </c>
      <c r="DB608">
        <f t="shared" si="19"/>
      </c>
      <c r="DC608">
        <f t="shared" si="20"/>
      </c>
      <c r="DD608">
        <f t="shared" si="21"/>
      </c>
      <c r="DE608">
        <f t="shared" si="22"/>
      </c>
      <c r="DF608">
        <f t="shared" si="23"/>
      </c>
      <c r="DG608">
        <f t="shared" si="24"/>
      </c>
      <c r="DH608">
        <f t="shared" si="25"/>
      </c>
      <c r="DI608">
        <f t="shared" si="1"/>
      </c>
    </row>
    <row r="609" ht="15" customHeight="1">
      <c r="B609">
        <f t="shared" si="2"/>
      </c>
      <c r="R609">
        <f t="shared" si="4"/>
        <v>0</v>
      </c>
      <c r="S609">
        <f t="shared" si="5"/>
        <v>0</v>
      </c>
      <c r="T609">
        <f t="shared" si="6"/>
        <v>0</v>
      </c>
      <c r="U609">
        <f t="shared" si="7"/>
        <v>0</v>
      </c>
      <c r="V609">
        <f t="shared" si="8"/>
        <v>0</v>
      </c>
      <c r="W609">
        <f t="shared" si="9"/>
        <v>0</v>
      </c>
      <c r="X609">
        <f t="shared" si="10"/>
        <v>0</v>
      </c>
      <c r="Y609">
        <f t="shared" si="11"/>
        <v>0</v>
      </c>
      <c r="Z609">
        <f t="shared" si="12"/>
        <v>0</v>
      </c>
      <c r="AA609">
        <f t="shared" si="13"/>
        <v>0</v>
      </c>
      <c r="AB609">
        <f t="shared" si="14"/>
        <v>0</v>
      </c>
      <c r="AC609">
        <f t="shared" si="15"/>
        <v>0</v>
      </c>
      <c r="AE609">
        <f t="shared" si="0"/>
      </c>
      <c r="AV609">
        <f t="shared" si="16"/>
      </c>
      <c r="BM609">
        <f t="shared" si="17"/>
      </c>
      <c r="CD609">
        <f t="shared" si="0"/>
      </c>
      <c r="CZ609">
        <f t="shared" si="18"/>
      </c>
      <c r="DA609">
        <f t="shared" si="1"/>
      </c>
      <c r="DB609">
        <f t="shared" si="19"/>
      </c>
      <c r="DC609">
        <f t="shared" si="20"/>
      </c>
      <c r="DD609">
        <f t="shared" si="21"/>
      </c>
      <c r="DE609">
        <f t="shared" si="22"/>
      </c>
      <c r="DF609">
        <f t="shared" si="23"/>
      </c>
      <c r="DG609">
        <f t="shared" si="24"/>
      </c>
      <c r="DH609">
        <f t="shared" si="25"/>
      </c>
      <c r="DI609">
        <f t="shared" si="1"/>
      </c>
    </row>
    <row r="610" ht="15" customHeight="1">
      <c r="B610">
        <f t="shared" si="2"/>
      </c>
      <c r="R610">
        <f t="shared" si="4"/>
        <v>0</v>
      </c>
      <c r="S610">
        <f t="shared" si="5"/>
        <v>0</v>
      </c>
      <c r="T610">
        <f t="shared" si="6"/>
        <v>0</v>
      </c>
      <c r="U610">
        <f t="shared" si="7"/>
        <v>0</v>
      </c>
      <c r="V610">
        <f t="shared" si="8"/>
        <v>0</v>
      </c>
      <c r="W610">
        <f t="shared" si="9"/>
        <v>0</v>
      </c>
      <c r="X610">
        <f t="shared" si="10"/>
        <v>0</v>
      </c>
      <c r="Y610">
        <f t="shared" si="11"/>
        <v>0</v>
      </c>
      <c r="Z610">
        <f t="shared" si="12"/>
        <v>0</v>
      </c>
      <c r="AA610">
        <f t="shared" si="13"/>
        <v>0</v>
      </c>
      <c r="AB610">
        <f t="shared" si="14"/>
        <v>0</v>
      </c>
      <c r="AC610">
        <f t="shared" si="15"/>
        <v>0</v>
      </c>
      <c r="AE610">
        <f t="shared" si="0"/>
      </c>
      <c r="AV610">
        <f t="shared" si="16"/>
      </c>
      <c r="BM610">
        <f t="shared" si="17"/>
      </c>
      <c r="CD610">
        <f t="shared" si="0"/>
      </c>
      <c r="CZ610">
        <f t="shared" si="18"/>
      </c>
      <c r="DA610">
        <f t="shared" si="1"/>
      </c>
      <c r="DB610">
        <f t="shared" si="19"/>
      </c>
      <c r="DC610">
        <f t="shared" si="20"/>
      </c>
      <c r="DD610">
        <f t="shared" si="21"/>
      </c>
      <c r="DE610">
        <f t="shared" si="22"/>
      </c>
      <c r="DF610">
        <f t="shared" si="23"/>
      </c>
      <c r="DG610">
        <f t="shared" si="24"/>
      </c>
      <c r="DH610">
        <f t="shared" si="25"/>
      </c>
      <c r="DI610">
        <f t="shared" si="1"/>
      </c>
    </row>
    <row r="611" ht="15" customHeight="1">
      <c r="B611">
        <f t="shared" si="2"/>
      </c>
      <c r="R611">
        <f t="shared" si="4"/>
        <v>0</v>
      </c>
      <c r="S611">
        <f t="shared" si="5"/>
        <v>0</v>
      </c>
      <c r="T611">
        <f t="shared" si="6"/>
        <v>0</v>
      </c>
      <c r="U611">
        <f t="shared" si="7"/>
        <v>0</v>
      </c>
      <c r="V611">
        <f t="shared" si="8"/>
        <v>0</v>
      </c>
      <c r="W611">
        <f t="shared" si="9"/>
        <v>0</v>
      </c>
      <c r="X611">
        <f t="shared" si="10"/>
        <v>0</v>
      </c>
      <c r="Y611">
        <f t="shared" si="11"/>
        <v>0</v>
      </c>
      <c r="Z611">
        <f t="shared" si="12"/>
        <v>0</v>
      </c>
      <c r="AA611">
        <f t="shared" si="13"/>
        <v>0</v>
      </c>
      <c r="AB611">
        <f t="shared" si="14"/>
        <v>0</v>
      </c>
      <c r="AC611">
        <f t="shared" si="15"/>
        <v>0</v>
      </c>
      <c r="AE611">
        <f t="shared" si="0"/>
      </c>
      <c r="AV611">
        <f t="shared" si="16"/>
      </c>
      <c r="BM611">
        <f t="shared" si="17"/>
      </c>
      <c r="CD611">
        <f t="shared" si="0"/>
      </c>
      <c r="CZ611">
        <f t="shared" si="18"/>
      </c>
      <c r="DA611">
        <f t="shared" si="1"/>
      </c>
      <c r="DB611">
        <f t="shared" si="19"/>
      </c>
      <c r="DC611">
        <f t="shared" si="20"/>
      </c>
      <c r="DD611">
        <f t="shared" si="21"/>
      </c>
      <c r="DE611">
        <f t="shared" si="22"/>
      </c>
      <c r="DF611">
        <f t="shared" si="23"/>
      </c>
      <c r="DG611">
        <f t="shared" si="24"/>
      </c>
      <c r="DH611">
        <f t="shared" si="25"/>
      </c>
      <c r="DI611">
        <f t="shared" si="1"/>
      </c>
    </row>
    <row r="612" ht="15" customHeight="1">
      <c r="B612">
        <f t="shared" si="2"/>
      </c>
      <c r="R612">
        <f t="shared" si="4"/>
        <v>0</v>
      </c>
      <c r="S612">
        <f t="shared" si="5"/>
        <v>0</v>
      </c>
      <c r="T612">
        <f t="shared" si="6"/>
        <v>0</v>
      </c>
      <c r="U612">
        <f t="shared" si="7"/>
        <v>0</v>
      </c>
      <c r="V612">
        <f t="shared" si="8"/>
        <v>0</v>
      </c>
      <c r="W612">
        <f t="shared" si="9"/>
        <v>0</v>
      </c>
      <c r="X612">
        <f t="shared" si="10"/>
        <v>0</v>
      </c>
      <c r="Y612">
        <f t="shared" si="11"/>
        <v>0</v>
      </c>
      <c r="Z612">
        <f t="shared" si="12"/>
        <v>0</v>
      </c>
      <c r="AA612">
        <f t="shared" si="13"/>
        <v>0</v>
      </c>
      <c r="AB612">
        <f t="shared" si="14"/>
        <v>0</v>
      </c>
      <c r="AC612">
        <f t="shared" si="15"/>
        <v>0</v>
      </c>
      <c r="AE612">
        <f t="shared" si="0"/>
      </c>
      <c r="AV612">
        <f t="shared" si="16"/>
      </c>
      <c r="BM612">
        <f t="shared" si="17"/>
      </c>
      <c r="CD612">
        <f t="shared" si="0"/>
      </c>
      <c r="CZ612">
        <f t="shared" si="18"/>
      </c>
      <c r="DA612">
        <f t="shared" si="1"/>
      </c>
      <c r="DB612">
        <f t="shared" si="19"/>
      </c>
      <c r="DC612">
        <f t="shared" si="20"/>
      </c>
      <c r="DD612">
        <f t="shared" si="21"/>
      </c>
      <c r="DE612">
        <f t="shared" si="22"/>
      </c>
      <c r="DF612">
        <f t="shared" si="23"/>
      </c>
      <c r="DG612">
        <f t="shared" si="24"/>
      </c>
      <c r="DH612">
        <f t="shared" si="25"/>
      </c>
      <c r="DI612">
        <f t="shared" si="1"/>
      </c>
    </row>
    <row r="613" ht="15" customHeight="1">
      <c r="B613">
        <f t="shared" si="2"/>
      </c>
      <c r="R613">
        <f t="shared" si="4"/>
        <v>0</v>
      </c>
      <c r="S613">
        <f t="shared" si="5"/>
        <v>0</v>
      </c>
      <c r="T613">
        <f t="shared" si="6"/>
        <v>0</v>
      </c>
      <c r="U613">
        <f t="shared" si="7"/>
        <v>0</v>
      </c>
      <c r="V613">
        <f t="shared" si="8"/>
        <v>0</v>
      </c>
      <c r="W613">
        <f t="shared" si="9"/>
        <v>0</v>
      </c>
      <c r="X613">
        <f t="shared" si="10"/>
        <v>0</v>
      </c>
      <c r="Y613">
        <f t="shared" si="11"/>
        <v>0</v>
      </c>
      <c r="Z613">
        <f t="shared" si="12"/>
        <v>0</v>
      </c>
      <c r="AA613">
        <f t="shared" si="13"/>
        <v>0</v>
      </c>
      <c r="AB613">
        <f t="shared" si="14"/>
        <v>0</v>
      </c>
      <c r="AC613">
        <f t="shared" si="15"/>
        <v>0</v>
      </c>
      <c r="AE613">
        <f t="shared" si="0"/>
      </c>
      <c r="AV613">
        <f t="shared" si="16"/>
      </c>
      <c r="BM613">
        <f t="shared" si="17"/>
      </c>
      <c r="CD613">
        <f t="shared" si="0"/>
      </c>
      <c r="CZ613">
        <f t="shared" si="18"/>
      </c>
      <c r="DA613">
        <f t="shared" si="1"/>
      </c>
      <c r="DB613">
        <f t="shared" si="19"/>
      </c>
      <c r="DC613">
        <f t="shared" si="20"/>
      </c>
      <c r="DD613">
        <f t="shared" si="21"/>
      </c>
      <c r="DE613">
        <f t="shared" si="22"/>
      </c>
      <c r="DF613">
        <f t="shared" si="23"/>
      </c>
      <c r="DG613">
        <f t="shared" si="24"/>
      </c>
      <c r="DH613">
        <f t="shared" si="25"/>
      </c>
      <c r="DI613">
        <f t="shared" si="1"/>
      </c>
    </row>
    <row r="614" ht="15" customHeight="1">
      <c r="B614">
        <f t="shared" si="2"/>
      </c>
      <c r="R614">
        <f t="shared" si="4"/>
        <v>0</v>
      </c>
      <c r="S614">
        <f t="shared" si="5"/>
        <v>0</v>
      </c>
      <c r="T614">
        <f t="shared" si="6"/>
        <v>0</v>
      </c>
      <c r="U614">
        <f t="shared" si="7"/>
        <v>0</v>
      </c>
      <c r="V614">
        <f t="shared" si="8"/>
        <v>0</v>
      </c>
      <c r="W614">
        <f t="shared" si="9"/>
        <v>0</v>
      </c>
      <c r="X614">
        <f t="shared" si="10"/>
        <v>0</v>
      </c>
      <c r="Y614">
        <f t="shared" si="11"/>
        <v>0</v>
      </c>
      <c r="Z614">
        <f t="shared" si="12"/>
        <v>0</v>
      </c>
      <c r="AA614">
        <f t="shared" si="13"/>
        <v>0</v>
      </c>
      <c r="AB614">
        <f t="shared" si="14"/>
        <v>0</v>
      </c>
      <c r="AC614">
        <f t="shared" si="15"/>
        <v>0</v>
      </c>
      <c r="AE614">
        <f t="shared" si="0"/>
      </c>
      <c r="AV614">
        <f t="shared" si="16"/>
      </c>
      <c r="BM614">
        <f t="shared" si="17"/>
      </c>
      <c r="CD614">
        <f t="shared" si="0"/>
      </c>
      <c r="CZ614">
        <f t="shared" si="18"/>
      </c>
      <c r="DA614">
        <f t="shared" si="1"/>
      </c>
      <c r="DB614">
        <f t="shared" si="19"/>
      </c>
      <c r="DC614">
        <f t="shared" si="20"/>
      </c>
      <c r="DD614">
        <f t="shared" si="21"/>
      </c>
      <c r="DE614">
        <f t="shared" si="22"/>
      </c>
      <c r="DF614">
        <f t="shared" si="23"/>
      </c>
      <c r="DG614">
        <f t="shared" si="24"/>
      </c>
      <c r="DH614">
        <f t="shared" si="25"/>
      </c>
      <c r="DI614">
        <f t="shared" si="1"/>
      </c>
    </row>
    <row r="615" ht="15" customHeight="1">
      <c r="B615">
        <f t="shared" si="2"/>
      </c>
      <c r="R615">
        <f t="shared" si="4"/>
        <v>0</v>
      </c>
      <c r="S615">
        <f t="shared" si="5"/>
        <v>0</v>
      </c>
      <c r="T615">
        <f t="shared" si="6"/>
        <v>0</v>
      </c>
      <c r="U615">
        <f t="shared" si="7"/>
        <v>0</v>
      </c>
      <c r="V615">
        <f t="shared" si="8"/>
        <v>0</v>
      </c>
      <c r="W615">
        <f t="shared" si="9"/>
        <v>0</v>
      </c>
      <c r="X615">
        <f t="shared" si="10"/>
        <v>0</v>
      </c>
      <c r="Y615">
        <f t="shared" si="11"/>
        <v>0</v>
      </c>
      <c r="Z615">
        <f t="shared" si="12"/>
        <v>0</v>
      </c>
      <c r="AA615">
        <f t="shared" si="13"/>
        <v>0</v>
      </c>
      <c r="AB615">
        <f t="shared" si="14"/>
        <v>0</v>
      </c>
      <c r="AC615">
        <f t="shared" si="15"/>
        <v>0</v>
      </c>
      <c r="AE615">
        <f t="shared" si="0"/>
      </c>
      <c r="AV615">
        <f t="shared" si="16"/>
      </c>
      <c r="BM615">
        <f t="shared" si="17"/>
      </c>
      <c r="CD615">
        <f t="shared" si="0"/>
      </c>
      <c r="CZ615">
        <f t="shared" si="18"/>
      </c>
      <c r="DA615">
        <f t="shared" si="1"/>
      </c>
      <c r="DB615">
        <f t="shared" si="19"/>
      </c>
      <c r="DC615">
        <f t="shared" si="20"/>
      </c>
      <c r="DD615">
        <f t="shared" si="21"/>
      </c>
      <c r="DE615">
        <f t="shared" si="22"/>
      </c>
      <c r="DF615">
        <f t="shared" si="23"/>
      </c>
      <c r="DG615">
        <f t="shared" si="24"/>
      </c>
      <c r="DH615">
        <f t="shared" si="25"/>
      </c>
      <c r="DI615">
        <f t="shared" si="1"/>
      </c>
    </row>
    <row r="616" ht="15" customHeight="1">
      <c r="B616">
        <f t="shared" si="2"/>
      </c>
      <c r="R616">
        <f t="shared" si="4"/>
        <v>0</v>
      </c>
      <c r="S616">
        <f t="shared" si="5"/>
        <v>0</v>
      </c>
      <c r="T616">
        <f t="shared" si="6"/>
        <v>0</v>
      </c>
      <c r="U616">
        <f t="shared" si="7"/>
        <v>0</v>
      </c>
      <c r="V616">
        <f t="shared" si="8"/>
        <v>0</v>
      </c>
      <c r="W616">
        <f t="shared" si="9"/>
        <v>0</v>
      </c>
      <c r="X616">
        <f t="shared" si="10"/>
        <v>0</v>
      </c>
      <c r="Y616">
        <f t="shared" si="11"/>
        <v>0</v>
      </c>
      <c r="Z616">
        <f t="shared" si="12"/>
        <v>0</v>
      </c>
      <c r="AA616">
        <f t="shared" si="13"/>
        <v>0</v>
      </c>
      <c r="AB616">
        <f t="shared" si="14"/>
        <v>0</v>
      </c>
      <c r="AC616">
        <f t="shared" si="15"/>
        <v>0</v>
      </c>
      <c r="AE616">
        <f t="shared" si="0"/>
      </c>
      <c r="AV616">
        <f t="shared" si="16"/>
      </c>
      <c r="BM616">
        <f t="shared" si="17"/>
      </c>
      <c r="CD616">
        <f t="shared" si="0"/>
      </c>
      <c r="CZ616">
        <f t="shared" si="18"/>
      </c>
      <c r="DA616">
        <f t="shared" si="1"/>
      </c>
      <c r="DB616">
        <f t="shared" si="19"/>
      </c>
      <c r="DC616">
        <f t="shared" si="20"/>
      </c>
      <c r="DD616">
        <f t="shared" si="21"/>
      </c>
      <c r="DE616">
        <f t="shared" si="22"/>
      </c>
      <c r="DF616">
        <f t="shared" si="23"/>
      </c>
      <c r="DG616">
        <f t="shared" si="24"/>
      </c>
      <c r="DH616">
        <f t="shared" si="25"/>
      </c>
      <c r="DI616">
        <f t="shared" si="1"/>
      </c>
    </row>
    <row r="617" ht="15" customHeight="1">
      <c r="B617">
        <f t="shared" si="2"/>
      </c>
      <c r="R617">
        <f t="shared" si="4"/>
        <v>0</v>
      </c>
      <c r="S617">
        <f t="shared" si="5"/>
        <v>0</v>
      </c>
      <c r="T617">
        <f t="shared" si="6"/>
        <v>0</v>
      </c>
      <c r="U617">
        <f t="shared" si="7"/>
        <v>0</v>
      </c>
      <c r="V617">
        <f t="shared" si="8"/>
        <v>0</v>
      </c>
      <c r="W617">
        <f t="shared" si="9"/>
        <v>0</v>
      </c>
      <c r="X617">
        <f t="shared" si="10"/>
        <v>0</v>
      </c>
      <c r="Y617">
        <f t="shared" si="11"/>
        <v>0</v>
      </c>
      <c r="Z617">
        <f t="shared" si="12"/>
        <v>0</v>
      </c>
      <c r="AA617">
        <f t="shared" si="13"/>
        <v>0</v>
      </c>
      <c r="AB617">
        <f t="shared" si="14"/>
        <v>0</v>
      </c>
      <c r="AC617">
        <f t="shared" si="15"/>
        <v>0</v>
      </c>
      <c r="AE617">
        <f t="shared" si="0"/>
      </c>
      <c r="AV617">
        <f t="shared" si="16"/>
      </c>
      <c r="BM617">
        <f t="shared" si="17"/>
      </c>
      <c r="CD617">
        <f t="shared" si="0"/>
      </c>
      <c r="CZ617">
        <f t="shared" si="18"/>
      </c>
      <c r="DA617">
        <f t="shared" si="1"/>
      </c>
      <c r="DB617">
        <f t="shared" si="19"/>
      </c>
      <c r="DC617">
        <f t="shared" si="20"/>
      </c>
      <c r="DD617">
        <f t="shared" si="21"/>
      </c>
      <c r="DE617">
        <f t="shared" si="22"/>
      </c>
      <c r="DF617">
        <f t="shared" si="23"/>
      </c>
      <c r="DG617">
        <f t="shared" si="24"/>
      </c>
      <c r="DH617">
        <f t="shared" si="25"/>
      </c>
      <c r="DI617">
        <f t="shared" si="1"/>
      </c>
    </row>
    <row r="618" ht="15" customHeight="1">
      <c r="B618">
        <f t="shared" si="2"/>
      </c>
      <c r="R618">
        <f t="shared" si="4"/>
        <v>0</v>
      </c>
      <c r="S618">
        <f t="shared" si="5"/>
        <v>0</v>
      </c>
      <c r="T618">
        <f t="shared" si="6"/>
        <v>0</v>
      </c>
      <c r="U618">
        <f t="shared" si="7"/>
        <v>0</v>
      </c>
      <c r="V618">
        <f t="shared" si="8"/>
        <v>0</v>
      </c>
      <c r="W618">
        <f t="shared" si="9"/>
        <v>0</v>
      </c>
      <c r="X618">
        <f t="shared" si="10"/>
        <v>0</v>
      </c>
      <c r="Y618">
        <f t="shared" si="11"/>
        <v>0</v>
      </c>
      <c r="Z618">
        <f t="shared" si="12"/>
        <v>0</v>
      </c>
      <c r="AA618">
        <f t="shared" si="13"/>
        <v>0</v>
      </c>
      <c r="AB618">
        <f t="shared" si="14"/>
        <v>0</v>
      </c>
      <c r="AC618">
        <f t="shared" si="15"/>
        <v>0</v>
      </c>
      <c r="AE618">
        <f t="shared" si="0"/>
      </c>
      <c r="AV618">
        <f t="shared" si="16"/>
      </c>
      <c r="BM618">
        <f t="shared" si="17"/>
      </c>
      <c r="CD618">
        <f t="shared" si="0"/>
      </c>
      <c r="CZ618">
        <f t="shared" si="18"/>
      </c>
      <c r="DA618">
        <f t="shared" si="1"/>
      </c>
      <c r="DB618">
        <f t="shared" si="19"/>
      </c>
      <c r="DC618">
        <f t="shared" si="20"/>
      </c>
      <c r="DD618">
        <f t="shared" si="21"/>
      </c>
      <c r="DE618">
        <f t="shared" si="22"/>
      </c>
      <c r="DF618">
        <f t="shared" si="23"/>
      </c>
      <c r="DG618">
        <f t="shared" si="24"/>
      </c>
      <c r="DH618">
        <f t="shared" si="25"/>
      </c>
      <c r="DI618">
        <f t="shared" si="1"/>
      </c>
    </row>
    <row r="619" ht="15" customHeight="1">
      <c r="B619">
        <f t="shared" si="2"/>
      </c>
      <c r="R619">
        <f t="shared" si="4"/>
        <v>0</v>
      </c>
      <c r="S619">
        <f t="shared" si="5"/>
        <v>0</v>
      </c>
      <c r="T619">
        <f t="shared" si="6"/>
        <v>0</v>
      </c>
      <c r="U619">
        <f t="shared" si="7"/>
        <v>0</v>
      </c>
      <c r="V619">
        <f t="shared" si="8"/>
        <v>0</v>
      </c>
      <c r="W619">
        <f t="shared" si="9"/>
        <v>0</v>
      </c>
      <c r="X619">
        <f t="shared" si="10"/>
        <v>0</v>
      </c>
      <c r="Y619">
        <f t="shared" si="11"/>
        <v>0</v>
      </c>
      <c r="Z619">
        <f t="shared" si="12"/>
        <v>0</v>
      </c>
      <c r="AA619">
        <f t="shared" si="13"/>
        <v>0</v>
      </c>
      <c r="AB619">
        <f t="shared" si="14"/>
        <v>0</v>
      </c>
      <c r="AC619">
        <f t="shared" si="15"/>
        <v>0</v>
      </c>
      <c r="AE619">
        <f t="shared" si="0"/>
      </c>
      <c r="AV619">
        <f t="shared" si="16"/>
      </c>
      <c r="BM619">
        <f t="shared" si="17"/>
      </c>
      <c r="CD619">
        <f t="shared" si="0"/>
      </c>
      <c r="CZ619">
        <f t="shared" si="18"/>
      </c>
      <c r="DA619">
        <f t="shared" si="1"/>
      </c>
      <c r="DB619">
        <f t="shared" si="19"/>
      </c>
      <c r="DC619">
        <f t="shared" si="20"/>
      </c>
      <c r="DD619">
        <f t="shared" si="21"/>
      </c>
      <c r="DE619">
        <f t="shared" si="22"/>
      </c>
      <c r="DF619">
        <f t="shared" si="23"/>
      </c>
      <c r="DG619">
        <f t="shared" si="24"/>
      </c>
      <c r="DH619">
        <f t="shared" si="25"/>
      </c>
      <c r="DI619">
        <f t="shared" si="1"/>
      </c>
    </row>
    <row r="620" ht="15" customHeight="1">
      <c r="B620">
        <f t="shared" si="2"/>
      </c>
      <c r="R620">
        <f t="shared" si="4"/>
        <v>0</v>
      </c>
      <c r="S620">
        <f t="shared" si="5"/>
        <v>0</v>
      </c>
      <c r="T620">
        <f t="shared" si="6"/>
        <v>0</v>
      </c>
      <c r="U620">
        <f t="shared" si="7"/>
        <v>0</v>
      </c>
      <c r="V620">
        <f t="shared" si="8"/>
        <v>0</v>
      </c>
      <c r="W620">
        <f t="shared" si="9"/>
        <v>0</v>
      </c>
      <c r="X620">
        <f t="shared" si="10"/>
        <v>0</v>
      </c>
      <c r="Y620">
        <f t="shared" si="11"/>
        <v>0</v>
      </c>
      <c r="Z620">
        <f t="shared" si="12"/>
        <v>0</v>
      </c>
      <c r="AA620">
        <f t="shared" si="13"/>
        <v>0</v>
      </c>
      <c r="AB620">
        <f t="shared" si="14"/>
        <v>0</v>
      </c>
      <c r="AC620">
        <f t="shared" si="15"/>
        <v>0</v>
      </c>
      <c r="AE620">
        <f t="shared" si="0"/>
      </c>
      <c r="AV620">
        <f t="shared" si="16"/>
      </c>
      <c r="BM620">
        <f t="shared" si="17"/>
      </c>
      <c r="CD620">
        <f t="shared" si="0"/>
      </c>
      <c r="CZ620">
        <f t="shared" si="18"/>
      </c>
      <c r="DA620">
        <f t="shared" si="1"/>
      </c>
      <c r="DB620">
        <f t="shared" si="19"/>
      </c>
      <c r="DC620">
        <f t="shared" si="20"/>
      </c>
      <c r="DD620">
        <f t="shared" si="21"/>
      </c>
      <c r="DE620">
        <f t="shared" si="22"/>
      </c>
      <c r="DF620">
        <f t="shared" si="23"/>
      </c>
      <c r="DG620">
        <f t="shared" si="24"/>
      </c>
      <c r="DH620">
        <f t="shared" si="25"/>
      </c>
      <c r="DI620">
        <f t="shared" si="1"/>
      </c>
    </row>
    <row r="621" ht="15" customHeight="1">
      <c r="B621">
        <f t="shared" si="2"/>
      </c>
      <c r="R621">
        <f t="shared" si="4"/>
        <v>0</v>
      </c>
      <c r="S621">
        <f t="shared" si="5"/>
        <v>0</v>
      </c>
      <c r="T621">
        <f t="shared" si="6"/>
        <v>0</v>
      </c>
      <c r="U621">
        <f t="shared" si="7"/>
        <v>0</v>
      </c>
      <c r="V621">
        <f t="shared" si="8"/>
        <v>0</v>
      </c>
      <c r="W621">
        <f t="shared" si="9"/>
        <v>0</v>
      </c>
      <c r="X621">
        <f t="shared" si="10"/>
        <v>0</v>
      </c>
      <c r="Y621">
        <f t="shared" si="11"/>
        <v>0</v>
      </c>
      <c r="Z621">
        <f t="shared" si="12"/>
        <v>0</v>
      </c>
      <c r="AA621">
        <f t="shared" si="13"/>
        <v>0</v>
      </c>
      <c r="AB621">
        <f t="shared" si="14"/>
        <v>0</v>
      </c>
      <c r="AC621">
        <f t="shared" si="15"/>
        <v>0</v>
      </c>
      <c r="AE621">
        <f t="shared" si="0"/>
      </c>
      <c r="AV621">
        <f t="shared" si="16"/>
      </c>
      <c r="BM621">
        <f t="shared" si="17"/>
      </c>
      <c r="CD621">
        <f t="shared" si="0"/>
      </c>
      <c r="CZ621">
        <f t="shared" si="18"/>
      </c>
      <c r="DA621">
        <f t="shared" si="1"/>
      </c>
      <c r="DB621">
        <f t="shared" si="19"/>
      </c>
      <c r="DC621">
        <f t="shared" si="20"/>
      </c>
      <c r="DD621">
        <f t="shared" si="21"/>
      </c>
      <c r="DE621">
        <f t="shared" si="22"/>
      </c>
      <c r="DF621">
        <f t="shared" si="23"/>
      </c>
      <c r="DG621">
        <f t="shared" si="24"/>
      </c>
      <c r="DH621">
        <f t="shared" si="25"/>
      </c>
      <c r="DI621">
        <f t="shared" si="1"/>
      </c>
    </row>
    <row r="622" ht="15" customHeight="1">
      <c r="B622">
        <f t="shared" si="2"/>
      </c>
      <c r="R622">
        <f t="shared" si="4"/>
        <v>0</v>
      </c>
      <c r="S622">
        <f t="shared" si="5"/>
        <v>0</v>
      </c>
      <c r="T622">
        <f t="shared" si="6"/>
        <v>0</v>
      </c>
      <c r="U622">
        <f t="shared" si="7"/>
        <v>0</v>
      </c>
      <c r="V622">
        <f t="shared" si="8"/>
        <v>0</v>
      </c>
      <c r="W622">
        <f t="shared" si="9"/>
        <v>0</v>
      </c>
      <c r="X622">
        <f t="shared" si="10"/>
        <v>0</v>
      </c>
      <c r="Y622">
        <f t="shared" si="11"/>
        <v>0</v>
      </c>
      <c r="Z622">
        <f t="shared" si="12"/>
        <v>0</v>
      </c>
      <c r="AA622">
        <f t="shared" si="13"/>
        <v>0</v>
      </c>
      <c r="AB622">
        <f t="shared" si="14"/>
        <v>0</v>
      </c>
      <c r="AC622">
        <f t="shared" si="15"/>
        <v>0</v>
      </c>
      <c r="AE622">
        <f t="shared" si="0"/>
      </c>
      <c r="AV622">
        <f t="shared" si="16"/>
      </c>
      <c r="BM622">
        <f t="shared" si="17"/>
      </c>
      <c r="CD622">
        <f t="shared" si="0"/>
      </c>
      <c r="CZ622">
        <f t="shared" si="18"/>
      </c>
      <c r="DA622">
        <f t="shared" si="1"/>
      </c>
      <c r="DB622">
        <f t="shared" si="19"/>
      </c>
      <c r="DC622">
        <f t="shared" si="20"/>
      </c>
      <c r="DD622">
        <f t="shared" si="21"/>
      </c>
      <c r="DE622">
        <f t="shared" si="22"/>
      </c>
      <c r="DF622">
        <f t="shared" si="23"/>
      </c>
      <c r="DG622">
        <f t="shared" si="24"/>
      </c>
      <c r="DH622">
        <f t="shared" si="25"/>
      </c>
      <c r="DI622">
        <f t="shared" si="1"/>
      </c>
    </row>
    <row r="623" ht="15" customHeight="1">
      <c r="B623">
        <f t="shared" si="2"/>
      </c>
      <c r="R623">
        <f t="shared" si="4"/>
        <v>0</v>
      </c>
      <c r="S623">
        <f t="shared" si="5"/>
        <v>0</v>
      </c>
      <c r="T623">
        <f t="shared" si="6"/>
        <v>0</v>
      </c>
      <c r="U623">
        <f t="shared" si="7"/>
        <v>0</v>
      </c>
      <c r="V623">
        <f t="shared" si="8"/>
        <v>0</v>
      </c>
      <c r="W623">
        <f t="shared" si="9"/>
        <v>0</v>
      </c>
      <c r="X623">
        <f t="shared" si="10"/>
        <v>0</v>
      </c>
      <c r="Y623">
        <f t="shared" si="11"/>
        <v>0</v>
      </c>
      <c r="Z623">
        <f t="shared" si="12"/>
        <v>0</v>
      </c>
      <c r="AA623">
        <f t="shared" si="13"/>
        <v>0</v>
      </c>
      <c r="AB623">
        <f t="shared" si="14"/>
        <v>0</v>
      </c>
      <c r="AC623">
        <f t="shared" si="15"/>
        <v>0</v>
      </c>
      <c r="AE623">
        <f t="shared" si="0"/>
      </c>
      <c r="AV623">
        <f t="shared" si="16"/>
      </c>
      <c r="BM623">
        <f t="shared" si="17"/>
      </c>
      <c r="CD623">
        <f t="shared" si="0"/>
      </c>
      <c r="CZ623">
        <f t="shared" si="18"/>
      </c>
      <c r="DA623">
        <f t="shared" si="1"/>
      </c>
      <c r="DB623">
        <f t="shared" si="19"/>
      </c>
      <c r="DC623">
        <f t="shared" si="20"/>
      </c>
      <c r="DD623">
        <f t="shared" si="21"/>
      </c>
      <c r="DE623">
        <f t="shared" si="22"/>
      </c>
      <c r="DF623">
        <f t="shared" si="23"/>
      </c>
      <c r="DG623">
        <f t="shared" si="24"/>
      </c>
      <c r="DH623">
        <f t="shared" si="25"/>
      </c>
      <c r="DI623">
        <f t="shared" si="1"/>
      </c>
    </row>
    <row r="624" ht="15" customHeight="1">
      <c r="B624">
        <f t="shared" si="2"/>
      </c>
      <c r="R624">
        <f t="shared" si="4"/>
        <v>0</v>
      </c>
      <c r="S624">
        <f t="shared" si="5"/>
        <v>0</v>
      </c>
      <c r="T624">
        <f t="shared" si="6"/>
        <v>0</v>
      </c>
      <c r="U624">
        <f t="shared" si="7"/>
        <v>0</v>
      </c>
      <c r="V624">
        <f t="shared" si="8"/>
        <v>0</v>
      </c>
      <c r="W624">
        <f t="shared" si="9"/>
        <v>0</v>
      </c>
      <c r="X624">
        <f t="shared" si="10"/>
        <v>0</v>
      </c>
      <c r="Y624">
        <f t="shared" si="11"/>
        <v>0</v>
      </c>
      <c r="Z624">
        <f t="shared" si="12"/>
        <v>0</v>
      </c>
      <c r="AA624">
        <f t="shared" si="13"/>
        <v>0</v>
      </c>
      <c r="AB624">
        <f t="shared" si="14"/>
        <v>0</v>
      </c>
      <c r="AC624">
        <f t="shared" si="15"/>
        <v>0</v>
      </c>
      <c r="AE624">
        <f t="shared" si="0"/>
      </c>
      <c r="AV624">
        <f t="shared" si="16"/>
      </c>
      <c r="BM624">
        <f t="shared" si="17"/>
      </c>
      <c r="CD624">
        <f t="shared" si="0"/>
      </c>
      <c r="CZ624">
        <f t="shared" si="18"/>
      </c>
      <c r="DA624">
        <f t="shared" si="1"/>
      </c>
      <c r="DB624">
        <f t="shared" si="19"/>
      </c>
      <c r="DC624">
        <f t="shared" si="20"/>
      </c>
      <c r="DD624">
        <f t="shared" si="21"/>
      </c>
      <c r="DE624">
        <f t="shared" si="22"/>
      </c>
      <c r="DF624">
        <f t="shared" si="23"/>
      </c>
      <c r="DG624">
        <f t="shared" si="24"/>
      </c>
      <c r="DH624">
        <f t="shared" si="25"/>
      </c>
      <c r="DI624">
        <f t="shared" si="1"/>
      </c>
    </row>
    <row r="625" ht="15" customHeight="1">
      <c r="B625">
        <f t="shared" si="2"/>
      </c>
      <c r="R625">
        <f t="shared" si="4"/>
        <v>0</v>
      </c>
      <c r="S625">
        <f t="shared" si="5"/>
        <v>0</v>
      </c>
      <c r="T625">
        <f t="shared" si="6"/>
        <v>0</v>
      </c>
      <c r="U625">
        <f t="shared" si="7"/>
        <v>0</v>
      </c>
      <c r="V625">
        <f t="shared" si="8"/>
        <v>0</v>
      </c>
      <c r="W625">
        <f t="shared" si="9"/>
        <v>0</v>
      </c>
      <c r="X625">
        <f t="shared" si="10"/>
        <v>0</v>
      </c>
      <c r="Y625">
        <f t="shared" si="11"/>
        <v>0</v>
      </c>
      <c r="Z625">
        <f t="shared" si="12"/>
        <v>0</v>
      </c>
      <c r="AA625">
        <f t="shared" si="13"/>
        <v>0</v>
      </c>
      <c r="AB625">
        <f t="shared" si="14"/>
        <v>0</v>
      </c>
      <c r="AC625">
        <f t="shared" si="15"/>
        <v>0</v>
      </c>
      <c r="AE625">
        <f t="shared" si="0"/>
      </c>
      <c r="AV625">
        <f t="shared" si="16"/>
      </c>
      <c r="BM625">
        <f t="shared" si="17"/>
      </c>
      <c r="CD625">
        <f t="shared" si="0"/>
      </c>
      <c r="CZ625">
        <f t="shared" si="18"/>
      </c>
      <c r="DA625">
        <f t="shared" si="1"/>
      </c>
      <c r="DB625">
        <f t="shared" si="19"/>
      </c>
      <c r="DC625">
        <f t="shared" si="20"/>
      </c>
      <c r="DD625">
        <f t="shared" si="21"/>
      </c>
      <c r="DE625">
        <f t="shared" si="22"/>
      </c>
      <c r="DF625">
        <f t="shared" si="23"/>
      </c>
      <c r="DG625">
        <f t="shared" si="24"/>
      </c>
      <c r="DH625">
        <f t="shared" si="25"/>
      </c>
      <c r="DI625">
        <f t="shared" si="1"/>
      </c>
    </row>
    <row r="626" ht="15" customHeight="1">
      <c r="B626">
        <f t="shared" si="2"/>
      </c>
      <c r="R626">
        <f t="shared" si="4"/>
        <v>0</v>
      </c>
      <c r="S626">
        <f t="shared" si="5"/>
        <v>0</v>
      </c>
      <c r="T626">
        <f t="shared" si="6"/>
        <v>0</v>
      </c>
      <c r="U626">
        <f t="shared" si="7"/>
        <v>0</v>
      </c>
      <c r="V626">
        <f t="shared" si="8"/>
        <v>0</v>
      </c>
      <c r="W626">
        <f t="shared" si="9"/>
        <v>0</v>
      </c>
      <c r="X626">
        <f t="shared" si="10"/>
        <v>0</v>
      </c>
      <c r="Y626">
        <f t="shared" si="11"/>
        <v>0</v>
      </c>
      <c r="Z626">
        <f t="shared" si="12"/>
        <v>0</v>
      </c>
      <c r="AA626">
        <f t="shared" si="13"/>
        <v>0</v>
      </c>
      <c r="AB626">
        <f t="shared" si="14"/>
        <v>0</v>
      </c>
      <c r="AC626">
        <f t="shared" si="15"/>
        <v>0</v>
      </c>
      <c r="AE626">
        <f t="shared" si="0"/>
      </c>
      <c r="AV626">
        <f t="shared" si="16"/>
      </c>
      <c r="BM626">
        <f t="shared" si="17"/>
      </c>
      <c r="CD626">
        <f t="shared" si="0"/>
      </c>
      <c r="CZ626">
        <f t="shared" si="18"/>
      </c>
      <c r="DA626">
        <f t="shared" si="1"/>
      </c>
      <c r="DB626">
        <f t="shared" si="19"/>
      </c>
      <c r="DC626">
        <f t="shared" si="20"/>
      </c>
      <c r="DD626">
        <f t="shared" si="21"/>
      </c>
      <c r="DE626">
        <f t="shared" si="22"/>
      </c>
      <c r="DF626">
        <f t="shared" si="23"/>
      </c>
      <c r="DG626">
        <f t="shared" si="24"/>
      </c>
      <c r="DH626">
        <f t="shared" si="25"/>
      </c>
      <c r="DI626">
        <f t="shared" si="1"/>
      </c>
    </row>
    <row r="627" ht="15" customHeight="1">
      <c r="B627">
        <f t="shared" si="2"/>
      </c>
      <c r="R627">
        <f t="shared" si="4"/>
        <v>0</v>
      </c>
      <c r="S627">
        <f t="shared" si="5"/>
        <v>0</v>
      </c>
      <c r="T627">
        <f t="shared" si="6"/>
        <v>0</v>
      </c>
      <c r="U627">
        <f t="shared" si="7"/>
        <v>0</v>
      </c>
      <c r="V627">
        <f t="shared" si="8"/>
        <v>0</v>
      </c>
      <c r="W627">
        <f t="shared" si="9"/>
        <v>0</v>
      </c>
      <c r="X627">
        <f t="shared" si="10"/>
        <v>0</v>
      </c>
      <c r="Y627">
        <f t="shared" si="11"/>
        <v>0</v>
      </c>
      <c r="Z627">
        <f t="shared" si="12"/>
        <v>0</v>
      </c>
      <c r="AA627">
        <f t="shared" si="13"/>
        <v>0</v>
      </c>
      <c r="AB627">
        <f t="shared" si="14"/>
        <v>0</v>
      </c>
      <c r="AC627">
        <f t="shared" si="15"/>
        <v>0</v>
      </c>
      <c r="AE627">
        <f t="shared" si="0"/>
      </c>
      <c r="AV627">
        <f t="shared" si="16"/>
      </c>
      <c r="BM627">
        <f t="shared" si="17"/>
      </c>
      <c r="CD627">
        <f t="shared" si="0"/>
      </c>
      <c r="CZ627">
        <f t="shared" si="18"/>
      </c>
      <c r="DA627">
        <f t="shared" si="1"/>
      </c>
      <c r="DB627">
        <f t="shared" si="19"/>
      </c>
      <c r="DC627">
        <f t="shared" si="20"/>
      </c>
      <c r="DD627">
        <f t="shared" si="21"/>
      </c>
      <c r="DE627">
        <f t="shared" si="22"/>
      </c>
      <c r="DF627">
        <f t="shared" si="23"/>
      </c>
      <c r="DG627">
        <f t="shared" si="24"/>
      </c>
      <c r="DH627">
        <f t="shared" si="25"/>
      </c>
      <c r="DI627">
        <f t="shared" si="1"/>
      </c>
    </row>
    <row r="628" ht="15" customHeight="1">
      <c r="B628">
        <f t="shared" si="2"/>
      </c>
      <c r="R628">
        <f t="shared" si="4"/>
        <v>0</v>
      </c>
      <c r="S628">
        <f t="shared" si="5"/>
        <v>0</v>
      </c>
      <c r="T628">
        <f t="shared" si="6"/>
        <v>0</v>
      </c>
      <c r="U628">
        <f t="shared" si="7"/>
        <v>0</v>
      </c>
      <c r="V628">
        <f t="shared" si="8"/>
        <v>0</v>
      </c>
      <c r="W628">
        <f t="shared" si="9"/>
        <v>0</v>
      </c>
      <c r="X628">
        <f t="shared" si="10"/>
        <v>0</v>
      </c>
      <c r="Y628">
        <f t="shared" si="11"/>
        <v>0</v>
      </c>
      <c r="Z628">
        <f t="shared" si="12"/>
        <v>0</v>
      </c>
      <c r="AA628">
        <f t="shared" si="13"/>
        <v>0</v>
      </c>
      <c r="AB628">
        <f t="shared" si="14"/>
        <v>0</v>
      </c>
      <c r="AC628">
        <f t="shared" si="15"/>
        <v>0</v>
      </c>
      <c r="AE628">
        <f t="shared" si="0"/>
      </c>
      <c r="AV628">
        <f t="shared" si="16"/>
      </c>
      <c r="BM628">
        <f t="shared" si="17"/>
      </c>
      <c r="CD628">
        <f t="shared" si="0"/>
      </c>
      <c r="CZ628">
        <f t="shared" si="18"/>
      </c>
      <c r="DA628">
        <f t="shared" si="1"/>
      </c>
      <c r="DB628">
        <f t="shared" si="19"/>
      </c>
      <c r="DC628">
        <f t="shared" si="20"/>
      </c>
      <c r="DD628">
        <f t="shared" si="21"/>
      </c>
      <c r="DE628">
        <f t="shared" si="22"/>
      </c>
      <c r="DF628">
        <f t="shared" si="23"/>
      </c>
      <c r="DG628">
        <f t="shared" si="24"/>
      </c>
      <c r="DH628">
        <f t="shared" si="25"/>
      </c>
      <c r="DI628">
        <f t="shared" si="1"/>
      </c>
    </row>
    <row r="629" ht="15" customHeight="1">
      <c r="B629">
        <f t="shared" si="2"/>
      </c>
      <c r="R629">
        <f t="shared" si="4"/>
        <v>0</v>
      </c>
      <c r="S629">
        <f t="shared" si="5"/>
        <v>0</v>
      </c>
      <c r="T629">
        <f t="shared" si="6"/>
        <v>0</v>
      </c>
      <c r="U629">
        <f t="shared" si="7"/>
        <v>0</v>
      </c>
      <c r="V629">
        <f t="shared" si="8"/>
        <v>0</v>
      </c>
      <c r="W629">
        <f t="shared" si="9"/>
        <v>0</v>
      </c>
      <c r="X629">
        <f t="shared" si="10"/>
        <v>0</v>
      </c>
      <c r="Y629">
        <f t="shared" si="11"/>
        <v>0</v>
      </c>
      <c r="Z629">
        <f t="shared" si="12"/>
        <v>0</v>
      </c>
      <c r="AA629">
        <f t="shared" si="13"/>
        <v>0</v>
      </c>
      <c r="AB629">
        <f t="shared" si="14"/>
        <v>0</v>
      </c>
      <c r="AC629">
        <f t="shared" si="15"/>
        <v>0</v>
      </c>
      <c r="AE629">
        <f t="shared" si="0"/>
      </c>
      <c r="AV629">
        <f t="shared" si="16"/>
      </c>
      <c r="BM629">
        <f t="shared" si="17"/>
      </c>
      <c r="CD629">
        <f t="shared" si="0"/>
      </c>
      <c r="CZ629">
        <f t="shared" si="18"/>
      </c>
      <c r="DA629">
        <f t="shared" si="1"/>
      </c>
      <c r="DB629">
        <f t="shared" si="19"/>
      </c>
      <c r="DC629">
        <f t="shared" si="20"/>
      </c>
      <c r="DD629">
        <f t="shared" si="21"/>
      </c>
      <c r="DE629">
        <f t="shared" si="22"/>
      </c>
      <c r="DF629">
        <f t="shared" si="23"/>
      </c>
      <c r="DG629">
        <f t="shared" si="24"/>
      </c>
      <c r="DH629">
        <f t="shared" si="25"/>
      </c>
      <c r="DI629">
        <f t="shared" si="1"/>
      </c>
    </row>
    <row r="630" ht="15" customHeight="1">
      <c r="B630">
        <f t="shared" si="2"/>
      </c>
      <c r="R630">
        <f t="shared" si="4"/>
        <v>0</v>
      </c>
      <c r="S630">
        <f t="shared" si="5"/>
        <v>0</v>
      </c>
      <c r="T630">
        <f t="shared" si="6"/>
        <v>0</v>
      </c>
      <c r="U630">
        <f t="shared" si="7"/>
        <v>0</v>
      </c>
      <c r="V630">
        <f t="shared" si="8"/>
        <v>0</v>
      </c>
      <c r="W630">
        <f t="shared" si="9"/>
        <v>0</v>
      </c>
      <c r="X630">
        <f t="shared" si="10"/>
        <v>0</v>
      </c>
      <c r="Y630">
        <f t="shared" si="11"/>
        <v>0</v>
      </c>
      <c r="Z630">
        <f t="shared" si="12"/>
        <v>0</v>
      </c>
      <c r="AA630">
        <f t="shared" si="13"/>
        <v>0</v>
      </c>
      <c r="AB630">
        <f t="shared" si="14"/>
        <v>0</v>
      </c>
      <c r="AC630">
        <f t="shared" si="15"/>
        <v>0</v>
      </c>
      <c r="AE630">
        <f t="shared" si="0"/>
      </c>
      <c r="AV630">
        <f t="shared" si="16"/>
      </c>
      <c r="BM630">
        <f t="shared" si="17"/>
      </c>
      <c r="CD630">
        <f t="shared" si="0"/>
      </c>
      <c r="CZ630">
        <f t="shared" si="18"/>
      </c>
      <c r="DA630">
        <f t="shared" si="1"/>
      </c>
      <c r="DB630">
        <f t="shared" si="19"/>
      </c>
      <c r="DC630">
        <f t="shared" si="20"/>
      </c>
      <c r="DD630">
        <f t="shared" si="21"/>
      </c>
      <c r="DE630">
        <f t="shared" si="22"/>
      </c>
      <c r="DF630">
        <f t="shared" si="23"/>
      </c>
      <c r="DG630">
        <f t="shared" si="24"/>
      </c>
      <c r="DH630">
        <f t="shared" si="25"/>
      </c>
      <c r="DI630">
        <f t="shared" si="1"/>
      </c>
    </row>
    <row r="631" ht="15" customHeight="1">
      <c r="B631">
        <f t="shared" si="2"/>
      </c>
      <c r="R631">
        <f t="shared" si="4"/>
        <v>0</v>
      </c>
      <c r="S631">
        <f t="shared" si="5"/>
        <v>0</v>
      </c>
      <c r="T631">
        <f t="shared" si="6"/>
        <v>0</v>
      </c>
      <c r="U631">
        <f t="shared" si="7"/>
        <v>0</v>
      </c>
      <c r="V631">
        <f t="shared" si="8"/>
        <v>0</v>
      </c>
      <c r="W631">
        <f t="shared" si="9"/>
        <v>0</v>
      </c>
      <c r="X631">
        <f t="shared" si="10"/>
        <v>0</v>
      </c>
      <c r="Y631">
        <f t="shared" si="11"/>
        <v>0</v>
      </c>
      <c r="Z631">
        <f t="shared" si="12"/>
        <v>0</v>
      </c>
      <c r="AA631">
        <f t="shared" si="13"/>
        <v>0</v>
      </c>
      <c r="AB631">
        <f t="shared" si="14"/>
        <v>0</v>
      </c>
      <c r="AC631">
        <f t="shared" si="15"/>
        <v>0</v>
      </c>
      <c r="AE631">
        <f t="shared" si="0"/>
      </c>
      <c r="AV631">
        <f t="shared" si="16"/>
      </c>
      <c r="BM631">
        <f t="shared" si="17"/>
      </c>
      <c r="CD631">
        <f t="shared" si="0"/>
      </c>
      <c r="CZ631">
        <f t="shared" si="18"/>
      </c>
      <c r="DA631">
        <f t="shared" si="1"/>
      </c>
      <c r="DB631">
        <f t="shared" si="19"/>
      </c>
      <c r="DC631">
        <f t="shared" si="20"/>
      </c>
      <c r="DD631">
        <f t="shared" si="21"/>
      </c>
      <c r="DE631">
        <f t="shared" si="22"/>
      </c>
      <c r="DF631">
        <f t="shared" si="23"/>
      </c>
      <c r="DG631">
        <f t="shared" si="24"/>
      </c>
      <c r="DH631">
        <f t="shared" si="25"/>
      </c>
      <c r="DI631">
        <f t="shared" si="1"/>
      </c>
    </row>
    <row r="632" ht="15" customHeight="1">
      <c r="B632">
        <f t="shared" si="2"/>
      </c>
      <c r="R632">
        <f t="shared" si="4"/>
        <v>0</v>
      </c>
      <c r="S632">
        <f t="shared" si="5"/>
        <v>0</v>
      </c>
      <c r="T632">
        <f t="shared" si="6"/>
        <v>0</v>
      </c>
      <c r="U632">
        <f t="shared" si="7"/>
        <v>0</v>
      </c>
      <c r="V632">
        <f t="shared" si="8"/>
        <v>0</v>
      </c>
      <c r="W632">
        <f t="shared" si="9"/>
        <v>0</v>
      </c>
      <c r="X632">
        <f t="shared" si="10"/>
        <v>0</v>
      </c>
      <c r="Y632">
        <f t="shared" si="11"/>
        <v>0</v>
      </c>
      <c r="Z632">
        <f t="shared" si="12"/>
        <v>0</v>
      </c>
      <c r="AA632">
        <f t="shared" si="13"/>
        <v>0</v>
      </c>
      <c r="AB632">
        <f t="shared" si="14"/>
        <v>0</v>
      </c>
      <c r="AC632">
        <f t="shared" si="15"/>
        <v>0</v>
      </c>
      <c r="AE632">
        <f t="shared" si="0"/>
      </c>
      <c r="AV632">
        <f t="shared" si="16"/>
      </c>
      <c r="BM632">
        <f t="shared" si="17"/>
      </c>
      <c r="CD632">
        <f t="shared" si="0"/>
      </c>
      <c r="CZ632">
        <f t="shared" si="18"/>
      </c>
      <c r="DA632">
        <f t="shared" si="1"/>
      </c>
      <c r="DB632">
        <f t="shared" si="19"/>
      </c>
      <c r="DC632">
        <f t="shared" si="20"/>
      </c>
      <c r="DD632">
        <f t="shared" si="21"/>
      </c>
      <c r="DE632">
        <f t="shared" si="22"/>
      </c>
      <c r="DF632">
        <f t="shared" si="23"/>
      </c>
      <c r="DG632">
        <f t="shared" si="24"/>
      </c>
      <c r="DH632">
        <f t="shared" si="25"/>
      </c>
      <c r="DI632">
        <f t="shared" si="1"/>
      </c>
    </row>
    <row r="633" ht="15" customHeight="1">
      <c r="B633">
        <f t="shared" si="2"/>
      </c>
      <c r="R633">
        <f t="shared" si="4"/>
        <v>0</v>
      </c>
      <c r="S633">
        <f t="shared" si="5"/>
        <v>0</v>
      </c>
      <c r="T633">
        <f t="shared" si="6"/>
        <v>0</v>
      </c>
      <c r="U633">
        <f t="shared" si="7"/>
        <v>0</v>
      </c>
      <c r="V633">
        <f t="shared" si="8"/>
        <v>0</v>
      </c>
      <c r="W633">
        <f t="shared" si="9"/>
        <v>0</v>
      </c>
      <c r="X633">
        <f t="shared" si="10"/>
        <v>0</v>
      </c>
      <c r="Y633">
        <f t="shared" si="11"/>
        <v>0</v>
      </c>
      <c r="Z633">
        <f t="shared" si="12"/>
        <v>0</v>
      </c>
      <c r="AA633">
        <f t="shared" si="13"/>
        <v>0</v>
      </c>
      <c r="AB633">
        <f t="shared" si="14"/>
        <v>0</v>
      </c>
      <c r="AC633">
        <f t="shared" si="15"/>
        <v>0</v>
      </c>
      <c r="AE633">
        <f t="shared" si="0"/>
      </c>
      <c r="AV633">
        <f t="shared" si="16"/>
      </c>
      <c r="BM633">
        <f t="shared" si="17"/>
      </c>
      <c r="CD633">
        <f t="shared" si="0"/>
      </c>
      <c r="CZ633">
        <f t="shared" si="18"/>
      </c>
      <c r="DA633">
        <f t="shared" si="1"/>
      </c>
      <c r="DB633">
        <f t="shared" si="19"/>
      </c>
      <c r="DC633">
        <f t="shared" si="20"/>
      </c>
      <c r="DD633">
        <f t="shared" si="21"/>
      </c>
      <c r="DE633">
        <f t="shared" si="22"/>
      </c>
      <c r="DF633">
        <f t="shared" si="23"/>
      </c>
      <c r="DG633">
        <f t="shared" si="24"/>
      </c>
      <c r="DH633">
        <f t="shared" si="25"/>
      </c>
      <c r="DI633">
        <f t="shared" si="1"/>
      </c>
    </row>
    <row r="634" ht="15" customHeight="1">
      <c r="B634">
        <f t="shared" si="2"/>
      </c>
      <c r="R634">
        <f t="shared" si="4"/>
        <v>0</v>
      </c>
      <c r="S634">
        <f t="shared" si="5"/>
        <v>0</v>
      </c>
      <c r="T634">
        <f t="shared" si="6"/>
        <v>0</v>
      </c>
      <c r="U634">
        <f t="shared" si="7"/>
        <v>0</v>
      </c>
      <c r="V634">
        <f t="shared" si="8"/>
        <v>0</v>
      </c>
      <c r="W634">
        <f t="shared" si="9"/>
        <v>0</v>
      </c>
      <c r="X634">
        <f t="shared" si="10"/>
        <v>0</v>
      </c>
      <c r="Y634">
        <f t="shared" si="11"/>
        <v>0</v>
      </c>
      <c r="Z634">
        <f t="shared" si="12"/>
        <v>0</v>
      </c>
      <c r="AA634">
        <f t="shared" si="13"/>
        <v>0</v>
      </c>
      <c r="AB634">
        <f t="shared" si="14"/>
        <v>0</v>
      </c>
      <c r="AC634">
        <f t="shared" si="15"/>
        <v>0</v>
      </c>
      <c r="AE634">
        <f t="shared" si="0"/>
      </c>
      <c r="AV634">
        <f t="shared" si="16"/>
      </c>
      <c r="BM634">
        <f t="shared" si="17"/>
      </c>
      <c r="CD634">
        <f t="shared" si="0"/>
      </c>
      <c r="CZ634">
        <f t="shared" si="18"/>
      </c>
      <c r="DA634">
        <f t="shared" si="1"/>
      </c>
      <c r="DB634">
        <f t="shared" si="19"/>
      </c>
      <c r="DC634">
        <f t="shared" si="20"/>
      </c>
      <c r="DD634">
        <f t="shared" si="21"/>
      </c>
      <c r="DE634">
        <f t="shared" si="22"/>
      </c>
      <c r="DF634">
        <f t="shared" si="23"/>
      </c>
      <c r="DG634">
        <f t="shared" si="24"/>
      </c>
      <c r="DH634">
        <f t="shared" si="25"/>
      </c>
      <c r="DI634">
        <f t="shared" si="1"/>
      </c>
    </row>
    <row r="635" ht="15" customHeight="1">
      <c r="B635">
        <f t="shared" si="2"/>
      </c>
      <c r="R635">
        <f t="shared" si="4"/>
        <v>0</v>
      </c>
      <c r="S635">
        <f t="shared" si="5"/>
        <v>0</v>
      </c>
      <c r="T635">
        <f t="shared" si="6"/>
        <v>0</v>
      </c>
      <c r="U635">
        <f t="shared" si="7"/>
        <v>0</v>
      </c>
      <c r="V635">
        <f t="shared" si="8"/>
        <v>0</v>
      </c>
      <c r="W635">
        <f t="shared" si="9"/>
        <v>0</v>
      </c>
      <c r="X635">
        <f t="shared" si="10"/>
        <v>0</v>
      </c>
      <c r="Y635">
        <f t="shared" si="11"/>
        <v>0</v>
      </c>
      <c r="Z635">
        <f t="shared" si="12"/>
        <v>0</v>
      </c>
      <c r="AA635">
        <f t="shared" si="13"/>
        <v>0</v>
      </c>
      <c r="AB635">
        <f t="shared" si="14"/>
        <v>0</v>
      </c>
      <c r="AC635">
        <f t="shared" si="15"/>
        <v>0</v>
      </c>
      <c r="AE635">
        <f t="shared" si="0"/>
      </c>
      <c r="AV635">
        <f t="shared" si="16"/>
      </c>
      <c r="BM635">
        <f t="shared" si="17"/>
      </c>
      <c r="CD635">
        <f t="shared" si="0"/>
      </c>
      <c r="CZ635">
        <f t="shared" si="18"/>
      </c>
      <c r="DA635">
        <f t="shared" si="1"/>
      </c>
      <c r="DB635">
        <f t="shared" si="19"/>
      </c>
      <c r="DC635">
        <f t="shared" si="20"/>
      </c>
      <c r="DD635">
        <f t="shared" si="21"/>
      </c>
      <c r="DE635">
        <f t="shared" si="22"/>
      </c>
      <c r="DF635">
        <f t="shared" si="23"/>
      </c>
      <c r="DG635">
        <f t="shared" si="24"/>
      </c>
      <c r="DH635">
        <f t="shared" si="25"/>
      </c>
      <c r="DI635">
        <f t="shared" si="1"/>
      </c>
    </row>
    <row r="636" ht="15" customHeight="1">
      <c r="B636">
        <f t="shared" si="2"/>
      </c>
      <c r="R636">
        <f t="shared" si="4"/>
        <v>0</v>
      </c>
      <c r="S636">
        <f t="shared" si="5"/>
        <v>0</v>
      </c>
      <c r="T636">
        <f t="shared" si="6"/>
        <v>0</v>
      </c>
      <c r="U636">
        <f t="shared" si="7"/>
        <v>0</v>
      </c>
      <c r="V636">
        <f t="shared" si="8"/>
        <v>0</v>
      </c>
      <c r="W636">
        <f t="shared" si="9"/>
        <v>0</v>
      </c>
      <c r="X636">
        <f t="shared" si="10"/>
        <v>0</v>
      </c>
      <c r="Y636">
        <f t="shared" si="11"/>
        <v>0</v>
      </c>
      <c r="Z636">
        <f t="shared" si="12"/>
        <v>0</v>
      </c>
      <c r="AA636">
        <f t="shared" si="13"/>
        <v>0</v>
      </c>
      <c r="AB636">
        <f t="shared" si="14"/>
        <v>0</v>
      </c>
      <c r="AC636">
        <f t="shared" si="15"/>
        <v>0</v>
      </c>
      <c r="AE636">
        <f t="shared" si="0"/>
      </c>
      <c r="AV636">
        <f t="shared" si="16"/>
      </c>
      <c r="BM636">
        <f t="shared" si="17"/>
      </c>
      <c r="CD636">
        <f t="shared" si="0"/>
      </c>
      <c r="CZ636">
        <f t="shared" si="18"/>
      </c>
      <c r="DA636">
        <f t="shared" si="1"/>
      </c>
      <c r="DB636">
        <f t="shared" si="19"/>
      </c>
      <c r="DC636">
        <f t="shared" si="20"/>
      </c>
      <c r="DD636">
        <f t="shared" si="21"/>
      </c>
      <c r="DE636">
        <f t="shared" si="22"/>
      </c>
      <c r="DF636">
        <f t="shared" si="23"/>
      </c>
      <c r="DG636">
        <f t="shared" si="24"/>
      </c>
      <c r="DH636">
        <f t="shared" si="25"/>
      </c>
      <c r="DI636">
        <f t="shared" si="1"/>
      </c>
    </row>
    <row r="637" ht="15" customHeight="1">
      <c r="B637">
        <f t="shared" si="2"/>
      </c>
      <c r="R637">
        <f t="shared" si="4"/>
        <v>0</v>
      </c>
      <c r="S637">
        <f t="shared" si="5"/>
        <v>0</v>
      </c>
      <c r="T637">
        <f t="shared" si="6"/>
        <v>0</v>
      </c>
      <c r="U637">
        <f t="shared" si="7"/>
        <v>0</v>
      </c>
      <c r="V637">
        <f t="shared" si="8"/>
        <v>0</v>
      </c>
      <c r="W637">
        <f t="shared" si="9"/>
        <v>0</v>
      </c>
      <c r="X637">
        <f t="shared" si="10"/>
        <v>0</v>
      </c>
      <c r="Y637">
        <f t="shared" si="11"/>
        <v>0</v>
      </c>
      <c r="Z637">
        <f t="shared" si="12"/>
        <v>0</v>
      </c>
      <c r="AA637">
        <f t="shared" si="13"/>
        <v>0</v>
      </c>
      <c r="AB637">
        <f t="shared" si="14"/>
        <v>0</v>
      </c>
      <c r="AC637">
        <f t="shared" si="15"/>
        <v>0</v>
      </c>
      <c r="AE637">
        <f t="shared" si="0"/>
      </c>
      <c r="AV637">
        <f t="shared" si="16"/>
      </c>
      <c r="BM637">
        <f t="shared" si="17"/>
      </c>
      <c r="CD637">
        <f t="shared" si="0"/>
      </c>
      <c r="CZ637">
        <f t="shared" si="18"/>
      </c>
      <c r="DA637">
        <f t="shared" si="1"/>
      </c>
      <c r="DB637">
        <f t="shared" si="19"/>
      </c>
      <c r="DC637">
        <f t="shared" si="20"/>
      </c>
      <c r="DD637">
        <f t="shared" si="21"/>
      </c>
      <c r="DE637">
        <f t="shared" si="22"/>
      </c>
      <c r="DF637">
        <f t="shared" si="23"/>
      </c>
      <c r="DG637">
        <f t="shared" si="24"/>
      </c>
      <c r="DH637">
        <f t="shared" si="25"/>
      </c>
      <c r="DI637">
        <f t="shared" si="1"/>
      </c>
    </row>
    <row r="638" ht="15" customHeight="1">
      <c r="B638">
        <f t="shared" si="2"/>
      </c>
      <c r="R638">
        <f t="shared" si="4"/>
        <v>0</v>
      </c>
      <c r="S638">
        <f t="shared" si="5"/>
        <v>0</v>
      </c>
      <c r="T638">
        <f t="shared" si="6"/>
        <v>0</v>
      </c>
      <c r="U638">
        <f t="shared" si="7"/>
        <v>0</v>
      </c>
      <c r="V638">
        <f t="shared" si="8"/>
        <v>0</v>
      </c>
      <c r="W638">
        <f t="shared" si="9"/>
        <v>0</v>
      </c>
      <c r="X638">
        <f t="shared" si="10"/>
        <v>0</v>
      </c>
      <c r="Y638">
        <f t="shared" si="11"/>
        <v>0</v>
      </c>
      <c r="Z638">
        <f t="shared" si="12"/>
        <v>0</v>
      </c>
      <c r="AA638">
        <f t="shared" si="13"/>
        <v>0</v>
      </c>
      <c r="AB638">
        <f t="shared" si="14"/>
        <v>0</v>
      </c>
      <c r="AC638">
        <f t="shared" si="15"/>
        <v>0</v>
      </c>
      <c r="AE638">
        <f t="shared" si="0"/>
      </c>
      <c r="AV638">
        <f t="shared" si="16"/>
      </c>
      <c r="BM638">
        <f t="shared" si="17"/>
      </c>
      <c r="CD638">
        <f t="shared" si="0"/>
      </c>
      <c r="CZ638">
        <f t="shared" si="18"/>
      </c>
      <c r="DA638">
        <f t="shared" si="1"/>
      </c>
      <c r="DB638">
        <f t="shared" si="19"/>
      </c>
      <c r="DC638">
        <f t="shared" si="20"/>
      </c>
      <c r="DD638">
        <f t="shared" si="21"/>
      </c>
      <c r="DE638">
        <f t="shared" si="22"/>
      </c>
      <c r="DF638">
        <f t="shared" si="23"/>
      </c>
      <c r="DG638">
        <f t="shared" si="24"/>
      </c>
      <c r="DH638">
        <f t="shared" si="25"/>
      </c>
      <c r="DI638">
        <f t="shared" si="1"/>
      </c>
    </row>
    <row r="639" ht="15" customHeight="1">
      <c r="B639">
        <f t="shared" si="2"/>
      </c>
      <c r="R639">
        <f t="shared" si="4"/>
        <v>0</v>
      </c>
      <c r="S639">
        <f t="shared" si="5"/>
        <v>0</v>
      </c>
      <c r="T639">
        <f t="shared" si="6"/>
        <v>0</v>
      </c>
      <c r="U639">
        <f t="shared" si="7"/>
        <v>0</v>
      </c>
      <c r="V639">
        <f t="shared" si="8"/>
        <v>0</v>
      </c>
      <c r="W639">
        <f t="shared" si="9"/>
        <v>0</v>
      </c>
      <c r="X639">
        <f t="shared" si="10"/>
        <v>0</v>
      </c>
      <c r="Y639">
        <f t="shared" si="11"/>
        <v>0</v>
      </c>
      <c r="Z639">
        <f t="shared" si="12"/>
        <v>0</v>
      </c>
      <c r="AA639">
        <f t="shared" si="13"/>
        <v>0</v>
      </c>
      <c r="AB639">
        <f t="shared" si="14"/>
        <v>0</v>
      </c>
      <c r="AC639">
        <f t="shared" si="15"/>
        <v>0</v>
      </c>
      <c r="AE639">
        <f t="shared" si="0"/>
      </c>
      <c r="AV639">
        <f t="shared" si="16"/>
      </c>
      <c r="BM639">
        <f t="shared" si="17"/>
      </c>
      <c r="CD639">
        <f t="shared" si="0"/>
      </c>
      <c r="CZ639">
        <f t="shared" si="18"/>
      </c>
      <c r="DA639">
        <f t="shared" si="1"/>
      </c>
      <c r="DB639">
        <f t="shared" si="19"/>
      </c>
      <c r="DC639">
        <f t="shared" si="20"/>
      </c>
      <c r="DD639">
        <f t="shared" si="21"/>
      </c>
      <c r="DE639">
        <f t="shared" si="22"/>
      </c>
      <c r="DF639">
        <f t="shared" si="23"/>
      </c>
      <c r="DG639">
        <f t="shared" si="24"/>
      </c>
      <c r="DH639">
        <f t="shared" si="25"/>
      </c>
      <c r="DI639">
        <f t="shared" si="1"/>
      </c>
    </row>
    <row r="640" ht="15" customHeight="1">
      <c r="B640">
        <f t="shared" si="2"/>
      </c>
      <c r="R640">
        <f t="shared" si="4"/>
        <v>0</v>
      </c>
      <c r="S640">
        <f t="shared" si="5"/>
        <v>0</v>
      </c>
      <c r="T640">
        <f t="shared" si="6"/>
        <v>0</v>
      </c>
      <c r="U640">
        <f t="shared" si="7"/>
        <v>0</v>
      </c>
      <c r="V640">
        <f t="shared" si="8"/>
        <v>0</v>
      </c>
      <c r="W640">
        <f t="shared" si="9"/>
        <v>0</v>
      </c>
      <c r="X640">
        <f t="shared" si="10"/>
        <v>0</v>
      </c>
      <c r="Y640">
        <f t="shared" si="11"/>
        <v>0</v>
      </c>
      <c r="Z640">
        <f t="shared" si="12"/>
        <v>0</v>
      </c>
      <c r="AA640">
        <f t="shared" si="13"/>
        <v>0</v>
      </c>
      <c r="AB640">
        <f t="shared" si="14"/>
        <v>0</v>
      </c>
      <c r="AC640">
        <f t="shared" si="15"/>
        <v>0</v>
      </c>
      <c r="AE640">
        <f t="shared" si="0"/>
      </c>
      <c r="AV640">
        <f t="shared" si="16"/>
      </c>
      <c r="BM640">
        <f t="shared" si="17"/>
      </c>
      <c r="CD640">
        <f t="shared" si="0"/>
      </c>
      <c r="CZ640">
        <f t="shared" si="18"/>
      </c>
      <c r="DA640">
        <f t="shared" si="1"/>
      </c>
      <c r="DB640">
        <f t="shared" si="19"/>
      </c>
      <c r="DC640">
        <f t="shared" si="20"/>
      </c>
      <c r="DD640">
        <f t="shared" si="21"/>
      </c>
      <c r="DE640">
        <f t="shared" si="22"/>
      </c>
      <c r="DF640">
        <f t="shared" si="23"/>
      </c>
      <c r="DG640">
        <f t="shared" si="24"/>
      </c>
      <c r="DH640">
        <f t="shared" si="25"/>
      </c>
      <c r="DI640">
        <f t="shared" si="1"/>
      </c>
    </row>
    <row r="641" ht="15" customHeight="1">
      <c r="B641">
        <f t="shared" si="2"/>
      </c>
      <c r="R641">
        <f t="shared" si="4"/>
        <v>0</v>
      </c>
      <c r="S641">
        <f t="shared" si="5"/>
        <v>0</v>
      </c>
      <c r="T641">
        <f t="shared" si="6"/>
        <v>0</v>
      </c>
      <c r="U641">
        <f t="shared" si="7"/>
        <v>0</v>
      </c>
      <c r="V641">
        <f t="shared" si="8"/>
        <v>0</v>
      </c>
      <c r="W641">
        <f t="shared" si="9"/>
        <v>0</v>
      </c>
      <c r="X641">
        <f t="shared" si="10"/>
        <v>0</v>
      </c>
      <c r="Y641">
        <f t="shared" si="11"/>
        <v>0</v>
      </c>
      <c r="Z641">
        <f t="shared" si="12"/>
        <v>0</v>
      </c>
      <c r="AA641">
        <f t="shared" si="13"/>
        <v>0</v>
      </c>
      <c r="AB641">
        <f t="shared" si="14"/>
        <v>0</v>
      </c>
      <c r="AC641">
        <f t="shared" si="15"/>
        <v>0</v>
      </c>
      <c r="AE641">
        <f t="shared" si="0"/>
      </c>
      <c r="AV641">
        <f t="shared" si="16"/>
      </c>
      <c r="BM641">
        <f t="shared" si="17"/>
      </c>
      <c r="CD641">
        <f t="shared" si="0"/>
      </c>
      <c r="CZ641">
        <f t="shared" si="18"/>
      </c>
      <c r="DA641">
        <f t="shared" si="1"/>
      </c>
      <c r="DB641">
        <f t="shared" si="19"/>
      </c>
      <c r="DC641">
        <f t="shared" si="20"/>
      </c>
      <c r="DD641">
        <f t="shared" si="21"/>
      </c>
      <c r="DE641">
        <f t="shared" si="22"/>
      </c>
      <c r="DF641">
        <f t="shared" si="23"/>
      </c>
      <c r="DG641">
        <f t="shared" si="24"/>
      </c>
      <c r="DH641">
        <f t="shared" si="25"/>
      </c>
      <c r="DI641">
        <f t="shared" si="1"/>
      </c>
    </row>
    <row r="642" ht="15" customHeight="1">
      <c r="B642">
        <f t="shared" si="2"/>
      </c>
      <c r="R642">
        <f t="shared" si="4"/>
        <v>0</v>
      </c>
      <c r="S642">
        <f t="shared" si="5"/>
        <v>0</v>
      </c>
      <c r="T642">
        <f t="shared" si="6"/>
        <v>0</v>
      </c>
      <c r="U642">
        <f t="shared" si="7"/>
        <v>0</v>
      </c>
      <c r="V642">
        <f t="shared" si="8"/>
        <v>0</v>
      </c>
      <c r="W642">
        <f t="shared" si="9"/>
        <v>0</v>
      </c>
      <c r="X642">
        <f t="shared" si="10"/>
        <v>0</v>
      </c>
      <c r="Y642">
        <f t="shared" si="11"/>
        <v>0</v>
      </c>
      <c r="Z642">
        <f t="shared" si="12"/>
        <v>0</v>
      </c>
      <c r="AA642">
        <f t="shared" si="13"/>
        <v>0</v>
      </c>
      <c r="AB642">
        <f t="shared" si="14"/>
        <v>0</v>
      </c>
      <c r="AC642">
        <f t="shared" si="15"/>
        <v>0</v>
      </c>
      <c r="AE642">
        <f t="shared" si="0"/>
      </c>
      <c r="AV642">
        <f t="shared" si="16"/>
      </c>
      <c r="BM642">
        <f t="shared" si="17"/>
      </c>
      <c r="CD642">
        <f t="shared" si="0"/>
      </c>
      <c r="CZ642">
        <f t="shared" si="18"/>
      </c>
      <c r="DA642">
        <f t="shared" si="1"/>
      </c>
      <c r="DB642">
        <f t="shared" si="19"/>
      </c>
      <c r="DC642">
        <f t="shared" si="20"/>
      </c>
      <c r="DD642">
        <f t="shared" si="21"/>
      </c>
      <c r="DE642">
        <f t="shared" si="22"/>
      </c>
      <c r="DF642">
        <f t="shared" si="23"/>
      </c>
      <c r="DG642">
        <f t="shared" si="24"/>
      </c>
      <c r="DH642">
        <f t="shared" si="25"/>
      </c>
      <c r="DI642">
        <f t="shared" si="1"/>
      </c>
    </row>
    <row r="643" ht="15" customHeight="1">
      <c r="B643">
        <f t="shared" si="2"/>
      </c>
      <c r="R643">
        <f t="shared" si="4"/>
        <v>0</v>
      </c>
      <c r="S643">
        <f t="shared" si="5"/>
        <v>0</v>
      </c>
      <c r="T643">
        <f t="shared" si="6"/>
        <v>0</v>
      </c>
      <c r="U643">
        <f t="shared" si="7"/>
        <v>0</v>
      </c>
      <c r="V643">
        <f t="shared" si="8"/>
        <v>0</v>
      </c>
      <c r="W643">
        <f t="shared" si="9"/>
        <v>0</v>
      </c>
      <c r="X643">
        <f t="shared" si="10"/>
        <v>0</v>
      </c>
      <c r="Y643">
        <f t="shared" si="11"/>
        <v>0</v>
      </c>
      <c r="Z643">
        <f t="shared" si="12"/>
        <v>0</v>
      </c>
      <c r="AA643">
        <f t="shared" si="13"/>
        <v>0</v>
      </c>
      <c r="AB643">
        <f t="shared" si="14"/>
        <v>0</v>
      </c>
      <c r="AC643">
        <f t="shared" si="15"/>
        <v>0</v>
      </c>
      <c r="AE643">
        <f t="shared" si="0"/>
      </c>
      <c r="AV643">
        <f t="shared" si="16"/>
      </c>
      <c r="BM643">
        <f t="shared" si="17"/>
      </c>
      <c r="CD643">
        <f t="shared" si="0"/>
      </c>
      <c r="CZ643">
        <f t="shared" si="18"/>
      </c>
      <c r="DA643">
        <f t="shared" si="1"/>
      </c>
      <c r="DB643">
        <f t="shared" si="19"/>
      </c>
      <c r="DC643">
        <f t="shared" si="20"/>
      </c>
      <c r="DD643">
        <f t="shared" si="21"/>
      </c>
      <c r="DE643">
        <f t="shared" si="22"/>
      </c>
      <c r="DF643">
        <f t="shared" si="23"/>
      </c>
      <c r="DG643">
        <f t="shared" si="24"/>
      </c>
      <c r="DH643">
        <f t="shared" si="25"/>
      </c>
      <c r="DI643">
        <f t="shared" si="1"/>
      </c>
    </row>
    <row r="644" ht="15" customHeight="1">
      <c r="B644">
        <f t="shared" si="2"/>
      </c>
      <c r="R644">
        <f t="shared" si="4"/>
        <v>0</v>
      </c>
      <c r="S644">
        <f t="shared" si="5"/>
        <v>0</v>
      </c>
      <c r="T644">
        <f t="shared" si="6"/>
        <v>0</v>
      </c>
      <c r="U644">
        <f t="shared" si="7"/>
        <v>0</v>
      </c>
      <c r="V644">
        <f t="shared" si="8"/>
        <v>0</v>
      </c>
      <c r="W644">
        <f t="shared" si="9"/>
        <v>0</v>
      </c>
      <c r="X644">
        <f t="shared" si="10"/>
        <v>0</v>
      </c>
      <c r="Y644">
        <f t="shared" si="11"/>
        <v>0</v>
      </c>
      <c r="Z644">
        <f t="shared" si="12"/>
        <v>0</v>
      </c>
      <c r="AA644">
        <f t="shared" si="13"/>
        <v>0</v>
      </c>
      <c r="AB644">
        <f t="shared" si="14"/>
        <v>0</v>
      </c>
      <c r="AC644">
        <f t="shared" si="15"/>
        <v>0</v>
      </c>
      <c r="AE644">
        <f t="shared" si="0"/>
      </c>
      <c r="AV644">
        <f t="shared" si="16"/>
      </c>
      <c r="BM644">
        <f t="shared" si="17"/>
      </c>
      <c r="CD644">
        <f t="shared" si="0"/>
      </c>
      <c r="CZ644">
        <f t="shared" si="18"/>
      </c>
      <c r="DA644">
        <f t="shared" si="1"/>
      </c>
      <c r="DB644">
        <f t="shared" si="19"/>
      </c>
      <c r="DC644">
        <f t="shared" si="20"/>
      </c>
      <c r="DD644">
        <f t="shared" si="21"/>
      </c>
      <c r="DE644">
        <f t="shared" si="22"/>
      </c>
      <c r="DF644">
        <f t="shared" si="23"/>
      </c>
      <c r="DG644">
        <f t="shared" si="24"/>
      </c>
      <c r="DH644">
        <f t="shared" si="25"/>
      </c>
      <c r="DI644">
        <f t="shared" si="1"/>
      </c>
    </row>
    <row r="645" ht="15" customHeight="1">
      <c r="B645">
        <f t="shared" si="2"/>
      </c>
      <c r="R645">
        <f t="shared" si="4"/>
        <v>0</v>
      </c>
      <c r="S645">
        <f t="shared" si="5"/>
        <v>0</v>
      </c>
      <c r="T645">
        <f t="shared" si="6"/>
        <v>0</v>
      </c>
      <c r="U645">
        <f t="shared" si="7"/>
        <v>0</v>
      </c>
      <c r="V645">
        <f t="shared" si="8"/>
        <v>0</v>
      </c>
      <c r="W645">
        <f t="shared" si="9"/>
        <v>0</v>
      </c>
      <c r="X645">
        <f t="shared" si="10"/>
        <v>0</v>
      </c>
      <c r="Y645">
        <f t="shared" si="11"/>
        <v>0</v>
      </c>
      <c r="Z645">
        <f t="shared" si="12"/>
        <v>0</v>
      </c>
      <c r="AA645">
        <f t="shared" si="13"/>
        <v>0</v>
      </c>
      <c r="AB645">
        <f t="shared" si="14"/>
        <v>0</v>
      </c>
      <c r="AC645">
        <f t="shared" si="15"/>
        <v>0</v>
      </c>
      <c r="AE645">
        <f t="shared" si="0"/>
      </c>
      <c r="AV645">
        <f t="shared" si="16"/>
      </c>
      <c r="BM645">
        <f t="shared" si="17"/>
      </c>
      <c r="CD645">
        <f t="shared" si="0"/>
      </c>
      <c r="CZ645">
        <f t="shared" si="18"/>
      </c>
      <c r="DA645">
        <f t="shared" si="1"/>
      </c>
      <c r="DB645">
        <f t="shared" si="19"/>
      </c>
      <c r="DC645">
        <f t="shared" si="20"/>
      </c>
      <c r="DD645">
        <f t="shared" si="21"/>
      </c>
      <c r="DE645">
        <f t="shared" si="22"/>
      </c>
      <c r="DF645">
        <f t="shared" si="23"/>
      </c>
      <c r="DG645">
        <f t="shared" si="24"/>
      </c>
      <c r="DH645">
        <f t="shared" si="25"/>
      </c>
      <c r="DI645">
        <f t="shared" si="1"/>
      </c>
    </row>
    <row r="646" ht="15" customHeight="1">
      <c r="B646">
        <f t="shared" si="2"/>
      </c>
      <c r="R646">
        <f t="shared" si="4"/>
        <v>0</v>
      </c>
      <c r="S646">
        <f t="shared" si="5"/>
        <v>0</v>
      </c>
      <c r="T646">
        <f t="shared" si="6"/>
        <v>0</v>
      </c>
      <c r="U646">
        <f t="shared" si="7"/>
        <v>0</v>
      </c>
      <c r="V646">
        <f t="shared" si="8"/>
        <v>0</v>
      </c>
      <c r="W646">
        <f t="shared" si="9"/>
        <v>0</v>
      </c>
      <c r="X646">
        <f t="shared" si="10"/>
        <v>0</v>
      </c>
      <c r="Y646">
        <f t="shared" si="11"/>
        <v>0</v>
      </c>
      <c r="Z646">
        <f t="shared" si="12"/>
        <v>0</v>
      </c>
      <c r="AA646">
        <f t="shared" si="13"/>
        <v>0</v>
      </c>
      <c r="AB646">
        <f t="shared" si="14"/>
        <v>0</v>
      </c>
      <c r="AC646">
        <f t="shared" si="15"/>
        <v>0</v>
      </c>
      <c r="AE646">
        <f t="shared" si="0"/>
      </c>
      <c r="AV646">
        <f t="shared" si="16"/>
      </c>
      <c r="BM646">
        <f t="shared" si="17"/>
      </c>
      <c r="CD646">
        <f t="shared" si="0"/>
      </c>
      <c r="CZ646">
        <f t="shared" si="18"/>
      </c>
      <c r="DA646">
        <f t="shared" si="1"/>
      </c>
      <c r="DB646">
        <f t="shared" si="19"/>
      </c>
      <c r="DC646">
        <f t="shared" si="20"/>
      </c>
      <c r="DD646">
        <f t="shared" si="21"/>
      </c>
      <c r="DE646">
        <f t="shared" si="22"/>
      </c>
      <c r="DF646">
        <f t="shared" si="23"/>
      </c>
      <c r="DG646">
        <f t="shared" si="24"/>
      </c>
      <c r="DH646">
        <f t="shared" si="25"/>
      </c>
      <c r="DI646">
        <f t="shared" si="1"/>
      </c>
    </row>
    <row r="647" ht="15" customHeight="1">
      <c r="B647">
        <f t="shared" si="2"/>
      </c>
      <c r="R647">
        <f t="shared" si="4"/>
        <v>0</v>
      </c>
      <c r="S647">
        <f t="shared" si="5"/>
        <v>0</v>
      </c>
      <c r="T647">
        <f t="shared" si="6"/>
        <v>0</v>
      </c>
      <c r="U647">
        <f t="shared" si="7"/>
        <v>0</v>
      </c>
      <c r="V647">
        <f t="shared" si="8"/>
        <v>0</v>
      </c>
      <c r="W647">
        <f t="shared" si="9"/>
        <v>0</v>
      </c>
      <c r="X647">
        <f t="shared" si="10"/>
        <v>0</v>
      </c>
      <c r="Y647">
        <f t="shared" si="11"/>
        <v>0</v>
      </c>
      <c r="Z647">
        <f t="shared" si="12"/>
        <v>0</v>
      </c>
      <c r="AA647">
        <f t="shared" si="13"/>
        <v>0</v>
      </c>
      <c r="AB647">
        <f t="shared" si="14"/>
        <v>0</v>
      </c>
      <c r="AC647">
        <f t="shared" si="15"/>
        <v>0</v>
      </c>
      <c r="AE647">
        <f t="shared" si="0"/>
      </c>
      <c r="AV647">
        <f t="shared" si="16"/>
      </c>
      <c r="BM647">
        <f t="shared" si="17"/>
      </c>
      <c r="CD647">
        <f t="shared" si="0"/>
      </c>
      <c r="CZ647">
        <f t="shared" si="18"/>
      </c>
      <c r="DA647">
        <f t="shared" si="1"/>
      </c>
      <c r="DB647">
        <f t="shared" si="19"/>
      </c>
      <c r="DC647">
        <f t="shared" si="20"/>
      </c>
      <c r="DD647">
        <f t="shared" si="21"/>
      </c>
      <c r="DE647">
        <f t="shared" si="22"/>
      </c>
      <c r="DF647">
        <f t="shared" si="23"/>
      </c>
      <c r="DG647">
        <f t="shared" si="24"/>
      </c>
      <c r="DH647">
        <f t="shared" si="25"/>
      </c>
      <c r="DI647">
        <f t="shared" si="1"/>
      </c>
    </row>
    <row r="648" ht="15" customHeight="1">
      <c r="B648">
        <f t="shared" si="2"/>
      </c>
      <c r="R648">
        <f t="shared" si="4"/>
        <v>0</v>
      </c>
      <c r="S648">
        <f t="shared" si="5"/>
        <v>0</v>
      </c>
      <c r="T648">
        <f t="shared" si="6"/>
        <v>0</v>
      </c>
      <c r="U648">
        <f t="shared" si="7"/>
        <v>0</v>
      </c>
      <c r="V648">
        <f t="shared" si="8"/>
        <v>0</v>
      </c>
      <c r="W648">
        <f t="shared" si="9"/>
        <v>0</v>
      </c>
      <c r="X648">
        <f t="shared" si="10"/>
        <v>0</v>
      </c>
      <c r="Y648">
        <f t="shared" si="11"/>
        <v>0</v>
      </c>
      <c r="Z648">
        <f t="shared" si="12"/>
        <v>0</v>
      </c>
      <c r="AA648">
        <f t="shared" si="13"/>
        <v>0</v>
      </c>
      <c r="AB648">
        <f t="shared" si="14"/>
        <v>0</v>
      </c>
      <c r="AC648">
        <f t="shared" si="15"/>
        <v>0</v>
      </c>
      <c r="AE648">
        <f t="shared" si="0"/>
      </c>
      <c r="AV648">
        <f t="shared" si="16"/>
      </c>
      <c r="BM648">
        <f t="shared" si="17"/>
      </c>
      <c r="CD648">
        <f t="shared" si="0"/>
      </c>
      <c r="CZ648">
        <f t="shared" si="18"/>
      </c>
      <c r="DA648">
        <f t="shared" si="1"/>
      </c>
      <c r="DB648">
        <f t="shared" si="19"/>
      </c>
      <c r="DC648">
        <f t="shared" si="20"/>
      </c>
      <c r="DD648">
        <f t="shared" si="21"/>
      </c>
      <c r="DE648">
        <f t="shared" si="22"/>
      </c>
      <c r="DF648">
        <f t="shared" si="23"/>
      </c>
      <c r="DG648">
        <f t="shared" si="24"/>
      </c>
      <c r="DH648">
        <f t="shared" si="25"/>
      </c>
      <c r="DI648">
        <f t="shared" si="1"/>
      </c>
    </row>
    <row r="649" ht="15" customHeight="1">
      <c r="B649">
        <f t="shared" si="2"/>
      </c>
      <c r="R649">
        <f t="shared" si="4"/>
        <v>0</v>
      </c>
      <c r="S649">
        <f t="shared" si="5"/>
        <v>0</v>
      </c>
      <c r="T649">
        <f t="shared" si="6"/>
        <v>0</v>
      </c>
      <c r="U649">
        <f t="shared" si="7"/>
        <v>0</v>
      </c>
      <c r="V649">
        <f t="shared" si="8"/>
        <v>0</v>
      </c>
      <c r="W649">
        <f t="shared" si="9"/>
        <v>0</v>
      </c>
      <c r="X649">
        <f t="shared" si="10"/>
        <v>0</v>
      </c>
      <c r="Y649">
        <f t="shared" si="11"/>
        <v>0</v>
      </c>
      <c r="Z649">
        <f t="shared" si="12"/>
        <v>0</v>
      </c>
      <c r="AA649">
        <f t="shared" si="13"/>
        <v>0</v>
      </c>
      <c r="AB649">
        <f t="shared" si="14"/>
        <v>0</v>
      </c>
      <c r="AC649">
        <f t="shared" si="15"/>
        <v>0</v>
      </c>
      <c r="AE649">
        <f t="shared" si="0"/>
      </c>
      <c r="AV649">
        <f t="shared" si="16"/>
      </c>
      <c r="BM649">
        <f t="shared" si="17"/>
      </c>
      <c r="CD649">
        <f t="shared" si="0"/>
      </c>
      <c r="CZ649">
        <f t="shared" si="18"/>
      </c>
      <c r="DA649">
        <f t="shared" si="1"/>
      </c>
      <c r="DB649">
        <f t="shared" si="19"/>
      </c>
      <c r="DC649">
        <f t="shared" si="20"/>
      </c>
      <c r="DD649">
        <f t="shared" si="21"/>
      </c>
      <c r="DE649">
        <f t="shared" si="22"/>
      </c>
      <c r="DF649">
        <f t="shared" si="23"/>
      </c>
      <c r="DG649">
        <f t="shared" si="24"/>
      </c>
      <c r="DH649">
        <f t="shared" si="25"/>
      </c>
      <c r="DI649">
        <f t="shared" si="1"/>
      </c>
    </row>
    <row r="650" ht="15" customHeight="1">
      <c r="B650">
        <f t="shared" si="2"/>
      </c>
      <c r="R650">
        <f t="shared" si="4"/>
        <v>0</v>
      </c>
      <c r="S650">
        <f t="shared" si="5"/>
        <v>0</v>
      </c>
      <c r="T650">
        <f t="shared" si="6"/>
        <v>0</v>
      </c>
      <c r="U650">
        <f t="shared" si="7"/>
        <v>0</v>
      </c>
      <c r="V650">
        <f t="shared" si="8"/>
        <v>0</v>
      </c>
      <c r="W650">
        <f t="shared" si="9"/>
        <v>0</v>
      </c>
      <c r="X650">
        <f t="shared" si="10"/>
        <v>0</v>
      </c>
      <c r="Y650">
        <f t="shared" si="11"/>
        <v>0</v>
      </c>
      <c r="Z650">
        <f t="shared" si="12"/>
        <v>0</v>
      </c>
      <c r="AA650">
        <f t="shared" si="13"/>
        <v>0</v>
      </c>
      <c r="AB650">
        <f t="shared" si="14"/>
        <v>0</v>
      </c>
      <c r="AC650">
        <f t="shared" si="15"/>
        <v>0</v>
      </c>
      <c r="AE650">
        <f t="shared" si="0"/>
      </c>
      <c r="AV650">
        <f t="shared" si="16"/>
      </c>
      <c r="BM650">
        <f t="shared" si="17"/>
      </c>
      <c r="CD650">
        <f t="shared" si="0"/>
      </c>
      <c r="CZ650">
        <f t="shared" si="18"/>
      </c>
      <c r="DA650">
        <f t="shared" si="1"/>
      </c>
      <c r="DB650">
        <f t="shared" si="19"/>
      </c>
      <c r="DC650">
        <f t="shared" si="20"/>
      </c>
      <c r="DD650">
        <f t="shared" si="21"/>
      </c>
      <c r="DE650">
        <f t="shared" si="22"/>
      </c>
      <c r="DF650">
        <f t="shared" si="23"/>
      </c>
      <c r="DG650">
        <f t="shared" si="24"/>
      </c>
      <c r="DH650">
        <f t="shared" si="25"/>
      </c>
      <c r="DI650">
        <f t="shared" si="1"/>
      </c>
    </row>
    <row r="651" ht="15" customHeight="1">
      <c r="B651">
        <f t="shared" si="2"/>
      </c>
      <c r="R651">
        <f t="shared" si="4"/>
        <v>0</v>
      </c>
      <c r="S651">
        <f t="shared" si="5"/>
        <v>0</v>
      </c>
      <c r="T651">
        <f t="shared" si="6"/>
        <v>0</v>
      </c>
      <c r="U651">
        <f t="shared" si="7"/>
        <v>0</v>
      </c>
      <c r="V651">
        <f t="shared" si="8"/>
        <v>0</v>
      </c>
      <c r="W651">
        <f t="shared" si="9"/>
        <v>0</v>
      </c>
      <c r="X651">
        <f t="shared" si="10"/>
        <v>0</v>
      </c>
      <c r="Y651">
        <f t="shared" si="11"/>
        <v>0</v>
      </c>
      <c r="Z651">
        <f t="shared" si="12"/>
        <v>0</v>
      </c>
      <c r="AA651">
        <f t="shared" si="13"/>
        <v>0</v>
      </c>
      <c r="AB651">
        <f t="shared" si="14"/>
        <v>0</v>
      </c>
      <c r="AC651">
        <f t="shared" si="15"/>
        <v>0</v>
      </c>
      <c r="AE651">
        <f t="shared" si="0"/>
      </c>
      <c r="AV651">
        <f t="shared" si="16"/>
      </c>
      <c r="BM651">
        <f t="shared" si="17"/>
      </c>
      <c r="CD651">
        <f t="shared" si="0"/>
      </c>
      <c r="CZ651">
        <f t="shared" si="18"/>
      </c>
      <c r="DA651">
        <f t="shared" si="1"/>
      </c>
      <c r="DB651">
        <f t="shared" si="19"/>
      </c>
      <c r="DC651">
        <f t="shared" si="20"/>
      </c>
      <c r="DD651">
        <f t="shared" si="21"/>
      </c>
      <c r="DE651">
        <f t="shared" si="22"/>
      </c>
      <c r="DF651">
        <f t="shared" si="23"/>
      </c>
      <c r="DG651">
        <f t="shared" si="24"/>
      </c>
      <c r="DH651">
        <f t="shared" si="25"/>
      </c>
      <c r="DI651">
        <f t="shared" si="1"/>
      </c>
    </row>
    <row r="652" ht="15" customHeight="1">
      <c r="B652">
        <f t="shared" si="2"/>
      </c>
      <c r="R652">
        <f t="shared" si="4"/>
        <v>0</v>
      </c>
      <c r="S652">
        <f t="shared" si="5"/>
        <v>0</v>
      </c>
      <c r="T652">
        <f t="shared" si="6"/>
        <v>0</v>
      </c>
      <c r="U652">
        <f t="shared" si="7"/>
        <v>0</v>
      </c>
      <c r="V652">
        <f t="shared" si="8"/>
        <v>0</v>
      </c>
      <c r="W652">
        <f t="shared" si="9"/>
        <v>0</v>
      </c>
      <c r="X652">
        <f t="shared" si="10"/>
        <v>0</v>
      </c>
      <c r="Y652">
        <f t="shared" si="11"/>
        <v>0</v>
      </c>
      <c r="Z652">
        <f t="shared" si="12"/>
        <v>0</v>
      </c>
      <c r="AA652">
        <f t="shared" si="13"/>
        <v>0</v>
      </c>
      <c r="AB652">
        <f t="shared" si="14"/>
        <v>0</v>
      </c>
      <c r="AC652">
        <f t="shared" si="15"/>
        <v>0</v>
      </c>
      <c r="AE652">
        <f t="shared" si="0"/>
      </c>
      <c r="AV652">
        <f t="shared" si="16"/>
      </c>
      <c r="BM652">
        <f t="shared" si="17"/>
      </c>
      <c r="CD652">
        <f t="shared" si="0"/>
      </c>
      <c r="CZ652">
        <f t="shared" si="18"/>
      </c>
      <c r="DA652">
        <f t="shared" si="1"/>
      </c>
      <c r="DB652">
        <f t="shared" si="19"/>
      </c>
      <c r="DC652">
        <f t="shared" si="20"/>
      </c>
      <c r="DD652">
        <f t="shared" si="21"/>
      </c>
      <c r="DE652">
        <f t="shared" si="22"/>
      </c>
      <c r="DF652">
        <f t="shared" si="23"/>
      </c>
      <c r="DG652">
        <f t="shared" si="24"/>
      </c>
      <c r="DH652">
        <f t="shared" si="25"/>
      </c>
      <c r="DI652">
        <f t="shared" si="1"/>
      </c>
    </row>
    <row r="653" ht="15" customHeight="1">
      <c r="B653">
        <f t="shared" si="2"/>
      </c>
      <c r="R653">
        <f t="shared" si="4"/>
        <v>0</v>
      </c>
      <c r="S653">
        <f t="shared" si="5"/>
        <v>0</v>
      </c>
      <c r="T653">
        <f t="shared" si="6"/>
        <v>0</v>
      </c>
      <c r="U653">
        <f t="shared" si="7"/>
        <v>0</v>
      </c>
      <c r="V653">
        <f t="shared" si="8"/>
        <v>0</v>
      </c>
      <c r="W653">
        <f t="shared" si="9"/>
        <v>0</v>
      </c>
      <c r="X653">
        <f t="shared" si="10"/>
        <v>0</v>
      </c>
      <c r="Y653">
        <f t="shared" si="11"/>
        <v>0</v>
      </c>
      <c r="Z653">
        <f t="shared" si="12"/>
        <v>0</v>
      </c>
      <c r="AA653">
        <f t="shared" si="13"/>
        <v>0</v>
      </c>
      <c r="AB653">
        <f t="shared" si="14"/>
        <v>0</v>
      </c>
      <c r="AC653">
        <f t="shared" si="15"/>
        <v>0</v>
      </c>
      <c r="AE653">
        <f t="shared" si="0"/>
      </c>
      <c r="AV653">
        <f t="shared" si="16"/>
      </c>
      <c r="BM653">
        <f t="shared" si="17"/>
      </c>
      <c r="CD653">
        <f t="shared" si="0"/>
      </c>
      <c r="CZ653">
        <f t="shared" si="18"/>
      </c>
      <c r="DA653">
        <f t="shared" si="1"/>
      </c>
      <c r="DB653">
        <f t="shared" si="19"/>
      </c>
      <c r="DC653">
        <f t="shared" si="20"/>
      </c>
      <c r="DD653">
        <f t="shared" si="21"/>
      </c>
      <c r="DE653">
        <f t="shared" si="22"/>
      </c>
      <c r="DF653">
        <f t="shared" si="23"/>
      </c>
      <c r="DG653">
        <f t="shared" si="24"/>
      </c>
      <c r="DH653">
        <f t="shared" si="25"/>
      </c>
      <c r="DI653">
        <f t="shared" si="1"/>
      </c>
    </row>
    <row r="654" ht="15" customHeight="1">
      <c r="B654">
        <f t="shared" si="2"/>
      </c>
      <c r="R654">
        <f t="shared" si="4"/>
        <v>0</v>
      </c>
      <c r="S654">
        <f t="shared" si="5"/>
        <v>0</v>
      </c>
      <c r="T654">
        <f t="shared" si="6"/>
        <v>0</v>
      </c>
      <c r="U654">
        <f t="shared" si="7"/>
        <v>0</v>
      </c>
      <c r="V654">
        <f t="shared" si="8"/>
        <v>0</v>
      </c>
      <c r="W654">
        <f t="shared" si="9"/>
        <v>0</v>
      </c>
      <c r="X654">
        <f t="shared" si="10"/>
        <v>0</v>
      </c>
      <c r="Y654">
        <f t="shared" si="11"/>
        <v>0</v>
      </c>
      <c r="Z654">
        <f t="shared" si="12"/>
        <v>0</v>
      </c>
      <c r="AA654">
        <f t="shared" si="13"/>
        <v>0</v>
      </c>
      <c r="AB654">
        <f t="shared" si="14"/>
        <v>0</v>
      </c>
      <c r="AC654">
        <f t="shared" si="15"/>
        <v>0</v>
      </c>
      <c r="AE654">
        <f t="shared" si="0"/>
      </c>
      <c r="AV654">
        <f t="shared" si="16"/>
      </c>
      <c r="BM654">
        <f t="shared" si="17"/>
      </c>
      <c r="CD654">
        <f t="shared" si="0"/>
      </c>
      <c r="CZ654">
        <f t="shared" si="18"/>
      </c>
      <c r="DA654">
        <f t="shared" si="1"/>
      </c>
      <c r="DB654">
        <f t="shared" si="19"/>
      </c>
      <c r="DC654">
        <f t="shared" si="20"/>
      </c>
      <c r="DD654">
        <f t="shared" si="21"/>
      </c>
      <c r="DE654">
        <f t="shared" si="22"/>
      </c>
      <c r="DF654">
        <f t="shared" si="23"/>
      </c>
      <c r="DG654">
        <f t="shared" si="24"/>
      </c>
      <c r="DH654">
        <f t="shared" si="25"/>
      </c>
      <c r="DI654">
        <f t="shared" si="1"/>
      </c>
    </row>
    <row r="655" ht="15" customHeight="1">
      <c r="B655">
        <f t="shared" si="2"/>
      </c>
      <c r="R655">
        <f t="shared" si="4"/>
        <v>0</v>
      </c>
      <c r="S655">
        <f t="shared" si="5"/>
        <v>0</v>
      </c>
      <c r="T655">
        <f t="shared" si="6"/>
        <v>0</v>
      </c>
      <c r="U655">
        <f t="shared" si="7"/>
        <v>0</v>
      </c>
      <c r="V655">
        <f t="shared" si="8"/>
        <v>0</v>
      </c>
      <c r="W655">
        <f t="shared" si="9"/>
        <v>0</v>
      </c>
      <c r="X655">
        <f t="shared" si="10"/>
        <v>0</v>
      </c>
      <c r="Y655">
        <f t="shared" si="11"/>
        <v>0</v>
      </c>
      <c r="Z655">
        <f t="shared" si="12"/>
        <v>0</v>
      </c>
      <c r="AA655">
        <f t="shared" si="13"/>
        <v>0</v>
      </c>
      <c r="AB655">
        <f t="shared" si="14"/>
        <v>0</v>
      </c>
      <c r="AC655">
        <f t="shared" si="15"/>
        <v>0</v>
      </c>
      <c r="AE655">
        <f t="shared" si="0"/>
      </c>
      <c r="AV655">
        <f t="shared" si="16"/>
      </c>
      <c r="BM655">
        <f t="shared" si="17"/>
      </c>
      <c r="CD655">
        <f t="shared" si="0"/>
      </c>
      <c r="CZ655">
        <f t="shared" si="18"/>
      </c>
      <c r="DA655">
        <f t="shared" si="1"/>
      </c>
      <c r="DB655">
        <f t="shared" si="19"/>
      </c>
      <c r="DC655">
        <f t="shared" si="20"/>
      </c>
      <c r="DD655">
        <f t="shared" si="21"/>
      </c>
      <c r="DE655">
        <f t="shared" si="22"/>
      </c>
      <c r="DF655">
        <f t="shared" si="23"/>
      </c>
      <c r="DG655">
        <f t="shared" si="24"/>
      </c>
      <c r="DH655">
        <f t="shared" si="25"/>
      </c>
      <c r="DI655">
        <f t="shared" si="1"/>
      </c>
    </row>
    <row r="656" ht="15" customHeight="1">
      <c r="B656">
        <f t="shared" si="2"/>
      </c>
      <c r="R656">
        <f t="shared" si="4"/>
        <v>0</v>
      </c>
      <c r="S656">
        <f t="shared" si="5"/>
        <v>0</v>
      </c>
      <c r="T656">
        <f t="shared" si="6"/>
        <v>0</v>
      </c>
      <c r="U656">
        <f t="shared" si="7"/>
        <v>0</v>
      </c>
      <c r="V656">
        <f t="shared" si="8"/>
        <v>0</v>
      </c>
      <c r="W656">
        <f t="shared" si="9"/>
        <v>0</v>
      </c>
      <c r="X656">
        <f t="shared" si="10"/>
        <v>0</v>
      </c>
      <c r="Y656">
        <f t="shared" si="11"/>
        <v>0</v>
      </c>
      <c r="Z656">
        <f t="shared" si="12"/>
        <v>0</v>
      </c>
      <c r="AA656">
        <f t="shared" si="13"/>
        <v>0</v>
      </c>
      <c r="AB656">
        <f t="shared" si="14"/>
        <v>0</v>
      </c>
      <c r="AC656">
        <f t="shared" si="15"/>
        <v>0</v>
      </c>
      <c r="AE656">
        <f t="shared" si="0"/>
      </c>
      <c r="AV656">
        <f t="shared" si="16"/>
      </c>
      <c r="BM656">
        <f t="shared" si="17"/>
      </c>
      <c r="CD656">
        <f t="shared" si="0"/>
      </c>
      <c r="CZ656">
        <f t="shared" si="18"/>
      </c>
      <c r="DA656">
        <f t="shared" si="1"/>
      </c>
      <c r="DB656">
        <f t="shared" si="19"/>
      </c>
      <c r="DC656">
        <f t="shared" si="20"/>
      </c>
      <c r="DD656">
        <f t="shared" si="21"/>
      </c>
      <c r="DE656">
        <f t="shared" si="22"/>
      </c>
      <c r="DF656">
        <f t="shared" si="23"/>
      </c>
      <c r="DG656">
        <f t="shared" si="24"/>
      </c>
      <c r="DH656">
        <f t="shared" si="25"/>
      </c>
      <c r="DI656">
        <f t="shared" si="1"/>
      </c>
    </row>
    <row r="657" ht="15" customHeight="1">
      <c r="B657">
        <f t="shared" si="2"/>
      </c>
      <c r="R657">
        <f t="shared" si="4"/>
        <v>0</v>
      </c>
      <c r="S657">
        <f t="shared" si="5"/>
        <v>0</v>
      </c>
      <c r="T657">
        <f t="shared" si="6"/>
        <v>0</v>
      </c>
      <c r="U657">
        <f t="shared" si="7"/>
        <v>0</v>
      </c>
      <c r="V657">
        <f t="shared" si="8"/>
        <v>0</v>
      </c>
      <c r="W657">
        <f t="shared" si="9"/>
        <v>0</v>
      </c>
      <c r="X657">
        <f t="shared" si="10"/>
        <v>0</v>
      </c>
      <c r="Y657">
        <f t="shared" si="11"/>
        <v>0</v>
      </c>
      <c r="Z657">
        <f t="shared" si="12"/>
        <v>0</v>
      </c>
      <c r="AA657">
        <f t="shared" si="13"/>
        <v>0</v>
      </c>
      <c r="AB657">
        <f t="shared" si="14"/>
        <v>0</v>
      </c>
      <c r="AC657">
        <f t="shared" si="15"/>
        <v>0</v>
      </c>
      <c r="AE657">
        <f t="shared" si="0"/>
      </c>
      <c r="AV657">
        <f t="shared" si="16"/>
      </c>
      <c r="BM657">
        <f t="shared" si="17"/>
      </c>
      <c r="CD657">
        <f t="shared" si="0"/>
      </c>
      <c r="CZ657">
        <f t="shared" si="18"/>
      </c>
      <c r="DA657">
        <f t="shared" si="1"/>
      </c>
      <c r="DB657">
        <f t="shared" si="19"/>
      </c>
      <c r="DC657">
        <f t="shared" si="20"/>
      </c>
      <c r="DD657">
        <f t="shared" si="21"/>
      </c>
      <c r="DE657">
        <f t="shared" si="22"/>
      </c>
      <c r="DF657">
        <f t="shared" si="23"/>
      </c>
      <c r="DG657">
        <f t="shared" si="24"/>
      </c>
      <c r="DH657">
        <f t="shared" si="25"/>
      </c>
      <c r="DI657">
        <f t="shared" si="1"/>
      </c>
    </row>
    <row r="658" ht="15" customHeight="1">
      <c r="B658">
        <f t="shared" si="2"/>
      </c>
      <c r="R658">
        <f t="shared" si="4"/>
        <v>0</v>
      </c>
      <c r="S658">
        <f t="shared" si="5"/>
        <v>0</v>
      </c>
      <c r="T658">
        <f t="shared" si="6"/>
        <v>0</v>
      </c>
      <c r="U658">
        <f t="shared" si="7"/>
        <v>0</v>
      </c>
      <c r="V658">
        <f t="shared" si="8"/>
        <v>0</v>
      </c>
      <c r="W658">
        <f t="shared" si="9"/>
        <v>0</v>
      </c>
      <c r="X658">
        <f t="shared" si="10"/>
        <v>0</v>
      </c>
      <c r="Y658">
        <f t="shared" si="11"/>
        <v>0</v>
      </c>
      <c r="Z658">
        <f t="shared" si="12"/>
        <v>0</v>
      </c>
      <c r="AA658">
        <f t="shared" si="13"/>
        <v>0</v>
      </c>
      <c r="AB658">
        <f t="shared" si="14"/>
        <v>0</v>
      </c>
      <c r="AC658">
        <f t="shared" si="15"/>
        <v>0</v>
      </c>
      <c r="AE658">
        <f t="shared" si="0"/>
      </c>
      <c r="AV658">
        <f t="shared" si="16"/>
      </c>
      <c r="BM658">
        <f t="shared" si="17"/>
      </c>
      <c r="CD658">
        <f t="shared" si="0"/>
      </c>
      <c r="CZ658">
        <f t="shared" si="18"/>
      </c>
      <c r="DA658">
        <f t="shared" si="1"/>
      </c>
      <c r="DB658">
        <f t="shared" si="19"/>
      </c>
      <c r="DC658">
        <f t="shared" si="20"/>
      </c>
      <c r="DD658">
        <f t="shared" si="21"/>
      </c>
      <c r="DE658">
        <f t="shared" si="22"/>
      </c>
      <c r="DF658">
        <f t="shared" si="23"/>
      </c>
      <c r="DG658">
        <f t="shared" si="24"/>
      </c>
      <c r="DH658">
        <f t="shared" si="25"/>
      </c>
      <c r="DI658">
        <f t="shared" si="1"/>
      </c>
    </row>
    <row r="659" ht="15" customHeight="1">
      <c r="B659">
        <f t="shared" si="2"/>
      </c>
      <c r="R659">
        <f t="shared" si="4"/>
        <v>0</v>
      </c>
      <c r="S659">
        <f t="shared" si="5"/>
        <v>0</v>
      </c>
      <c r="T659">
        <f t="shared" si="6"/>
        <v>0</v>
      </c>
      <c r="U659">
        <f t="shared" si="7"/>
        <v>0</v>
      </c>
      <c r="V659">
        <f t="shared" si="8"/>
        <v>0</v>
      </c>
      <c r="W659">
        <f t="shared" si="9"/>
        <v>0</v>
      </c>
      <c r="X659">
        <f t="shared" si="10"/>
        <v>0</v>
      </c>
      <c r="Y659">
        <f t="shared" si="11"/>
        <v>0</v>
      </c>
      <c r="Z659">
        <f t="shared" si="12"/>
        <v>0</v>
      </c>
      <c r="AA659">
        <f t="shared" si="13"/>
        <v>0</v>
      </c>
      <c r="AB659">
        <f t="shared" si="14"/>
        <v>0</v>
      </c>
      <c r="AC659">
        <f t="shared" si="15"/>
        <v>0</v>
      </c>
      <c r="AE659">
        <f t="shared" si="0"/>
      </c>
      <c r="AV659">
        <f t="shared" si="16"/>
      </c>
      <c r="BM659">
        <f t="shared" si="17"/>
      </c>
      <c r="CD659">
        <f t="shared" si="0"/>
      </c>
      <c r="CZ659">
        <f t="shared" si="18"/>
      </c>
      <c r="DA659">
        <f t="shared" si="1"/>
      </c>
      <c r="DB659">
        <f t="shared" si="19"/>
      </c>
      <c r="DC659">
        <f t="shared" si="20"/>
      </c>
      <c r="DD659">
        <f t="shared" si="21"/>
      </c>
      <c r="DE659">
        <f t="shared" si="22"/>
      </c>
      <c r="DF659">
        <f t="shared" si="23"/>
      </c>
      <c r="DG659">
        <f t="shared" si="24"/>
      </c>
      <c r="DH659">
        <f t="shared" si="25"/>
      </c>
      <c r="DI659">
        <f t="shared" si="1"/>
      </c>
    </row>
    <row r="660" ht="15" customHeight="1">
      <c r="B660">
        <f t="shared" si="2"/>
      </c>
      <c r="R660">
        <f t="shared" si="4"/>
        <v>0</v>
      </c>
      <c r="S660">
        <f t="shared" si="5"/>
        <v>0</v>
      </c>
      <c r="T660">
        <f t="shared" si="6"/>
        <v>0</v>
      </c>
      <c r="U660">
        <f t="shared" si="7"/>
        <v>0</v>
      </c>
      <c r="V660">
        <f t="shared" si="8"/>
        <v>0</v>
      </c>
      <c r="W660">
        <f t="shared" si="9"/>
        <v>0</v>
      </c>
      <c r="X660">
        <f t="shared" si="10"/>
        <v>0</v>
      </c>
      <c r="Y660">
        <f t="shared" si="11"/>
        <v>0</v>
      </c>
      <c r="Z660">
        <f t="shared" si="12"/>
        <v>0</v>
      </c>
      <c r="AA660">
        <f t="shared" si="13"/>
        <v>0</v>
      </c>
      <c r="AB660">
        <f t="shared" si="14"/>
        <v>0</v>
      </c>
      <c r="AC660">
        <f t="shared" si="15"/>
        <v>0</v>
      </c>
      <c r="AE660">
        <f t="shared" si="0"/>
      </c>
      <c r="AV660">
        <f t="shared" si="16"/>
      </c>
      <c r="BM660">
        <f t="shared" si="17"/>
      </c>
      <c r="CD660">
        <f t="shared" si="0"/>
      </c>
      <c r="CZ660">
        <f t="shared" si="18"/>
      </c>
      <c r="DA660">
        <f t="shared" si="1"/>
      </c>
      <c r="DB660">
        <f t="shared" si="19"/>
      </c>
      <c r="DC660">
        <f t="shared" si="20"/>
      </c>
      <c r="DD660">
        <f t="shared" si="21"/>
      </c>
      <c r="DE660">
        <f t="shared" si="22"/>
      </c>
      <c r="DF660">
        <f t="shared" si="23"/>
      </c>
      <c r="DG660">
        <f t="shared" si="24"/>
      </c>
      <c r="DH660">
        <f t="shared" si="25"/>
      </c>
      <c r="DI660">
        <f t="shared" si="1"/>
      </c>
    </row>
    <row r="661" ht="15" customHeight="1">
      <c r="B661">
        <f t="shared" si="2"/>
      </c>
      <c r="R661">
        <f t="shared" si="4"/>
        <v>0</v>
      </c>
      <c r="S661">
        <f t="shared" si="5"/>
        <v>0</v>
      </c>
      <c r="T661">
        <f t="shared" si="6"/>
        <v>0</v>
      </c>
      <c r="U661">
        <f t="shared" si="7"/>
        <v>0</v>
      </c>
      <c r="V661">
        <f t="shared" si="8"/>
        <v>0</v>
      </c>
      <c r="W661">
        <f t="shared" si="9"/>
        <v>0</v>
      </c>
      <c r="X661">
        <f t="shared" si="10"/>
        <v>0</v>
      </c>
      <c r="Y661">
        <f t="shared" si="11"/>
        <v>0</v>
      </c>
      <c r="Z661">
        <f t="shared" si="12"/>
        <v>0</v>
      </c>
      <c r="AA661">
        <f t="shared" si="13"/>
        <v>0</v>
      </c>
      <c r="AB661">
        <f t="shared" si="14"/>
        <v>0</v>
      </c>
      <c r="AC661">
        <f t="shared" si="15"/>
        <v>0</v>
      </c>
      <c r="AE661">
        <f t="shared" si="0"/>
      </c>
      <c r="AV661">
        <f t="shared" si="16"/>
      </c>
      <c r="BM661">
        <f t="shared" si="17"/>
      </c>
      <c r="CD661">
        <f t="shared" si="0"/>
      </c>
      <c r="CZ661">
        <f t="shared" si="18"/>
      </c>
      <c r="DA661">
        <f t="shared" si="1"/>
      </c>
      <c r="DB661">
        <f t="shared" si="19"/>
      </c>
      <c r="DC661">
        <f t="shared" si="20"/>
      </c>
      <c r="DD661">
        <f t="shared" si="21"/>
      </c>
      <c r="DE661">
        <f t="shared" si="22"/>
      </c>
      <c r="DF661">
        <f t="shared" si="23"/>
      </c>
      <c r="DG661">
        <f t="shared" si="24"/>
      </c>
      <c r="DH661">
        <f t="shared" si="25"/>
      </c>
      <c r="DI661">
        <f t="shared" si="1"/>
      </c>
    </row>
    <row r="662" ht="15" customHeight="1">
      <c r="B662">
        <f t="shared" si="2"/>
      </c>
      <c r="R662">
        <f t="shared" si="4"/>
        <v>0</v>
      </c>
      <c r="S662">
        <f t="shared" si="5"/>
        <v>0</v>
      </c>
      <c r="T662">
        <f t="shared" si="6"/>
        <v>0</v>
      </c>
      <c r="U662">
        <f t="shared" si="7"/>
        <v>0</v>
      </c>
      <c r="V662">
        <f t="shared" si="8"/>
        <v>0</v>
      </c>
      <c r="W662">
        <f t="shared" si="9"/>
        <v>0</v>
      </c>
      <c r="X662">
        <f t="shared" si="10"/>
        <v>0</v>
      </c>
      <c r="Y662">
        <f t="shared" si="11"/>
        <v>0</v>
      </c>
      <c r="Z662">
        <f t="shared" si="12"/>
        <v>0</v>
      </c>
      <c r="AA662">
        <f t="shared" si="13"/>
        <v>0</v>
      </c>
      <c r="AB662">
        <f t="shared" si="14"/>
        <v>0</v>
      </c>
      <c r="AC662">
        <f t="shared" si="15"/>
        <v>0</v>
      </c>
      <c r="AE662">
        <f t="shared" si="0"/>
      </c>
      <c r="AV662">
        <f t="shared" si="16"/>
      </c>
      <c r="BM662">
        <f t="shared" si="17"/>
      </c>
      <c r="CD662">
        <f t="shared" si="0"/>
      </c>
      <c r="CZ662">
        <f t="shared" si="18"/>
      </c>
      <c r="DA662">
        <f t="shared" si="1"/>
      </c>
      <c r="DB662">
        <f t="shared" si="19"/>
      </c>
      <c r="DC662">
        <f t="shared" si="20"/>
      </c>
      <c r="DD662">
        <f t="shared" si="21"/>
      </c>
      <c r="DE662">
        <f t="shared" si="22"/>
      </c>
      <c r="DF662">
        <f t="shared" si="23"/>
      </c>
      <c r="DG662">
        <f t="shared" si="24"/>
      </c>
      <c r="DH662">
        <f t="shared" si="25"/>
      </c>
      <c r="DI662">
        <f t="shared" si="1"/>
      </c>
    </row>
    <row r="663" ht="15" customHeight="1">
      <c r="B663">
        <f t="shared" si="2"/>
      </c>
      <c r="R663">
        <f t="shared" si="4"/>
        <v>0</v>
      </c>
      <c r="S663">
        <f t="shared" si="5"/>
        <v>0</v>
      </c>
      <c r="T663">
        <f t="shared" si="6"/>
        <v>0</v>
      </c>
      <c r="U663">
        <f t="shared" si="7"/>
        <v>0</v>
      </c>
      <c r="V663">
        <f t="shared" si="8"/>
        <v>0</v>
      </c>
      <c r="W663">
        <f t="shared" si="9"/>
        <v>0</v>
      </c>
      <c r="X663">
        <f t="shared" si="10"/>
        <v>0</v>
      </c>
      <c r="Y663">
        <f t="shared" si="11"/>
        <v>0</v>
      </c>
      <c r="Z663">
        <f t="shared" si="12"/>
        <v>0</v>
      </c>
      <c r="AA663">
        <f t="shared" si="13"/>
        <v>0</v>
      </c>
      <c r="AB663">
        <f t="shared" si="14"/>
        <v>0</v>
      </c>
      <c r="AC663">
        <f t="shared" si="15"/>
        <v>0</v>
      </c>
      <c r="AE663">
        <f t="shared" si="0"/>
      </c>
      <c r="AV663">
        <f t="shared" si="16"/>
      </c>
      <c r="BM663">
        <f t="shared" si="17"/>
      </c>
      <c r="CD663">
        <f t="shared" si="0"/>
      </c>
      <c r="CZ663">
        <f t="shared" si="18"/>
      </c>
      <c r="DA663">
        <f t="shared" si="1"/>
      </c>
      <c r="DB663">
        <f t="shared" si="19"/>
      </c>
      <c r="DC663">
        <f t="shared" si="20"/>
      </c>
      <c r="DD663">
        <f t="shared" si="21"/>
      </c>
      <c r="DE663">
        <f t="shared" si="22"/>
      </c>
      <c r="DF663">
        <f t="shared" si="23"/>
      </c>
      <c r="DG663">
        <f t="shared" si="24"/>
      </c>
      <c r="DH663">
        <f t="shared" si="25"/>
      </c>
      <c r="DI663">
        <f t="shared" si="1"/>
      </c>
    </row>
    <row r="664" ht="15" customHeight="1">
      <c r="B664">
        <f t="shared" si="2"/>
      </c>
      <c r="R664">
        <f t="shared" si="4"/>
        <v>0</v>
      </c>
      <c r="S664">
        <f t="shared" si="5"/>
        <v>0</v>
      </c>
      <c r="T664">
        <f t="shared" si="6"/>
        <v>0</v>
      </c>
      <c r="U664">
        <f t="shared" si="7"/>
        <v>0</v>
      </c>
      <c r="V664">
        <f t="shared" si="8"/>
        <v>0</v>
      </c>
      <c r="W664">
        <f t="shared" si="9"/>
        <v>0</v>
      </c>
      <c r="X664">
        <f t="shared" si="10"/>
        <v>0</v>
      </c>
      <c r="Y664">
        <f t="shared" si="11"/>
        <v>0</v>
      </c>
      <c r="Z664">
        <f t="shared" si="12"/>
        <v>0</v>
      </c>
      <c r="AA664">
        <f t="shared" si="13"/>
        <v>0</v>
      </c>
      <c r="AB664">
        <f t="shared" si="14"/>
        <v>0</v>
      </c>
      <c r="AC664">
        <f t="shared" si="15"/>
        <v>0</v>
      </c>
      <c r="AE664">
        <f t="shared" si="0"/>
      </c>
      <c r="AV664">
        <f t="shared" si="16"/>
      </c>
      <c r="BM664">
        <f t="shared" si="17"/>
      </c>
      <c r="CD664">
        <f t="shared" si="0"/>
      </c>
      <c r="CZ664">
        <f t="shared" si="18"/>
      </c>
      <c r="DA664">
        <f t="shared" si="1"/>
      </c>
      <c r="DB664">
        <f t="shared" si="19"/>
      </c>
      <c r="DC664">
        <f t="shared" si="20"/>
      </c>
      <c r="DD664">
        <f t="shared" si="21"/>
      </c>
      <c r="DE664">
        <f t="shared" si="22"/>
      </c>
      <c r="DF664">
        <f t="shared" si="23"/>
      </c>
      <c r="DG664">
        <f t="shared" si="24"/>
      </c>
      <c r="DH664">
        <f t="shared" si="25"/>
      </c>
      <c r="DI664">
        <f t="shared" si="1"/>
      </c>
    </row>
    <row r="665" ht="15" customHeight="1">
      <c r="B665">
        <f t="shared" si="2"/>
      </c>
      <c r="R665">
        <f t="shared" si="4"/>
        <v>0</v>
      </c>
      <c r="S665">
        <f t="shared" si="5"/>
        <v>0</v>
      </c>
      <c r="T665">
        <f t="shared" si="6"/>
        <v>0</v>
      </c>
      <c r="U665">
        <f t="shared" si="7"/>
        <v>0</v>
      </c>
      <c r="V665">
        <f t="shared" si="8"/>
        <v>0</v>
      </c>
      <c r="W665">
        <f t="shared" si="9"/>
        <v>0</v>
      </c>
      <c r="X665">
        <f t="shared" si="10"/>
        <v>0</v>
      </c>
      <c r="Y665">
        <f t="shared" si="11"/>
        <v>0</v>
      </c>
      <c r="Z665">
        <f t="shared" si="12"/>
        <v>0</v>
      </c>
      <c r="AA665">
        <f t="shared" si="13"/>
        <v>0</v>
      </c>
      <c r="AB665">
        <f t="shared" si="14"/>
        <v>0</v>
      </c>
      <c r="AC665">
        <f t="shared" si="15"/>
        <v>0</v>
      </c>
      <c r="AE665">
        <f t="shared" si="0"/>
      </c>
      <c r="AV665">
        <f t="shared" si="16"/>
      </c>
      <c r="BM665">
        <f t="shared" si="17"/>
      </c>
      <c r="CD665">
        <f t="shared" si="0"/>
      </c>
      <c r="CZ665">
        <f t="shared" si="18"/>
      </c>
      <c r="DA665">
        <f t="shared" si="1"/>
      </c>
      <c r="DB665">
        <f t="shared" si="19"/>
      </c>
      <c r="DC665">
        <f t="shared" si="20"/>
      </c>
      <c r="DD665">
        <f t="shared" si="21"/>
      </c>
      <c r="DE665">
        <f t="shared" si="22"/>
      </c>
      <c r="DF665">
        <f t="shared" si="23"/>
      </c>
      <c r="DG665">
        <f t="shared" si="24"/>
      </c>
      <c r="DH665">
        <f t="shared" si="25"/>
      </c>
      <c r="DI665">
        <f t="shared" si="1"/>
      </c>
    </row>
    <row r="666" ht="15" customHeight="1">
      <c r="B666">
        <f t="shared" si="2"/>
      </c>
      <c r="R666">
        <f t="shared" si="4"/>
        <v>0</v>
      </c>
      <c r="S666">
        <f t="shared" si="5"/>
        <v>0</v>
      </c>
      <c r="T666">
        <f t="shared" si="6"/>
        <v>0</v>
      </c>
      <c r="U666">
        <f t="shared" si="7"/>
        <v>0</v>
      </c>
      <c r="V666">
        <f t="shared" si="8"/>
        <v>0</v>
      </c>
      <c r="W666">
        <f t="shared" si="9"/>
        <v>0</v>
      </c>
      <c r="X666">
        <f t="shared" si="10"/>
        <v>0</v>
      </c>
      <c r="Y666">
        <f t="shared" si="11"/>
        <v>0</v>
      </c>
      <c r="Z666">
        <f t="shared" si="12"/>
        <v>0</v>
      </c>
      <c r="AA666">
        <f t="shared" si="13"/>
        <v>0</v>
      </c>
      <c r="AB666">
        <f t="shared" si="14"/>
        <v>0</v>
      </c>
      <c r="AC666">
        <f t="shared" si="15"/>
        <v>0</v>
      </c>
      <c r="AE666">
        <f t="shared" si="0"/>
      </c>
      <c r="AV666">
        <f t="shared" si="16"/>
      </c>
      <c r="BM666">
        <f t="shared" si="17"/>
      </c>
      <c r="CD666">
        <f t="shared" si="0"/>
      </c>
      <c r="CZ666">
        <f t="shared" si="18"/>
      </c>
      <c r="DA666">
        <f t="shared" si="1"/>
      </c>
      <c r="DB666">
        <f t="shared" si="19"/>
      </c>
      <c r="DC666">
        <f t="shared" si="20"/>
      </c>
      <c r="DD666">
        <f t="shared" si="21"/>
      </c>
      <c r="DE666">
        <f t="shared" si="22"/>
      </c>
      <c r="DF666">
        <f t="shared" si="23"/>
      </c>
      <c r="DG666">
        <f t="shared" si="24"/>
      </c>
      <c r="DH666">
        <f t="shared" si="25"/>
      </c>
      <c r="DI666">
        <f t="shared" si="1"/>
      </c>
    </row>
    <row r="667" ht="15" customHeight="1">
      <c r="B667">
        <f t="shared" si="2"/>
      </c>
      <c r="R667">
        <f t="shared" si="4"/>
        <v>0</v>
      </c>
      <c r="S667">
        <f t="shared" si="5"/>
        <v>0</v>
      </c>
      <c r="T667">
        <f t="shared" si="6"/>
        <v>0</v>
      </c>
      <c r="U667">
        <f t="shared" si="7"/>
        <v>0</v>
      </c>
      <c r="V667">
        <f t="shared" si="8"/>
        <v>0</v>
      </c>
      <c r="W667">
        <f t="shared" si="9"/>
        <v>0</v>
      </c>
      <c r="X667">
        <f t="shared" si="10"/>
        <v>0</v>
      </c>
      <c r="Y667">
        <f t="shared" si="11"/>
        <v>0</v>
      </c>
      <c r="Z667">
        <f t="shared" si="12"/>
        <v>0</v>
      </c>
      <c r="AA667">
        <f t="shared" si="13"/>
        <v>0</v>
      </c>
      <c r="AB667">
        <f t="shared" si="14"/>
        <v>0</v>
      </c>
      <c r="AC667">
        <f t="shared" si="15"/>
        <v>0</v>
      </c>
      <c r="AE667">
        <f t="shared" si="0"/>
      </c>
      <c r="AV667">
        <f t="shared" si="16"/>
      </c>
      <c r="BM667">
        <f t="shared" si="17"/>
      </c>
      <c r="CD667">
        <f t="shared" si="0"/>
      </c>
      <c r="CZ667">
        <f t="shared" si="18"/>
      </c>
      <c r="DA667">
        <f t="shared" si="1"/>
      </c>
      <c r="DB667">
        <f t="shared" si="19"/>
      </c>
      <c r="DC667">
        <f t="shared" si="20"/>
      </c>
      <c r="DD667">
        <f t="shared" si="21"/>
      </c>
      <c r="DE667">
        <f t="shared" si="22"/>
      </c>
      <c r="DF667">
        <f t="shared" si="23"/>
      </c>
      <c r="DG667">
        <f t="shared" si="24"/>
      </c>
      <c r="DH667">
        <f t="shared" si="25"/>
      </c>
      <c r="DI667">
        <f t="shared" si="1"/>
      </c>
    </row>
    <row r="668" ht="15" customHeight="1">
      <c r="B668">
        <f t="shared" si="2"/>
      </c>
      <c r="R668">
        <f t="shared" si="4"/>
        <v>0</v>
      </c>
      <c r="S668">
        <f t="shared" si="5"/>
        <v>0</v>
      </c>
      <c r="T668">
        <f t="shared" si="6"/>
        <v>0</v>
      </c>
      <c r="U668">
        <f t="shared" si="7"/>
        <v>0</v>
      </c>
      <c r="V668">
        <f t="shared" si="8"/>
        <v>0</v>
      </c>
      <c r="W668">
        <f t="shared" si="9"/>
        <v>0</v>
      </c>
      <c r="X668">
        <f t="shared" si="10"/>
        <v>0</v>
      </c>
      <c r="Y668">
        <f t="shared" si="11"/>
        <v>0</v>
      </c>
      <c r="Z668">
        <f t="shared" si="12"/>
        <v>0</v>
      </c>
      <c r="AA668">
        <f t="shared" si="13"/>
        <v>0</v>
      </c>
      <c r="AB668">
        <f t="shared" si="14"/>
        <v>0</v>
      </c>
      <c r="AC668">
        <f t="shared" si="15"/>
        <v>0</v>
      </c>
      <c r="AE668">
        <f t="shared" si="0"/>
      </c>
      <c r="AV668">
        <f t="shared" si="16"/>
      </c>
      <c r="BM668">
        <f t="shared" si="17"/>
      </c>
      <c r="CD668">
        <f t="shared" si="0"/>
      </c>
      <c r="CZ668">
        <f t="shared" si="18"/>
      </c>
      <c r="DA668">
        <f t="shared" si="1"/>
      </c>
      <c r="DB668">
        <f t="shared" si="19"/>
      </c>
      <c r="DC668">
        <f t="shared" si="20"/>
      </c>
      <c r="DD668">
        <f t="shared" si="21"/>
      </c>
      <c r="DE668">
        <f t="shared" si="22"/>
      </c>
      <c r="DF668">
        <f t="shared" si="23"/>
      </c>
      <c r="DG668">
        <f t="shared" si="24"/>
      </c>
      <c r="DH668">
        <f t="shared" si="25"/>
      </c>
      <c r="DI668">
        <f t="shared" si="1"/>
      </c>
    </row>
    <row r="669" ht="15" customHeight="1">
      <c r="B669">
        <f t="shared" si="2"/>
      </c>
      <c r="R669">
        <f t="shared" si="4"/>
        <v>0</v>
      </c>
      <c r="S669">
        <f t="shared" si="5"/>
        <v>0</v>
      </c>
      <c r="T669">
        <f t="shared" si="6"/>
        <v>0</v>
      </c>
      <c r="U669">
        <f t="shared" si="7"/>
        <v>0</v>
      </c>
      <c r="V669">
        <f t="shared" si="8"/>
        <v>0</v>
      </c>
      <c r="W669">
        <f t="shared" si="9"/>
        <v>0</v>
      </c>
      <c r="X669">
        <f t="shared" si="10"/>
        <v>0</v>
      </c>
      <c r="Y669">
        <f t="shared" si="11"/>
        <v>0</v>
      </c>
      <c r="Z669">
        <f t="shared" si="12"/>
        <v>0</v>
      </c>
      <c r="AA669">
        <f t="shared" si="13"/>
        <v>0</v>
      </c>
      <c r="AB669">
        <f t="shared" si="14"/>
        <v>0</v>
      </c>
      <c r="AC669">
        <f t="shared" si="15"/>
        <v>0</v>
      </c>
      <c r="AE669">
        <f t="shared" si="0"/>
      </c>
      <c r="AV669">
        <f t="shared" si="16"/>
      </c>
      <c r="BM669">
        <f t="shared" si="17"/>
      </c>
      <c r="CD669">
        <f t="shared" si="0"/>
      </c>
      <c r="CZ669">
        <f t="shared" si="18"/>
      </c>
      <c r="DA669">
        <f t="shared" si="1"/>
      </c>
      <c r="DB669">
        <f t="shared" si="19"/>
      </c>
      <c r="DC669">
        <f t="shared" si="20"/>
      </c>
      <c r="DD669">
        <f t="shared" si="21"/>
      </c>
      <c r="DE669">
        <f t="shared" si="22"/>
      </c>
      <c r="DF669">
        <f t="shared" si="23"/>
      </c>
      <c r="DG669">
        <f t="shared" si="24"/>
      </c>
      <c r="DH669">
        <f t="shared" si="25"/>
      </c>
      <c r="DI669">
        <f t="shared" si="1"/>
      </c>
    </row>
    <row r="670" ht="15" customHeight="1">
      <c r="B670">
        <f t="shared" si="2"/>
      </c>
      <c r="R670">
        <f t="shared" si="4"/>
        <v>0</v>
      </c>
      <c r="S670">
        <f t="shared" si="5"/>
        <v>0</v>
      </c>
      <c r="T670">
        <f t="shared" si="6"/>
        <v>0</v>
      </c>
      <c r="U670">
        <f t="shared" si="7"/>
        <v>0</v>
      </c>
      <c r="V670">
        <f t="shared" si="8"/>
        <v>0</v>
      </c>
      <c r="W670">
        <f t="shared" si="9"/>
        <v>0</v>
      </c>
      <c r="X670">
        <f t="shared" si="10"/>
        <v>0</v>
      </c>
      <c r="Y670">
        <f t="shared" si="11"/>
        <v>0</v>
      </c>
      <c r="Z670">
        <f t="shared" si="12"/>
        <v>0</v>
      </c>
      <c r="AA670">
        <f t="shared" si="13"/>
        <v>0</v>
      </c>
      <c r="AB670">
        <f t="shared" si="14"/>
        <v>0</v>
      </c>
      <c r="AC670">
        <f t="shared" si="15"/>
        <v>0</v>
      </c>
      <c r="AE670">
        <f t="shared" si="0"/>
      </c>
      <c r="AV670">
        <f t="shared" si="16"/>
      </c>
      <c r="BM670">
        <f t="shared" si="17"/>
      </c>
      <c r="CD670">
        <f t="shared" si="0"/>
      </c>
      <c r="CZ670">
        <f t="shared" si="18"/>
      </c>
      <c r="DA670">
        <f t="shared" si="1"/>
      </c>
      <c r="DB670">
        <f t="shared" si="19"/>
      </c>
      <c r="DC670">
        <f t="shared" si="20"/>
      </c>
      <c r="DD670">
        <f t="shared" si="21"/>
      </c>
      <c r="DE670">
        <f t="shared" si="22"/>
      </c>
      <c r="DF670">
        <f t="shared" si="23"/>
      </c>
      <c r="DG670">
        <f t="shared" si="24"/>
      </c>
      <c r="DH670">
        <f t="shared" si="25"/>
      </c>
      <c r="DI670">
        <f t="shared" si="1"/>
      </c>
    </row>
    <row r="671" ht="15" customHeight="1">
      <c r="B671">
        <f t="shared" si="2"/>
      </c>
      <c r="R671">
        <f t="shared" si="4"/>
        <v>0</v>
      </c>
      <c r="S671">
        <f t="shared" si="5"/>
        <v>0</v>
      </c>
      <c r="T671">
        <f t="shared" si="6"/>
        <v>0</v>
      </c>
      <c r="U671">
        <f t="shared" si="7"/>
        <v>0</v>
      </c>
      <c r="V671">
        <f t="shared" si="8"/>
        <v>0</v>
      </c>
      <c r="W671">
        <f t="shared" si="9"/>
        <v>0</v>
      </c>
      <c r="X671">
        <f t="shared" si="10"/>
        <v>0</v>
      </c>
      <c r="Y671">
        <f t="shared" si="11"/>
        <v>0</v>
      </c>
      <c r="Z671">
        <f t="shared" si="12"/>
        <v>0</v>
      </c>
      <c r="AA671">
        <f t="shared" si="13"/>
        <v>0</v>
      </c>
      <c r="AB671">
        <f t="shared" si="14"/>
        <v>0</v>
      </c>
      <c r="AC671">
        <f t="shared" si="15"/>
        <v>0</v>
      </c>
      <c r="AE671">
        <f t="shared" si="0"/>
      </c>
      <c r="AV671">
        <f t="shared" si="16"/>
      </c>
      <c r="BM671">
        <f t="shared" si="17"/>
      </c>
      <c r="CD671">
        <f t="shared" si="0"/>
      </c>
      <c r="CZ671">
        <f t="shared" si="18"/>
      </c>
      <c r="DA671">
        <f t="shared" si="1"/>
      </c>
      <c r="DB671">
        <f t="shared" si="19"/>
      </c>
      <c r="DC671">
        <f t="shared" si="20"/>
      </c>
      <c r="DD671">
        <f t="shared" si="21"/>
      </c>
      <c r="DE671">
        <f t="shared" si="22"/>
      </c>
      <c r="DF671">
        <f t="shared" si="23"/>
      </c>
      <c r="DG671">
        <f t="shared" si="24"/>
      </c>
      <c r="DH671">
        <f t="shared" si="25"/>
      </c>
      <c r="DI671">
        <f t="shared" si="1"/>
      </c>
    </row>
    <row r="672" ht="15" customHeight="1">
      <c r="B672">
        <f t="shared" si="2"/>
      </c>
      <c r="R672">
        <f t="shared" si="4"/>
        <v>0</v>
      </c>
      <c r="S672">
        <f t="shared" si="5"/>
        <v>0</v>
      </c>
      <c r="T672">
        <f t="shared" si="6"/>
        <v>0</v>
      </c>
      <c r="U672">
        <f t="shared" si="7"/>
        <v>0</v>
      </c>
      <c r="V672">
        <f t="shared" si="8"/>
        <v>0</v>
      </c>
      <c r="W672">
        <f t="shared" si="9"/>
        <v>0</v>
      </c>
      <c r="X672">
        <f t="shared" si="10"/>
        <v>0</v>
      </c>
      <c r="Y672">
        <f t="shared" si="11"/>
        <v>0</v>
      </c>
      <c r="Z672">
        <f t="shared" si="12"/>
        <v>0</v>
      </c>
      <c r="AA672">
        <f t="shared" si="13"/>
        <v>0</v>
      </c>
      <c r="AB672">
        <f t="shared" si="14"/>
        <v>0</v>
      </c>
      <c r="AC672">
        <f t="shared" si="15"/>
        <v>0</v>
      </c>
      <c r="AE672">
        <f t="shared" si="0"/>
      </c>
      <c r="AV672">
        <f t="shared" si="16"/>
      </c>
      <c r="BM672">
        <f t="shared" si="17"/>
      </c>
      <c r="CD672">
        <f t="shared" si="0"/>
      </c>
      <c r="CZ672">
        <f t="shared" si="18"/>
      </c>
      <c r="DA672">
        <f t="shared" si="1"/>
      </c>
      <c r="DB672">
        <f t="shared" si="19"/>
      </c>
      <c r="DC672">
        <f t="shared" si="20"/>
      </c>
      <c r="DD672">
        <f t="shared" si="21"/>
      </c>
      <c r="DE672">
        <f t="shared" si="22"/>
      </c>
      <c r="DF672">
        <f t="shared" si="23"/>
      </c>
      <c r="DG672">
        <f t="shared" si="24"/>
      </c>
      <c r="DH672">
        <f t="shared" si="25"/>
      </c>
      <c r="DI672">
        <f t="shared" si="1"/>
      </c>
    </row>
    <row r="673" ht="15" customHeight="1">
      <c r="B673">
        <f t="shared" si="2"/>
      </c>
      <c r="R673">
        <f t="shared" si="4"/>
        <v>0</v>
      </c>
      <c r="S673">
        <f t="shared" si="5"/>
        <v>0</v>
      </c>
      <c r="T673">
        <f t="shared" si="6"/>
        <v>0</v>
      </c>
      <c r="U673">
        <f t="shared" si="7"/>
        <v>0</v>
      </c>
      <c r="V673">
        <f t="shared" si="8"/>
        <v>0</v>
      </c>
      <c r="W673">
        <f t="shared" si="9"/>
        <v>0</v>
      </c>
      <c r="X673">
        <f t="shared" si="10"/>
        <v>0</v>
      </c>
      <c r="Y673">
        <f t="shared" si="11"/>
        <v>0</v>
      </c>
      <c r="Z673">
        <f t="shared" si="12"/>
        <v>0</v>
      </c>
      <c r="AA673">
        <f t="shared" si="13"/>
        <v>0</v>
      </c>
      <c r="AB673">
        <f t="shared" si="14"/>
        <v>0</v>
      </c>
      <c r="AC673">
        <f t="shared" si="15"/>
        <v>0</v>
      </c>
      <c r="AE673">
        <f t="shared" si="0"/>
      </c>
      <c r="AV673">
        <f t="shared" si="16"/>
      </c>
      <c r="BM673">
        <f t="shared" si="17"/>
      </c>
      <c r="CD673">
        <f t="shared" si="0"/>
      </c>
      <c r="CZ673">
        <f t="shared" si="18"/>
      </c>
      <c r="DA673">
        <f t="shared" si="1"/>
      </c>
      <c r="DB673">
        <f t="shared" si="19"/>
      </c>
      <c r="DC673">
        <f t="shared" si="20"/>
      </c>
      <c r="DD673">
        <f t="shared" si="21"/>
      </c>
      <c r="DE673">
        <f t="shared" si="22"/>
      </c>
      <c r="DF673">
        <f t="shared" si="23"/>
      </c>
      <c r="DG673">
        <f t="shared" si="24"/>
      </c>
      <c r="DH673">
        <f t="shared" si="25"/>
      </c>
      <c r="DI673">
        <f t="shared" si="1"/>
      </c>
    </row>
    <row r="674" ht="15" customHeight="1">
      <c r="B674">
        <f t="shared" si="2"/>
      </c>
      <c r="R674">
        <f t="shared" si="4"/>
        <v>0</v>
      </c>
      <c r="S674">
        <f t="shared" si="5"/>
        <v>0</v>
      </c>
      <c r="T674">
        <f t="shared" si="6"/>
        <v>0</v>
      </c>
      <c r="U674">
        <f t="shared" si="7"/>
        <v>0</v>
      </c>
      <c r="V674">
        <f t="shared" si="8"/>
        <v>0</v>
      </c>
      <c r="W674">
        <f t="shared" si="9"/>
        <v>0</v>
      </c>
      <c r="X674">
        <f t="shared" si="10"/>
        <v>0</v>
      </c>
      <c r="Y674">
        <f t="shared" si="11"/>
        <v>0</v>
      </c>
      <c r="Z674">
        <f t="shared" si="12"/>
        <v>0</v>
      </c>
      <c r="AA674">
        <f t="shared" si="13"/>
        <v>0</v>
      </c>
      <c r="AB674">
        <f t="shared" si="14"/>
        <v>0</v>
      </c>
      <c r="AC674">
        <f t="shared" si="15"/>
        <v>0</v>
      </c>
      <c r="AE674">
        <f t="shared" si="0"/>
      </c>
      <c r="AV674">
        <f t="shared" si="16"/>
      </c>
      <c r="BM674">
        <f t="shared" si="17"/>
      </c>
      <c r="CD674">
        <f t="shared" si="0"/>
      </c>
      <c r="CZ674">
        <f t="shared" si="18"/>
      </c>
      <c r="DA674">
        <f t="shared" si="1"/>
      </c>
      <c r="DB674">
        <f t="shared" si="19"/>
      </c>
      <c r="DC674">
        <f t="shared" si="20"/>
      </c>
      <c r="DD674">
        <f t="shared" si="21"/>
      </c>
      <c r="DE674">
        <f t="shared" si="22"/>
      </c>
      <c r="DF674">
        <f t="shared" si="23"/>
      </c>
      <c r="DG674">
        <f t="shared" si="24"/>
      </c>
      <c r="DH674">
        <f t="shared" si="25"/>
      </c>
      <c r="DI674">
        <f t="shared" si="1"/>
      </c>
    </row>
    <row r="675" ht="15" customHeight="1">
      <c r="B675">
        <f t="shared" si="2"/>
      </c>
      <c r="R675">
        <f t="shared" si="4"/>
        <v>0</v>
      </c>
      <c r="S675">
        <f t="shared" si="5"/>
        <v>0</v>
      </c>
      <c r="T675">
        <f t="shared" si="6"/>
        <v>0</v>
      </c>
      <c r="U675">
        <f t="shared" si="7"/>
        <v>0</v>
      </c>
      <c r="V675">
        <f t="shared" si="8"/>
        <v>0</v>
      </c>
      <c r="W675">
        <f t="shared" si="9"/>
        <v>0</v>
      </c>
      <c r="X675">
        <f t="shared" si="10"/>
        <v>0</v>
      </c>
      <c r="Y675">
        <f t="shared" si="11"/>
        <v>0</v>
      </c>
      <c r="Z675">
        <f t="shared" si="12"/>
        <v>0</v>
      </c>
      <c r="AA675">
        <f t="shared" si="13"/>
        <v>0</v>
      </c>
      <c r="AB675">
        <f t="shared" si="14"/>
        <v>0</v>
      </c>
      <c r="AC675">
        <f t="shared" si="15"/>
        <v>0</v>
      </c>
      <c r="AE675">
        <f t="shared" si="0"/>
      </c>
      <c r="AV675">
        <f t="shared" si="16"/>
      </c>
      <c r="BM675">
        <f t="shared" si="17"/>
      </c>
      <c r="CD675">
        <f t="shared" si="0"/>
      </c>
      <c r="CZ675">
        <f t="shared" si="18"/>
      </c>
      <c r="DA675">
        <f t="shared" si="1"/>
      </c>
      <c r="DB675">
        <f t="shared" si="19"/>
      </c>
      <c r="DC675">
        <f t="shared" si="20"/>
      </c>
      <c r="DD675">
        <f t="shared" si="21"/>
      </c>
      <c r="DE675">
        <f t="shared" si="22"/>
      </c>
      <c r="DF675">
        <f t="shared" si="23"/>
      </c>
      <c r="DG675">
        <f t="shared" si="24"/>
      </c>
      <c r="DH675">
        <f t="shared" si="25"/>
      </c>
      <c r="DI675">
        <f t="shared" si="1"/>
      </c>
    </row>
    <row r="676" ht="15" customHeight="1">
      <c r="B676">
        <f t="shared" si="2"/>
      </c>
      <c r="R676">
        <f t="shared" si="4"/>
        <v>0</v>
      </c>
      <c r="S676">
        <f t="shared" si="5"/>
        <v>0</v>
      </c>
      <c r="T676">
        <f t="shared" si="6"/>
        <v>0</v>
      </c>
      <c r="U676">
        <f t="shared" si="7"/>
        <v>0</v>
      </c>
      <c r="V676">
        <f t="shared" si="8"/>
        <v>0</v>
      </c>
      <c r="W676">
        <f t="shared" si="9"/>
        <v>0</v>
      </c>
      <c r="X676">
        <f t="shared" si="10"/>
        <v>0</v>
      </c>
      <c r="Y676">
        <f t="shared" si="11"/>
        <v>0</v>
      </c>
      <c r="Z676">
        <f t="shared" si="12"/>
        <v>0</v>
      </c>
      <c r="AA676">
        <f t="shared" si="13"/>
        <v>0</v>
      </c>
      <c r="AB676">
        <f t="shared" si="14"/>
        <v>0</v>
      </c>
      <c r="AC676">
        <f t="shared" si="15"/>
        <v>0</v>
      </c>
      <c r="AE676">
        <f t="shared" si="0"/>
      </c>
      <c r="AV676">
        <f t="shared" si="16"/>
      </c>
      <c r="BM676">
        <f t="shared" si="17"/>
      </c>
      <c r="CD676">
        <f t="shared" si="0"/>
      </c>
      <c r="CZ676">
        <f t="shared" si="18"/>
      </c>
      <c r="DA676">
        <f t="shared" si="1"/>
      </c>
      <c r="DB676">
        <f t="shared" si="19"/>
      </c>
      <c r="DC676">
        <f t="shared" si="20"/>
      </c>
      <c r="DD676">
        <f t="shared" si="21"/>
      </c>
      <c r="DE676">
        <f t="shared" si="22"/>
      </c>
      <c r="DF676">
        <f t="shared" si="23"/>
      </c>
      <c r="DG676">
        <f t="shared" si="24"/>
      </c>
      <c r="DH676">
        <f t="shared" si="25"/>
      </c>
      <c r="DI676">
        <f t="shared" si="1"/>
      </c>
    </row>
    <row r="677" ht="15" customHeight="1">
      <c r="B677">
        <f t="shared" si="2"/>
      </c>
      <c r="R677">
        <f t="shared" si="4"/>
        <v>0</v>
      </c>
      <c r="S677">
        <f t="shared" si="5"/>
        <v>0</v>
      </c>
      <c r="T677">
        <f t="shared" si="6"/>
        <v>0</v>
      </c>
      <c r="U677">
        <f t="shared" si="7"/>
        <v>0</v>
      </c>
      <c r="V677">
        <f t="shared" si="8"/>
        <v>0</v>
      </c>
      <c r="W677">
        <f t="shared" si="9"/>
        <v>0</v>
      </c>
      <c r="X677">
        <f t="shared" si="10"/>
        <v>0</v>
      </c>
      <c r="Y677">
        <f t="shared" si="11"/>
        <v>0</v>
      </c>
      <c r="Z677">
        <f t="shared" si="12"/>
        <v>0</v>
      </c>
      <c r="AA677">
        <f t="shared" si="13"/>
        <v>0</v>
      </c>
      <c r="AB677">
        <f t="shared" si="14"/>
        <v>0</v>
      </c>
      <c r="AC677">
        <f t="shared" si="15"/>
        <v>0</v>
      </c>
      <c r="AE677">
        <f t="shared" si="0"/>
      </c>
      <c r="AV677">
        <f t="shared" si="16"/>
      </c>
      <c r="BM677">
        <f t="shared" si="17"/>
      </c>
      <c r="CD677">
        <f t="shared" si="0"/>
      </c>
      <c r="CZ677">
        <f t="shared" si="18"/>
      </c>
      <c r="DA677">
        <f t="shared" si="1"/>
      </c>
      <c r="DB677">
        <f t="shared" si="19"/>
      </c>
      <c r="DC677">
        <f t="shared" si="20"/>
      </c>
      <c r="DD677">
        <f t="shared" si="21"/>
      </c>
      <c r="DE677">
        <f t="shared" si="22"/>
      </c>
      <c r="DF677">
        <f t="shared" si="23"/>
      </c>
      <c r="DG677">
        <f t="shared" si="24"/>
      </c>
      <c r="DH677">
        <f t="shared" si="25"/>
      </c>
      <c r="DI677">
        <f t="shared" si="1"/>
      </c>
    </row>
    <row r="678" ht="15" customHeight="1">
      <c r="B678">
        <f t="shared" si="2"/>
      </c>
      <c r="R678">
        <f t="shared" si="4"/>
        <v>0</v>
      </c>
      <c r="S678">
        <f t="shared" si="5"/>
        <v>0</v>
      </c>
      <c r="T678">
        <f t="shared" si="6"/>
        <v>0</v>
      </c>
      <c r="U678">
        <f t="shared" si="7"/>
        <v>0</v>
      </c>
      <c r="V678">
        <f t="shared" si="8"/>
        <v>0</v>
      </c>
      <c r="W678">
        <f t="shared" si="9"/>
        <v>0</v>
      </c>
      <c r="X678">
        <f t="shared" si="10"/>
        <v>0</v>
      </c>
      <c r="Y678">
        <f t="shared" si="11"/>
        <v>0</v>
      </c>
      <c r="Z678">
        <f t="shared" si="12"/>
        <v>0</v>
      </c>
      <c r="AA678">
        <f t="shared" si="13"/>
        <v>0</v>
      </c>
      <c r="AB678">
        <f t="shared" si="14"/>
        <v>0</v>
      </c>
      <c r="AC678">
        <f t="shared" si="15"/>
        <v>0</v>
      </c>
      <c r="AE678">
        <f t="shared" si="0"/>
      </c>
      <c r="AV678">
        <f t="shared" si="16"/>
      </c>
      <c r="BM678">
        <f t="shared" si="17"/>
      </c>
      <c r="CD678">
        <f t="shared" si="0"/>
      </c>
      <c r="CZ678">
        <f t="shared" si="18"/>
      </c>
      <c r="DA678">
        <f t="shared" si="1"/>
      </c>
      <c r="DB678">
        <f t="shared" si="19"/>
      </c>
      <c r="DC678">
        <f t="shared" si="20"/>
      </c>
      <c r="DD678">
        <f t="shared" si="21"/>
      </c>
      <c r="DE678">
        <f t="shared" si="22"/>
      </c>
      <c r="DF678">
        <f t="shared" si="23"/>
      </c>
      <c r="DG678">
        <f t="shared" si="24"/>
      </c>
      <c r="DH678">
        <f t="shared" si="25"/>
      </c>
      <c r="DI678">
        <f t="shared" si="1"/>
      </c>
    </row>
    <row r="679" ht="15" customHeight="1">
      <c r="B679">
        <f t="shared" si="2"/>
      </c>
      <c r="R679">
        <f t="shared" si="4"/>
        <v>0</v>
      </c>
      <c r="S679">
        <f t="shared" si="5"/>
        <v>0</v>
      </c>
      <c r="T679">
        <f t="shared" si="6"/>
        <v>0</v>
      </c>
      <c r="U679">
        <f t="shared" si="7"/>
        <v>0</v>
      </c>
      <c r="V679">
        <f t="shared" si="8"/>
        <v>0</v>
      </c>
      <c r="W679">
        <f t="shared" si="9"/>
        <v>0</v>
      </c>
      <c r="X679">
        <f t="shared" si="10"/>
        <v>0</v>
      </c>
      <c r="Y679">
        <f t="shared" si="11"/>
        <v>0</v>
      </c>
      <c r="Z679">
        <f t="shared" si="12"/>
        <v>0</v>
      </c>
      <c r="AA679">
        <f t="shared" si="13"/>
        <v>0</v>
      </c>
      <c r="AB679">
        <f t="shared" si="14"/>
        <v>0</v>
      </c>
      <c r="AC679">
        <f t="shared" si="15"/>
        <v>0</v>
      </c>
      <c r="AE679">
        <f t="shared" si="0"/>
      </c>
      <c r="AV679">
        <f t="shared" si="16"/>
      </c>
      <c r="BM679">
        <f t="shared" si="17"/>
      </c>
      <c r="CD679">
        <f t="shared" si="0"/>
      </c>
      <c r="CZ679">
        <f t="shared" si="18"/>
      </c>
      <c r="DA679">
        <f t="shared" si="1"/>
      </c>
      <c r="DB679">
        <f t="shared" si="19"/>
      </c>
      <c r="DC679">
        <f t="shared" si="20"/>
      </c>
      <c r="DD679">
        <f t="shared" si="21"/>
      </c>
      <c r="DE679">
        <f t="shared" si="22"/>
      </c>
      <c r="DF679">
        <f t="shared" si="23"/>
      </c>
      <c r="DG679">
        <f t="shared" si="24"/>
      </c>
      <c r="DH679">
        <f t="shared" si="25"/>
      </c>
      <c r="DI679">
        <f t="shared" si="1"/>
      </c>
    </row>
    <row r="680" ht="15" customHeight="1">
      <c r="B680">
        <f t="shared" si="2"/>
      </c>
      <c r="R680">
        <f t="shared" si="4"/>
        <v>0</v>
      </c>
      <c r="S680">
        <f t="shared" si="5"/>
        <v>0</v>
      </c>
      <c r="T680">
        <f t="shared" si="6"/>
        <v>0</v>
      </c>
      <c r="U680">
        <f t="shared" si="7"/>
        <v>0</v>
      </c>
      <c r="V680">
        <f t="shared" si="8"/>
        <v>0</v>
      </c>
      <c r="W680">
        <f t="shared" si="9"/>
        <v>0</v>
      </c>
      <c r="X680">
        <f t="shared" si="10"/>
        <v>0</v>
      </c>
      <c r="Y680">
        <f t="shared" si="11"/>
        <v>0</v>
      </c>
      <c r="Z680">
        <f t="shared" si="12"/>
        <v>0</v>
      </c>
      <c r="AA680">
        <f t="shared" si="13"/>
        <v>0</v>
      </c>
      <c r="AB680">
        <f t="shared" si="14"/>
        <v>0</v>
      </c>
      <c r="AC680">
        <f t="shared" si="15"/>
        <v>0</v>
      </c>
      <c r="AE680">
        <f t="shared" si="0"/>
      </c>
      <c r="AV680">
        <f t="shared" si="16"/>
      </c>
      <c r="BM680">
        <f t="shared" si="17"/>
      </c>
      <c r="CD680">
        <f t="shared" si="0"/>
      </c>
      <c r="CZ680">
        <f t="shared" si="18"/>
      </c>
      <c r="DA680">
        <f t="shared" si="1"/>
      </c>
      <c r="DB680">
        <f t="shared" si="19"/>
      </c>
      <c r="DC680">
        <f t="shared" si="20"/>
      </c>
      <c r="DD680">
        <f t="shared" si="21"/>
      </c>
      <c r="DE680">
        <f t="shared" si="22"/>
      </c>
      <c r="DF680">
        <f t="shared" si="23"/>
      </c>
      <c r="DG680">
        <f t="shared" si="24"/>
      </c>
      <c r="DH680">
        <f t="shared" si="25"/>
      </c>
      <c r="DI680">
        <f t="shared" si="1"/>
      </c>
    </row>
    <row r="681" ht="15" customHeight="1">
      <c r="B681">
        <f t="shared" si="2"/>
      </c>
      <c r="R681">
        <f t="shared" si="4"/>
        <v>0</v>
      </c>
      <c r="S681">
        <f t="shared" si="5"/>
        <v>0</v>
      </c>
      <c r="T681">
        <f t="shared" si="6"/>
        <v>0</v>
      </c>
      <c r="U681">
        <f t="shared" si="7"/>
        <v>0</v>
      </c>
      <c r="V681">
        <f t="shared" si="8"/>
        <v>0</v>
      </c>
      <c r="W681">
        <f t="shared" si="9"/>
        <v>0</v>
      </c>
      <c r="X681">
        <f t="shared" si="10"/>
        <v>0</v>
      </c>
      <c r="Y681">
        <f t="shared" si="11"/>
        <v>0</v>
      </c>
      <c r="Z681">
        <f t="shared" si="12"/>
        <v>0</v>
      </c>
      <c r="AA681">
        <f t="shared" si="13"/>
        <v>0</v>
      </c>
      <c r="AB681">
        <f t="shared" si="14"/>
        <v>0</v>
      </c>
      <c r="AC681">
        <f t="shared" si="15"/>
        <v>0</v>
      </c>
      <c r="AE681">
        <f t="shared" si="0"/>
      </c>
      <c r="AV681">
        <f t="shared" si="16"/>
      </c>
      <c r="BM681">
        <f t="shared" si="17"/>
      </c>
      <c r="CD681">
        <f t="shared" si="0"/>
      </c>
      <c r="CZ681">
        <f t="shared" si="18"/>
      </c>
      <c r="DA681">
        <f t="shared" si="1"/>
      </c>
      <c r="DB681">
        <f t="shared" si="19"/>
      </c>
      <c r="DC681">
        <f t="shared" si="20"/>
      </c>
      <c r="DD681">
        <f t="shared" si="21"/>
      </c>
      <c r="DE681">
        <f t="shared" si="22"/>
      </c>
      <c r="DF681">
        <f t="shared" si="23"/>
      </c>
      <c r="DG681">
        <f t="shared" si="24"/>
      </c>
      <c r="DH681">
        <f t="shared" si="25"/>
      </c>
      <c r="DI681">
        <f t="shared" si="1"/>
      </c>
    </row>
    <row r="682" ht="15" customHeight="1">
      <c r="B682">
        <f t="shared" si="2"/>
      </c>
      <c r="R682">
        <f t="shared" si="4"/>
        <v>0</v>
      </c>
      <c r="S682">
        <f t="shared" si="5"/>
        <v>0</v>
      </c>
      <c r="T682">
        <f t="shared" si="6"/>
        <v>0</v>
      </c>
      <c r="U682">
        <f t="shared" si="7"/>
        <v>0</v>
      </c>
      <c r="V682">
        <f t="shared" si="8"/>
        <v>0</v>
      </c>
      <c r="W682">
        <f t="shared" si="9"/>
        <v>0</v>
      </c>
      <c r="X682">
        <f t="shared" si="10"/>
        <v>0</v>
      </c>
      <c r="Y682">
        <f t="shared" si="11"/>
        <v>0</v>
      </c>
      <c r="Z682">
        <f t="shared" si="12"/>
        <v>0</v>
      </c>
      <c r="AA682">
        <f t="shared" si="13"/>
        <v>0</v>
      </c>
      <c r="AB682">
        <f t="shared" si="14"/>
        <v>0</v>
      </c>
      <c r="AC682">
        <f t="shared" si="15"/>
        <v>0</v>
      </c>
      <c r="AE682">
        <f t="shared" si="0"/>
      </c>
      <c r="AV682">
        <f t="shared" si="16"/>
      </c>
      <c r="BM682">
        <f t="shared" si="17"/>
      </c>
      <c r="CD682">
        <f t="shared" si="0"/>
      </c>
      <c r="CZ682">
        <f t="shared" si="18"/>
      </c>
      <c r="DA682">
        <f t="shared" si="1"/>
      </c>
      <c r="DB682">
        <f t="shared" si="19"/>
      </c>
      <c r="DC682">
        <f t="shared" si="20"/>
      </c>
      <c r="DD682">
        <f t="shared" si="21"/>
      </c>
      <c r="DE682">
        <f t="shared" si="22"/>
      </c>
      <c r="DF682">
        <f t="shared" si="23"/>
      </c>
      <c r="DG682">
        <f t="shared" si="24"/>
      </c>
      <c r="DH682">
        <f t="shared" si="25"/>
      </c>
      <c r="DI682">
        <f t="shared" si="1"/>
      </c>
    </row>
    <row r="683" ht="15" customHeight="1">
      <c r="B683">
        <f t="shared" si="2"/>
      </c>
      <c r="R683">
        <f t="shared" si="4"/>
        <v>0</v>
      </c>
      <c r="S683">
        <f t="shared" si="5"/>
        <v>0</v>
      </c>
      <c r="T683">
        <f t="shared" si="6"/>
        <v>0</v>
      </c>
      <c r="U683">
        <f t="shared" si="7"/>
        <v>0</v>
      </c>
      <c r="V683">
        <f t="shared" si="8"/>
        <v>0</v>
      </c>
      <c r="W683">
        <f t="shared" si="9"/>
        <v>0</v>
      </c>
      <c r="X683">
        <f t="shared" si="10"/>
        <v>0</v>
      </c>
      <c r="Y683">
        <f t="shared" si="11"/>
        <v>0</v>
      </c>
      <c r="Z683">
        <f t="shared" si="12"/>
        <v>0</v>
      </c>
      <c r="AA683">
        <f t="shared" si="13"/>
        <v>0</v>
      </c>
      <c r="AB683">
        <f t="shared" si="14"/>
        <v>0</v>
      </c>
      <c r="AC683">
        <f t="shared" si="15"/>
        <v>0</v>
      </c>
      <c r="AE683">
        <f t="shared" si="0"/>
      </c>
      <c r="AV683">
        <f t="shared" si="16"/>
      </c>
      <c r="BM683">
        <f t="shared" si="17"/>
      </c>
      <c r="CD683">
        <f t="shared" si="0"/>
      </c>
      <c r="CZ683">
        <f t="shared" si="18"/>
      </c>
      <c r="DA683">
        <f t="shared" si="1"/>
      </c>
      <c r="DB683">
        <f t="shared" si="19"/>
      </c>
      <c r="DC683">
        <f t="shared" si="20"/>
      </c>
      <c r="DD683">
        <f t="shared" si="21"/>
      </c>
      <c r="DE683">
        <f t="shared" si="22"/>
      </c>
      <c r="DF683">
        <f t="shared" si="23"/>
      </c>
      <c r="DG683">
        <f t="shared" si="24"/>
      </c>
      <c r="DH683">
        <f t="shared" si="25"/>
      </c>
      <c r="DI683">
        <f t="shared" si="1"/>
      </c>
    </row>
    <row r="684" ht="15" customHeight="1">
      <c r="B684">
        <f t="shared" si="2"/>
      </c>
      <c r="R684">
        <f t="shared" si="4"/>
        <v>0</v>
      </c>
      <c r="S684">
        <f t="shared" si="5"/>
        <v>0</v>
      </c>
      <c r="T684">
        <f t="shared" si="6"/>
        <v>0</v>
      </c>
      <c r="U684">
        <f t="shared" si="7"/>
        <v>0</v>
      </c>
      <c r="V684">
        <f t="shared" si="8"/>
        <v>0</v>
      </c>
      <c r="W684">
        <f t="shared" si="9"/>
        <v>0</v>
      </c>
      <c r="X684">
        <f t="shared" si="10"/>
        <v>0</v>
      </c>
      <c r="Y684">
        <f t="shared" si="11"/>
        <v>0</v>
      </c>
      <c r="Z684">
        <f t="shared" si="12"/>
        <v>0</v>
      </c>
      <c r="AA684">
        <f t="shared" si="13"/>
        <v>0</v>
      </c>
      <c r="AB684">
        <f t="shared" si="14"/>
        <v>0</v>
      </c>
      <c r="AC684">
        <f t="shared" si="15"/>
        <v>0</v>
      </c>
      <c r="AE684">
        <f t="shared" si="0"/>
      </c>
      <c r="AV684">
        <f t="shared" si="16"/>
      </c>
      <c r="BM684">
        <f t="shared" si="17"/>
      </c>
      <c r="CD684">
        <f t="shared" si="0"/>
      </c>
      <c r="CZ684">
        <f t="shared" si="18"/>
      </c>
      <c r="DA684">
        <f t="shared" si="1"/>
      </c>
      <c r="DB684">
        <f t="shared" si="19"/>
      </c>
      <c r="DC684">
        <f t="shared" si="20"/>
      </c>
      <c r="DD684">
        <f t="shared" si="21"/>
      </c>
      <c r="DE684">
        <f t="shared" si="22"/>
      </c>
      <c r="DF684">
        <f t="shared" si="23"/>
      </c>
      <c r="DG684">
        <f t="shared" si="24"/>
      </c>
      <c r="DH684">
        <f t="shared" si="25"/>
      </c>
      <c r="DI684">
        <f t="shared" si="1"/>
      </c>
    </row>
    <row r="685" ht="15" customHeight="1">
      <c r="B685">
        <f t="shared" si="2"/>
      </c>
      <c r="R685">
        <f t="shared" si="4"/>
        <v>0</v>
      </c>
      <c r="S685">
        <f t="shared" si="5"/>
        <v>0</v>
      </c>
      <c r="T685">
        <f t="shared" si="6"/>
        <v>0</v>
      </c>
      <c r="U685">
        <f t="shared" si="7"/>
        <v>0</v>
      </c>
      <c r="V685">
        <f t="shared" si="8"/>
        <v>0</v>
      </c>
      <c r="W685">
        <f t="shared" si="9"/>
        <v>0</v>
      </c>
      <c r="X685">
        <f t="shared" si="10"/>
        <v>0</v>
      </c>
      <c r="Y685">
        <f t="shared" si="11"/>
        <v>0</v>
      </c>
      <c r="Z685">
        <f t="shared" si="12"/>
        <v>0</v>
      </c>
      <c r="AA685">
        <f t="shared" si="13"/>
        <v>0</v>
      </c>
      <c r="AB685">
        <f t="shared" si="14"/>
        <v>0</v>
      </c>
      <c r="AC685">
        <f t="shared" si="15"/>
        <v>0</v>
      </c>
      <c r="AE685">
        <f t="shared" si="0"/>
      </c>
      <c r="AV685">
        <f t="shared" si="16"/>
      </c>
      <c r="BM685">
        <f t="shared" si="17"/>
      </c>
      <c r="CD685">
        <f t="shared" si="0"/>
      </c>
      <c r="CZ685">
        <f t="shared" si="18"/>
      </c>
      <c r="DA685">
        <f t="shared" si="1"/>
      </c>
      <c r="DB685">
        <f t="shared" si="19"/>
      </c>
      <c r="DC685">
        <f t="shared" si="20"/>
      </c>
      <c r="DD685">
        <f t="shared" si="21"/>
      </c>
      <c r="DE685">
        <f t="shared" si="22"/>
      </c>
      <c r="DF685">
        <f t="shared" si="23"/>
      </c>
      <c r="DG685">
        <f t="shared" si="24"/>
      </c>
      <c r="DH685">
        <f t="shared" si="25"/>
      </c>
      <c r="DI685">
        <f t="shared" si="1"/>
      </c>
    </row>
    <row r="686" ht="15" customHeight="1">
      <c r="B686">
        <f t="shared" si="2"/>
      </c>
      <c r="R686">
        <f t="shared" si="4"/>
        <v>0</v>
      </c>
      <c r="S686">
        <f t="shared" si="5"/>
        <v>0</v>
      </c>
      <c r="T686">
        <f t="shared" si="6"/>
        <v>0</v>
      </c>
      <c r="U686">
        <f t="shared" si="7"/>
        <v>0</v>
      </c>
      <c r="V686">
        <f t="shared" si="8"/>
        <v>0</v>
      </c>
      <c r="W686">
        <f t="shared" si="9"/>
        <v>0</v>
      </c>
      <c r="X686">
        <f t="shared" si="10"/>
        <v>0</v>
      </c>
      <c r="Y686">
        <f t="shared" si="11"/>
        <v>0</v>
      </c>
      <c r="Z686">
        <f t="shared" si="12"/>
        <v>0</v>
      </c>
      <c r="AA686">
        <f t="shared" si="13"/>
        <v>0</v>
      </c>
      <c r="AB686">
        <f t="shared" si="14"/>
        <v>0</v>
      </c>
      <c r="AC686">
        <f t="shared" si="15"/>
        <v>0</v>
      </c>
      <c r="AE686">
        <f t="shared" si="0"/>
      </c>
      <c r="AV686">
        <f t="shared" si="16"/>
      </c>
      <c r="BM686">
        <f t="shared" si="17"/>
      </c>
      <c r="CD686">
        <f t="shared" si="0"/>
      </c>
      <c r="CZ686">
        <f t="shared" si="18"/>
      </c>
      <c r="DA686">
        <f t="shared" si="1"/>
      </c>
      <c r="DB686">
        <f t="shared" si="19"/>
      </c>
      <c r="DC686">
        <f t="shared" si="20"/>
      </c>
      <c r="DD686">
        <f t="shared" si="21"/>
      </c>
      <c r="DE686">
        <f t="shared" si="22"/>
      </c>
      <c r="DF686">
        <f t="shared" si="23"/>
      </c>
      <c r="DG686">
        <f t="shared" si="24"/>
      </c>
      <c r="DH686">
        <f t="shared" si="25"/>
      </c>
      <c r="DI686">
        <f t="shared" si="1"/>
      </c>
    </row>
    <row r="687" ht="15" customHeight="1">
      <c r="B687">
        <f t="shared" si="2"/>
      </c>
      <c r="R687">
        <f t="shared" si="4"/>
        <v>0</v>
      </c>
      <c r="S687">
        <f t="shared" si="5"/>
        <v>0</v>
      </c>
      <c r="T687">
        <f t="shared" si="6"/>
        <v>0</v>
      </c>
      <c r="U687">
        <f t="shared" si="7"/>
        <v>0</v>
      </c>
      <c r="V687">
        <f t="shared" si="8"/>
        <v>0</v>
      </c>
      <c r="W687">
        <f t="shared" si="9"/>
        <v>0</v>
      </c>
      <c r="X687">
        <f t="shared" si="10"/>
        <v>0</v>
      </c>
      <c r="Y687">
        <f t="shared" si="11"/>
        <v>0</v>
      </c>
      <c r="Z687">
        <f t="shared" si="12"/>
        <v>0</v>
      </c>
      <c r="AA687">
        <f t="shared" si="13"/>
        <v>0</v>
      </c>
      <c r="AB687">
        <f t="shared" si="14"/>
        <v>0</v>
      </c>
      <c r="AC687">
        <f t="shared" si="15"/>
        <v>0</v>
      </c>
      <c r="AE687">
        <f t="shared" si="0"/>
      </c>
      <c r="AV687">
        <f t="shared" si="16"/>
      </c>
      <c r="BM687">
        <f t="shared" si="17"/>
      </c>
      <c r="CD687">
        <f t="shared" si="0"/>
      </c>
      <c r="CZ687">
        <f t="shared" si="18"/>
      </c>
      <c r="DA687">
        <f t="shared" si="1"/>
      </c>
      <c r="DB687">
        <f t="shared" si="19"/>
      </c>
      <c r="DC687">
        <f t="shared" si="20"/>
      </c>
      <c r="DD687">
        <f t="shared" si="21"/>
      </c>
      <c r="DE687">
        <f t="shared" si="22"/>
      </c>
      <c r="DF687">
        <f t="shared" si="23"/>
      </c>
      <c r="DG687">
        <f t="shared" si="24"/>
      </c>
      <c r="DH687">
        <f t="shared" si="25"/>
      </c>
      <c r="DI687">
        <f t="shared" si="1"/>
      </c>
    </row>
    <row r="688" ht="15" customHeight="1">
      <c r="B688">
        <f t="shared" si="2"/>
      </c>
      <c r="R688">
        <f t="shared" si="4"/>
        <v>0</v>
      </c>
      <c r="S688">
        <f t="shared" si="5"/>
        <v>0</v>
      </c>
      <c r="T688">
        <f t="shared" si="6"/>
        <v>0</v>
      </c>
      <c r="U688">
        <f t="shared" si="7"/>
        <v>0</v>
      </c>
      <c r="V688">
        <f t="shared" si="8"/>
        <v>0</v>
      </c>
      <c r="W688">
        <f t="shared" si="9"/>
        <v>0</v>
      </c>
      <c r="X688">
        <f t="shared" si="10"/>
        <v>0</v>
      </c>
      <c r="Y688">
        <f t="shared" si="11"/>
        <v>0</v>
      </c>
      <c r="Z688">
        <f t="shared" si="12"/>
        <v>0</v>
      </c>
      <c r="AA688">
        <f t="shared" si="13"/>
        <v>0</v>
      </c>
      <c r="AB688">
        <f t="shared" si="14"/>
        <v>0</v>
      </c>
      <c r="AC688">
        <f t="shared" si="15"/>
        <v>0</v>
      </c>
      <c r="AE688">
        <f t="shared" si="0"/>
      </c>
      <c r="AV688">
        <f t="shared" si="16"/>
      </c>
      <c r="BM688">
        <f t="shared" si="17"/>
      </c>
      <c r="CD688">
        <f t="shared" si="0"/>
      </c>
      <c r="CZ688">
        <f t="shared" si="18"/>
      </c>
      <c r="DA688">
        <f t="shared" si="1"/>
      </c>
      <c r="DB688">
        <f t="shared" si="19"/>
      </c>
      <c r="DC688">
        <f t="shared" si="20"/>
      </c>
      <c r="DD688">
        <f t="shared" si="21"/>
      </c>
      <c r="DE688">
        <f t="shared" si="22"/>
      </c>
      <c r="DF688">
        <f t="shared" si="23"/>
      </c>
      <c r="DG688">
        <f t="shared" si="24"/>
      </c>
      <c r="DH688">
        <f t="shared" si="25"/>
      </c>
      <c r="DI688">
        <f t="shared" si="1"/>
      </c>
    </row>
    <row r="689" ht="15" customHeight="1">
      <c r="B689">
        <f t="shared" si="2"/>
      </c>
      <c r="R689">
        <f t="shared" si="4"/>
        <v>0</v>
      </c>
      <c r="S689">
        <f t="shared" si="5"/>
        <v>0</v>
      </c>
      <c r="T689">
        <f t="shared" si="6"/>
        <v>0</v>
      </c>
      <c r="U689">
        <f t="shared" si="7"/>
        <v>0</v>
      </c>
      <c r="V689">
        <f t="shared" si="8"/>
        <v>0</v>
      </c>
      <c r="W689">
        <f t="shared" si="9"/>
        <v>0</v>
      </c>
      <c r="X689">
        <f t="shared" si="10"/>
        <v>0</v>
      </c>
      <c r="Y689">
        <f t="shared" si="11"/>
        <v>0</v>
      </c>
      <c r="Z689">
        <f t="shared" si="12"/>
        <v>0</v>
      </c>
      <c r="AA689">
        <f t="shared" si="13"/>
        <v>0</v>
      </c>
      <c r="AB689">
        <f t="shared" si="14"/>
        <v>0</v>
      </c>
      <c r="AC689">
        <f t="shared" si="15"/>
        <v>0</v>
      </c>
      <c r="AE689">
        <f t="shared" si="0"/>
      </c>
      <c r="AV689">
        <f t="shared" si="16"/>
      </c>
      <c r="BM689">
        <f t="shared" si="17"/>
      </c>
      <c r="CD689">
        <f t="shared" si="0"/>
      </c>
      <c r="CZ689">
        <f t="shared" si="18"/>
      </c>
      <c r="DA689">
        <f t="shared" si="1"/>
      </c>
      <c r="DB689">
        <f t="shared" si="19"/>
      </c>
      <c r="DC689">
        <f t="shared" si="20"/>
      </c>
      <c r="DD689">
        <f t="shared" si="21"/>
      </c>
      <c r="DE689">
        <f t="shared" si="22"/>
      </c>
      <c r="DF689">
        <f t="shared" si="23"/>
      </c>
      <c r="DG689">
        <f t="shared" si="24"/>
      </c>
      <c r="DH689">
        <f t="shared" si="25"/>
      </c>
      <c r="DI689">
        <f t="shared" si="1"/>
      </c>
    </row>
    <row r="690" ht="15" customHeight="1">
      <c r="B690">
        <f t="shared" si="2"/>
      </c>
      <c r="R690">
        <f t="shared" si="4"/>
        <v>0</v>
      </c>
      <c r="S690">
        <f t="shared" si="5"/>
        <v>0</v>
      </c>
      <c r="T690">
        <f t="shared" si="6"/>
        <v>0</v>
      </c>
      <c r="U690">
        <f t="shared" si="7"/>
        <v>0</v>
      </c>
      <c r="V690">
        <f t="shared" si="8"/>
        <v>0</v>
      </c>
      <c r="W690">
        <f t="shared" si="9"/>
        <v>0</v>
      </c>
      <c r="X690">
        <f t="shared" si="10"/>
        <v>0</v>
      </c>
      <c r="Y690">
        <f t="shared" si="11"/>
        <v>0</v>
      </c>
      <c r="Z690">
        <f t="shared" si="12"/>
        <v>0</v>
      </c>
      <c r="AA690">
        <f t="shared" si="13"/>
        <v>0</v>
      </c>
      <c r="AB690">
        <f t="shared" si="14"/>
        <v>0</v>
      </c>
      <c r="AC690">
        <f t="shared" si="15"/>
        <v>0</v>
      </c>
      <c r="AE690">
        <f t="shared" si="0"/>
      </c>
      <c r="AV690">
        <f t="shared" si="16"/>
      </c>
      <c r="BM690">
        <f t="shared" si="17"/>
      </c>
      <c r="CD690">
        <f t="shared" si="0"/>
      </c>
      <c r="CZ690">
        <f t="shared" si="18"/>
      </c>
      <c r="DA690">
        <f t="shared" si="1"/>
      </c>
      <c r="DB690">
        <f t="shared" si="19"/>
      </c>
      <c r="DC690">
        <f t="shared" si="20"/>
      </c>
      <c r="DD690">
        <f t="shared" si="21"/>
      </c>
      <c r="DE690">
        <f t="shared" si="22"/>
      </c>
      <c r="DF690">
        <f t="shared" si="23"/>
      </c>
      <c r="DG690">
        <f t="shared" si="24"/>
      </c>
      <c r="DH690">
        <f t="shared" si="25"/>
      </c>
      <c r="DI690">
        <f t="shared" si="1"/>
      </c>
    </row>
    <row r="691" ht="15" customHeight="1">
      <c r="B691">
        <f t="shared" si="2"/>
      </c>
      <c r="R691">
        <f t="shared" si="4"/>
        <v>0</v>
      </c>
      <c r="S691">
        <f t="shared" si="5"/>
        <v>0</v>
      </c>
      <c r="T691">
        <f t="shared" si="6"/>
        <v>0</v>
      </c>
      <c r="U691">
        <f t="shared" si="7"/>
        <v>0</v>
      </c>
      <c r="V691">
        <f t="shared" si="8"/>
        <v>0</v>
      </c>
      <c r="W691">
        <f t="shared" si="9"/>
        <v>0</v>
      </c>
      <c r="X691">
        <f t="shared" si="10"/>
        <v>0</v>
      </c>
      <c r="Y691">
        <f t="shared" si="11"/>
        <v>0</v>
      </c>
      <c r="Z691">
        <f t="shared" si="12"/>
        <v>0</v>
      </c>
      <c r="AA691">
        <f t="shared" si="13"/>
        <v>0</v>
      </c>
      <c r="AB691">
        <f t="shared" si="14"/>
        <v>0</v>
      </c>
      <c r="AC691">
        <f t="shared" si="15"/>
        <v>0</v>
      </c>
      <c r="AE691">
        <f t="shared" si="0"/>
      </c>
      <c r="AV691">
        <f t="shared" si="16"/>
      </c>
      <c r="BM691">
        <f t="shared" si="17"/>
      </c>
      <c r="CD691">
        <f t="shared" si="0"/>
      </c>
      <c r="CZ691">
        <f t="shared" si="18"/>
      </c>
      <c r="DA691">
        <f t="shared" si="1"/>
      </c>
      <c r="DB691">
        <f t="shared" si="19"/>
      </c>
      <c r="DC691">
        <f t="shared" si="20"/>
      </c>
      <c r="DD691">
        <f t="shared" si="21"/>
      </c>
      <c r="DE691">
        <f t="shared" si="22"/>
      </c>
      <c r="DF691">
        <f t="shared" si="23"/>
      </c>
      <c r="DG691">
        <f t="shared" si="24"/>
      </c>
      <c r="DH691">
        <f t="shared" si="25"/>
      </c>
      <c r="DI691">
        <f t="shared" si="1"/>
      </c>
    </row>
    <row r="692" ht="15" customHeight="1">
      <c r="B692">
        <f t="shared" si="2"/>
      </c>
      <c r="R692">
        <f t="shared" si="4"/>
        <v>0</v>
      </c>
      <c r="S692">
        <f t="shared" si="5"/>
        <v>0</v>
      </c>
      <c r="T692">
        <f t="shared" si="6"/>
        <v>0</v>
      </c>
      <c r="U692">
        <f t="shared" si="7"/>
        <v>0</v>
      </c>
      <c r="V692">
        <f t="shared" si="8"/>
        <v>0</v>
      </c>
      <c r="W692">
        <f t="shared" si="9"/>
        <v>0</v>
      </c>
      <c r="X692">
        <f t="shared" si="10"/>
        <v>0</v>
      </c>
      <c r="Y692">
        <f t="shared" si="11"/>
        <v>0</v>
      </c>
      <c r="Z692">
        <f t="shared" si="12"/>
        <v>0</v>
      </c>
      <c r="AA692">
        <f t="shared" si="13"/>
        <v>0</v>
      </c>
      <c r="AB692">
        <f t="shared" si="14"/>
        <v>0</v>
      </c>
      <c r="AC692">
        <f t="shared" si="15"/>
        <v>0</v>
      </c>
      <c r="AE692">
        <f t="shared" si="0"/>
      </c>
      <c r="AV692">
        <f t="shared" si="16"/>
      </c>
      <c r="BM692">
        <f t="shared" si="17"/>
      </c>
      <c r="CD692">
        <f t="shared" si="0"/>
      </c>
      <c r="CZ692">
        <f t="shared" si="18"/>
      </c>
      <c r="DA692">
        <f t="shared" si="1"/>
      </c>
      <c r="DB692">
        <f t="shared" si="19"/>
      </c>
      <c r="DC692">
        <f t="shared" si="20"/>
      </c>
      <c r="DD692">
        <f t="shared" si="21"/>
      </c>
      <c r="DE692">
        <f t="shared" si="22"/>
      </c>
      <c r="DF692">
        <f t="shared" si="23"/>
      </c>
      <c r="DG692">
        <f t="shared" si="24"/>
      </c>
      <c r="DH692">
        <f t="shared" si="25"/>
      </c>
      <c r="DI692">
        <f t="shared" si="1"/>
      </c>
    </row>
    <row r="693" ht="15" customHeight="1">
      <c r="B693">
        <f t="shared" si="2"/>
      </c>
      <c r="R693">
        <f t="shared" si="4"/>
        <v>0</v>
      </c>
      <c r="S693">
        <f t="shared" si="5"/>
        <v>0</v>
      </c>
      <c r="T693">
        <f t="shared" si="6"/>
        <v>0</v>
      </c>
      <c r="U693">
        <f t="shared" si="7"/>
        <v>0</v>
      </c>
      <c r="V693">
        <f t="shared" si="8"/>
        <v>0</v>
      </c>
      <c r="W693">
        <f t="shared" si="9"/>
        <v>0</v>
      </c>
      <c r="X693">
        <f t="shared" si="10"/>
        <v>0</v>
      </c>
      <c r="Y693">
        <f t="shared" si="11"/>
        <v>0</v>
      </c>
      <c r="Z693">
        <f t="shared" si="12"/>
        <v>0</v>
      </c>
      <c r="AA693">
        <f t="shared" si="13"/>
        <v>0</v>
      </c>
      <c r="AB693">
        <f t="shared" si="14"/>
        <v>0</v>
      </c>
      <c r="AC693">
        <f t="shared" si="15"/>
        <v>0</v>
      </c>
      <c r="AE693">
        <f t="shared" si="0"/>
      </c>
      <c r="AV693">
        <f t="shared" si="16"/>
      </c>
      <c r="BM693">
        <f t="shared" si="17"/>
      </c>
      <c r="CD693">
        <f t="shared" si="0"/>
      </c>
      <c r="CZ693">
        <f t="shared" si="18"/>
      </c>
      <c r="DA693">
        <f t="shared" si="1"/>
      </c>
      <c r="DB693">
        <f t="shared" si="19"/>
      </c>
      <c r="DC693">
        <f t="shared" si="20"/>
      </c>
      <c r="DD693">
        <f t="shared" si="21"/>
      </c>
      <c r="DE693">
        <f t="shared" si="22"/>
      </c>
      <c r="DF693">
        <f t="shared" si="23"/>
      </c>
      <c r="DG693">
        <f t="shared" si="24"/>
      </c>
      <c r="DH693">
        <f t="shared" si="25"/>
      </c>
      <c r="DI693">
        <f t="shared" si="1"/>
      </c>
    </row>
    <row r="694" ht="15" customHeight="1">
      <c r="B694">
        <f t="shared" si="2"/>
      </c>
      <c r="R694">
        <f t="shared" si="4"/>
        <v>0</v>
      </c>
      <c r="S694">
        <f t="shared" si="5"/>
        <v>0</v>
      </c>
      <c r="T694">
        <f t="shared" si="6"/>
        <v>0</v>
      </c>
      <c r="U694">
        <f t="shared" si="7"/>
        <v>0</v>
      </c>
      <c r="V694">
        <f t="shared" si="8"/>
        <v>0</v>
      </c>
      <c r="W694">
        <f t="shared" si="9"/>
        <v>0</v>
      </c>
      <c r="X694">
        <f t="shared" si="10"/>
        <v>0</v>
      </c>
      <c r="Y694">
        <f t="shared" si="11"/>
        <v>0</v>
      </c>
      <c r="Z694">
        <f t="shared" si="12"/>
        <v>0</v>
      </c>
      <c r="AA694">
        <f t="shared" si="13"/>
        <v>0</v>
      </c>
      <c r="AB694">
        <f t="shared" si="14"/>
        <v>0</v>
      </c>
      <c r="AC694">
        <f t="shared" si="15"/>
        <v>0</v>
      </c>
      <c r="AE694">
        <f t="shared" si="0"/>
      </c>
      <c r="AV694">
        <f t="shared" si="16"/>
      </c>
      <c r="BM694">
        <f t="shared" si="17"/>
      </c>
      <c r="CD694">
        <f t="shared" si="0"/>
      </c>
      <c r="CZ694">
        <f t="shared" si="18"/>
      </c>
      <c r="DA694">
        <f t="shared" si="1"/>
      </c>
      <c r="DB694">
        <f t="shared" si="19"/>
      </c>
      <c r="DC694">
        <f t="shared" si="20"/>
      </c>
      <c r="DD694">
        <f t="shared" si="21"/>
      </c>
      <c r="DE694">
        <f t="shared" si="22"/>
      </c>
      <c r="DF694">
        <f t="shared" si="23"/>
      </c>
      <c r="DG694">
        <f t="shared" si="24"/>
      </c>
      <c r="DH694">
        <f t="shared" si="25"/>
      </c>
      <c r="DI694">
        <f t="shared" si="1"/>
      </c>
    </row>
    <row r="695" ht="15" customHeight="1">
      <c r="B695">
        <f t="shared" si="2"/>
      </c>
      <c r="R695">
        <f t="shared" si="4"/>
        <v>0</v>
      </c>
      <c r="S695">
        <f t="shared" si="5"/>
        <v>0</v>
      </c>
      <c r="T695">
        <f t="shared" si="6"/>
        <v>0</v>
      </c>
      <c r="U695">
        <f t="shared" si="7"/>
        <v>0</v>
      </c>
      <c r="V695">
        <f t="shared" si="8"/>
        <v>0</v>
      </c>
      <c r="W695">
        <f t="shared" si="9"/>
        <v>0</v>
      </c>
      <c r="X695">
        <f t="shared" si="10"/>
        <v>0</v>
      </c>
      <c r="Y695">
        <f t="shared" si="11"/>
        <v>0</v>
      </c>
      <c r="Z695">
        <f t="shared" si="12"/>
        <v>0</v>
      </c>
      <c r="AA695">
        <f t="shared" si="13"/>
        <v>0</v>
      </c>
      <c r="AB695">
        <f t="shared" si="14"/>
        <v>0</v>
      </c>
      <c r="AC695">
        <f t="shared" si="15"/>
        <v>0</v>
      </c>
      <c r="AE695">
        <f t="shared" si="0"/>
      </c>
      <c r="AV695">
        <f t="shared" si="16"/>
      </c>
      <c r="BM695">
        <f t="shared" si="17"/>
      </c>
      <c r="CD695">
        <f t="shared" si="0"/>
      </c>
      <c r="CZ695">
        <f t="shared" si="18"/>
      </c>
      <c r="DA695">
        <f t="shared" si="1"/>
      </c>
      <c r="DB695">
        <f t="shared" si="19"/>
      </c>
      <c r="DC695">
        <f t="shared" si="20"/>
      </c>
      <c r="DD695">
        <f t="shared" si="21"/>
      </c>
      <c r="DE695">
        <f t="shared" si="22"/>
      </c>
      <c r="DF695">
        <f t="shared" si="23"/>
      </c>
      <c r="DG695">
        <f t="shared" si="24"/>
      </c>
      <c r="DH695">
        <f t="shared" si="25"/>
      </c>
      <c r="DI695">
        <f t="shared" si="1"/>
      </c>
    </row>
    <row r="696" ht="15" customHeight="1">
      <c r="B696">
        <f t="shared" si="2"/>
      </c>
      <c r="R696">
        <f t="shared" si="4"/>
        <v>0</v>
      </c>
      <c r="S696">
        <f t="shared" si="5"/>
        <v>0</v>
      </c>
      <c r="T696">
        <f t="shared" si="6"/>
        <v>0</v>
      </c>
      <c r="U696">
        <f t="shared" si="7"/>
        <v>0</v>
      </c>
      <c r="V696">
        <f t="shared" si="8"/>
        <v>0</v>
      </c>
      <c r="W696">
        <f t="shared" si="9"/>
        <v>0</v>
      </c>
      <c r="X696">
        <f t="shared" si="10"/>
        <v>0</v>
      </c>
      <c r="Y696">
        <f t="shared" si="11"/>
        <v>0</v>
      </c>
      <c r="Z696">
        <f t="shared" si="12"/>
        <v>0</v>
      </c>
      <c r="AA696">
        <f t="shared" si="13"/>
        <v>0</v>
      </c>
      <c r="AB696">
        <f t="shared" si="14"/>
        <v>0</v>
      </c>
      <c r="AC696">
        <f t="shared" si="15"/>
        <v>0</v>
      </c>
      <c r="AE696">
        <f t="shared" si="0"/>
      </c>
      <c r="AV696">
        <f t="shared" si="16"/>
      </c>
      <c r="BM696">
        <f t="shared" si="17"/>
      </c>
      <c r="CD696">
        <f t="shared" si="0"/>
      </c>
      <c r="CZ696">
        <f t="shared" si="18"/>
      </c>
      <c r="DA696">
        <f t="shared" si="1"/>
      </c>
      <c r="DB696">
        <f t="shared" si="19"/>
      </c>
      <c r="DC696">
        <f t="shared" si="20"/>
      </c>
      <c r="DD696">
        <f t="shared" si="21"/>
      </c>
      <c r="DE696">
        <f t="shared" si="22"/>
      </c>
      <c r="DF696">
        <f t="shared" si="23"/>
      </c>
      <c r="DG696">
        <f t="shared" si="24"/>
      </c>
      <c r="DH696">
        <f t="shared" si="25"/>
      </c>
      <c r="DI696">
        <f t="shared" si="1"/>
      </c>
    </row>
    <row r="697" ht="15" customHeight="1">
      <c r="B697">
        <f t="shared" si="2"/>
      </c>
      <c r="R697">
        <f t="shared" si="4"/>
        <v>0</v>
      </c>
      <c r="S697">
        <f t="shared" si="5"/>
        <v>0</v>
      </c>
      <c r="T697">
        <f t="shared" si="6"/>
        <v>0</v>
      </c>
      <c r="U697">
        <f t="shared" si="7"/>
        <v>0</v>
      </c>
      <c r="V697">
        <f t="shared" si="8"/>
        <v>0</v>
      </c>
      <c r="W697">
        <f t="shared" si="9"/>
        <v>0</v>
      </c>
      <c r="X697">
        <f t="shared" si="10"/>
        <v>0</v>
      </c>
      <c r="Y697">
        <f t="shared" si="11"/>
        <v>0</v>
      </c>
      <c r="Z697">
        <f t="shared" si="12"/>
        <v>0</v>
      </c>
      <c r="AA697">
        <f t="shared" si="13"/>
        <v>0</v>
      </c>
      <c r="AB697">
        <f t="shared" si="14"/>
        <v>0</v>
      </c>
      <c r="AC697">
        <f t="shared" si="15"/>
        <v>0</v>
      </c>
      <c r="AE697">
        <f t="shared" si="0"/>
      </c>
      <c r="AV697">
        <f t="shared" si="16"/>
      </c>
      <c r="BM697">
        <f t="shared" si="17"/>
      </c>
      <c r="CD697">
        <f t="shared" si="0"/>
      </c>
      <c r="CZ697">
        <f t="shared" si="18"/>
      </c>
      <c r="DA697">
        <f t="shared" si="1"/>
      </c>
      <c r="DB697">
        <f t="shared" si="19"/>
      </c>
      <c r="DC697">
        <f t="shared" si="20"/>
      </c>
      <c r="DD697">
        <f t="shared" si="21"/>
      </c>
      <c r="DE697">
        <f t="shared" si="22"/>
      </c>
      <c r="DF697">
        <f t="shared" si="23"/>
      </c>
      <c r="DG697">
        <f t="shared" si="24"/>
      </c>
      <c r="DH697">
        <f t="shared" si="25"/>
      </c>
      <c r="DI697">
        <f t="shared" si="1"/>
      </c>
    </row>
    <row r="698" ht="15" customHeight="1">
      <c r="B698">
        <f t="shared" si="2"/>
      </c>
      <c r="R698">
        <f t="shared" si="4"/>
        <v>0</v>
      </c>
      <c r="S698">
        <f t="shared" si="5"/>
        <v>0</v>
      </c>
      <c r="T698">
        <f t="shared" si="6"/>
        <v>0</v>
      </c>
      <c r="U698">
        <f t="shared" si="7"/>
        <v>0</v>
      </c>
      <c r="V698">
        <f t="shared" si="8"/>
        <v>0</v>
      </c>
      <c r="W698">
        <f t="shared" si="9"/>
        <v>0</v>
      </c>
      <c r="X698">
        <f t="shared" si="10"/>
        <v>0</v>
      </c>
      <c r="Y698">
        <f t="shared" si="11"/>
        <v>0</v>
      </c>
      <c r="Z698">
        <f t="shared" si="12"/>
        <v>0</v>
      </c>
      <c r="AA698">
        <f t="shared" si="13"/>
        <v>0</v>
      </c>
      <c r="AB698">
        <f t="shared" si="14"/>
        <v>0</v>
      </c>
      <c r="AC698">
        <f t="shared" si="15"/>
        <v>0</v>
      </c>
      <c r="AE698">
        <f t="shared" si="0"/>
      </c>
      <c r="AV698">
        <f t="shared" si="16"/>
      </c>
      <c r="BM698">
        <f t="shared" si="17"/>
      </c>
      <c r="CD698">
        <f t="shared" si="0"/>
      </c>
      <c r="CZ698">
        <f t="shared" si="18"/>
      </c>
      <c r="DA698">
        <f t="shared" si="1"/>
      </c>
      <c r="DB698">
        <f t="shared" si="19"/>
      </c>
      <c r="DC698">
        <f t="shared" si="20"/>
      </c>
      <c r="DD698">
        <f t="shared" si="21"/>
      </c>
      <c r="DE698">
        <f t="shared" si="22"/>
      </c>
      <c r="DF698">
        <f t="shared" si="23"/>
      </c>
      <c r="DG698">
        <f t="shared" si="24"/>
      </c>
      <c r="DH698">
        <f t="shared" si="25"/>
      </c>
      <c r="DI698">
        <f t="shared" si="1"/>
      </c>
    </row>
    <row r="699" ht="15" customHeight="1">
      <c r="B699">
        <f t="shared" si="2"/>
      </c>
      <c r="R699">
        <f t="shared" si="4"/>
        <v>0</v>
      </c>
      <c r="S699">
        <f t="shared" si="5"/>
        <v>0</v>
      </c>
      <c r="T699">
        <f t="shared" si="6"/>
        <v>0</v>
      </c>
      <c r="U699">
        <f t="shared" si="7"/>
        <v>0</v>
      </c>
      <c r="V699">
        <f t="shared" si="8"/>
        <v>0</v>
      </c>
      <c r="W699">
        <f t="shared" si="9"/>
        <v>0</v>
      </c>
      <c r="X699">
        <f t="shared" si="10"/>
        <v>0</v>
      </c>
      <c r="Y699">
        <f t="shared" si="11"/>
        <v>0</v>
      </c>
      <c r="Z699">
        <f t="shared" si="12"/>
        <v>0</v>
      </c>
      <c r="AA699">
        <f t="shared" si="13"/>
        <v>0</v>
      </c>
      <c r="AB699">
        <f t="shared" si="14"/>
        <v>0</v>
      </c>
      <c r="AC699">
        <f t="shared" si="15"/>
        <v>0</v>
      </c>
      <c r="AE699">
        <f t="shared" si="0"/>
      </c>
      <c r="AV699">
        <f t="shared" si="16"/>
      </c>
      <c r="BM699">
        <f t="shared" si="17"/>
      </c>
      <c r="CD699">
        <f t="shared" si="0"/>
      </c>
      <c r="CZ699">
        <f t="shared" si="18"/>
      </c>
      <c r="DA699">
        <f t="shared" si="1"/>
      </c>
      <c r="DB699">
        <f t="shared" si="19"/>
      </c>
      <c r="DC699">
        <f t="shared" si="20"/>
      </c>
      <c r="DD699">
        <f t="shared" si="21"/>
      </c>
      <c r="DE699">
        <f t="shared" si="22"/>
      </c>
      <c r="DF699">
        <f t="shared" si="23"/>
      </c>
      <c r="DG699">
        <f t="shared" si="24"/>
      </c>
      <c r="DH699">
        <f t="shared" si="25"/>
      </c>
      <c r="DI699">
        <f t="shared" si="1"/>
      </c>
    </row>
    <row r="700" ht="15" customHeight="1">
      <c r="B700">
        <f t="shared" si="2"/>
      </c>
      <c r="R700">
        <f t="shared" si="4"/>
        <v>0</v>
      </c>
      <c r="S700">
        <f t="shared" si="5"/>
        <v>0</v>
      </c>
      <c r="T700">
        <f t="shared" si="6"/>
        <v>0</v>
      </c>
      <c r="U700">
        <f t="shared" si="7"/>
        <v>0</v>
      </c>
      <c r="V700">
        <f t="shared" si="8"/>
        <v>0</v>
      </c>
      <c r="W700">
        <f t="shared" si="9"/>
        <v>0</v>
      </c>
      <c r="X700">
        <f t="shared" si="10"/>
        <v>0</v>
      </c>
      <c r="Y700">
        <f t="shared" si="11"/>
        <v>0</v>
      </c>
      <c r="Z700">
        <f t="shared" si="12"/>
        <v>0</v>
      </c>
      <c r="AA700">
        <f t="shared" si="13"/>
        <v>0</v>
      </c>
      <c r="AB700">
        <f t="shared" si="14"/>
        <v>0</v>
      </c>
      <c r="AC700">
        <f t="shared" si="15"/>
        <v>0</v>
      </c>
      <c r="AE700">
        <f t="shared" si="0"/>
      </c>
      <c r="AV700">
        <f t="shared" si="16"/>
      </c>
      <c r="BM700">
        <f t="shared" si="17"/>
      </c>
      <c r="CD700">
        <f t="shared" si="0"/>
      </c>
      <c r="CZ700">
        <f t="shared" si="18"/>
      </c>
      <c r="DA700">
        <f t="shared" si="1"/>
      </c>
      <c r="DB700">
        <f t="shared" si="19"/>
      </c>
      <c r="DC700">
        <f t="shared" si="20"/>
      </c>
      <c r="DD700">
        <f t="shared" si="21"/>
      </c>
      <c r="DE700">
        <f t="shared" si="22"/>
      </c>
      <c r="DF700">
        <f t="shared" si="23"/>
      </c>
      <c r="DG700">
        <f t="shared" si="24"/>
      </c>
      <c r="DH700">
        <f t="shared" si="25"/>
      </c>
      <c r="DI700">
        <f t="shared" si="1"/>
      </c>
    </row>
    <row r="701" ht="15" customHeight="1">
      <c r="B701">
        <f t="shared" si="2"/>
      </c>
      <c r="R701">
        <f t="shared" si="4"/>
        <v>0</v>
      </c>
      <c r="S701">
        <f t="shared" si="5"/>
        <v>0</v>
      </c>
      <c r="T701">
        <f t="shared" si="6"/>
        <v>0</v>
      </c>
      <c r="U701">
        <f t="shared" si="7"/>
        <v>0</v>
      </c>
      <c r="V701">
        <f t="shared" si="8"/>
        <v>0</v>
      </c>
      <c r="W701">
        <f t="shared" si="9"/>
        <v>0</v>
      </c>
      <c r="X701">
        <f t="shared" si="10"/>
        <v>0</v>
      </c>
      <c r="Y701">
        <f t="shared" si="11"/>
        <v>0</v>
      </c>
      <c r="Z701">
        <f t="shared" si="12"/>
        <v>0</v>
      </c>
      <c r="AA701">
        <f t="shared" si="13"/>
        <v>0</v>
      </c>
      <c r="AB701">
        <f t="shared" si="14"/>
        <v>0</v>
      </c>
      <c r="AC701">
        <f t="shared" si="15"/>
        <v>0</v>
      </c>
      <c r="AE701">
        <f t="shared" si="0"/>
      </c>
      <c r="AV701">
        <f t="shared" si="16"/>
      </c>
      <c r="BM701">
        <f t="shared" si="17"/>
      </c>
      <c r="CD701">
        <f t="shared" si="0"/>
      </c>
      <c r="CZ701">
        <f t="shared" si="18"/>
      </c>
      <c r="DA701">
        <f t="shared" si="1"/>
      </c>
      <c r="DB701">
        <f t="shared" si="19"/>
      </c>
      <c r="DC701">
        <f t="shared" si="20"/>
      </c>
      <c r="DD701">
        <f t="shared" si="21"/>
      </c>
      <c r="DE701">
        <f t="shared" si="22"/>
      </c>
      <c r="DF701">
        <f t="shared" si="23"/>
      </c>
      <c r="DG701">
        <f t="shared" si="24"/>
      </c>
      <c r="DH701">
        <f t="shared" si="25"/>
      </c>
      <c r="DI701">
        <f t="shared" si="1"/>
      </c>
    </row>
    <row r="702" ht="15" customHeight="1">
      <c r="B702">
        <f t="shared" si="2"/>
      </c>
      <c r="R702">
        <f t="shared" si="4"/>
        <v>0</v>
      </c>
      <c r="S702">
        <f t="shared" si="5"/>
        <v>0</v>
      </c>
      <c r="T702">
        <f t="shared" si="6"/>
        <v>0</v>
      </c>
      <c r="U702">
        <f t="shared" si="7"/>
        <v>0</v>
      </c>
      <c r="V702">
        <f t="shared" si="8"/>
        <v>0</v>
      </c>
      <c r="W702">
        <f t="shared" si="9"/>
        <v>0</v>
      </c>
      <c r="X702">
        <f t="shared" si="10"/>
        <v>0</v>
      </c>
      <c r="Y702">
        <f t="shared" si="11"/>
        <v>0</v>
      </c>
      <c r="Z702">
        <f t="shared" si="12"/>
        <v>0</v>
      </c>
      <c r="AA702">
        <f t="shared" si="13"/>
        <v>0</v>
      </c>
      <c r="AB702">
        <f t="shared" si="14"/>
        <v>0</v>
      </c>
      <c r="AC702">
        <f t="shared" si="15"/>
        <v>0</v>
      </c>
      <c r="AE702">
        <f t="shared" si="0"/>
      </c>
      <c r="AV702">
        <f t="shared" si="16"/>
      </c>
      <c r="BM702">
        <f t="shared" si="17"/>
      </c>
      <c r="CD702">
        <f t="shared" si="0"/>
      </c>
      <c r="CZ702">
        <f t="shared" si="18"/>
      </c>
      <c r="DA702">
        <f t="shared" si="1"/>
      </c>
      <c r="DB702">
        <f t="shared" si="19"/>
      </c>
      <c r="DC702">
        <f t="shared" si="20"/>
      </c>
      <c r="DD702">
        <f t="shared" si="21"/>
      </c>
      <c r="DE702">
        <f t="shared" si="22"/>
      </c>
      <c r="DF702">
        <f t="shared" si="23"/>
      </c>
      <c r="DG702">
        <f t="shared" si="24"/>
      </c>
      <c r="DH702">
        <f t="shared" si="25"/>
      </c>
      <c r="DI702">
        <f t="shared" si="1"/>
      </c>
    </row>
    <row r="703" ht="15" customHeight="1">
      <c r="B703">
        <f t="shared" si="2"/>
      </c>
      <c r="R703">
        <f t="shared" si="4"/>
        <v>0</v>
      </c>
      <c r="S703">
        <f t="shared" si="5"/>
        <v>0</v>
      </c>
      <c r="T703">
        <f t="shared" si="6"/>
        <v>0</v>
      </c>
      <c r="U703">
        <f t="shared" si="7"/>
        <v>0</v>
      </c>
      <c r="V703">
        <f t="shared" si="8"/>
        <v>0</v>
      </c>
      <c r="W703">
        <f t="shared" si="9"/>
        <v>0</v>
      </c>
      <c r="X703">
        <f t="shared" si="10"/>
        <v>0</v>
      </c>
      <c r="Y703">
        <f t="shared" si="11"/>
        <v>0</v>
      </c>
      <c r="Z703">
        <f t="shared" si="12"/>
        <v>0</v>
      </c>
      <c r="AA703">
        <f t="shared" si="13"/>
        <v>0</v>
      </c>
      <c r="AB703">
        <f t="shared" si="14"/>
        <v>0</v>
      </c>
      <c r="AC703">
        <f t="shared" si="15"/>
        <v>0</v>
      </c>
      <c r="AE703">
        <f t="shared" si="0"/>
      </c>
      <c r="AV703">
        <f t="shared" si="16"/>
      </c>
      <c r="BM703">
        <f t="shared" si="17"/>
      </c>
      <c r="CD703">
        <f t="shared" si="0"/>
      </c>
      <c r="CZ703">
        <f t="shared" si="18"/>
      </c>
      <c r="DA703">
        <f t="shared" si="1"/>
      </c>
      <c r="DB703">
        <f t="shared" si="19"/>
      </c>
      <c r="DC703">
        <f t="shared" si="20"/>
      </c>
      <c r="DD703">
        <f t="shared" si="21"/>
      </c>
      <c r="DE703">
        <f t="shared" si="22"/>
      </c>
      <c r="DF703">
        <f t="shared" si="23"/>
      </c>
      <c r="DG703">
        <f t="shared" si="24"/>
      </c>
      <c r="DH703">
        <f t="shared" si="25"/>
      </c>
      <c r="DI703">
        <f t="shared" si="1"/>
      </c>
    </row>
    <row r="704" ht="15" customHeight="1">
      <c r="B704">
        <f t="shared" si="2"/>
      </c>
      <c r="R704">
        <f t="shared" si="4"/>
        <v>0</v>
      </c>
      <c r="S704">
        <f t="shared" si="5"/>
        <v>0</v>
      </c>
      <c r="T704">
        <f t="shared" si="6"/>
        <v>0</v>
      </c>
      <c r="U704">
        <f t="shared" si="7"/>
        <v>0</v>
      </c>
      <c r="V704">
        <f t="shared" si="8"/>
        <v>0</v>
      </c>
      <c r="W704">
        <f t="shared" si="9"/>
        <v>0</v>
      </c>
      <c r="X704">
        <f t="shared" si="10"/>
        <v>0</v>
      </c>
      <c r="Y704">
        <f t="shared" si="11"/>
        <v>0</v>
      </c>
      <c r="Z704">
        <f t="shared" si="12"/>
        <v>0</v>
      </c>
      <c r="AA704">
        <f t="shared" si="13"/>
        <v>0</v>
      </c>
      <c r="AB704">
        <f t="shared" si="14"/>
        <v>0</v>
      </c>
      <c r="AC704">
        <f t="shared" si="15"/>
        <v>0</v>
      </c>
      <c r="AE704">
        <f t="shared" si="0"/>
      </c>
      <c r="AV704">
        <f t="shared" si="16"/>
      </c>
      <c r="BM704">
        <f t="shared" si="17"/>
      </c>
      <c r="CD704">
        <f t="shared" si="0"/>
      </c>
      <c r="CZ704">
        <f t="shared" si="18"/>
      </c>
      <c r="DA704">
        <f t="shared" si="1"/>
      </c>
      <c r="DB704">
        <f t="shared" si="19"/>
      </c>
      <c r="DC704">
        <f t="shared" si="20"/>
      </c>
      <c r="DD704">
        <f t="shared" si="21"/>
      </c>
      <c r="DE704">
        <f t="shared" si="22"/>
      </c>
      <c r="DF704">
        <f t="shared" si="23"/>
      </c>
      <c r="DG704">
        <f t="shared" si="24"/>
      </c>
      <c r="DH704">
        <f t="shared" si="25"/>
      </c>
      <c r="DI704">
        <f t="shared" si="1"/>
      </c>
    </row>
    <row r="705" ht="15" customHeight="1">
      <c r="B705">
        <f t="shared" si="2"/>
      </c>
      <c r="R705">
        <f t="shared" si="4"/>
        <v>0</v>
      </c>
      <c r="S705">
        <f t="shared" si="5"/>
        <v>0</v>
      </c>
      <c r="T705">
        <f t="shared" si="6"/>
        <v>0</v>
      </c>
      <c r="U705">
        <f t="shared" si="7"/>
        <v>0</v>
      </c>
      <c r="V705">
        <f t="shared" si="8"/>
        <v>0</v>
      </c>
      <c r="W705">
        <f t="shared" si="9"/>
        <v>0</v>
      </c>
      <c r="X705">
        <f t="shared" si="10"/>
        <v>0</v>
      </c>
      <c r="Y705">
        <f t="shared" si="11"/>
        <v>0</v>
      </c>
      <c r="Z705">
        <f t="shared" si="12"/>
        <v>0</v>
      </c>
      <c r="AA705">
        <f t="shared" si="13"/>
        <v>0</v>
      </c>
      <c r="AB705">
        <f t="shared" si="14"/>
        <v>0</v>
      </c>
      <c r="AC705">
        <f t="shared" si="15"/>
        <v>0</v>
      </c>
      <c r="AE705">
        <f t="shared" si="0"/>
      </c>
      <c r="AV705">
        <f t="shared" si="16"/>
      </c>
      <c r="BM705">
        <f t="shared" si="17"/>
      </c>
      <c r="CD705">
        <f t="shared" si="0"/>
      </c>
      <c r="CZ705">
        <f t="shared" si="18"/>
      </c>
      <c r="DA705">
        <f t="shared" si="1"/>
      </c>
      <c r="DB705">
        <f t="shared" si="19"/>
      </c>
      <c r="DC705">
        <f t="shared" si="20"/>
      </c>
      <c r="DD705">
        <f t="shared" si="21"/>
      </c>
      <c r="DE705">
        <f t="shared" si="22"/>
      </c>
      <c r="DF705">
        <f t="shared" si="23"/>
      </c>
      <c r="DG705">
        <f t="shared" si="24"/>
      </c>
      <c r="DH705">
        <f t="shared" si="25"/>
      </c>
      <c r="DI705">
        <f t="shared" si="1"/>
      </c>
    </row>
    <row r="706" ht="15" customHeight="1">
      <c r="B706">
        <f t="shared" si="2"/>
      </c>
      <c r="R706">
        <f t="shared" si="4"/>
        <v>0</v>
      </c>
      <c r="S706">
        <f t="shared" si="5"/>
        <v>0</v>
      </c>
      <c r="T706">
        <f t="shared" si="6"/>
        <v>0</v>
      </c>
      <c r="U706">
        <f t="shared" si="7"/>
        <v>0</v>
      </c>
      <c r="V706">
        <f t="shared" si="8"/>
        <v>0</v>
      </c>
      <c r="W706">
        <f t="shared" si="9"/>
        <v>0</v>
      </c>
      <c r="X706">
        <f t="shared" si="10"/>
        <v>0</v>
      </c>
      <c r="Y706">
        <f t="shared" si="11"/>
        <v>0</v>
      </c>
      <c r="Z706">
        <f t="shared" si="12"/>
        <v>0</v>
      </c>
      <c r="AA706">
        <f t="shared" si="13"/>
        <v>0</v>
      </c>
      <c r="AB706">
        <f t="shared" si="14"/>
        <v>0</v>
      </c>
      <c r="AC706">
        <f t="shared" si="15"/>
        <v>0</v>
      </c>
      <c r="AE706">
        <f t="shared" si="0"/>
      </c>
      <c r="AV706">
        <f t="shared" si="16"/>
      </c>
      <c r="BM706">
        <f t="shared" si="17"/>
      </c>
      <c r="CD706">
        <f t="shared" si="0"/>
      </c>
      <c r="CZ706">
        <f t="shared" si="18"/>
      </c>
      <c r="DA706">
        <f t="shared" si="1"/>
      </c>
      <c r="DB706">
        <f t="shared" si="19"/>
      </c>
      <c r="DC706">
        <f t="shared" si="20"/>
      </c>
      <c r="DD706">
        <f t="shared" si="21"/>
      </c>
      <c r="DE706">
        <f t="shared" si="22"/>
      </c>
      <c r="DF706">
        <f t="shared" si="23"/>
      </c>
      <c r="DG706">
        <f t="shared" si="24"/>
      </c>
      <c r="DH706">
        <f t="shared" si="25"/>
      </c>
      <c r="DI706">
        <f t="shared" si="1"/>
      </c>
    </row>
    <row r="707" ht="15" customHeight="1">
      <c r="B707">
        <f t="shared" si="2"/>
      </c>
      <c r="R707">
        <f t="shared" si="4"/>
        <v>0</v>
      </c>
      <c r="S707">
        <f t="shared" si="5"/>
        <v>0</v>
      </c>
      <c r="T707">
        <f t="shared" si="6"/>
        <v>0</v>
      </c>
      <c r="U707">
        <f t="shared" si="7"/>
        <v>0</v>
      </c>
      <c r="V707">
        <f t="shared" si="8"/>
        <v>0</v>
      </c>
      <c r="W707">
        <f t="shared" si="9"/>
        <v>0</v>
      </c>
      <c r="X707">
        <f t="shared" si="10"/>
        <v>0</v>
      </c>
      <c r="Y707">
        <f t="shared" si="11"/>
        <v>0</v>
      </c>
      <c r="Z707">
        <f t="shared" si="12"/>
        <v>0</v>
      </c>
      <c r="AA707">
        <f t="shared" si="13"/>
        <v>0</v>
      </c>
      <c r="AB707">
        <f t="shared" si="14"/>
        <v>0</v>
      </c>
      <c r="AC707">
        <f t="shared" si="15"/>
        <v>0</v>
      </c>
      <c r="AE707">
        <f t="shared" si="0"/>
      </c>
      <c r="AV707">
        <f t="shared" si="16"/>
      </c>
      <c r="BM707">
        <f t="shared" si="17"/>
      </c>
      <c r="CD707">
        <f t="shared" si="0"/>
      </c>
      <c r="CZ707">
        <f t="shared" si="18"/>
      </c>
      <c r="DA707">
        <f t="shared" si="1"/>
      </c>
      <c r="DB707">
        <f t="shared" si="19"/>
      </c>
      <c r="DC707">
        <f t="shared" si="20"/>
      </c>
      <c r="DD707">
        <f t="shared" si="21"/>
      </c>
      <c r="DE707">
        <f t="shared" si="22"/>
      </c>
      <c r="DF707">
        <f t="shared" si="23"/>
      </c>
      <c r="DG707">
        <f t="shared" si="24"/>
      </c>
      <c r="DH707">
        <f t="shared" si="25"/>
      </c>
      <c r="DI707">
        <f t="shared" si="1"/>
      </c>
    </row>
    <row r="708" ht="15" customHeight="1">
      <c r="B708">
        <f t="shared" si="2"/>
      </c>
      <c r="R708">
        <f t="shared" si="4"/>
        <v>0</v>
      </c>
      <c r="S708">
        <f t="shared" si="5"/>
        <v>0</v>
      </c>
      <c r="T708">
        <f t="shared" si="6"/>
        <v>0</v>
      </c>
      <c r="U708">
        <f t="shared" si="7"/>
        <v>0</v>
      </c>
      <c r="V708">
        <f t="shared" si="8"/>
        <v>0</v>
      </c>
      <c r="W708">
        <f t="shared" si="9"/>
        <v>0</v>
      </c>
      <c r="X708">
        <f t="shared" si="10"/>
        <v>0</v>
      </c>
      <c r="Y708">
        <f t="shared" si="11"/>
        <v>0</v>
      </c>
      <c r="Z708">
        <f t="shared" si="12"/>
        <v>0</v>
      </c>
      <c r="AA708">
        <f t="shared" si="13"/>
        <v>0</v>
      </c>
      <c r="AB708">
        <f t="shared" si="14"/>
        <v>0</v>
      </c>
      <c r="AC708">
        <f t="shared" si="15"/>
        <v>0</v>
      </c>
      <c r="AE708">
        <f t="shared" si="0"/>
      </c>
      <c r="AV708">
        <f t="shared" si="16"/>
      </c>
      <c r="BM708">
        <f t="shared" si="17"/>
      </c>
      <c r="CD708">
        <f t="shared" si="0"/>
      </c>
      <c r="CZ708">
        <f t="shared" si="18"/>
      </c>
      <c r="DA708">
        <f t="shared" si="1"/>
      </c>
      <c r="DB708">
        <f t="shared" si="19"/>
      </c>
      <c r="DC708">
        <f t="shared" si="20"/>
      </c>
      <c r="DD708">
        <f t="shared" si="21"/>
      </c>
      <c r="DE708">
        <f t="shared" si="22"/>
      </c>
      <c r="DF708">
        <f t="shared" si="23"/>
      </c>
      <c r="DG708">
        <f t="shared" si="24"/>
      </c>
      <c r="DH708">
        <f t="shared" si="25"/>
      </c>
      <c r="DI708">
        <f t="shared" si="1"/>
      </c>
    </row>
    <row r="709" ht="15" customHeight="1">
      <c r="B709">
        <f t="shared" si="2"/>
      </c>
      <c r="R709">
        <f t="shared" si="4"/>
        <v>0</v>
      </c>
      <c r="S709">
        <f t="shared" si="5"/>
        <v>0</v>
      </c>
      <c r="T709">
        <f t="shared" si="6"/>
        <v>0</v>
      </c>
      <c r="U709">
        <f t="shared" si="7"/>
        <v>0</v>
      </c>
      <c r="V709">
        <f t="shared" si="8"/>
        <v>0</v>
      </c>
      <c r="W709">
        <f t="shared" si="9"/>
        <v>0</v>
      </c>
      <c r="X709">
        <f t="shared" si="10"/>
        <v>0</v>
      </c>
      <c r="Y709">
        <f t="shared" si="11"/>
        <v>0</v>
      </c>
      <c r="Z709">
        <f t="shared" si="12"/>
        <v>0</v>
      </c>
      <c r="AA709">
        <f t="shared" si="13"/>
        <v>0</v>
      </c>
      <c r="AB709">
        <f t="shared" si="14"/>
        <v>0</v>
      </c>
      <c r="AC709">
        <f t="shared" si="15"/>
        <v>0</v>
      </c>
      <c r="AE709">
        <f t="shared" si="0"/>
      </c>
      <c r="AV709">
        <f t="shared" si="16"/>
      </c>
      <c r="BM709">
        <f t="shared" si="17"/>
      </c>
      <c r="CD709">
        <f t="shared" si="0"/>
      </c>
      <c r="CZ709">
        <f t="shared" si="18"/>
      </c>
      <c r="DA709">
        <f t="shared" si="1"/>
      </c>
      <c r="DB709">
        <f t="shared" si="19"/>
      </c>
      <c r="DC709">
        <f t="shared" si="20"/>
      </c>
      <c r="DD709">
        <f t="shared" si="21"/>
      </c>
      <c r="DE709">
        <f t="shared" si="22"/>
      </c>
      <c r="DF709">
        <f t="shared" si="23"/>
      </c>
      <c r="DG709">
        <f t="shared" si="24"/>
      </c>
      <c r="DH709">
        <f t="shared" si="25"/>
      </c>
      <c r="DI709">
        <f t="shared" si="1"/>
      </c>
    </row>
    <row r="710" ht="15" customHeight="1">
      <c r="B710">
        <f t="shared" si="2"/>
      </c>
      <c r="R710">
        <f t="shared" si="4"/>
        <v>0</v>
      </c>
      <c r="S710">
        <f t="shared" si="5"/>
        <v>0</v>
      </c>
      <c r="T710">
        <f t="shared" si="6"/>
        <v>0</v>
      </c>
      <c r="U710">
        <f t="shared" si="7"/>
        <v>0</v>
      </c>
      <c r="V710">
        <f t="shared" si="8"/>
        <v>0</v>
      </c>
      <c r="W710">
        <f t="shared" si="9"/>
        <v>0</v>
      </c>
      <c r="X710">
        <f t="shared" si="10"/>
        <v>0</v>
      </c>
      <c r="Y710">
        <f t="shared" si="11"/>
        <v>0</v>
      </c>
      <c r="Z710">
        <f t="shared" si="12"/>
        <v>0</v>
      </c>
      <c r="AA710">
        <f t="shared" si="13"/>
        <v>0</v>
      </c>
      <c r="AB710">
        <f t="shared" si="14"/>
        <v>0</v>
      </c>
      <c r="AC710">
        <f t="shared" si="15"/>
        <v>0</v>
      </c>
      <c r="AE710">
        <f t="shared" si="0"/>
      </c>
      <c r="AV710">
        <f t="shared" si="16"/>
      </c>
      <c r="BM710">
        <f t="shared" si="17"/>
      </c>
      <c r="CD710">
        <f t="shared" si="0"/>
      </c>
      <c r="CZ710">
        <f t="shared" si="18"/>
      </c>
      <c r="DA710">
        <f t="shared" si="1"/>
      </c>
      <c r="DB710">
        <f t="shared" si="19"/>
      </c>
      <c r="DC710">
        <f t="shared" si="20"/>
      </c>
      <c r="DD710">
        <f t="shared" si="21"/>
      </c>
      <c r="DE710">
        <f t="shared" si="22"/>
      </c>
      <c r="DF710">
        <f t="shared" si="23"/>
      </c>
      <c r="DG710">
        <f t="shared" si="24"/>
      </c>
      <c r="DH710">
        <f t="shared" si="25"/>
      </c>
      <c r="DI710">
        <f t="shared" si="1"/>
      </c>
    </row>
    <row r="711" ht="15" customHeight="1">
      <c r="B711">
        <f t="shared" si="2"/>
      </c>
      <c r="R711">
        <f t="shared" si="4"/>
        <v>0</v>
      </c>
      <c r="S711">
        <f t="shared" si="5"/>
        <v>0</v>
      </c>
      <c r="T711">
        <f t="shared" si="6"/>
        <v>0</v>
      </c>
      <c r="U711">
        <f t="shared" si="7"/>
        <v>0</v>
      </c>
      <c r="V711">
        <f t="shared" si="8"/>
        <v>0</v>
      </c>
      <c r="W711">
        <f t="shared" si="9"/>
        <v>0</v>
      </c>
      <c r="X711">
        <f t="shared" si="10"/>
        <v>0</v>
      </c>
      <c r="Y711">
        <f t="shared" si="11"/>
        <v>0</v>
      </c>
      <c r="Z711">
        <f t="shared" si="12"/>
        <v>0</v>
      </c>
      <c r="AA711">
        <f t="shared" si="13"/>
        <v>0</v>
      </c>
      <c r="AB711">
        <f t="shared" si="14"/>
        <v>0</v>
      </c>
      <c r="AC711">
        <f t="shared" si="15"/>
        <v>0</v>
      </c>
      <c r="AE711">
        <f t="shared" si="0"/>
      </c>
      <c r="AV711">
        <f t="shared" si="16"/>
      </c>
      <c r="BM711">
        <f t="shared" si="17"/>
      </c>
      <c r="CD711">
        <f t="shared" si="0"/>
      </c>
      <c r="CZ711">
        <f t="shared" si="18"/>
      </c>
      <c r="DA711">
        <f t="shared" si="1"/>
      </c>
      <c r="DB711">
        <f t="shared" si="19"/>
      </c>
      <c r="DC711">
        <f t="shared" si="20"/>
      </c>
      <c r="DD711">
        <f t="shared" si="21"/>
      </c>
      <c r="DE711">
        <f t="shared" si="22"/>
      </c>
      <c r="DF711">
        <f t="shared" si="23"/>
      </c>
      <c r="DG711">
        <f t="shared" si="24"/>
      </c>
      <c r="DH711">
        <f t="shared" si="25"/>
      </c>
      <c r="DI711">
        <f t="shared" si="1"/>
      </c>
    </row>
    <row r="712" ht="15" customHeight="1">
      <c r="B712">
        <f t="shared" si="2"/>
      </c>
      <c r="R712">
        <f t="shared" si="4"/>
        <v>0</v>
      </c>
      <c r="S712">
        <f t="shared" si="5"/>
        <v>0</v>
      </c>
      <c r="T712">
        <f t="shared" si="6"/>
        <v>0</v>
      </c>
      <c r="U712">
        <f t="shared" si="7"/>
        <v>0</v>
      </c>
      <c r="V712">
        <f t="shared" si="8"/>
        <v>0</v>
      </c>
      <c r="W712">
        <f t="shared" si="9"/>
        <v>0</v>
      </c>
      <c r="X712">
        <f t="shared" si="10"/>
        <v>0</v>
      </c>
      <c r="Y712">
        <f t="shared" si="11"/>
        <v>0</v>
      </c>
      <c r="Z712">
        <f t="shared" si="12"/>
        <v>0</v>
      </c>
      <c r="AA712">
        <f t="shared" si="13"/>
        <v>0</v>
      </c>
      <c r="AB712">
        <f t="shared" si="14"/>
        <v>0</v>
      </c>
      <c r="AC712">
        <f t="shared" si="15"/>
        <v>0</v>
      </c>
      <c r="AE712">
        <f t="shared" si="0"/>
      </c>
      <c r="AV712">
        <f t="shared" si="16"/>
      </c>
      <c r="BM712">
        <f t="shared" si="17"/>
      </c>
      <c r="CD712">
        <f t="shared" si="0"/>
      </c>
      <c r="CZ712">
        <f t="shared" si="18"/>
      </c>
      <c r="DA712">
        <f t="shared" si="1"/>
      </c>
      <c r="DB712">
        <f t="shared" si="19"/>
      </c>
      <c r="DC712">
        <f t="shared" si="20"/>
      </c>
      <c r="DD712">
        <f t="shared" si="21"/>
      </c>
      <c r="DE712">
        <f t="shared" si="22"/>
      </c>
      <c r="DF712">
        <f t="shared" si="23"/>
      </c>
      <c r="DG712">
        <f t="shared" si="24"/>
      </c>
      <c r="DH712">
        <f t="shared" si="25"/>
      </c>
      <c r="DI712">
        <f t="shared" si="1"/>
      </c>
    </row>
    <row r="713" ht="15" customHeight="1">
      <c r="B713">
        <f t="shared" si="2"/>
      </c>
      <c r="R713">
        <f t="shared" si="4"/>
        <v>0</v>
      </c>
      <c r="S713">
        <f t="shared" si="5"/>
        <v>0</v>
      </c>
      <c r="T713">
        <f t="shared" si="6"/>
        <v>0</v>
      </c>
      <c r="U713">
        <f t="shared" si="7"/>
        <v>0</v>
      </c>
      <c r="V713">
        <f t="shared" si="8"/>
        <v>0</v>
      </c>
      <c r="W713">
        <f t="shared" si="9"/>
        <v>0</v>
      </c>
      <c r="X713">
        <f t="shared" si="10"/>
        <v>0</v>
      </c>
      <c r="Y713">
        <f t="shared" si="11"/>
        <v>0</v>
      </c>
      <c r="Z713">
        <f t="shared" si="12"/>
        <v>0</v>
      </c>
      <c r="AA713">
        <f t="shared" si="13"/>
        <v>0</v>
      </c>
      <c r="AB713">
        <f t="shared" si="14"/>
        <v>0</v>
      </c>
      <c r="AC713">
        <f t="shared" si="15"/>
        <v>0</v>
      </c>
      <c r="AE713">
        <f t="shared" si="0"/>
      </c>
      <c r="AV713">
        <f t="shared" si="16"/>
      </c>
      <c r="BM713">
        <f t="shared" si="17"/>
      </c>
      <c r="CD713">
        <f t="shared" si="0"/>
      </c>
      <c r="CZ713">
        <f t="shared" si="18"/>
      </c>
      <c r="DA713">
        <f t="shared" si="1"/>
      </c>
      <c r="DB713">
        <f t="shared" si="19"/>
      </c>
      <c r="DC713">
        <f t="shared" si="20"/>
      </c>
      <c r="DD713">
        <f t="shared" si="21"/>
      </c>
      <c r="DE713">
        <f t="shared" si="22"/>
      </c>
      <c r="DF713">
        <f t="shared" si="23"/>
      </c>
      <c r="DG713">
        <f t="shared" si="24"/>
      </c>
      <c r="DH713">
        <f t="shared" si="25"/>
      </c>
      <c r="DI713">
        <f t="shared" si="1"/>
      </c>
    </row>
    <row r="714" ht="15" customHeight="1">
      <c r="B714">
        <f t="shared" si="2"/>
      </c>
      <c r="R714">
        <f t="shared" si="4"/>
        <v>0</v>
      </c>
      <c r="S714">
        <f t="shared" si="5"/>
        <v>0</v>
      </c>
      <c r="T714">
        <f t="shared" si="6"/>
        <v>0</v>
      </c>
      <c r="U714">
        <f t="shared" si="7"/>
        <v>0</v>
      </c>
      <c r="V714">
        <f t="shared" si="8"/>
        <v>0</v>
      </c>
      <c r="W714">
        <f t="shared" si="9"/>
        <v>0</v>
      </c>
      <c r="X714">
        <f t="shared" si="10"/>
        <v>0</v>
      </c>
      <c r="Y714">
        <f t="shared" si="11"/>
        <v>0</v>
      </c>
      <c r="Z714">
        <f t="shared" si="12"/>
        <v>0</v>
      </c>
      <c r="AA714">
        <f t="shared" si="13"/>
        <v>0</v>
      </c>
      <c r="AB714">
        <f t="shared" si="14"/>
        <v>0</v>
      </c>
      <c r="AC714">
        <f t="shared" si="15"/>
        <v>0</v>
      </c>
      <c r="AE714">
        <f t="shared" si="0"/>
      </c>
      <c r="AV714">
        <f t="shared" si="16"/>
      </c>
      <c r="BM714">
        <f t="shared" si="17"/>
      </c>
      <c r="CD714">
        <f t="shared" si="0"/>
      </c>
      <c r="CZ714">
        <f t="shared" si="18"/>
      </c>
      <c r="DA714">
        <f t="shared" si="1"/>
      </c>
      <c r="DB714">
        <f t="shared" si="19"/>
      </c>
      <c r="DC714">
        <f t="shared" si="20"/>
      </c>
      <c r="DD714">
        <f t="shared" si="21"/>
      </c>
      <c r="DE714">
        <f t="shared" si="22"/>
      </c>
      <c r="DF714">
        <f t="shared" si="23"/>
      </c>
      <c r="DG714">
        <f t="shared" si="24"/>
      </c>
      <c r="DH714">
        <f t="shared" si="25"/>
      </c>
      <c r="DI714">
        <f t="shared" si="1"/>
      </c>
    </row>
    <row r="715" ht="15" customHeight="1">
      <c r="B715">
        <f t="shared" si="2"/>
      </c>
      <c r="R715">
        <f t="shared" si="4"/>
        <v>0</v>
      </c>
      <c r="S715">
        <f t="shared" si="5"/>
        <v>0</v>
      </c>
      <c r="T715">
        <f t="shared" si="6"/>
        <v>0</v>
      </c>
      <c r="U715">
        <f t="shared" si="7"/>
        <v>0</v>
      </c>
      <c r="V715">
        <f t="shared" si="8"/>
        <v>0</v>
      </c>
      <c r="W715">
        <f t="shared" si="9"/>
        <v>0</v>
      </c>
      <c r="X715">
        <f t="shared" si="10"/>
        <v>0</v>
      </c>
      <c r="Y715">
        <f t="shared" si="11"/>
        <v>0</v>
      </c>
      <c r="Z715">
        <f t="shared" si="12"/>
        <v>0</v>
      </c>
      <c r="AA715">
        <f t="shared" si="13"/>
        <v>0</v>
      </c>
      <c r="AB715">
        <f t="shared" si="14"/>
        <v>0</v>
      </c>
      <c r="AC715">
        <f t="shared" si="15"/>
        <v>0</v>
      </c>
      <c r="AE715">
        <f t="shared" si="0"/>
      </c>
      <c r="AV715">
        <f t="shared" si="16"/>
      </c>
      <c r="BM715">
        <f t="shared" si="17"/>
      </c>
      <c r="CD715">
        <f t="shared" si="0"/>
      </c>
      <c r="CZ715">
        <f t="shared" si="18"/>
      </c>
      <c r="DA715">
        <f t="shared" si="1"/>
      </c>
      <c r="DB715">
        <f t="shared" si="19"/>
      </c>
      <c r="DC715">
        <f t="shared" si="20"/>
      </c>
      <c r="DD715">
        <f t="shared" si="21"/>
      </c>
      <c r="DE715">
        <f t="shared" si="22"/>
      </c>
      <c r="DF715">
        <f t="shared" si="23"/>
      </c>
      <c r="DG715">
        <f t="shared" si="24"/>
      </c>
      <c r="DH715">
        <f t="shared" si="25"/>
      </c>
      <c r="DI715">
        <f t="shared" si="1"/>
      </c>
    </row>
    <row r="716" ht="15" customHeight="1">
      <c r="B716">
        <f t="shared" si="2"/>
      </c>
      <c r="R716">
        <f t="shared" si="4"/>
        <v>0</v>
      </c>
      <c r="S716">
        <f t="shared" si="5"/>
        <v>0</v>
      </c>
      <c r="T716">
        <f t="shared" si="6"/>
        <v>0</v>
      </c>
      <c r="U716">
        <f t="shared" si="7"/>
        <v>0</v>
      </c>
      <c r="V716">
        <f t="shared" si="8"/>
        <v>0</v>
      </c>
      <c r="W716">
        <f t="shared" si="9"/>
        <v>0</v>
      </c>
      <c r="X716">
        <f t="shared" si="10"/>
        <v>0</v>
      </c>
      <c r="Y716">
        <f t="shared" si="11"/>
        <v>0</v>
      </c>
      <c r="Z716">
        <f t="shared" si="12"/>
        <v>0</v>
      </c>
      <c r="AA716">
        <f t="shared" si="13"/>
        <v>0</v>
      </c>
      <c r="AB716">
        <f t="shared" si="14"/>
        <v>0</v>
      </c>
      <c r="AC716">
        <f t="shared" si="15"/>
        <v>0</v>
      </c>
      <c r="AE716">
        <f t="shared" si="0"/>
      </c>
      <c r="AV716">
        <f t="shared" si="16"/>
      </c>
      <c r="BM716">
        <f t="shared" si="17"/>
      </c>
      <c r="CD716">
        <f t="shared" si="0"/>
      </c>
      <c r="CZ716">
        <f t="shared" si="18"/>
      </c>
      <c r="DA716">
        <f t="shared" si="1"/>
      </c>
      <c r="DB716">
        <f t="shared" si="19"/>
      </c>
      <c r="DC716">
        <f t="shared" si="20"/>
      </c>
      <c r="DD716">
        <f t="shared" si="21"/>
      </c>
      <c r="DE716">
        <f t="shared" si="22"/>
      </c>
      <c r="DF716">
        <f t="shared" si="23"/>
      </c>
      <c r="DG716">
        <f t="shared" si="24"/>
      </c>
      <c r="DH716">
        <f t="shared" si="25"/>
      </c>
      <c r="DI716">
        <f t="shared" si="1"/>
      </c>
    </row>
    <row r="717" ht="15" customHeight="1">
      <c r="B717">
        <f t="shared" si="2"/>
      </c>
      <c r="R717">
        <f t="shared" si="4"/>
        <v>0</v>
      </c>
      <c r="S717">
        <f t="shared" si="5"/>
        <v>0</v>
      </c>
      <c r="T717">
        <f t="shared" si="6"/>
        <v>0</v>
      </c>
      <c r="U717">
        <f t="shared" si="7"/>
        <v>0</v>
      </c>
      <c r="V717">
        <f t="shared" si="8"/>
        <v>0</v>
      </c>
      <c r="W717">
        <f t="shared" si="9"/>
        <v>0</v>
      </c>
      <c r="X717">
        <f t="shared" si="10"/>
        <v>0</v>
      </c>
      <c r="Y717">
        <f t="shared" si="11"/>
        <v>0</v>
      </c>
      <c r="Z717">
        <f t="shared" si="12"/>
        <v>0</v>
      </c>
      <c r="AA717">
        <f t="shared" si="13"/>
        <v>0</v>
      </c>
      <c r="AB717">
        <f t="shared" si="14"/>
        <v>0</v>
      </c>
      <c r="AC717">
        <f t="shared" si="15"/>
        <v>0</v>
      </c>
      <c r="AE717">
        <f t="shared" si="0"/>
      </c>
      <c r="AV717">
        <f t="shared" si="16"/>
      </c>
      <c r="BM717">
        <f t="shared" si="17"/>
      </c>
      <c r="CD717">
        <f t="shared" si="0"/>
      </c>
      <c r="CZ717">
        <f t="shared" si="18"/>
      </c>
      <c r="DA717">
        <f t="shared" si="1"/>
      </c>
      <c r="DB717">
        <f t="shared" si="19"/>
      </c>
      <c r="DC717">
        <f t="shared" si="20"/>
      </c>
      <c r="DD717">
        <f t="shared" si="21"/>
      </c>
      <c r="DE717">
        <f t="shared" si="22"/>
      </c>
      <c r="DF717">
        <f t="shared" si="23"/>
      </c>
      <c r="DG717">
        <f t="shared" si="24"/>
      </c>
      <c r="DH717">
        <f t="shared" si="25"/>
      </c>
      <c r="DI717">
        <f t="shared" si="1"/>
      </c>
    </row>
    <row r="718" ht="15" customHeight="1">
      <c r="B718">
        <f t="shared" si="2"/>
      </c>
      <c r="R718">
        <f t="shared" si="4"/>
        <v>0</v>
      </c>
      <c r="S718">
        <f t="shared" si="5"/>
        <v>0</v>
      </c>
      <c r="T718">
        <f t="shared" si="6"/>
        <v>0</v>
      </c>
      <c r="U718">
        <f t="shared" si="7"/>
        <v>0</v>
      </c>
      <c r="V718">
        <f t="shared" si="8"/>
        <v>0</v>
      </c>
      <c r="W718">
        <f t="shared" si="9"/>
        <v>0</v>
      </c>
      <c r="X718">
        <f t="shared" si="10"/>
        <v>0</v>
      </c>
      <c r="Y718">
        <f t="shared" si="11"/>
        <v>0</v>
      </c>
      <c r="Z718">
        <f t="shared" si="12"/>
        <v>0</v>
      </c>
      <c r="AA718">
        <f t="shared" si="13"/>
        <v>0</v>
      </c>
      <c r="AB718">
        <f t="shared" si="14"/>
        <v>0</v>
      </c>
      <c r="AC718">
        <f t="shared" si="15"/>
        <v>0</v>
      </c>
      <c r="AE718">
        <f t="shared" si="0"/>
      </c>
      <c r="AV718">
        <f t="shared" si="16"/>
      </c>
      <c r="BM718">
        <f t="shared" si="17"/>
      </c>
      <c r="CD718">
        <f t="shared" si="0"/>
      </c>
      <c r="CZ718">
        <f t="shared" si="18"/>
      </c>
      <c r="DA718">
        <f t="shared" si="1"/>
      </c>
      <c r="DB718">
        <f t="shared" si="19"/>
      </c>
      <c r="DC718">
        <f t="shared" si="20"/>
      </c>
      <c r="DD718">
        <f t="shared" si="21"/>
      </c>
      <c r="DE718">
        <f t="shared" si="22"/>
      </c>
      <c r="DF718">
        <f t="shared" si="23"/>
      </c>
      <c r="DG718">
        <f t="shared" si="24"/>
      </c>
      <c r="DH718">
        <f t="shared" si="25"/>
      </c>
      <c r="DI718">
        <f t="shared" si="1"/>
      </c>
    </row>
    <row r="719" ht="15" customHeight="1">
      <c r="B719">
        <f t="shared" si="2"/>
      </c>
      <c r="R719">
        <f t="shared" si="4"/>
        <v>0</v>
      </c>
      <c r="S719">
        <f t="shared" si="5"/>
        <v>0</v>
      </c>
      <c r="T719">
        <f t="shared" si="6"/>
        <v>0</v>
      </c>
      <c r="U719">
        <f t="shared" si="7"/>
        <v>0</v>
      </c>
      <c r="V719">
        <f t="shared" si="8"/>
        <v>0</v>
      </c>
      <c r="W719">
        <f t="shared" si="9"/>
        <v>0</v>
      </c>
      <c r="X719">
        <f t="shared" si="10"/>
        <v>0</v>
      </c>
      <c r="Y719">
        <f t="shared" si="11"/>
        <v>0</v>
      </c>
      <c r="Z719">
        <f t="shared" si="12"/>
        <v>0</v>
      </c>
      <c r="AA719">
        <f t="shared" si="13"/>
        <v>0</v>
      </c>
      <c r="AB719">
        <f t="shared" si="14"/>
        <v>0</v>
      </c>
      <c r="AC719">
        <f t="shared" si="15"/>
        <v>0</v>
      </c>
      <c r="AE719">
        <f t="shared" si="0"/>
      </c>
      <c r="AV719">
        <f t="shared" si="16"/>
      </c>
      <c r="BM719">
        <f t="shared" si="17"/>
      </c>
      <c r="CD719">
        <f t="shared" si="0"/>
      </c>
      <c r="CZ719">
        <f t="shared" si="18"/>
      </c>
      <c r="DA719">
        <f t="shared" si="1"/>
      </c>
      <c r="DB719">
        <f t="shared" si="19"/>
      </c>
      <c r="DC719">
        <f t="shared" si="20"/>
      </c>
      <c r="DD719">
        <f t="shared" si="21"/>
      </c>
      <c r="DE719">
        <f t="shared" si="22"/>
      </c>
      <c r="DF719">
        <f t="shared" si="23"/>
      </c>
      <c r="DG719">
        <f t="shared" si="24"/>
      </c>
      <c r="DH719">
        <f t="shared" si="25"/>
      </c>
      <c r="DI719">
        <f t="shared" si="1"/>
      </c>
    </row>
    <row r="720" ht="15" customHeight="1">
      <c r="B720">
        <f t="shared" si="2"/>
      </c>
      <c r="R720">
        <f t="shared" si="4"/>
        <v>0</v>
      </c>
      <c r="S720">
        <f t="shared" si="5"/>
        <v>0</v>
      </c>
      <c r="T720">
        <f t="shared" si="6"/>
        <v>0</v>
      </c>
      <c r="U720">
        <f t="shared" si="7"/>
        <v>0</v>
      </c>
      <c r="V720">
        <f t="shared" si="8"/>
        <v>0</v>
      </c>
      <c r="W720">
        <f t="shared" si="9"/>
        <v>0</v>
      </c>
      <c r="X720">
        <f t="shared" si="10"/>
        <v>0</v>
      </c>
      <c r="Y720">
        <f t="shared" si="11"/>
        <v>0</v>
      </c>
      <c r="Z720">
        <f t="shared" si="12"/>
        <v>0</v>
      </c>
      <c r="AA720">
        <f t="shared" si="13"/>
        <v>0</v>
      </c>
      <c r="AB720">
        <f t="shared" si="14"/>
        <v>0</v>
      </c>
      <c r="AC720">
        <f t="shared" si="15"/>
        <v>0</v>
      </c>
      <c r="AE720">
        <f t="shared" si="0"/>
      </c>
      <c r="AV720">
        <f t="shared" si="16"/>
      </c>
      <c r="BM720">
        <f t="shared" si="17"/>
      </c>
      <c r="CD720">
        <f t="shared" si="0"/>
      </c>
      <c r="CZ720">
        <f t="shared" si="18"/>
      </c>
      <c r="DA720">
        <f t="shared" si="1"/>
      </c>
      <c r="DB720">
        <f t="shared" si="19"/>
      </c>
      <c r="DC720">
        <f t="shared" si="20"/>
      </c>
      <c r="DD720">
        <f t="shared" si="21"/>
      </c>
      <c r="DE720">
        <f t="shared" si="22"/>
      </c>
      <c r="DF720">
        <f t="shared" si="23"/>
      </c>
      <c r="DG720">
        <f t="shared" si="24"/>
      </c>
      <c r="DH720">
        <f t="shared" si="25"/>
      </c>
      <c r="DI720">
        <f t="shared" si="1"/>
      </c>
    </row>
    <row r="721" ht="15" customHeight="1">
      <c r="B721">
        <f t="shared" si="2"/>
      </c>
      <c r="R721">
        <f t="shared" si="4"/>
        <v>0</v>
      </c>
      <c r="S721">
        <f t="shared" si="5"/>
        <v>0</v>
      </c>
      <c r="T721">
        <f t="shared" si="6"/>
        <v>0</v>
      </c>
      <c r="U721">
        <f t="shared" si="7"/>
        <v>0</v>
      </c>
      <c r="V721">
        <f t="shared" si="8"/>
        <v>0</v>
      </c>
      <c r="W721">
        <f t="shared" si="9"/>
        <v>0</v>
      </c>
      <c r="X721">
        <f t="shared" si="10"/>
        <v>0</v>
      </c>
      <c r="Y721">
        <f t="shared" si="11"/>
        <v>0</v>
      </c>
      <c r="Z721">
        <f t="shared" si="12"/>
        <v>0</v>
      </c>
      <c r="AA721">
        <f t="shared" si="13"/>
        <v>0</v>
      </c>
      <c r="AB721">
        <f t="shared" si="14"/>
        <v>0</v>
      </c>
      <c r="AC721">
        <f t="shared" si="15"/>
        <v>0</v>
      </c>
      <c r="AE721">
        <f t="shared" si="0"/>
      </c>
      <c r="AV721">
        <f t="shared" si="16"/>
      </c>
      <c r="BM721">
        <f t="shared" si="17"/>
      </c>
      <c r="CD721">
        <f t="shared" si="0"/>
      </c>
      <c r="CZ721">
        <f t="shared" si="18"/>
      </c>
      <c r="DA721">
        <f t="shared" si="1"/>
      </c>
      <c r="DB721">
        <f t="shared" si="19"/>
      </c>
      <c r="DC721">
        <f t="shared" si="20"/>
      </c>
      <c r="DD721">
        <f t="shared" si="21"/>
      </c>
      <c r="DE721">
        <f t="shared" si="22"/>
      </c>
      <c r="DF721">
        <f t="shared" si="23"/>
      </c>
      <c r="DG721">
        <f t="shared" si="24"/>
      </c>
      <c r="DH721">
        <f t="shared" si="25"/>
      </c>
      <c r="DI721">
        <f t="shared" si="1"/>
      </c>
    </row>
    <row r="722" ht="15" customHeight="1">
      <c r="B722">
        <f t="shared" si="2"/>
      </c>
      <c r="R722">
        <f t="shared" si="4"/>
        <v>0</v>
      </c>
      <c r="S722">
        <f t="shared" si="5"/>
        <v>0</v>
      </c>
      <c r="T722">
        <f t="shared" si="6"/>
        <v>0</v>
      </c>
      <c r="U722">
        <f t="shared" si="7"/>
        <v>0</v>
      </c>
      <c r="V722">
        <f t="shared" si="8"/>
        <v>0</v>
      </c>
      <c r="W722">
        <f t="shared" si="9"/>
        <v>0</v>
      </c>
      <c r="X722">
        <f t="shared" si="10"/>
        <v>0</v>
      </c>
      <c r="Y722">
        <f t="shared" si="11"/>
        <v>0</v>
      </c>
      <c r="Z722">
        <f t="shared" si="12"/>
        <v>0</v>
      </c>
      <c r="AA722">
        <f t="shared" si="13"/>
        <v>0</v>
      </c>
      <c r="AB722">
        <f t="shared" si="14"/>
        <v>0</v>
      </c>
      <c r="AC722">
        <f t="shared" si="15"/>
        <v>0</v>
      </c>
      <c r="AE722">
        <f t="shared" si="0"/>
      </c>
      <c r="AV722">
        <f t="shared" si="16"/>
      </c>
      <c r="BM722">
        <f t="shared" si="17"/>
      </c>
      <c r="CD722">
        <f t="shared" si="0"/>
      </c>
      <c r="CZ722">
        <f t="shared" si="18"/>
      </c>
      <c r="DA722">
        <f t="shared" si="1"/>
      </c>
      <c r="DB722">
        <f t="shared" si="19"/>
      </c>
      <c r="DC722">
        <f t="shared" si="20"/>
      </c>
      <c r="DD722">
        <f t="shared" si="21"/>
      </c>
      <c r="DE722">
        <f t="shared" si="22"/>
      </c>
      <c r="DF722">
        <f t="shared" si="23"/>
      </c>
      <c r="DG722">
        <f t="shared" si="24"/>
      </c>
      <c r="DH722">
        <f t="shared" si="25"/>
      </c>
      <c r="DI722">
        <f t="shared" si="1"/>
      </c>
    </row>
    <row r="723" ht="15" customHeight="1">
      <c r="B723">
        <f t="shared" si="2"/>
      </c>
      <c r="R723">
        <f t="shared" si="4"/>
        <v>0</v>
      </c>
      <c r="S723">
        <f t="shared" si="5"/>
        <v>0</v>
      </c>
      <c r="T723">
        <f t="shared" si="6"/>
        <v>0</v>
      </c>
      <c r="U723">
        <f t="shared" si="7"/>
        <v>0</v>
      </c>
      <c r="V723">
        <f t="shared" si="8"/>
        <v>0</v>
      </c>
      <c r="W723">
        <f t="shared" si="9"/>
        <v>0</v>
      </c>
      <c r="X723">
        <f t="shared" si="10"/>
        <v>0</v>
      </c>
      <c r="Y723">
        <f t="shared" si="11"/>
        <v>0</v>
      </c>
      <c r="Z723">
        <f t="shared" si="12"/>
        <v>0</v>
      </c>
      <c r="AA723">
        <f t="shared" si="13"/>
        <v>0</v>
      </c>
      <c r="AB723">
        <f t="shared" si="14"/>
        <v>0</v>
      </c>
      <c r="AC723">
        <f t="shared" si="15"/>
        <v>0</v>
      </c>
      <c r="AE723">
        <f t="shared" si="0"/>
      </c>
      <c r="AV723">
        <f t="shared" si="16"/>
      </c>
      <c r="BM723">
        <f t="shared" si="17"/>
      </c>
      <c r="CD723">
        <f t="shared" si="0"/>
      </c>
      <c r="CZ723">
        <f t="shared" si="18"/>
      </c>
      <c r="DA723">
        <f t="shared" si="1"/>
      </c>
      <c r="DB723">
        <f t="shared" si="19"/>
      </c>
      <c r="DC723">
        <f t="shared" si="20"/>
      </c>
      <c r="DD723">
        <f t="shared" si="21"/>
      </c>
      <c r="DE723">
        <f t="shared" si="22"/>
      </c>
      <c r="DF723">
        <f t="shared" si="23"/>
      </c>
      <c r="DG723">
        <f t="shared" si="24"/>
      </c>
      <c r="DH723">
        <f t="shared" si="25"/>
      </c>
      <c r="DI723">
        <f t="shared" si="1"/>
      </c>
    </row>
    <row r="724" ht="15" customHeight="1">
      <c r="B724">
        <f t="shared" si="2"/>
      </c>
      <c r="R724">
        <f t="shared" si="4"/>
        <v>0</v>
      </c>
      <c r="S724">
        <f t="shared" si="5"/>
        <v>0</v>
      </c>
      <c r="T724">
        <f t="shared" si="6"/>
        <v>0</v>
      </c>
      <c r="U724">
        <f t="shared" si="7"/>
        <v>0</v>
      </c>
      <c r="V724">
        <f t="shared" si="8"/>
        <v>0</v>
      </c>
      <c r="W724">
        <f t="shared" si="9"/>
        <v>0</v>
      </c>
      <c r="X724">
        <f t="shared" si="10"/>
        <v>0</v>
      </c>
      <c r="Y724">
        <f t="shared" si="11"/>
        <v>0</v>
      </c>
      <c r="Z724">
        <f t="shared" si="12"/>
        <v>0</v>
      </c>
      <c r="AA724">
        <f t="shared" si="13"/>
        <v>0</v>
      </c>
      <c r="AB724">
        <f t="shared" si="14"/>
        <v>0</v>
      </c>
      <c r="AC724">
        <f t="shared" si="15"/>
        <v>0</v>
      </c>
      <c r="AE724">
        <f t="shared" si="0"/>
      </c>
      <c r="AV724">
        <f t="shared" si="16"/>
      </c>
      <c r="BM724">
        <f t="shared" si="17"/>
      </c>
      <c r="CD724">
        <f t="shared" si="0"/>
      </c>
      <c r="CZ724">
        <f t="shared" si="18"/>
      </c>
      <c r="DA724">
        <f t="shared" si="1"/>
      </c>
      <c r="DB724">
        <f t="shared" si="19"/>
      </c>
      <c r="DC724">
        <f t="shared" si="20"/>
      </c>
      <c r="DD724">
        <f t="shared" si="21"/>
      </c>
      <c r="DE724">
        <f t="shared" si="22"/>
      </c>
      <c r="DF724">
        <f t="shared" si="23"/>
      </c>
      <c r="DG724">
        <f t="shared" si="24"/>
      </c>
      <c r="DH724">
        <f t="shared" si="25"/>
      </c>
      <c r="DI724">
        <f t="shared" si="1"/>
      </c>
    </row>
    <row r="725" ht="15" customHeight="1">
      <c r="B725">
        <f t="shared" si="2"/>
      </c>
      <c r="R725">
        <f t="shared" si="4"/>
        <v>0</v>
      </c>
      <c r="S725">
        <f t="shared" si="5"/>
        <v>0</v>
      </c>
      <c r="T725">
        <f t="shared" si="6"/>
        <v>0</v>
      </c>
      <c r="U725">
        <f t="shared" si="7"/>
        <v>0</v>
      </c>
      <c r="V725">
        <f t="shared" si="8"/>
        <v>0</v>
      </c>
      <c r="W725">
        <f t="shared" si="9"/>
        <v>0</v>
      </c>
      <c r="X725">
        <f t="shared" si="10"/>
        <v>0</v>
      </c>
      <c r="Y725">
        <f t="shared" si="11"/>
        <v>0</v>
      </c>
      <c r="Z725">
        <f t="shared" si="12"/>
        <v>0</v>
      </c>
      <c r="AA725">
        <f t="shared" si="13"/>
        <v>0</v>
      </c>
      <c r="AB725">
        <f t="shared" si="14"/>
        <v>0</v>
      </c>
      <c r="AC725">
        <f t="shared" si="15"/>
        <v>0</v>
      </c>
      <c r="AE725">
        <f t="shared" si="0"/>
      </c>
      <c r="AV725">
        <f t="shared" si="16"/>
      </c>
      <c r="BM725">
        <f t="shared" si="17"/>
      </c>
      <c r="CD725">
        <f t="shared" si="0"/>
      </c>
      <c r="CZ725">
        <f t="shared" si="18"/>
      </c>
      <c r="DA725">
        <f t="shared" si="1"/>
      </c>
      <c r="DB725">
        <f t="shared" si="19"/>
      </c>
      <c r="DC725">
        <f t="shared" si="20"/>
      </c>
      <c r="DD725">
        <f t="shared" si="21"/>
      </c>
      <c r="DE725">
        <f t="shared" si="22"/>
      </c>
      <c r="DF725">
        <f t="shared" si="23"/>
      </c>
      <c r="DG725">
        <f t="shared" si="24"/>
      </c>
      <c r="DH725">
        <f t="shared" si="25"/>
      </c>
      <c r="DI725">
        <f t="shared" si="1"/>
      </c>
    </row>
    <row r="726" ht="15" customHeight="1">
      <c r="B726">
        <f t="shared" si="2"/>
      </c>
      <c r="R726">
        <f t="shared" si="4"/>
        <v>0</v>
      </c>
      <c r="S726">
        <f t="shared" si="5"/>
        <v>0</v>
      </c>
      <c r="T726">
        <f t="shared" si="6"/>
        <v>0</v>
      </c>
      <c r="U726">
        <f t="shared" si="7"/>
        <v>0</v>
      </c>
      <c r="V726">
        <f t="shared" si="8"/>
        <v>0</v>
      </c>
      <c r="W726">
        <f t="shared" si="9"/>
        <v>0</v>
      </c>
      <c r="X726">
        <f t="shared" si="10"/>
        <v>0</v>
      </c>
      <c r="Y726">
        <f t="shared" si="11"/>
        <v>0</v>
      </c>
      <c r="Z726">
        <f t="shared" si="12"/>
        <v>0</v>
      </c>
      <c r="AA726">
        <f t="shared" si="13"/>
        <v>0</v>
      </c>
      <c r="AB726">
        <f t="shared" si="14"/>
        <v>0</v>
      </c>
      <c r="AC726">
        <f t="shared" si="15"/>
        <v>0</v>
      </c>
      <c r="AE726">
        <f t="shared" si="0"/>
      </c>
      <c r="AV726">
        <f t="shared" si="16"/>
      </c>
      <c r="BM726">
        <f t="shared" si="17"/>
      </c>
      <c r="CD726">
        <f t="shared" si="0"/>
      </c>
      <c r="CZ726">
        <f t="shared" si="18"/>
      </c>
      <c r="DA726">
        <f t="shared" si="1"/>
      </c>
      <c r="DB726">
        <f t="shared" si="19"/>
      </c>
      <c r="DC726">
        <f t="shared" si="20"/>
      </c>
      <c r="DD726">
        <f t="shared" si="21"/>
      </c>
      <c r="DE726">
        <f t="shared" si="22"/>
      </c>
      <c r="DF726">
        <f t="shared" si="23"/>
      </c>
      <c r="DG726">
        <f t="shared" si="24"/>
      </c>
      <c r="DH726">
        <f t="shared" si="25"/>
      </c>
      <c r="DI726">
        <f t="shared" si="1"/>
      </c>
    </row>
    <row r="727" ht="15" customHeight="1">
      <c r="B727">
        <f t="shared" si="2"/>
      </c>
      <c r="R727">
        <f t="shared" si="4"/>
        <v>0</v>
      </c>
      <c r="S727">
        <f t="shared" si="5"/>
        <v>0</v>
      </c>
      <c r="T727">
        <f t="shared" si="6"/>
        <v>0</v>
      </c>
      <c r="U727">
        <f t="shared" si="7"/>
        <v>0</v>
      </c>
      <c r="V727">
        <f t="shared" si="8"/>
        <v>0</v>
      </c>
      <c r="W727">
        <f t="shared" si="9"/>
        <v>0</v>
      </c>
      <c r="X727">
        <f t="shared" si="10"/>
        <v>0</v>
      </c>
      <c r="Y727">
        <f t="shared" si="11"/>
        <v>0</v>
      </c>
      <c r="Z727">
        <f t="shared" si="12"/>
        <v>0</v>
      </c>
      <c r="AA727">
        <f t="shared" si="13"/>
        <v>0</v>
      </c>
      <c r="AB727">
        <f t="shared" si="14"/>
        <v>0</v>
      </c>
      <c r="AC727">
        <f t="shared" si="15"/>
        <v>0</v>
      </c>
      <c r="AE727">
        <f t="shared" si="0"/>
      </c>
      <c r="AV727">
        <f t="shared" si="16"/>
      </c>
      <c r="BM727">
        <f t="shared" si="17"/>
      </c>
      <c r="CD727">
        <f t="shared" si="0"/>
      </c>
      <c r="CZ727">
        <f t="shared" si="18"/>
      </c>
      <c r="DA727">
        <f t="shared" si="1"/>
      </c>
      <c r="DB727">
        <f t="shared" si="19"/>
      </c>
      <c r="DC727">
        <f t="shared" si="20"/>
      </c>
      <c r="DD727">
        <f t="shared" si="21"/>
      </c>
      <c r="DE727">
        <f t="shared" si="22"/>
      </c>
      <c r="DF727">
        <f t="shared" si="23"/>
      </c>
      <c r="DG727">
        <f t="shared" si="24"/>
      </c>
      <c r="DH727">
        <f t="shared" si="25"/>
      </c>
      <c r="DI727">
        <f t="shared" si="1"/>
      </c>
    </row>
    <row r="728" ht="15" customHeight="1">
      <c r="B728">
        <f t="shared" si="2"/>
      </c>
      <c r="R728">
        <f t="shared" si="4"/>
        <v>0</v>
      </c>
      <c r="S728">
        <f t="shared" si="5"/>
        <v>0</v>
      </c>
      <c r="T728">
        <f t="shared" si="6"/>
        <v>0</v>
      </c>
      <c r="U728">
        <f t="shared" si="7"/>
        <v>0</v>
      </c>
      <c r="V728">
        <f t="shared" si="8"/>
        <v>0</v>
      </c>
      <c r="W728">
        <f t="shared" si="9"/>
        <v>0</v>
      </c>
      <c r="X728">
        <f t="shared" si="10"/>
        <v>0</v>
      </c>
      <c r="Y728">
        <f t="shared" si="11"/>
        <v>0</v>
      </c>
      <c r="Z728">
        <f t="shared" si="12"/>
        <v>0</v>
      </c>
      <c r="AA728">
        <f t="shared" si="13"/>
        <v>0</v>
      </c>
      <c r="AB728">
        <f t="shared" si="14"/>
        <v>0</v>
      </c>
      <c r="AC728">
        <f t="shared" si="15"/>
        <v>0</v>
      </c>
      <c r="AE728">
        <f t="shared" si="0"/>
      </c>
      <c r="AV728">
        <f t="shared" si="16"/>
      </c>
      <c r="BM728">
        <f t="shared" si="17"/>
      </c>
      <c r="CD728">
        <f t="shared" si="0"/>
      </c>
      <c r="CZ728">
        <f t="shared" si="18"/>
      </c>
      <c r="DA728">
        <f t="shared" si="1"/>
      </c>
      <c r="DB728">
        <f t="shared" si="19"/>
      </c>
      <c r="DC728">
        <f t="shared" si="20"/>
      </c>
      <c r="DD728">
        <f t="shared" si="21"/>
      </c>
      <c r="DE728">
        <f t="shared" si="22"/>
      </c>
      <c r="DF728">
        <f t="shared" si="23"/>
      </c>
      <c r="DG728">
        <f t="shared" si="24"/>
      </c>
      <c r="DH728">
        <f t="shared" si="25"/>
      </c>
      <c r="DI728">
        <f t="shared" si="1"/>
      </c>
    </row>
    <row r="729" ht="15" customHeight="1">
      <c r="B729">
        <f t="shared" si="2"/>
      </c>
      <c r="R729">
        <f t="shared" si="4"/>
        <v>0</v>
      </c>
      <c r="S729">
        <f t="shared" si="5"/>
        <v>0</v>
      </c>
      <c r="T729">
        <f t="shared" si="6"/>
        <v>0</v>
      </c>
      <c r="U729">
        <f t="shared" si="7"/>
        <v>0</v>
      </c>
      <c r="V729">
        <f t="shared" si="8"/>
        <v>0</v>
      </c>
      <c r="W729">
        <f t="shared" si="9"/>
        <v>0</v>
      </c>
      <c r="X729">
        <f t="shared" si="10"/>
        <v>0</v>
      </c>
      <c r="Y729">
        <f t="shared" si="11"/>
        <v>0</v>
      </c>
      <c r="Z729">
        <f t="shared" si="12"/>
        <v>0</v>
      </c>
      <c r="AA729">
        <f t="shared" si="13"/>
        <v>0</v>
      </c>
      <c r="AB729">
        <f t="shared" si="14"/>
        <v>0</v>
      </c>
      <c r="AC729">
        <f t="shared" si="15"/>
        <v>0</v>
      </c>
      <c r="AE729">
        <f t="shared" si="0"/>
      </c>
      <c r="AV729">
        <f t="shared" si="16"/>
      </c>
      <c r="BM729">
        <f t="shared" si="17"/>
      </c>
      <c r="CD729">
        <f t="shared" si="0"/>
      </c>
      <c r="CZ729">
        <f t="shared" si="18"/>
      </c>
      <c r="DA729">
        <f t="shared" si="1"/>
      </c>
      <c r="DB729">
        <f t="shared" si="19"/>
      </c>
      <c r="DC729">
        <f t="shared" si="20"/>
      </c>
      <c r="DD729">
        <f t="shared" si="21"/>
      </c>
      <c r="DE729">
        <f t="shared" si="22"/>
      </c>
      <c r="DF729">
        <f t="shared" si="23"/>
      </c>
      <c r="DG729">
        <f t="shared" si="24"/>
      </c>
      <c r="DH729">
        <f t="shared" si="25"/>
      </c>
      <c r="DI729">
        <f t="shared" si="1"/>
      </c>
    </row>
    <row r="730" ht="15" customHeight="1">
      <c r="B730">
        <f t="shared" si="2"/>
      </c>
      <c r="R730">
        <f t="shared" si="4"/>
        <v>0</v>
      </c>
      <c r="S730">
        <f t="shared" si="5"/>
        <v>0</v>
      </c>
      <c r="T730">
        <f t="shared" si="6"/>
        <v>0</v>
      </c>
      <c r="U730">
        <f t="shared" si="7"/>
        <v>0</v>
      </c>
      <c r="V730">
        <f t="shared" si="8"/>
        <v>0</v>
      </c>
      <c r="W730">
        <f t="shared" si="9"/>
        <v>0</v>
      </c>
      <c r="X730">
        <f t="shared" si="10"/>
        <v>0</v>
      </c>
      <c r="Y730">
        <f t="shared" si="11"/>
        <v>0</v>
      </c>
      <c r="Z730">
        <f t="shared" si="12"/>
        <v>0</v>
      </c>
      <c r="AA730">
        <f t="shared" si="13"/>
        <v>0</v>
      </c>
      <c r="AB730">
        <f t="shared" si="14"/>
        <v>0</v>
      </c>
      <c r="AC730">
        <f t="shared" si="15"/>
        <v>0</v>
      </c>
      <c r="AE730">
        <f t="shared" si="0"/>
      </c>
      <c r="AV730">
        <f t="shared" si="16"/>
      </c>
      <c r="BM730">
        <f t="shared" si="17"/>
      </c>
      <c r="CD730">
        <f t="shared" si="0"/>
      </c>
      <c r="CZ730">
        <f t="shared" si="18"/>
      </c>
      <c r="DA730">
        <f t="shared" si="1"/>
      </c>
      <c r="DB730">
        <f t="shared" si="19"/>
      </c>
      <c r="DC730">
        <f t="shared" si="20"/>
      </c>
      <c r="DD730">
        <f t="shared" si="21"/>
      </c>
      <c r="DE730">
        <f t="shared" si="22"/>
      </c>
      <c r="DF730">
        <f t="shared" si="23"/>
      </c>
      <c r="DG730">
        <f t="shared" si="24"/>
      </c>
      <c r="DH730">
        <f t="shared" si="25"/>
      </c>
      <c r="DI730">
        <f t="shared" si="1"/>
      </c>
    </row>
    <row r="731" ht="15" customHeight="1">
      <c r="B731">
        <f t="shared" si="2"/>
      </c>
      <c r="R731">
        <f t="shared" si="4"/>
        <v>0</v>
      </c>
      <c r="S731">
        <f t="shared" si="5"/>
        <v>0</v>
      </c>
      <c r="T731">
        <f t="shared" si="6"/>
        <v>0</v>
      </c>
      <c r="U731">
        <f t="shared" si="7"/>
        <v>0</v>
      </c>
      <c r="V731">
        <f t="shared" si="8"/>
        <v>0</v>
      </c>
      <c r="W731">
        <f t="shared" si="9"/>
        <v>0</v>
      </c>
      <c r="X731">
        <f t="shared" si="10"/>
        <v>0</v>
      </c>
      <c r="Y731">
        <f t="shared" si="11"/>
        <v>0</v>
      </c>
      <c r="Z731">
        <f t="shared" si="12"/>
        <v>0</v>
      </c>
      <c r="AA731">
        <f t="shared" si="13"/>
        <v>0</v>
      </c>
      <c r="AB731">
        <f t="shared" si="14"/>
        <v>0</v>
      </c>
      <c r="AC731">
        <f t="shared" si="15"/>
        <v>0</v>
      </c>
      <c r="AE731">
        <f t="shared" si="0"/>
      </c>
      <c r="AV731">
        <f t="shared" si="16"/>
      </c>
      <c r="BM731">
        <f t="shared" si="17"/>
      </c>
      <c r="CD731">
        <f t="shared" si="0"/>
      </c>
      <c r="CZ731">
        <f t="shared" si="18"/>
      </c>
      <c r="DA731">
        <f t="shared" si="1"/>
      </c>
      <c r="DB731">
        <f t="shared" si="19"/>
      </c>
      <c r="DC731">
        <f t="shared" si="20"/>
      </c>
      <c r="DD731">
        <f t="shared" si="21"/>
      </c>
      <c r="DE731">
        <f t="shared" si="22"/>
      </c>
      <c r="DF731">
        <f t="shared" si="23"/>
      </c>
      <c r="DG731">
        <f t="shared" si="24"/>
      </c>
      <c r="DH731">
        <f t="shared" si="25"/>
      </c>
      <c r="DI731">
        <f t="shared" si="1"/>
      </c>
    </row>
    <row r="732" ht="15" customHeight="1">
      <c r="B732">
        <f t="shared" si="2"/>
      </c>
      <c r="R732">
        <f t="shared" si="4"/>
        <v>0</v>
      </c>
      <c r="S732">
        <f t="shared" si="5"/>
        <v>0</v>
      </c>
      <c r="T732">
        <f t="shared" si="6"/>
        <v>0</v>
      </c>
      <c r="U732">
        <f t="shared" si="7"/>
        <v>0</v>
      </c>
      <c r="V732">
        <f t="shared" si="8"/>
        <v>0</v>
      </c>
      <c r="W732">
        <f t="shared" si="9"/>
        <v>0</v>
      </c>
      <c r="X732">
        <f t="shared" si="10"/>
        <v>0</v>
      </c>
      <c r="Y732">
        <f t="shared" si="11"/>
        <v>0</v>
      </c>
      <c r="Z732">
        <f t="shared" si="12"/>
        <v>0</v>
      </c>
      <c r="AA732">
        <f t="shared" si="13"/>
        <v>0</v>
      </c>
      <c r="AB732">
        <f t="shared" si="14"/>
        <v>0</v>
      </c>
      <c r="AC732">
        <f t="shared" si="15"/>
        <v>0</v>
      </c>
      <c r="AE732">
        <f t="shared" si="0"/>
      </c>
      <c r="AV732">
        <f t="shared" si="16"/>
      </c>
      <c r="BM732">
        <f t="shared" si="17"/>
      </c>
      <c r="CD732">
        <f t="shared" si="0"/>
      </c>
      <c r="CZ732">
        <f t="shared" si="18"/>
      </c>
      <c r="DA732">
        <f t="shared" si="1"/>
      </c>
      <c r="DB732">
        <f t="shared" si="19"/>
      </c>
      <c r="DC732">
        <f t="shared" si="20"/>
      </c>
      <c r="DD732">
        <f t="shared" si="21"/>
      </c>
      <c r="DE732">
        <f t="shared" si="22"/>
      </c>
      <c r="DF732">
        <f t="shared" si="23"/>
      </c>
      <c r="DG732">
        <f t="shared" si="24"/>
      </c>
      <c r="DH732">
        <f t="shared" si="25"/>
      </c>
      <c r="DI732">
        <f t="shared" si="1"/>
      </c>
    </row>
    <row r="733" ht="15" customHeight="1">
      <c r="B733">
        <f t="shared" si="2"/>
      </c>
      <c r="R733">
        <f t="shared" si="4"/>
        <v>0</v>
      </c>
      <c r="S733">
        <f t="shared" si="5"/>
        <v>0</v>
      </c>
      <c r="T733">
        <f t="shared" si="6"/>
        <v>0</v>
      </c>
      <c r="U733">
        <f t="shared" si="7"/>
        <v>0</v>
      </c>
      <c r="V733">
        <f t="shared" si="8"/>
        <v>0</v>
      </c>
      <c r="W733">
        <f t="shared" si="9"/>
        <v>0</v>
      </c>
      <c r="X733">
        <f t="shared" si="10"/>
        <v>0</v>
      </c>
      <c r="Y733">
        <f t="shared" si="11"/>
        <v>0</v>
      </c>
      <c r="Z733">
        <f t="shared" si="12"/>
        <v>0</v>
      </c>
      <c r="AA733">
        <f t="shared" si="13"/>
        <v>0</v>
      </c>
      <c r="AB733">
        <f t="shared" si="14"/>
        <v>0</v>
      </c>
      <c r="AC733">
        <f t="shared" si="15"/>
        <v>0</v>
      </c>
      <c r="AE733">
        <f t="shared" si="0"/>
      </c>
      <c r="AV733">
        <f t="shared" si="16"/>
      </c>
      <c r="BM733">
        <f t="shared" si="17"/>
      </c>
      <c r="CD733">
        <f t="shared" si="0"/>
      </c>
      <c r="CZ733">
        <f t="shared" si="18"/>
      </c>
      <c r="DA733">
        <f t="shared" si="1"/>
      </c>
      <c r="DB733">
        <f t="shared" si="19"/>
      </c>
      <c r="DC733">
        <f t="shared" si="20"/>
      </c>
      <c r="DD733">
        <f t="shared" si="21"/>
      </c>
      <c r="DE733">
        <f t="shared" si="22"/>
      </c>
      <c r="DF733">
        <f t="shared" si="23"/>
      </c>
      <c r="DG733">
        <f t="shared" si="24"/>
      </c>
      <c r="DH733">
        <f t="shared" si="25"/>
      </c>
      <c r="DI733">
        <f t="shared" si="1"/>
      </c>
    </row>
    <row r="734" ht="15" customHeight="1">
      <c r="B734">
        <f t="shared" si="2"/>
      </c>
      <c r="R734">
        <f t="shared" si="4"/>
        <v>0</v>
      </c>
      <c r="S734">
        <f t="shared" si="5"/>
        <v>0</v>
      </c>
      <c r="T734">
        <f t="shared" si="6"/>
        <v>0</v>
      </c>
      <c r="U734">
        <f t="shared" si="7"/>
        <v>0</v>
      </c>
      <c r="V734">
        <f t="shared" si="8"/>
        <v>0</v>
      </c>
      <c r="W734">
        <f t="shared" si="9"/>
        <v>0</v>
      </c>
      <c r="X734">
        <f t="shared" si="10"/>
        <v>0</v>
      </c>
      <c r="Y734">
        <f t="shared" si="11"/>
        <v>0</v>
      </c>
      <c r="Z734">
        <f t="shared" si="12"/>
        <v>0</v>
      </c>
      <c r="AA734">
        <f t="shared" si="13"/>
        <v>0</v>
      </c>
      <c r="AB734">
        <f t="shared" si="14"/>
        <v>0</v>
      </c>
      <c r="AC734">
        <f t="shared" si="15"/>
        <v>0</v>
      </c>
      <c r="AE734">
        <f t="shared" si="0"/>
      </c>
      <c r="AV734">
        <f t="shared" si="16"/>
      </c>
      <c r="BM734">
        <f t="shared" si="17"/>
      </c>
      <c r="CD734">
        <f t="shared" si="0"/>
      </c>
      <c r="CZ734">
        <f t="shared" si="18"/>
      </c>
      <c r="DA734">
        <f t="shared" si="1"/>
      </c>
      <c r="DB734">
        <f t="shared" si="19"/>
      </c>
      <c r="DC734">
        <f t="shared" si="20"/>
      </c>
      <c r="DD734">
        <f t="shared" si="21"/>
      </c>
      <c r="DE734">
        <f t="shared" si="22"/>
      </c>
      <c r="DF734">
        <f t="shared" si="23"/>
      </c>
      <c r="DG734">
        <f t="shared" si="24"/>
      </c>
      <c r="DH734">
        <f t="shared" si="25"/>
      </c>
      <c r="DI734">
        <f t="shared" si="1"/>
      </c>
    </row>
    <row r="735" ht="15" customHeight="1">
      <c r="B735">
        <f t="shared" si="2"/>
      </c>
      <c r="R735">
        <f t="shared" si="4"/>
        <v>0</v>
      </c>
      <c r="S735">
        <f t="shared" si="5"/>
        <v>0</v>
      </c>
      <c r="T735">
        <f t="shared" si="6"/>
        <v>0</v>
      </c>
      <c r="U735">
        <f t="shared" si="7"/>
        <v>0</v>
      </c>
      <c r="V735">
        <f t="shared" si="8"/>
        <v>0</v>
      </c>
      <c r="W735">
        <f t="shared" si="9"/>
        <v>0</v>
      </c>
      <c r="X735">
        <f t="shared" si="10"/>
        <v>0</v>
      </c>
      <c r="Y735">
        <f t="shared" si="11"/>
        <v>0</v>
      </c>
      <c r="Z735">
        <f t="shared" si="12"/>
        <v>0</v>
      </c>
      <c r="AA735">
        <f t="shared" si="13"/>
        <v>0</v>
      </c>
      <c r="AB735">
        <f t="shared" si="14"/>
        <v>0</v>
      </c>
      <c r="AC735">
        <f t="shared" si="15"/>
        <v>0</v>
      </c>
      <c r="AE735">
        <f t="shared" si="0"/>
      </c>
      <c r="AV735">
        <f t="shared" si="16"/>
      </c>
      <c r="BM735">
        <f t="shared" si="17"/>
      </c>
      <c r="CD735">
        <f t="shared" si="0"/>
      </c>
      <c r="CZ735">
        <f t="shared" si="18"/>
      </c>
      <c r="DA735">
        <f t="shared" si="1"/>
      </c>
      <c r="DB735">
        <f t="shared" si="19"/>
      </c>
      <c r="DC735">
        <f t="shared" si="20"/>
      </c>
      <c r="DD735">
        <f t="shared" si="21"/>
      </c>
      <c r="DE735">
        <f t="shared" si="22"/>
      </c>
      <c r="DF735">
        <f t="shared" si="23"/>
      </c>
      <c r="DG735">
        <f t="shared" si="24"/>
      </c>
      <c r="DH735">
        <f t="shared" si="25"/>
      </c>
      <c r="DI735">
        <f t="shared" si="1"/>
      </c>
    </row>
    <row r="736" ht="15" customHeight="1">
      <c r="B736">
        <f t="shared" si="2"/>
      </c>
      <c r="R736">
        <f t="shared" si="4"/>
        <v>0</v>
      </c>
      <c r="S736">
        <f t="shared" si="5"/>
        <v>0</v>
      </c>
      <c r="T736">
        <f t="shared" si="6"/>
        <v>0</v>
      </c>
      <c r="U736">
        <f t="shared" si="7"/>
        <v>0</v>
      </c>
      <c r="V736">
        <f t="shared" si="8"/>
        <v>0</v>
      </c>
      <c r="W736">
        <f t="shared" si="9"/>
        <v>0</v>
      </c>
      <c r="X736">
        <f t="shared" si="10"/>
        <v>0</v>
      </c>
      <c r="Y736">
        <f t="shared" si="11"/>
        <v>0</v>
      </c>
      <c r="Z736">
        <f t="shared" si="12"/>
        <v>0</v>
      </c>
      <c r="AA736">
        <f t="shared" si="13"/>
        <v>0</v>
      </c>
      <c r="AB736">
        <f t="shared" si="14"/>
        <v>0</v>
      </c>
      <c r="AC736">
        <f t="shared" si="15"/>
        <v>0</v>
      </c>
      <c r="AE736">
        <f t="shared" si="0"/>
      </c>
      <c r="AV736">
        <f t="shared" si="16"/>
      </c>
      <c r="BM736">
        <f t="shared" si="17"/>
      </c>
      <c r="CD736">
        <f t="shared" si="0"/>
      </c>
      <c r="CZ736">
        <f t="shared" si="18"/>
      </c>
      <c r="DA736">
        <f t="shared" si="1"/>
      </c>
      <c r="DB736">
        <f t="shared" si="19"/>
      </c>
      <c r="DC736">
        <f t="shared" si="20"/>
      </c>
      <c r="DD736">
        <f t="shared" si="21"/>
      </c>
      <c r="DE736">
        <f t="shared" si="22"/>
      </c>
      <c r="DF736">
        <f t="shared" si="23"/>
      </c>
      <c r="DG736">
        <f t="shared" si="24"/>
      </c>
      <c r="DH736">
        <f t="shared" si="25"/>
      </c>
      <c r="DI736">
        <f t="shared" si="1"/>
      </c>
    </row>
    <row r="737" ht="15" customHeight="1">
      <c r="B737">
        <f t="shared" si="2"/>
      </c>
      <c r="R737">
        <f t="shared" si="4"/>
        <v>0</v>
      </c>
      <c r="S737">
        <f t="shared" si="5"/>
        <v>0</v>
      </c>
      <c r="T737">
        <f t="shared" si="6"/>
        <v>0</v>
      </c>
      <c r="U737">
        <f t="shared" si="7"/>
        <v>0</v>
      </c>
      <c r="V737">
        <f t="shared" si="8"/>
        <v>0</v>
      </c>
      <c r="W737">
        <f t="shared" si="9"/>
        <v>0</v>
      </c>
      <c r="X737">
        <f t="shared" si="10"/>
        <v>0</v>
      </c>
      <c r="Y737">
        <f t="shared" si="11"/>
        <v>0</v>
      </c>
      <c r="Z737">
        <f t="shared" si="12"/>
        <v>0</v>
      </c>
      <c r="AA737">
        <f t="shared" si="13"/>
        <v>0</v>
      </c>
      <c r="AB737">
        <f t="shared" si="14"/>
        <v>0</v>
      </c>
      <c r="AC737">
        <f t="shared" si="15"/>
        <v>0</v>
      </c>
      <c r="AE737">
        <f t="shared" si="0"/>
      </c>
      <c r="AV737">
        <f t="shared" si="16"/>
      </c>
      <c r="BM737">
        <f t="shared" si="17"/>
      </c>
      <c r="CD737">
        <f t="shared" si="0"/>
      </c>
      <c r="CZ737">
        <f t="shared" si="18"/>
      </c>
      <c r="DA737">
        <f t="shared" si="1"/>
      </c>
      <c r="DB737">
        <f t="shared" si="19"/>
      </c>
      <c r="DC737">
        <f t="shared" si="20"/>
      </c>
      <c r="DD737">
        <f t="shared" si="21"/>
      </c>
      <c r="DE737">
        <f t="shared" si="22"/>
      </c>
      <c r="DF737">
        <f t="shared" si="23"/>
      </c>
      <c r="DG737">
        <f t="shared" si="24"/>
      </c>
      <c r="DH737">
        <f t="shared" si="25"/>
      </c>
      <c r="DI737">
        <f t="shared" si="1"/>
      </c>
    </row>
    <row r="738" ht="15" customHeight="1">
      <c r="B738">
        <f t="shared" si="2"/>
      </c>
      <c r="R738">
        <f t="shared" si="4"/>
        <v>0</v>
      </c>
      <c r="S738">
        <f t="shared" si="5"/>
        <v>0</v>
      </c>
      <c r="T738">
        <f t="shared" si="6"/>
        <v>0</v>
      </c>
      <c r="U738">
        <f t="shared" si="7"/>
        <v>0</v>
      </c>
      <c r="V738">
        <f t="shared" si="8"/>
        <v>0</v>
      </c>
      <c r="W738">
        <f t="shared" si="9"/>
        <v>0</v>
      </c>
      <c r="X738">
        <f t="shared" si="10"/>
        <v>0</v>
      </c>
      <c r="Y738">
        <f t="shared" si="11"/>
        <v>0</v>
      </c>
      <c r="Z738">
        <f t="shared" si="12"/>
        <v>0</v>
      </c>
      <c r="AA738">
        <f t="shared" si="13"/>
        <v>0</v>
      </c>
      <c r="AB738">
        <f t="shared" si="14"/>
        <v>0</v>
      </c>
      <c r="AC738">
        <f t="shared" si="15"/>
        <v>0</v>
      </c>
      <c r="AE738">
        <f t="shared" si="0"/>
      </c>
      <c r="AV738">
        <f t="shared" si="16"/>
      </c>
      <c r="BM738">
        <f t="shared" si="17"/>
      </c>
      <c r="CD738">
        <f t="shared" si="0"/>
      </c>
      <c r="CZ738">
        <f t="shared" si="18"/>
      </c>
      <c r="DA738">
        <f t="shared" si="1"/>
      </c>
      <c r="DB738">
        <f t="shared" si="19"/>
      </c>
      <c r="DC738">
        <f t="shared" si="20"/>
      </c>
      <c r="DD738">
        <f t="shared" si="21"/>
      </c>
      <c r="DE738">
        <f t="shared" si="22"/>
      </c>
      <c r="DF738">
        <f t="shared" si="23"/>
      </c>
      <c r="DG738">
        <f t="shared" si="24"/>
      </c>
      <c r="DH738">
        <f t="shared" si="25"/>
      </c>
      <c r="DI738">
        <f t="shared" si="1"/>
      </c>
    </row>
    <row r="739" ht="15" customHeight="1">
      <c r="B739">
        <f t="shared" si="2"/>
      </c>
      <c r="R739">
        <f t="shared" si="4"/>
        <v>0</v>
      </c>
      <c r="S739">
        <f t="shared" si="5"/>
        <v>0</v>
      </c>
      <c r="T739">
        <f t="shared" si="6"/>
        <v>0</v>
      </c>
      <c r="U739">
        <f t="shared" si="7"/>
        <v>0</v>
      </c>
      <c r="V739">
        <f t="shared" si="8"/>
        <v>0</v>
      </c>
      <c r="W739">
        <f t="shared" si="9"/>
        <v>0</v>
      </c>
      <c r="X739">
        <f t="shared" si="10"/>
        <v>0</v>
      </c>
      <c r="Y739">
        <f t="shared" si="11"/>
        <v>0</v>
      </c>
      <c r="Z739">
        <f t="shared" si="12"/>
        <v>0</v>
      </c>
      <c r="AA739">
        <f t="shared" si="13"/>
        <v>0</v>
      </c>
      <c r="AB739">
        <f t="shared" si="14"/>
        <v>0</v>
      </c>
      <c r="AC739">
        <f t="shared" si="15"/>
        <v>0</v>
      </c>
      <c r="AE739">
        <f t="shared" si="0"/>
      </c>
      <c r="AV739">
        <f t="shared" si="16"/>
      </c>
      <c r="BM739">
        <f t="shared" si="17"/>
      </c>
      <c r="CD739">
        <f t="shared" si="0"/>
      </c>
      <c r="CZ739">
        <f t="shared" si="18"/>
      </c>
      <c r="DA739">
        <f t="shared" si="1"/>
      </c>
      <c r="DB739">
        <f t="shared" si="19"/>
      </c>
      <c r="DC739">
        <f t="shared" si="20"/>
      </c>
      <c r="DD739">
        <f t="shared" si="21"/>
      </c>
      <c r="DE739">
        <f t="shared" si="22"/>
      </c>
      <c r="DF739">
        <f t="shared" si="23"/>
      </c>
      <c r="DG739">
        <f t="shared" si="24"/>
      </c>
      <c r="DH739">
        <f t="shared" si="25"/>
      </c>
      <c r="DI739">
        <f t="shared" si="1"/>
      </c>
    </row>
    <row r="740" ht="15" customHeight="1">
      <c r="B740">
        <f t="shared" si="2"/>
      </c>
      <c r="R740">
        <f t="shared" si="4"/>
        <v>0</v>
      </c>
      <c r="S740">
        <f t="shared" si="5"/>
        <v>0</v>
      </c>
      <c r="T740">
        <f t="shared" si="6"/>
        <v>0</v>
      </c>
      <c r="U740">
        <f t="shared" si="7"/>
        <v>0</v>
      </c>
      <c r="V740">
        <f t="shared" si="8"/>
        <v>0</v>
      </c>
      <c r="W740">
        <f t="shared" si="9"/>
        <v>0</v>
      </c>
      <c r="X740">
        <f t="shared" si="10"/>
        <v>0</v>
      </c>
      <c r="Y740">
        <f t="shared" si="11"/>
        <v>0</v>
      </c>
      <c r="Z740">
        <f t="shared" si="12"/>
        <v>0</v>
      </c>
      <c r="AA740">
        <f t="shared" si="13"/>
        <v>0</v>
      </c>
      <c r="AB740">
        <f t="shared" si="14"/>
        <v>0</v>
      </c>
      <c r="AC740">
        <f t="shared" si="15"/>
        <v>0</v>
      </c>
      <c r="AE740">
        <f t="shared" si="0"/>
      </c>
      <c r="AV740">
        <f t="shared" si="16"/>
      </c>
      <c r="BM740">
        <f t="shared" si="17"/>
      </c>
      <c r="CD740">
        <f t="shared" si="0"/>
      </c>
      <c r="CZ740">
        <f t="shared" si="18"/>
      </c>
      <c r="DA740">
        <f t="shared" si="1"/>
      </c>
      <c r="DB740">
        <f t="shared" si="19"/>
      </c>
      <c r="DC740">
        <f t="shared" si="20"/>
      </c>
      <c r="DD740">
        <f t="shared" si="21"/>
      </c>
      <c r="DE740">
        <f t="shared" si="22"/>
      </c>
      <c r="DF740">
        <f t="shared" si="23"/>
      </c>
      <c r="DG740">
        <f t="shared" si="24"/>
      </c>
      <c r="DH740">
        <f t="shared" si="25"/>
      </c>
      <c r="DI740">
        <f t="shared" si="1"/>
      </c>
    </row>
    <row r="741" ht="15" customHeight="1">
      <c r="B741">
        <f t="shared" si="2"/>
      </c>
      <c r="R741">
        <f t="shared" si="4"/>
        <v>0</v>
      </c>
      <c r="S741">
        <f t="shared" si="5"/>
        <v>0</v>
      </c>
      <c r="T741">
        <f t="shared" si="6"/>
        <v>0</v>
      </c>
      <c r="U741">
        <f t="shared" si="7"/>
        <v>0</v>
      </c>
      <c r="V741">
        <f t="shared" si="8"/>
        <v>0</v>
      </c>
      <c r="W741">
        <f t="shared" si="9"/>
        <v>0</v>
      </c>
      <c r="X741">
        <f t="shared" si="10"/>
        <v>0</v>
      </c>
      <c r="Y741">
        <f t="shared" si="11"/>
        <v>0</v>
      </c>
      <c r="Z741">
        <f t="shared" si="12"/>
        <v>0</v>
      </c>
      <c r="AA741">
        <f t="shared" si="13"/>
        <v>0</v>
      </c>
      <c r="AB741">
        <f t="shared" si="14"/>
        <v>0</v>
      </c>
      <c r="AC741">
        <f t="shared" si="15"/>
        <v>0</v>
      </c>
      <c r="AE741">
        <f t="shared" si="0"/>
      </c>
      <c r="AV741">
        <f t="shared" si="16"/>
      </c>
      <c r="BM741">
        <f t="shared" si="17"/>
      </c>
      <c r="CD741">
        <f t="shared" si="0"/>
      </c>
      <c r="CZ741">
        <f t="shared" si="18"/>
      </c>
      <c r="DA741">
        <f t="shared" si="1"/>
      </c>
      <c r="DB741">
        <f t="shared" si="19"/>
      </c>
      <c r="DC741">
        <f t="shared" si="20"/>
      </c>
      <c r="DD741">
        <f t="shared" si="21"/>
      </c>
      <c r="DE741">
        <f t="shared" si="22"/>
      </c>
      <c r="DF741">
        <f t="shared" si="23"/>
      </c>
      <c r="DG741">
        <f t="shared" si="24"/>
      </c>
      <c r="DH741">
        <f t="shared" si="25"/>
      </c>
      <c r="DI741">
        <f t="shared" si="1"/>
      </c>
    </row>
    <row r="742" ht="15" customHeight="1">
      <c r="B742">
        <f t="shared" si="2"/>
      </c>
      <c r="R742">
        <f t="shared" si="4"/>
        <v>0</v>
      </c>
      <c r="S742">
        <f t="shared" si="5"/>
        <v>0</v>
      </c>
      <c r="T742">
        <f t="shared" si="6"/>
        <v>0</v>
      </c>
      <c r="U742">
        <f t="shared" si="7"/>
        <v>0</v>
      </c>
      <c r="V742">
        <f t="shared" si="8"/>
        <v>0</v>
      </c>
      <c r="W742">
        <f t="shared" si="9"/>
        <v>0</v>
      </c>
      <c r="X742">
        <f t="shared" si="10"/>
        <v>0</v>
      </c>
      <c r="Y742">
        <f t="shared" si="11"/>
        <v>0</v>
      </c>
      <c r="Z742">
        <f t="shared" si="12"/>
        <v>0</v>
      </c>
      <c r="AA742">
        <f t="shared" si="13"/>
        <v>0</v>
      </c>
      <c r="AB742">
        <f t="shared" si="14"/>
        <v>0</v>
      </c>
      <c r="AC742">
        <f t="shared" si="15"/>
        <v>0</v>
      </c>
      <c r="AE742">
        <f t="shared" si="0"/>
      </c>
      <c r="AV742">
        <f t="shared" si="16"/>
      </c>
      <c r="BM742">
        <f t="shared" si="17"/>
      </c>
      <c r="CD742">
        <f t="shared" si="0"/>
      </c>
      <c r="CZ742">
        <f t="shared" si="18"/>
      </c>
      <c r="DA742">
        <f t="shared" si="1"/>
      </c>
      <c r="DB742">
        <f t="shared" si="19"/>
      </c>
      <c r="DC742">
        <f t="shared" si="20"/>
      </c>
      <c r="DD742">
        <f t="shared" si="21"/>
      </c>
      <c r="DE742">
        <f t="shared" si="22"/>
      </c>
      <c r="DF742">
        <f t="shared" si="23"/>
      </c>
      <c r="DG742">
        <f t="shared" si="24"/>
      </c>
      <c r="DH742">
        <f t="shared" si="25"/>
      </c>
      <c r="DI742">
        <f t="shared" si="1"/>
      </c>
    </row>
    <row r="743" ht="15" customHeight="1">
      <c r="B743">
        <f t="shared" si="2"/>
      </c>
      <c r="R743">
        <f t="shared" si="4"/>
        <v>0</v>
      </c>
      <c r="S743">
        <f t="shared" si="5"/>
        <v>0</v>
      </c>
      <c r="T743">
        <f t="shared" si="6"/>
        <v>0</v>
      </c>
      <c r="U743">
        <f t="shared" si="7"/>
        <v>0</v>
      </c>
      <c r="V743">
        <f t="shared" si="8"/>
        <v>0</v>
      </c>
      <c r="W743">
        <f t="shared" si="9"/>
        <v>0</v>
      </c>
      <c r="X743">
        <f t="shared" si="10"/>
        <v>0</v>
      </c>
      <c r="Y743">
        <f t="shared" si="11"/>
        <v>0</v>
      </c>
      <c r="Z743">
        <f t="shared" si="12"/>
        <v>0</v>
      </c>
      <c r="AA743">
        <f t="shared" si="13"/>
        <v>0</v>
      </c>
      <c r="AB743">
        <f t="shared" si="14"/>
        <v>0</v>
      </c>
      <c r="AC743">
        <f t="shared" si="15"/>
        <v>0</v>
      </c>
      <c r="AE743">
        <f t="shared" si="0"/>
      </c>
      <c r="AV743">
        <f t="shared" si="16"/>
      </c>
      <c r="BM743">
        <f t="shared" si="17"/>
      </c>
      <c r="CD743">
        <f t="shared" si="0"/>
      </c>
      <c r="CZ743">
        <f t="shared" si="18"/>
      </c>
      <c r="DA743">
        <f t="shared" si="1"/>
      </c>
      <c r="DB743">
        <f t="shared" si="19"/>
      </c>
      <c r="DC743">
        <f t="shared" si="20"/>
      </c>
      <c r="DD743">
        <f t="shared" si="21"/>
      </c>
      <c r="DE743">
        <f t="shared" si="22"/>
      </c>
      <c r="DF743">
        <f t="shared" si="23"/>
      </c>
      <c r="DG743">
        <f t="shared" si="24"/>
      </c>
      <c r="DH743">
        <f t="shared" si="25"/>
      </c>
      <c r="DI743">
        <f t="shared" si="1"/>
      </c>
    </row>
    <row r="744" ht="15" customHeight="1">
      <c r="B744">
        <f t="shared" si="2"/>
      </c>
      <c r="R744">
        <f t="shared" si="4"/>
        <v>0</v>
      </c>
      <c r="S744">
        <f t="shared" si="5"/>
        <v>0</v>
      </c>
      <c r="T744">
        <f t="shared" si="6"/>
        <v>0</v>
      </c>
      <c r="U744">
        <f t="shared" si="7"/>
        <v>0</v>
      </c>
      <c r="V744">
        <f t="shared" si="8"/>
        <v>0</v>
      </c>
      <c r="W744">
        <f t="shared" si="9"/>
        <v>0</v>
      </c>
      <c r="X744">
        <f t="shared" si="10"/>
        <v>0</v>
      </c>
      <c r="Y744">
        <f t="shared" si="11"/>
        <v>0</v>
      </c>
      <c r="Z744">
        <f t="shared" si="12"/>
        <v>0</v>
      </c>
      <c r="AA744">
        <f t="shared" si="13"/>
        <v>0</v>
      </c>
      <c r="AB744">
        <f t="shared" si="14"/>
        <v>0</v>
      </c>
      <c r="AC744">
        <f t="shared" si="15"/>
        <v>0</v>
      </c>
      <c r="AE744">
        <f t="shared" si="0"/>
      </c>
      <c r="AV744">
        <f t="shared" si="16"/>
      </c>
      <c r="BM744">
        <f t="shared" si="17"/>
      </c>
      <c r="CD744">
        <f t="shared" si="0"/>
      </c>
      <c r="CZ744">
        <f t="shared" si="18"/>
      </c>
      <c r="DA744">
        <f t="shared" si="1"/>
      </c>
      <c r="DB744">
        <f t="shared" si="19"/>
      </c>
      <c r="DC744">
        <f t="shared" si="20"/>
      </c>
      <c r="DD744">
        <f t="shared" si="21"/>
      </c>
      <c r="DE744">
        <f t="shared" si="22"/>
      </c>
      <c r="DF744">
        <f t="shared" si="23"/>
      </c>
      <c r="DG744">
        <f t="shared" si="24"/>
      </c>
      <c r="DH744">
        <f t="shared" si="25"/>
      </c>
      <c r="DI744">
        <f t="shared" si="1"/>
      </c>
    </row>
    <row r="745" ht="15" customHeight="1">
      <c r="B745">
        <f t="shared" si="2"/>
      </c>
      <c r="R745">
        <f t="shared" si="4"/>
        <v>0</v>
      </c>
      <c r="S745">
        <f t="shared" si="5"/>
        <v>0</v>
      </c>
      <c r="T745">
        <f t="shared" si="6"/>
        <v>0</v>
      </c>
      <c r="U745">
        <f t="shared" si="7"/>
        <v>0</v>
      </c>
      <c r="V745">
        <f t="shared" si="8"/>
        <v>0</v>
      </c>
      <c r="W745">
        <f t="shared" si="9"/>
        <v>0</v>
      </c>
      <c r="X745">
        <f t="shared" si="10"/>
        <v>0</v>
      </c>
      <c r="Y745">
        <f t="shared" si="11"/>
        <v>0</v>
      </c>
      <c r="Z745">
        <f t="shared" si="12"/>
        <v>0</v>
      </c>
      <c r="AA745">
        <f t="shared" si="13"/>
        <v>0</v>
      </c>
      <c r="AB745">
        <f t="shared" si="14"/>
        <v>0</v>
      </c>
      <c r="AC745">
        <f t="shared" si="15"/>
        <v>0</v>
      </c>
      <c r="AE745">
        <f t="shared" si="0"/>
      </c>
      <c r="AV745">
        <f t="shared" si="16"/>
      </c>
      <c r="BM745">
        <f t="shared" si="17"/>
      </c>
      <c r="CD745">
        <f t="shared" si="0"/>
      </c>
      <c r="CZ745">
        <f t="shared" si="18"/>
      </c>
      <c r="DA745">
        <f t="shared" si="1"/>
      </c>
      <c r="DB745">
        <f t="shared" si="19"/>
      </c>
      <c r="DC745">
        <f t="shared" si="20"/>
      </c>
      <c r="DD745">
        <f t="shared" si="21"/>
      </c>
      <c r="DE745">
        <f t="shared" si="22"/>
      </c>
      <c r="DF745">
        <f t="shared" si="23"/>
      </c>
      <c r="DG745">
        <f t="shared" si="24"/>
      </c>
      <c r="DH745">
        <f t="shared" si="25"/>
      </c>
      <c r="DI745">
        <f t="shared" si="1"/>
      </c>
    </row>
    <row r="746" ht="15" customHeight="1">
      <c r="B746">
        <f t="shared" si="2"/>
      </c>
      <c r="R746">
        <f t="shared" si="4"/>
        <v>0</v>
      </c>
      <c r="S746">
        <f t="shared" si="5"/>
        <v>0</v>
      </c>
      <c r="T746">
        <f t="shared" si="6"/>
        <v>0</v>
      </c>
      <c r="U746">
        <f t="shared" si="7"/>
        <v>0</v>
      </c>
      <c r="V746">
        <f t="shared" si="8"/>
        <v>0</v>
      </c>
      <c r="W746">
        <f t="shared" si="9"/>
        <v>0</v>
      </c>
      <c r="X746">
        <f t="shared" si="10"/>
        <v>0</v>
      </c>
      <c r="Y746">
        <f t="shared" si="11"/>
        <v>0</v>
      </c>
      <c r="Z746">
        <f t="shared" si="12"/>
        <v>0</v>
      </c>
      <c r="AA746">
        <f t="shared" si="13"/>
        <v>0</v>
      </c>
      <c r="AB746">
        <f t="shared" si="14"/>
        <v>0</v>
      </c>
      <c r="AC746">
        <f t="shared" si="15"/>
        <v>0</v>
      </c>
      <c r="AE746">
        <f t="shared" si="0"/>
      </c>
      <c r="AV746">
        <f t="shared" si="16"/>
      </c>
      <c r="BM746">
        <f t="shared" si="17"/>
      </c>
      <c r="CD746">
        <f t="shared" si="0"/>
      </c>
      <c r="CZ746">
        <f t="shared" si="18"/>
      </c>
      <c r="DA746">
        <f t="shared" si="1"/>
      </c>
      <c r="DB746">
        <f t="shared" si="19"/>
      </c>
      <c r="DC746">
        <f t="shared" si="20"/>
      </c>
      <c r="DD746">
        <f t="shared" si="21"/>
      </c>
      <c r="DE746">
        <f t="shared" si="22"/>
      </c>
      <c r="DF746">
        <f t="shared" si="23"/>
      </c>
      <c r="DG746">
        <f t="shared" si="24"/>
      </c>
      <c r="DH746">
        <f t="shared" si="25"/>
      </c>
      <c r="DI746">
        <f t="shared" si="1"/>
      </c>
    </row>
    <row r="747" ht="15" customHeight="1">
      <c r="B747">
        <f t="shared" si="2"/>
      </c>
      <c r="R747">
        <f t="shared" si="4"/>
        <v>0</v>
      </c>
      <c r="S747">
        <f t="shared" si="5"/>
        <v>0</v>
      </c>
      <c r="T747">
        <f t="shared" si="6"/>
        <v>0</v>
      </c>
      <c r="U747">
        <f t="shared" si="7"/>
        <v>0</v>
      </c>
      <c r="V747">
        <f t="shared" si="8"/>
        <v>0</v>
      </c>
      <c r="W747">
        <f t="shared" si="9"/>
        <v>0</v>
      </c>
      <c r="X747">
        <f t="shared" si="10"/>
        <v>0</v>
      </c>
      <c r="Y747">
        <f t="shared" si="11"/>
        <v>0</v>
      </c>
      <c r="Z747">
        <f t="shared" si="12"/>
        <v>0</v>
      </c>
      <c r="AA747">
        <f t="shared" si="13"/>
        <v>0</v>
      </c>
      <c r="AB747">
        <f t="shared" si="14"/>
        <v>0</v>
      </c>
      <c r="AC747">
        <f t="shared" si="15"/>
        <v>0</v>
      </c>
      <c r="AE747">
        <f t="shared" si="0"/>
      </c>
      <c r="AV747">
        <f t="shared" si="16"/>
      </c>
      <c r="BM747">
        <f t="shared" si="17"/>
      </c>
      <c r="CD747">
        <f t="shared" si="0"/>
      </c>
      <c r="CZ747">
        <f t="shared" si="18"/>
      </c>
      <c r="DA747">
        <f t="shared" si="1"/>
      </c>
      <c r="DB747">
        <f t="shared" si="19"/>
      </c>
      <c r="DC747">
        <f t="shared" si="20"/>
      </c>
      <c r="DD747">
        <f t="shared" si="21"/>
      </c>
      <c r="DE747">
        <f t="shared" si="22"/>
      </c>
      <c r="DF747">
        <f t="shared" si="23"/>
      </c>
      <c r="DG747">
        <f t="shared" si="24"/>
      </c>
      <c r="DH747">
        <f t="shared" si="25"/>
      </c>
      <c r="DI747">
        <f t="shared" si="1"/>
      </c>
    </row>
    <row r="748" ht="15" customHeight="1">
      <c r="B748">
        <f t="shared" si="2"/>
      </c>
      <c r="R748">
        <f t="shared" si="4"/>
        <v>0</v>
      </c>
      <c r="S748">
        <f t="shared" si="5"/>
        <v>0</v>
      </c>
      <c r="T748">
        <f t="shared" si="6"/>
        <v>0</v>
      </c>
      <c r="U748">
        <f t="shared" si="7"/>
        <v>0</v>
      </c>
      <c r="V748">
        <f t="shared" si="8"/>
        <v>0</v>
      </c>
      <c r="W748">
        <f t="shared" si="9"/>
        <v>0</v>
      </c>
      <c r="X748">
        <f t="shared" si="10"/>
        <v>0</v>
      </c>
      <c r="Y748">
        <f t="shared" si="11"/>
        <v>0</v>
      </c>
      <c r="Z748">
        <f t="shared" si="12"/>
        <v>0</v>
      </c>
      <c r="AA748">
        <f t="shared" si="13"/>
        <v>0</v>
      </c>
      <c r="AB748">
        <f t="shared" si="14"/>
        <v>0</v>
      </c>
      <c r="AC748">
        <f t="shared" si="15"/>
        <v>0</v>
      </c>
      <c r="AE748">
        <f t="shared" si="0"/>
      </c>
      <c r="AV748">
        <f t="shared" si="16"/>
      </c>
      <c r="BM748">
        <f t="shared" si="17"/>
      </c>
      <c r="CD748">
        <f t="shared" si="0"/>
      </c>
      <c r="CZ748">
        <f t="shared" si="18"/>
      </c>
      <c r="DA748">
        <f t="shared" si="1"/>
      </c>
      <c r="DB748">
        <f t="shared" si="19"/>
      </c>
      <c r="DC748">
        <f t="shared" si="20"/>
      </c>
      <c r="DD748">
        <f t="shared" si="21"/>
      </c>
      <c r="DE748">
        <f t="shared" si="22"/>
      </c>
      <c r="DF748">
        <f t="shared" si="23"/>
      </c>
      <c r="DG748">
        <f t="shared" si="24"/>
      </c>
      <c r="DH748">
        <f t="shared" si="25"/>
      </c>
      <c r="DI748">
        <f t="shared" si="1"/>
      </c>
    </row>
    <row r="749" ht="15" customHeight="1">
      <c r="B749">
        <f t="shared" si="2"/>
      </c>
      <c r="R749">
        <f t="shared" si="4"/>
        <v>0</v>
      </c>
      <c r="S749">
        <f t="shared" si="5"/>
        <v>0</v>
      </c>
      <c r="T749">
        <f t="shared" si="6"/>
        <v>0</v>
      </c>
      <c r="U749">
        <f t="shared" si="7"/>
        <v>0</v>
      </c>
      <c r="V749">
        <f t="shared" si="8"/>
        <v>0</v>
      </c>
      <c r="W749">
        <f t="shared" si="9"/>
        <v>0</v>
      </c>
      <c r="X749">
        <f t="shared" si="10"/>
        <v>0</v>
      </c>
      <c r="Y749">
        <f t="shared" si="11"/>
        <v>0</v>
      </c>
      <c r="Z749">
        <f t="shared" si="12"/>
        <v>0</v>
      </c>
      <c r="AA749">
        <f t="shared" si="13"/>
        <v>0</v>
      </c>
      <c r="AB749">
        <f t="shared" si="14"/>
        <v>0</v>
      </c>
      <c r="AC749">
        <f t="shared" si="15"/>
        <v>0</v>
      </c>
      <c r="AE749">
        <f t="shared" si="0"/>
      </c>
      <c r="AV749">
        <f t="shared" si="16"/>
      </c>
      <c r="BM749">
        <f t="shared" si="17"/>
      </c>
      <c r="CD749">
        <f t="shared" si="0"/>
      </c>
      <c r="CZ749">
        <f t="shared" si="18"/>
      </c>
      <c r="DA749">
        <f t="shared" si="1"/>
      </c>
      <c r="DB749">
        <f t="shared" si="19"/>
      </c>
      <c r="DC749">
        <f t="shared" si="20"/>
      </c>
      <c r="DD749">
        <f t="shared" si="21"/>
      </c>
      <c r="DE749">
        <f t="shared" si="22"/>
      </c>
      <c r="DF749">
        <f t="shared" si="23"/>
      </c>
      <c r="DG749">
        <f t="shared" si="24"/>
      </c>
      <c r="DH749">
        <f t="shared" si="25"/>
      </c>
      <c r="DI749">
        <f t="shared" si="1"/>
      </c>
    </row>
    <row r="750" ht="15" customHeight="1">
      <c r="B750">
        <f t="shared" si="2"/>
      </c>
      <c r="R750">
        <f t="shared" si="4"/>
        <v>0</v>
      </c>
      <c r="S750">
        <f t="shared" si="5"/>
        <v>0</v>
      </c>
      <c r="T750">
        <f t="shared" si="6"/>
        <v>0</v>
      </c>
      <c r="U750">
        <f t="shared" si="7"/>
        <v>0</v>
      </c>
      <c r="V750">
        <f t="shared" si="8"/>
        <v>0</v>
      </c>
      <c r="W750">
        <f t="shared" si="9"/>
        <v>0</v>
      </c>
      <c r="X750">
        <f t="shared" si="10"/>
        <v>0</v>
      </c>
      <c r="Y750">
        <f t="shared" si="11"/>
        <v>0</v>
      </c>
      <c r="Z750">
        <f t="shared" si="12"/>
        <v>0</v>
      </c>
      <c r="AA750">
        <f t="shared" si="13"/>
        <v>0</v>
      </c>
      <c r="AB750">
        <f t="shared" si="14"/>
        <v>0</v>
      </c>
      <c r="AC750">
        <f t="shared" si="15"/>
        <v>0</v>
      </c>
      <c r="AE750">
        <f t="shared" si="0"/>
      </c>
      <c r="AV750">
        <f t="shared" si="16"/>
      </c>
      <c r="BM750">
        <f t="shared" si="17"/>
      </c>
      <c r="CD750">
        <f t="shared" si="0"/>
      </c>
      <c r="CZ750">
        <f t="shared" si="18"/>
      </c>
      <c r="DA750">
        <f t="shared" si="1"/>
      </c>
      <c r="DB750">
        <f t="shared" si="19"/>
      </c>
      <c r="DC750">
        <f t="shared" si="20"/>
      </c>
      <c r="DD750">
        <f t="shared" si="21"/>
      </c>
      <c r="DE750">
        <f t="shared" si="22"/>
      </c>
      <c r="DF750">
        <f t="shared" si="23"/>
      </c>
      <c r="DG750">
        <f t="shared" si="24"/>
      </c>
      <c r="DH750">
        <f t="shared" si="25"/>
      </c>
      <c r="DI750">
        <f t="shared" si="1"/>
      </c>
    </row>
    <row r="751" ht="15" customHeight="1">
      <c r="B751">
        <f t="shared" si="2"/>
      </c>
      <c r="R751">
        <f t="shared" si="4"/>
        <v>0</v>
      </c>
      <c r="S751">
        <f t="shared" si="5"/>
        <v>0</v>
      </c>
      <c r="T751">
        <f t="shared" si="6"/>
        <v>0</v>
      </c>
      <c r="U751">
        <f t="shared" si="7"/>
        <v>0</v>
      </c>
      <c r="V751">
        <f t="shared" si="8"/>
        <v>0</v>
      </c>
      <c r="W751">
        <f t="shared" si="9"/>
        <v>0</v>
      </c>
      <c r="X751">
        <f t="shared" si="10"/>
        <v>0</v>
      </c>
      <c r="Y751">
        <f t="shared" si="11"/>
        <v>0</v>
      </c>
      <c r="Z751">
        <f t="shared" si="12"/>
        <v>0</v>
      </c>
      <c r="AA751">
        <f t="shared" si="13"/>
        <v>0</v>
      </c>
      <c r="AB751">
        <f t="shared" si="14"/>
        <v>0</v>
      </c>
      <c r="AC751">
        <f t="shared" si="15"/>
        <v>0</v>
      </c>
      <c r="AE751">
        <f t="shared" si="0"/>
      </c>
      <c r="AV751">
        <f t="shared" si="16"/>
      </c>
      <c r="BM751">
        <f t="shared" si="17"/>
      </c>
      <c r="CD751">
        <f t="shared" si="0"/>
      </c>
      <c r="CZ751">
        <f t="shared" si="18"/>
      </c>
      <c r="DA751">
        <f t="shared" si="1"/>
      </c>
      <c r="DB751">
        <f t="shared" si="19"/>
      </c>
      <c r="DC751">
        <f t="shared" si="20"/>
      </c>
      <c r="DD751">
        <f t="shared" si="21"/>
      </c>
      <c r="DE751">
        <f t="shared" si="22"/>
      </c>
      <c r="DF751">
        <f t="shared" si="23"/>
      </c>
      <c r="DG751">
        <f t="shared" si="24"/>
      </c>
      <c r="DH751">
        <f t="shared" si="25"/>
      </c>
      <c r="DI751">
        <f t="shared" si="1"/>
      </c>
    </row>
    <row r="752" ht="15" customHeight="1">
      <c r="B752">
        <f t="shared" si="2"/>
      </c>
      <c r="R752">
        <f t="shared" si="4"/>
        <v>0</v>
      </c>
      <c r="S752">
        <f t="shared" si="5"/>
        <v>0</v>
      </c>
      <c r="T752">
        <f t="shared" si="6"/>
        <v>0</v>
      </c>
      <c r="U752">
        <f t="shared" si="7"/>
        <v>0</v>
      </c>
      <c r="V752">
        <f t="shared" si="8"/>
        <v>0</v>
      </c>
      <c r="W752">
        <f t="shared" si="9"/>
        <v>0</v>
      </c>
      <c r="X752">
        <f t="shared" si="10"/>
        <v>0</v>
      </c>
      <c r="Y752">
        <f t="shared" si="11"/>
        <v>0</v>
      </c>
      <c r="Z752">
        <f t="shared" si="12"/>
        <v>0</v>
      </c>
      <c r="AA752">
        <f t="shared" si="13"/>
        <v>0</v>
      </c>
      <c r="AB752">
        <f t="shared" si="14"/>
        <v>0</v>
      </c>
      <c r="AC752">
        <f t="shared" si="15"/>
        <v>0</v>
      </c>
      <c r="AE752">
        <f t="shared" si="0"/>
      </c>
      <c r="AV752">
        <f t="shared" si="16"/>
      </c>
      <c r="BM752">
        <f t="shared" si="17"/>
      </c>
      <c r="CD752">
        <f t="shared" si="0"/>
      </c>
      <c r="CZ752">
        <f t="shared" si="18"/>
      </c>
      <c r="DA752">
        <f t="shared" si="1"/>
      </c>
      <c r="DB752">
        <f t="shared" si="19"/>
      </c>
      <c r="DC752">
        <f t="shared" si="20"/>
      </c>
      <c r="DD752">
        <f t="shared" si="21"/>
      </c>
      <c r="DE752">
        <f t="shared" si="22"/>
      </c>
      <c r="DF752">
        <f t="shared" si="23"/>
      </c>
      <c r="DG752">
        <f t="shared" si="24"/>
      </c>
      <c r="DH752">
        <f t="shared" si="25"/>
      </c>
      <c r="DI752">
        <f t="shared" si="1"/>
      </c>
    </row>
    <row r="753" ht="15" customHeight="1">
      <c r="B753">
        <f t="shared" si="2"/>
      </c>
      <c r="R753">
        <f t="shared" si="4"/>
        <v>0</v>
      </c>
      <c r="S753">
        <f t="shared" si="5"/>
        <v>0</v>
      </c>
      <c r="T753">
        <f t="shared" si="6"/>
        <v>0</v>
      </c>
      <c r="U753">
        <f t="shared" si="7"/>
        <v>0</v>
      </c>
      <c r="V753">
        <f t="shared" si="8"/>
        <v>0</v>
      </c>
      <c r="W753">
        <f t="shared" si="9"/>
        <v>0</v>
      </c>
      <c r="X753">
        <f t="shared" si="10"/>
        <v>0</v>
      </c>
      <c r="Y753">
        <f t="shared" si="11"/>
        <v>0</v>
      </c>
      <c r="Z753">
        <f t="shared" si="12"/>
        <v>0</v>
      </c>
      <c r="AA753">
        <f t="shared" si="13"/>
        <v>0</v>
      </c>
      <c r="AB753">
        <f t="shared" si="14"/>
        <v>0</v>
      </c>
      <c r="AC753">
        <f t="shared" si="15"/>
        <v>0</v>
      </c>
      <c r="AE753">
        <f t="shared" si="0"/>
      </c>
      <c r="AV753">
        <f t="shared" si="16"/>
      </c>
      <c r="BM753">
        <f t="shared" si="17"/>
      </c>
      <c r="CD753">
        <f t="shared" si="0"/>
      </c>
      <c r="CZ753">
        <f t="shared" si="18"/>
      </c>
      <c r="DA753">
        <f t="shared" si="1"/>
      </c>
      <c r="DB753">
        <f t="shared" si="19"/>
      </c>
      <c r="DC753">
        <f t="shared" si="20"/>
      </c>
      <c r="DD753">
        <f t="shared" si="21"/>
      </c>
      <c r="DE753">
        <f t="shared" si="22"/>
      </c>
      <c r="DF753">
        <f t="shared" si="23"/>
      </c>
      <c r="DG753">
        <f t="shared" si="24"/>
      </c>
      <c r="DH753">
        <f t="shared" si="25"/>
      </c>
      <c r="DI753">
        <f t="shared" si="1"/>
      </c>
    </row>
    <row r="754" ht="15" customHeight="1">
      <c r="B754">
        <f t="shared" si="2"/>
      </c>
      <c r="R754">
        <f t="shared" si="4"/>
        <v>0</v>
      </c>
      <c r="S754">
        <f t="shared" si="5"/>
        <v>0</v>
      </c>
      <c r="T754">
        <f t="shared" si="6"/>
        <v>0</v>
      </c>
      <c r="U754">
        <f t="shared" si="7"/>
        <v>0</v>
      </c>
      <c r="V754">
        <f t="shared" si="8"/>
        <v>0</v>
      </c>
      <c r="W754">
        <f t="shared" si="9"/>
        <v>0</v>
      </c>
      <c r="X754">
        <f t="shared" si="10"/>
        <v>0</v>
      </c>
      <c r="Y754">
        <f t="shared" si="11"/>
        <v>0</v>
      </c>
      <c r="Z754">
        <f t="shared" si="12"/>
        <v>0</v>
      </c>
      <c r="AA754">
        <f t="shared" si="13"/>
        <v>0</v>
      </c>
      <c r="AB754">
        <f t="shared" si="14"/>
        <v>0</v>
      </c>
      <c r="AC754">
        <f t="shared" si="15"/>
        <v>0</v>
      </c>
      <c r="AE754">
        <f t="shared" si="0"/>
      </c>
      <c r="AV754">
        <f t="shared" si="16"/>
      </c>
      <c r="BM754">
        <f t="shared" si="17"/>
      </c>
      <c r="CD754">
        <f t="shared" si="0"/>
      </c>
      <c r="CZ754">
        <f t="shared" si="18"/>
      </c>
      <c r="DA754">
        <f t="shared" si="1"/>
      </c>
      <c r="DB754">
        <f t="shared" si="19"/>
      </c>
      <c r="DC754">
        <f t="shared" si="20"/>
      </c>
      <c r="DD754">
        <f t="shared" si="21"/>
      </c>
      <c r="DE754">
        <f t="shared" si="22"/>
      </c>
      <c r="DF754">
        <f t="shared" si="23"/>
      </c>
      <c r="DG754">
        <f t="shared" si="24"/>
      </c>
      <c r="DH754">
        <f t="shared" si="25"/>
      </c>
      <c r="DI754">
        <f t="shared" si="1"/>
      </c>
    </row>
    <row r="755" ht="15" customHeight="1">
      <c r="B755">
        <f t="shared" si="2"/>
      </c>
      <c r="R755">
        <f t="shared" si="4"/>
        <v>0</v>
      </c>
      <c r="S755">
        <f t="shared" si="5"/>
        <v>0</v>
      </c>
      <c r="T755">
        <f t="shared" si="6"/>
        <v>0</v>
      </c>
      <c r="U755">
        <f t="shared" si="7"/>
        <v>0</v>
      </c>
      <c r="V755">
        <f t="shared" si="8"/>
        <v>0</v>
      </c>
      <c r="W755">
        <f t="shared" si="9"/>
        <v>0</v>
      </c>
      <c r="X755">
        <f t="shared" si="10"/>
        <v>0</v>
      </c>
      <c r="Y755">
        <f t="shared" si="11"/>
        <v>0</v>
      </c>
      <c r="Z755">
        <f t="shared" si="12"/>
        <v>0</v>
      </c>
      <c r="AA755">
        <f t="shared" si="13"/>
        <v>0</v>
      </c>
      <c r="AB755">
        <f t="shared" si="14"/>
        <v>0</v>
      </c>
      <c r="AC755">
        <f t="shared" si="15"/>
        <v>0</v>
      </c>
      <c r="AE755">
        <f t="shared" si="0"/>
      </c>
      <c r="AV755">
        <f t="shared" si="16"/>
      </c>
      <c r="BM755">
        <f t="shared" si="17"/>
      </c>
      <c r="CD755">
        <f t="shared" si="0"/>
      </c>
      <c r="CZ755">
        <f t="shared" si="18"/>
      </c>
      <c r="DA755">
        <f t="shared" si="1"/>
      </c>
      <c r="DB755">
        <f t="shared" si="19"/>
      </c>
      <c r="DC755">
        <f t="shared" si="20"/>
      </c>
      <c r="DD755">
        <f t="shared" si="21"/>
      </c>
      <c r="DE755">
        <f t="shared" si="22"/>
      </c>
      <c r="DF755">
        <f t="shared" si="23"/>
      </c>
      <c r="DG755">
        <f t="shared" si="24"/>
      </c>
      <c r="DH755">
        <f t="shared" si="25"/>
      </c>
      <c r="DI755">
        <f t="shared" si="1"/>
      </c>
    </row>
    <row r="756" ht="15" customHeight="1">
      <c r="B756">
        <f t="shared" si="2"/>
      </c>
      <c r="R756">
        <f t="shared" si="4"/>
        <v>0</v>
      </c>
      <c r="S756">
        <f t="shared" si="5"/>
        <v>0</v>
      </c>
      <c r="T756">
        <f t="shared" si="6"/>
        <v>0</v>
      </c>
      <c r="U756">
        <f t="shared" si="7"/>
        <v>0</v>
      </c>
      <c r="V756">
        <f t="shared" si="8"/>
        <v>0</v>
      </c>
      <c r="W756">
        <f t="shared" si="9"/>
        <v>0</v>
      </c>
      <c r="X756">
        <f t="shared" si="10"/>
        <v>0</v>
      </c>
      <c r="Y756">
        <f t="shared" si="11"/>
        <v>0</v>
      </c>
      <c r="Z756">
        <f t="shared" si="12"/>
        <v>0</v>
      </c>
      <c r="AA756">
        <f t="shared" si="13"/>
        <v>0</v>
      </c>
      <c r="AB756">
        <f t="shared" si="14"/>
        <v>0</v>
      </c>
      <c r="AC756">
        <f t="shared" si="15"/>
        <v>0</v>
      </c>
      <c r="AE756">
        <f t="shared" si="0"/>
      </c>
      <c r="AV756">
        <f t="shared" si="16"/>
      </c>
      <c r="BM756">
        <f t="shared" si="17"/>
      </c>
      <c r="CD756">
        <f t="shared" si="0"/>
      </c>
      <c r="CZ756">
        <f t="shared" si="18"/>
      </c>
      <c r="DA756">
        <f t="shared" si="1"/>
      </c>
      <c r="DB756">
        <f t="shared" si="19"/>
      </c>
      <c r="DC756">
        <f t="shared" si="20"/>
      </c>
      <c r="DD756">
        <f t="shared" si="21"/>
      </c>
      <c r="DE756">
        <f t="shared" si="22"/>
      </c>
      <c r="DF756">
        <f t="shared" si="23"/>
      </c>
      <c r="DG756">
        <f t="shared" si="24"/>
      </c>
      <c r="DH756">
        <f t="shared" si="25"/>
      </c>
      <c r="DI756">
        <f t="shared" si="1"/>
      </c>
    </row>
    <row r="757" ht="15" customHeight="1">
      <c r="B757">
        <f t="shared" si="2"/>
      </c>
      <c r="R757">
        <f t="shared" si="4"/>
        <v>0</v>
      </c>
      <c r="S757">
        <f t="shared" si="5"/>
        <v>0</v>
      </c>
      <c r="T757">
        <f t="shared" si="6"/>
        <v>0</v>
      </c>
      <c r="U757">
        <f t="shared" si="7"/>
        <v>0</v>
      </c>
      <c r="V757">
        <f t="shared" si="8"/>
        <v>0</v>
      </c>
      <c r="W757">
        <f t="shared" si="9"/>
        <v>0</v>
      </c>
      <c r="X757">
        <f t="shared" si="10"/>
        <v>0</v>
      </c>
      <c r="Y757">
        <f t="shared" si="11"/>
        <v>0</v>
      </c>
      <c r="Z757">
        <f t="shared" si="12"/>
        <v>0</v>
      </c>
      <c r="AA757">
        <f t="shared" si="13"/>
        <v>0</v>
      </c>
      <c r="AB757">
        <f t="shared" si="14"/>
        <v>0</v>
      </c>
      <c r="AC757">
        <f t="shared" si="15"/>
        <v>0</v>
      </c>
      <c r="AE757">
        <f t="shared" si="0"/>
      </c>
      <c r="AV757">
        <f t="shared" si="16"/>
      </c>
      <c r="BM757">
        <f t="shared" si="17"/>
      </c>
      <c r="CD757">
        <f t="shared" si="0"/>
      </c>
      <c r="CZ757">
        <f t="shared" si="18"/>
      </c>
      <c r="DA757">
        <f t="shared" si="1"/>
      </c>
      <c r="DB757">
        <f t="shared" si="19"/>
      </c>
      <c r="DC757">
        <f t="shared" si="20"/>
      </c>
      <c r="DD757">
        <f t="shared" si="21"/>
      </c>
      <c r="DE757">
        <f t="shared" si="22"/>
      </c>
      <c r="DF757">
        <f t="shared" si="23"/>
      </c>
      <c r="DG757">
        <f t="shared" si="24"/>
      </c>
      <c r="DH757">
        <f t="shared" si="25"/>
      </c>
      <c r="DI757">
        <f t="shared" si="1"/>
      </c>
    </row>
    <row r="758" ht="15" customHeight="1">
      <c r="B758">
        <f t="shared" si="2"/>
      </c>
      <c r="R758">
        <f t="shared" si="4"/>
        <v>0</v>
      </c>
      <c r="S758">
        <f t="shared" si="5"/>
        <v>0</v>
      </c>
      <c r="T758">
        <f t="shared" si="6"/>
        <v>0</v>
      </c>
      <c r="U758">
        <f t="shared" si="7"/>
        <v>0</v>
      </c>
      <c r="V758">
        <f t="shared" si="8"/>
        <v>0</v>
      </c>
      <c r="W758">
        <f t="shared" si="9"/>
        <v>0</v>
      </c>
      <c r="X758">
        <f t="shared" si="10"/>
        <v>0</v>
      </c>
      <c r="Y758">
        <f t="shared" si="11"/>
        <v>0</v>
      </c>
      <c r="Z758">
        <f t="shared" si="12"/>
        <v>0</v>
      </c>
      <c r="AA758">
        <f t="shared" si="13"/>
        <v>0</v>
      </c>
      <c r="AB758">
        <f t="shared" si="14"/>
        <v>0</v>
      </c>
      <c r="AC758">
        <f t="shared" si="15"/>
        <v>0</v>
      </c>
      <c r="AE758">
        <f t="shared" si="0"/>
      </c>
      <c r="AV758">
        <f t="shared" si="16"/>
      </c>
      <c r="BM758">
        <f t="shared" si="17"/>
      </c>
      <c r="CD758">
        <f t="shared" si="0"/>
      </c>
      <c r="CZ758">
        <f t="shared" si="18"/>
      </c>
      <c r="DA758">
        <f t="shared" si="1"/>
      </c>
      <c r="DB758">
        <f t="shared" si="19"/>
      </c>
      <c r="DC758">
        <f t="shared" si="20"/>
      </c>
      <c r="DD758">
        <f t="shared" si="21"/>
      </c>
      <c r="DE758">
        <f t="shared" si="22"/>
      </c>
      <c r="DF758">
        <f t="shared" si="23"/>
      </c>
      <c r="DG758">
        <f t="shared" si="24"/>
      </c>
      <c r="DH758">
        <f t="shared" si="25"/>
      </c>
      <c r="DI758">
        <f t="shared" si="1"/>
      </c>
    </row>
    <row r="759" ht="15" customHeight="1">
      <c r="B759">
        <f t="shared" si="2"/>
      </c>
      <c r="R759">
        <f t="shared" si="4"/>
        <v>0</v>
      </c>
      <c r="S759">
        <f t="shared" si="5"/>
        <v>0</v>
      </c>
      <c r="T759">
        <f t="shared" si="6"/>
        <v>0</v>
      </c>
      <c r="U759">
        <f t="shared" si="7"/>
        <v>0</v>
      </c>
      <c r="V759">
        <f t="shared" si="8"/>
        <v>0</v>
      </c>
      <c r="W759">
        <f t="shared" si="9"/>
        <v>0</v>
      </c>
      <c r="X759">
        <f t="shared" si="10"/>
        <v>0</v>
      </c>
      <c r="Y759">
        <f t="shared" si="11"/>
        <v>0</v>
      </c>
      <c r="Z759">
        <f t="shared" si="12"/>
        <v>0</v>
      </c>
      <c r="AA759">
        <f t="shared" si="13"/>
        <v>0</v>
      </c>
      <c r="AB759">
        <f t="shared" si="14"/>
        <v>0</v>
      </c>
      <c r="AC759">
        <f t="shared" si="15"/>
        <v>0</v>
      </c>
      <c r="AE759">
        <f t="shared" si="0"/>
      </c>
      <c r="AV759">
        <f t="shared" si="16"/>
      </c>
      <c r="BM759">
        <f t="shared" si="17"/>
      </c>
      <c r="CD759">
        <f t="shared" si="0"/>
      </c>
      <c r="CZ759">
        <f t="shared" si="18"/>
      </c>
      <c r="DA759">
        <f t="shared" si="1"/>
      </c>
      <c r="DB759">
        <f t="shared" si="19"/>
      </c>
      <c r="DC759">
        <f t="shared" si="20"/>
      </c>
      <c r="DD759">
        <f t="shared" si="21"/>
      </c>
      <c r="DE759">
        <f t="shared" si="22"/>
      </c>
      <c r="DF759">
        <f t="shared" si="23"/>
      </c>
      <c r="DG759">
        <f t="shared" si="24"/>
      </c>
      <c r="DH759">
        <f t="shared" si="25"/>
      </c>
      <c r="DI759">
        <f t="shared" si="1"/>
      </c>
    </row>
    <row r="760" ht="15" customHeight="1">
      <c r="B760">
        <f t="shared" si="2"/>
      </c>
      <c r="R760">
        <f t="shared" si="4"/>
        <v>0</v>
      </c>
      <c r="S760">
        <f t="shared" si="5"/>
        <v>0</v>
      </c>
      <c r="T760">
        <f t="shared" si="6"/>
        <v>0</v>
      </c>
      <c r="U760">
        <f t="shared" si="7"/>
        <v>0</v>
      </c>
      <c r="V760">
        <f t="shared" si="8"/>
        <v>0</v>
      </c>
      <c r="W760">
        <f t="shared" si="9"/>
        <v>0</v>
      </c>
      <c r="X760">
        <f t="shared" si="10"/>
        <v>0</v>
      </c>
      <c r="Y760">
        <f t="shared" si="11"/>
        <v>0</v>
      </c>
      <c r="Z760">
        <f t="shared" si="12"/>
        <v>0</v>
      </c>
      <c r="AA760">
        <f t="shared" si="13"/>
        <v>0</v>
      </c>
      <c r="AB760">
        <f t="shared" si="14"/>
        <v>0</v>
      </c>
      <c r="AC760">
        <f t="shared" si="15"/>
        <v>0</v>
      </c>
      <c r="AE760">
        <f t="shared" si="0"/>
      </c>
      <c r="AV760">
        <f t="shared" si="16"/>
      </c>
      <c r="BM760">
        <f t="shared" si="17"/>
      </c>
      <c r="CD760">
        <f t="shared" si="0"/>
      </c>
      <c r="CZ760">
        <f t="shared" si="18"/>
      </c>
      <c r="DA760">
        <f t="shared" si="1"/>
      </c>
      <c r="DB760">
        <f t="shared" si="19"/>
      </c>
      <c r="DC760">
        <f t="shared" si="20"/>
      </c>
      <c r="DD760">
        <f t="shared" si="21"/>
      </c>
      <c r="DE760">
        <f t="shared" si="22"/>
      </c>
      <c r="DF760">
        <f t="shared" si="23"/>
      </c>
      <c r="DG760">
        <f t="shared" si="24"/>
      </c>
      <c r="DH760">
        <f t="shared" si="25"/>
      </c>
      <c r="DI760">
        <f t="shared" si="1"/>
      </c>
    </row>
    <row r="761" ht="15" customHeight="1">
      <c r="B761">
        <f t="shared" si="2"/>
      </c>
      <c r="R761">
        <f t="shared" si="4"/>
        <v>0</v>
      </c>
      <c r="S761">
        <f t="shared" si="5"/>
        <v>0</v>
      </c>
      <c r="T761">
        <f t="shared" si="6"/>
        <v>0</v>
      </c>
      <c r="U761">
        <f t="shared" si="7"/>
        <v>0</v>
      </c>
      <c r="V761">
        <f t="shared" si="8"/>
        <v>0</v>
      </c>
      <c r="W761">
        <f t="shared" si="9"/>
        <v>0</v>
      </c>
      <c r="X761">
        <f t="shared" si="10"/>
        <v>0</v>
      </c>
      <c r="Y761">
        <f t="shared" si="11"/>
        <v>0</v>
      </c>
      <c r="Z761">
        <f t="shared" si="12"/>
        <v>0</v>
      </c>
      <c r="AA761">
        <f t="shared" si="13"/>
        <v>0</v>
      </c>
      <c r="AB761">
        <f t="shared" si="14"/>
        <v>0</v>
      </c>
      <c r="AC761">
        <f t="shared" si="15"/>
        <v>0</v>
      </c>
      <c r="AE761">
        <f t="shared" si="0"/>
      </c>
      <c r="AV761">
        <f t="shared" si="16"/>
      </c>
      <c r="BM761">
        <f t="shared" si="17"/>
      </c>
      <c r="CD761">
        <f t="shared" si="0"/>
      </c>
      <c r="CZ761">
        <f t="shared" si="18"/>
      </c>
      <c r="DA761">
        <f t="shared" si="1"/>
      </c>
      <c r="DB761">
        <f t="shared" si="19"/>
      </c>
      <c r="DC761">
        <f t="shared" si="20"/>
      </c>
      <c r="DD761">
        <f t="shared" si="21"/>
      </c>
      <c r="DE761">
        <f t="shared" si="22"/>
      </c>
      <c r="DF761">
        <f t="shared" si="23"/>
      </c>
      <c r="DG761">
        <f t="shared" si="24"/>
      </c>
      <c r="DH761">
        <f t="shared" si="25"/>
      </c>
      <c r="DI761">
        <f t="shared" si="1"/>
      </c>
    </row>
    <row r="762" ht="15" customHeight="1">
      <c r="B762">
        <f t="shared" si="2"/>
      </c>
      <c r="R762">
        <f t="shared" si="4"/>
        <v>0</v>
      </c>
      <c r="S762">
        <f t="shared" si="5"/>
        <v>0</v>
      </c>
      <c r="T762">
        <f t="shared" si="6"/>
        <v>0</v>
      </c>
      <c r="U762">
        <f t="shared" si="7"/>
        <v>0</v>
      </c>
      <c r="V762">
        <f t="shared" si="8"/>
        <v>0</v>
      </c>
      <c r="W762">
        <f t="shared" si="9"/>
        <v>0</v>
      </c>
      <c r="X762">
        <f t="shared" si="10"/>
        <v>0</v>
      </c>
      <c r="Y762">
        <f t="shared" si="11"/>
        <v>0</v>
      </c>
      <c r="Z762">
        <f t="shared" si="12"/>
        <v>0</v>
      </c>
      <c r="AA762">
        <f t="shared" si="13"/>
        <v>0</v>
      </c>
      <c r="AB762">
        <f t="shared" si="14"/>
        <v>0</v>
      </c>
      <c r="AC762">
        <f t="shared" si="15"/>
        <v>0</v>
      </c>
      <c r="AE762">
        <f t="shared" si="0"/>
      </c>
      <c r="AV762">
        <f t="shared" si="16"/>
      </c>
      <c r="BM762">
        <f t="shared" si="17"/>
      </c>
      <c r="CD762">
        <f t="shared" si="0"/>
      </c>
      <c r="CZ762">
        <f t="shared" si="18"/>
      </c>
      <c r="DA762">
        <f t="shared" si="1"/>
      </c>
      <c r="DB762">
        <f t="shared" si="19"/>
      </c>
      <c r="DC762">
        <f t="shared" si="20"/>
      </c>
      <c r="DD762">
        <f t="shared" si="21"/>
      </c>
      <c r="DE762">
        <f t="shared" si="22"/>
      </c>
      <c r="DF762">
        <f t="shared" si="23"/>
      </c>
      <c r="DG762">
        <f t="shared" si="24"/>
      </c>
      <c r="DH762">
        <f t="shared" si="25"/>
      </c>
      <c r="DI762">
        <f t="shared" si="1"/>
      </c>
    </row>
    <row r="763" ht="15" customHeight="1">
      <c r="B763">
        <f t="shared" si="2"/>
      </c>
      <c r="R763">
        <f t="shared" si="4"/>
        <v>0</v>
      </c>
      <c r="S763">
        <f t="shared" si="5"/>
        <v>0</v>
      </c>
      <c r="T763">
        <f t="shared" si="6"/>
        <v>0</v>
      </c>
      <c r="U763">
        <f t="shared" si="7"/>
        <v>0</v>
      </c>
      <c r="V763">
        <f t="shared" si="8"/>
        <v>0</v>
      </c>
      <c r="W763">
        <f t="shared" si="9"/>
        <v>0</v>
      </c>
      <c r="X763">
        <f t="shared" si="10"/>
        <v>0</v>
      </c>
      <c r="Y763">
        <f t="shared" si="11"/>
        <v>0</v>
      </c>
      <c r="Z763">
        <f t="shared" si="12"/>
        <v>0</v>
      </c>
      <c r="AA763">
        <f t="shared" si="13"/>
        <v>0</v>
      </c>
      <c r="AB763">
        <f t="shared" si="14"/>
        <v>0</v>
      </c>
      <c r="AC763">
        <f t="shared" si="15"/>
        <v>0</v>
      </c>
      <c r="AE763">
        <f t="shared" si="0"/>
      </c>
      <c r="AV763">
        <f t="shared" si="16"/>
      </c>
      <c r="BM763">
        <f t="shared" si="17"/>
      </c>
      <c r="CD763">
        <f t="shared" si="0"/>
      </c>
      <c r="CZ763">
        <f t="shared" si="18"/>
      </c>
      <c r="DA763">
        <f t="shared" si="1"/>
      </c>
      <c r="DB763">
        <f t="shared" si="19"/>
      </c>
      <c r="DC763">
        <f t="shared" si="20"/>
      </c>
      <c r="DD763">
        <f t="shared" si="21"/>
      </c>
      <c r="DE763">
        <f t="shared" si="22"/>
      </c>
      <c r="DF763">
        <f t="shared" si="23"/>
      </c>
      <c r="DG763">
        <f t="shared" si="24"/>
      </c>
      <c r="DH763">
        <f t="shared" si="25"/>
      </c>
      <c r="DI763">
        <f t="shared" si="1"/>
      </c>
    </row>
    <row r="764" ht="15" customHeight="1">
      <c r="B764">
        <f t="shared" si="2"/>
      </c>
      <c r="R764">
        <f t="shared" si="4"/>
        <v>0</v>
      </c>
      <c r="S764">
        <f t="shared" si="5"/>
        <v>0</v>
      </c>
      <c r="T764">
        <f t="shared" si="6"/>
        <v>0</v>
      </c>
      <c r="U764">
        <f t="shared" si="7"/>
        <v>0</v>
      </c>
      <c r="V764">
        <f t="shared" si="8"/>
        <v>0</v>
      </c>
      <c r="W764">
        <f t="shared" si="9"/>
        <v>0</v>
      </c>
      <c r="X764">
        <f t="shared" si="10"/>
        <v>0</v>
      </c>
      <c r="Y764">
        <f t="shared" si="11"/>
        <v>0</v>
      </c>
      <c r="Z764">
        <f t="shared" si="12"/>
        <v>0</v>
      </c>
      <c r="AA764">
        <f t="shared" si="13"/>
        <v>0</v>
      </c>
      <c r="AB764">
        <f t="shared" si="14"/>
        <v>0</v>
      </c>
      <c r="AC764">
        <f t="shared" si="15"/>
        <v>0</v>
      </c>
      <c r="AE764">
        <f t="shared" si="0"/>
      </c>
      <c r="AV764">
        <f t="shared" si="16"/>
      </c>
      <c r="BM764">
        <f t="shared" si="17"/>
      </c>
      <c r="CD764">
        <f t="shared" si="0"/>
      </c>
      <c r="CZ764">
        <f t="shared" si="18"/>
      </c>
      <c r="DA764">
        <f t="shared" si="1"/>
      </c>
      <c r="DB764">
        <f t="shared" si="19"/>
      </c>
      <c r="DC764">
        <f t="shared" si="20"/>
      </c>
      <c r="DD764">
        <f t="shared" si="21"/>
      </c>
      <c r="DE764">
        <f t="shared" si="22"/>
      </c>
      <c r="DF764">
        <f t="shared" si="23"/>
      </c>
      <c r="DG764">
        <f t="shared" si="24"/>
      </c>
      <c r="DH764">
        <f t="shared" si="25"/>
      </c>
      <c r="DI764">
        <f t="shared" si="1"/>
      </c>
    </row>
    <row r="765" ht="15" customHeight="1">
      <c r="B765">
        <f t="shared" si="2"/>
      </c>
      <c r="R765">
        <f t="shared" si="4"/>
        <v>0</v>
      </c>
      <c r="S765">
        <f t="shared" si="5"/>
        <v>0</v>
      </c>
      <c r="T765">
        <f t="shared" si="6"/>
        <v>0</v>
      </c>
      <c r="U765">
        <f t="shared" si="7"/>
        <v>0</v>
      </c>
      <c r="V765">
        <f t="shared" si="8"/>
        <v>0</v>
      </c>
      <c r="W765">
        <f t="shared" si="9"/>
        <v>0</v>
      </c>
      <c r="X765">
        <f t="shared" si="10"/>
        <v>0</v>
      </c>
      <c r="Y765">
        <f t="shared" si="11"/>
        <v>0</v>
      </c>
      <c r="Z765">
        <f t="shared" si="12"/>
        <v>0</v>
      </c>
      <c r="AA765">
        <f t="shared" si="13"/>
        <v>0</v>
      </c>
      <c r="AB765">
        <f t="shared" si="14"/>
        <v>0</v>
      </c>
      <c r="AC765">
        <f t="shared" si="15"/>
        <v>0</v>
      </c>
      <c r="AE765">
        <f t="shared" si="0"/>
      </c>
      <c r="AV765">
        <f t="shared" si="16"/>
      </c>
      <c r="BM765">
        <f t="shared" si="17"/>
      </c>
      <c r="CD765">
        <f t="shared" si="0"/>
      </c>
      <c r="CZ765">
        <f t="shared" si="18"/>
      </c>
      <c r="DA765">
        <f t="shared" si="1"/>
      </c>
      <c r="DB765">
        <f t="shared" si="19"/>
      </c>
      <c r="DC765">
        <f t="shared" si="20"/>
      </c>
      <c r="DD765">
        <f t="shared" si="21"/>
      </c>
      <c r="DE765">
        <f t="shared" si="22"/>
      </c>
      <c r="DF765">
        <f t="shared" si="23"/>
      </c>
      <c r="DG765">
        <f t="shared" si="24"/>
      </c>
      <c r="DH765">
        <f t="shared" si="25"/>
      </c>
      <c r="DI765">
        <f t="shared" si="1"/>
      </c>
    </row>
    <row r="766" ht="15" customHeight="1">
      <c r="B766">
        <f t="shared" si="2"/>
      </c>
      <c r="R766">
        <f t="shared" si="4"/>
        <v>0</v>
      </c>
      <c r="S766">
        <f t="shared" si="5"/>
        <v>0</v>
      </c>
      <c r="T766">
        <f t="shared" si="6"/>
        <v>0</v>
      </c>
      <c r="U766">
        <f t="shared" si="7"/>
        <v>0</v>
      </c>
      <c r="V766">
        <f t="shared" si="8"/>
        <v>0</v>
      </c>
      <c r="W766">
        <f t="shared" si="9"/>
        <v>0</v>
      </c>
      <c r="X766">
        <f t="shared" si="10"/>
        <v>0</v>
      </c>
      <c r="Y766">
        <f t="shared" si="11"/>
        <v>0</v>
      </c>
      <c r="Z766">
        <f t="shared" si="12"/>
        <v>0</v>
      </c>
      <c r="AA766">
        <f t="shared" si="13"/>
        <v>0</v>
      </c>
      <c r="AB766">
        <f t="shared" si="14"/>
        <v>0</v>
      </c>
      <c r="AC766">
        <f t="shared" si="15"/>
        <v>0</v>
      </c>
      <c r="AE766">
        <f t="shared" si="0"/>
      </c>
      <c r="AV766">
        <f t="shared" si="16"/>
      </c>
      <c r="BM766">
        <f t="shared" si="17"/>
      </c>
      <c r="CD766">
        <f t="shared" si="0"/>
      </c>
      <c r="CZ766">
        <f t="shared" si="18"/>
      </c>
      <c r="DA766">
        <f t="shared" si="1"/>
      </c>
      <c r="DB766">
        <f t="shared" si="19"/>
      </c>
      <c r="DC766">
        <f t="shared" si="20"/>
      </c>
      <c r="DD766">
        <f t="shared" si="21"/>
      </c>
      <c r="DE766">
        <f t="shared" si="22"/>
      </c>
      <c r="DF766">
        <f t="shared" si="23"/>
      </c>
      <c r="DG766">
        <f t="shared" si="24"/>
      </c>
      <c r="DH766">
        <f t="shared" si="25"/>
      </c>
      <c r="DI766">
        <f t="shared" si="1"/>
      </c>
    </row>
    <row r="767" ht="15" customHeight="1">
      <c r="B767">
        <f t="shared" si="2"/>
      </c>
      <c r="R767">
        <f t="shared" si="4"/>
        <v>0</v>
      </c>
      <c r="S767">
        <f t="shared" si="5"/>
        <v>0</v>
      </c>
      <c r="T767">
        <f t="shared" si="6"/>
        <v>0</v>
      </c>
      <c r="U767">
        <f t="shared" si="7"/>
        <v>0</v>
      </c>
      <c r="V767">
        <f t="shared" si="8"/>
        <v>0</v>
      </c>
      <c r="W767">
        <f t="shared" si="9"/>
        <v>0</v>
      </c>
      <c r="X767">
        <f t="shared" si="10"/>
        <v>0</v>
      </c>
      <c r="Y767">
        <f t="shared" si="11"/>
        <v>0</v>
      </c>
      <c r="Z767">
        <f t="shared" si="12"/>
        <v>0</v>
      </c>
      <c r="AA767">
        <f t="shared" si="13"/>
        <v>0</v>
      </c>
      <c r="AB767">
        <f t="shared" si="14"/>
        <v>0</v>
      </c>
      <c r="AC767">
        <f t="shared" si="15"/>
        <v>0</v>
      </c>
      <c r="AE767">
        <f t="shared" si="0"/>
      </c>
      <c r="AV767">
        <f t="shared" si="16"/>
      </c>
      <c r="BM767">
        <f t="shared" si="17"/>
      </c>
      <c r="CD767">
        <f t="shared" si="0"/>
      </c>
      <c r="CZ767">
        <f t="shared" si="18"/>
      </c>
      <c r="DA767">
        <f t="shared" si="1"/>
      </c>
      <c r="DB767">
        <f t="shared" si="19"/>
      </c>
      <c r="DC767">
        <f t="shared" si="20"/>
      </c>
      <c r="DD767">
        <f t="shared" si="21"/>
      </c>
      <c r="DE767">
        <f t="shared" si="22"/>
      </c>
      <c r="DF767">
        <f t="shared" si="23"/>
      </c>
      <c r="DG767">
        <f t="shared" si="24"/>
      </c>
      <c r="DH767">
        <f t="shared" si="25"/>
      </c>
      <c r="DI767">
        <f t="shared" si="1"/>
      </c>
    </row>
    <row r="768" ht="15" customHeight="1">
      <c r="B768">
        <f t="shared" si="2"/>
      </c>
      <c r="R768">
        <f t="shared" si="4"/>
        <v>0</v>
      </c>
      <c r="S768">
        <f t="shared" si="5"/>
        <v>0</v>
      </c>
      <c r="T768">
        <f t="shared" si="6"/>
        <v>0</v>
      </c>
      <c r="U768">
        <f t="shared" si="7"/>
        <v>0</v>
      </c>
      <c r="V768">
        <f t="shared" si="8"/>
        <v>0</v>
      </c>
      <c r="W768">
        <f t="shared" si="9"/>
        <v>0</v>
      </c>
      <c r="X768">
        <f t="shared" si="10"/>
        <v>0</v>
      </c>
      <c r="Y768">
        <f t="shared" si="11"/>
        <v>0</v>
      </c>
      <c r="Z768">
        <f t="shared" si="12"/>
        <v>0</v>
      </c>
      <c r="AA768">
        <f t="shared" si="13"/>
        <v>0</v>
      </c>
      <c r="AB768">
        <f t="shared" si="14"/>
        <v>0</v>
      </c>
      <c r="AC768">
        <f t="shared" si="15"/>
        <v>0</v>
      </c>
      <c r="AE768">
        <f t="shared" si="0"/>
      </c>
      <c r="AV768">
        <f t="shared" si="16"/>
      </c>
      <c r="BM768">
        <f t="shared" si="17"/>
      </c>
      <c r="CD768">
        <f t="shared" si="0"/>
      </c>
      <c r="CZ768">
        <f t="shared" si="18"/>
      </c>
      <c r="DA768">
        <f t="shared" si="1"/>
      </c>
      <c r="DB768">
        <f t="shared" si="19"/>
      </c>
      <c r="DC768">
        <f t="shared" si="20"/>
      </c>
      <c r="DD768">
        <f t="shared" si="21"/>
      </c>
      <c r="DE768">
        <f t="shared" si="22"/>
      </c>
      <c r="DF768">
        <f t="shared" si="23"/>
      </c>
      <c r="DG768">
        <f t="shared" si="24"/>
      </c>
      <c r="DH768">
        <f t="shared" si="25"/>
      </c>
      <c r="DI768">
        <f t="shared" si="1"/>
      </c>
    </row>
    <row r="769" ht="15" customHeight="1">
      <c r="B769">
        <f t="shared" si="2"/>
      </c>
      <c r="R769">
        <f t="shared" si="4"/>
        <v>0</v>
      </c>
      <c r="S769">
        <f t="shared" si="5"/>
        <v>0</v>
      </c>
      <c r="T769">
        <f t="shared" si="6"/>
        <v>0</v>
      </c>
      <c r="U769">
        <f t="shared" si="7"/>
        <v>0</v>
      </c>
      <c r="V769">
        <f t="shared" si="8"/>
        <v>0</v>
      </c>
      <c r="W769">
        <f t="shared" si="9"/>
        <v>0</v>
      </c>
      <c r="X769">
        <f t="shared" si="10"/>
        <v>0</v>
      </c>
      <c r="Y769">
        <f t="shared" si="11"/>
        <v>0</v>
      </c>
      <c r="Z769">
        <f t="shared" si="12"/>
        <v>0</v>
      </c>
      <c r="AA769">
        <f t="shared" si="13"/>
        <v>0</v>
      </c>
      <c r="AB769">
        <f t="shared" si="14"/>
        <v>0</v>
      </c>
      <c r="AC769">
        <f t="shared" si="15"/>
        <v>0</v>
      </c>
      <c r="AE769">
        <f t="shared" si="0"/>
      </c>
      <c r="AV769">
        <f t="shared" si="16"/>
      </c>
      <c r="BM769">
        <f t="shared" si="17"/>
      </c>
      <c r="CD769">
        <f t="shared" si="0"/>
      </c>
      <c r="CZ769">
        <f t="shared" si="18"/>
      </c>
      <c r="DA769">
        <f t="shared" si="1"/>
      </c>
      <c r="DB769">
        <f t="shared" si="19"/>
      </c>
      <c r="DC769">
        <f t="shared" si="20"/>
      </c>
      <c r="DD769">
        <f t="shared" si="21"/>
      </c>
      <c r="DE769">
        <f t="shared" si="22"/>
      </c>
      <c r="DF769">
        <f t="shared" si="23"/>
      </c>
      <c r="DG769">
        <f t="shared" si="24"/>
      </c>
      <c r="DH769">
        <f t="shared" si="25"/>
      </c>
      <c r="DI769">
        <f t="shared" si="1"/>
      </c>
    </row>
    <row r="770" ht="15" customHeight="1">
      <c r="B770">
        <f t="shared" si="2"/>
      </c>
      <c r="R770">
        <f t="shared" si="4"/>
        <v>0</v>
      </c>
      <c r="S770">
        <f t="shared" si="5"/>
        <v>0</v>
      </c>
      <c r="T770">
        <f t="shared" si="6"/>
        <v>0</v>
      </c>
      <c r="U770">
        <f t="shared" si="7"/>
        <v>0</v>
      </c>
      <c r="V770">
        <f t="shared" si="8"/>
        <v>0</v>
      </c>
      <c r="W770">
        <f t="shared" si="9"/>
        <v>0</v>
      </c>
      <c r="X770">
        <f t="shared" si="10"/>
        <v>0</v>
      </c>
      <c r="Y770">
        <f t="shared" si="11"/>
        <v>0</v>
      </c>
      <c r="Z770">
        <f t="shared" si="12"/>
        <v>0</v>
      </c>
      <c r="AA770">
        <f t="shared" si="13"/>
        <v>0</v>
      </c>
      <c r="AB770">
        <f t="shared" si="14"/>
        <v>0</v>
      </c>
      <c r="AC770">
        <f t="shared" si="15"/>
        <v>0</v>
      </c>
      <c r="AE770">
        <f t="shared" si="0"/>
      </c>
      <c r="AV770">
        <f t="shared" si="16"/>
      </c>
      <c r="BM770">
        <f t="shared" si="17"/>
      </c>
      <c r="CD770">
        <f t="shared" si="0"/>
      </c>
      <c r="CZ770">
        <f t="shared" si="18"/>
      </c>
      <c r="DA770">
        <f t="shared" si="1"/>
      </c>
      <c r="DB770">
        <f t="shared" si="19"/>
      </c>
      <c r="DC770">
        <f t="shared" si="20"/>
      </c>
      <c r="DD770">
        <f t="shared" si="21"/>
      </c>
      <c r="DE770">
        <f t="shared" si="22"/>
      </c>
      <c r="DF770">
        <f t="shared" si="23"/>
      </c>
      <c r="DG770">
        <f t="shared" si="24"/>
      </c>
      <c r="DH770">
        <f t="shared" si="25"/>
      </c>
      <c r="DI770">
        <f t="shared" si="1"/>
      </c>
    </row>
    <row r="771" ht="15" customHeight="1">
      <c r="B771">
        <f t="shared" si="2"/>
      </c>
      <c r="R771">
        <f t="shared" si="4"/>
        <v>0</v>
      </c>
      <c r="S771">
        <f t="shared" si="5"/>
        <v>0</v>
      </c>
      <c r="T771">
        <f t="shared" si="6"/>
        <v>0</v>
      </c>
      <c r="U771">
        <f t="shared" si="7"/>
        <v>0</v>
      </c>
      <c r="V771">
        <f t="shared" si="8"/>
        <v>0</v>
      </c>
      <c r="W771">
        <f t="shared" si="9"/>
        <v>0</v>
      </c>
      <c r="X771">
        <f t="shared" si="10"/>
        <v>0</v>
      </c>
      <c r="Y771">
        <f t="shared" si="11"/>
        <v>0</v>
      </c>
      <c r="Z771">
        <f t="shared" si="12"/>
        <v>0</v>
      </c>
      <c r="AA771">
        <f t="shared" si="13"/>
        <v>0</v>
      </c>
      <c r="AB771">
        <f t="shared" si="14"/>
        <v>0</v>
      </c>
      <c r="AC771">
        <f t="shared" si="15"/>
        <v>0</v>
      </c>
      <c r="AE771">
        <f t="shared" si="0"/>
      </c>
      <c r="AV771">
        <f t="shared" si="16"/>
      </c>
      <c r="BM771">
        <f t="shared" si="17"/>
      </c>
      <c r="CD771">
        <f t="shared" si="0"/>
      </c>
      <c r="CZ771">
        <f t="shared" si="18"/>
      </c>
      <c r="DA771">
        <f t="shared" si="1"/>
      </c>
      <c r="DB771">
        <f t="shared" si="19"/>
      </c>
      <c r="DC771">
        <f t="shared" si="20"/>
      </c>
      <c r="DD771">
        <f t="shared" si="21"/>
      </c>
      <c r="DE771">
        <f t="shared" si="22"/>
      </c>
      <c r="DF771">
        <f t="shared" si="23"/>
      </c>
      <c r="DG771">
        <f t="shared" si="24"/>
      </c>
      <c r="DH771">
        <f t="shared" si="25"/>
      </c>
      <c r="DI771">
        <f t="shared" si="1"/>
      </c>
    </row>
    <row r="772" ht="15" customHeight="1">
      <c r="B772">
        <f t="shared" si="2"/>
      </c>
      <c r="R772">
        <f t="shared" si="4"/>
        <v>0</v>
      </c>
      <c r="S772">
        <f t="shared" si="5"/>
        <v>0</v>
      </c>
      <c r="T772">
        <f t="shared" si="6"/>
        <v>0</v>
      </c>
      <c r="U772">
        <f t="shared" si="7"/>
        <v>0</v>
      </c>
      <c r="V772">
        <f t="shared" si="8"/>
        <v>0</v>
      </c>
      <c r="W772">
        <f t="shared" si="9"/>
        <v>0</v>
      </c>
      <c r="X772">
        <f t="shared" si="10"/>
        <v>0</v>
      </c>
      <c r="Y772">
        <f t="shared" si="11"/>
        <v>0</v>
      </c>
      <c r="Z772">
        <f t="shared" si="12"/>
        <v>0</v>
      </c>
      <c r="AA772">
        <f t="shared" si="13"/>
        <v>0</v>
      </c>
      <c r="AB772">
        <f t="shared" si="14"/>
        <v>0</v>
      </c>
      <c r="AC772">
        <f t="shared" si="15"/>
        <v>0</v>
      </c>
      <c r="AE772">
        <f t="shared" si="0"/>
      </c>
      <c r="AV772">
        <f t="shared" si="16"/>
      </c>
      <c r="BM772">
        <f t="shared" si="17"/>
      </c>
      <c r="CD772">
        <f t="shared" si="0"/>
      </c>
      <c r="CZ772">
        <f t="shared" si="18"/>
      </c>
      <c r="DA772">
        <f t="shared" si="1"/>
      </c>
      <c r="DB772">
        <f t="shared" si="19"/>
      </c>
      <c r="DC772">
        <f t="shared" si="20"/>
      </c>
      <c r="DD772">
        <f t="shared" si="21"/>
      </c>
      <c r="DE772">
        <f t="shared" si="22"/>
      </c>
      <c r="DF772">
        <f t="shared" si="23"/>
      </c>
      <c r="DG772">
        <f t="shared" si="24"/>
      </c>
      <c r="DH772">
        <f t="shared" si="25"/>
      </c>
      <c r="DI772">
        <f t="shared" si="1"/>
      </c>
    </row>
    <row r="773" ht="15" customHeight="1">
      <c r="B773">
        <f t="shared" si="2"/>
      </c>
      <c r="R773">
        <f t="shared" si="4"/>
        <v>0</v>
      </c>
      <c r="S773">
        <f t="shared" si="5"/>
        <v>0</v>
      </c>
      <c r="T773">
        <f t="shared" si="6"/>
        <v>0</v>
      </c>
      <c r="U773">
        <f t="shared" si="7"/>
        <v>0</v>
      </c>
      <c r="V773">
        <f t="shared" si="8"/>
        <v>0</v>
      </c>
      <c r="W773">
        <f t="shared" si="9"/>
        <v>0</v>
      </c>
      <c r="X773">
        <f t="shared" si="10"/>
        <v>0</v>
      </c>
      <c r="Y773">
        <f t="shared" si="11"/>
        <v>0</v>
      </c>
      <c r="Z773">
        <f t="shared" si="12"/>
        <v>0</v>
      </c>
      <c r="AA773">
        <f t="shared" si="13"/>
        <v>0</v>
      </c>
      <c r="AB773">
        <f t="shared" si="14"/>
        <v>0</v>
      </c>
      <c r="AC773">
        <f t="shared" si="15"/>
        <v>0</v>
      </c>
      <c r="AE773">
        <f t="shared" si="0"/>
      </c>
      <c r="AV773">
        <f t="shared" si="16"/>
      </c>
      <c r="BM773">
        <f t="shared" si="17"/>
      </c>
      <c r="CD773">
        <f t="shared" si="0"/>
      </c>
      <c r="CZ773">
        <f t="shared" si="18"/>
      </c>
      <c r="DA773">
        <f t="shared" si="1"/>
      </c>
      <c r="DB773">
        <f t="shared" si="19"/>
      </c>
      <c r="DC773">
        <f t="shared" si="20"/>
      </c>
      <c r="DD773">
        <f t="shared" si="21"/>
      </c>
      <c r="DE773">
        <f t="shared" si="22"/>
      </c>
      <c r="DF773">
        <f t="shared" si="23"/>
      </c>
      <c r="DG773">
        <f t="shared" si="24"/>
      </c>
      <c r="DH773">
        <f t="shared" si="25"/>
      </c>
      <c r="DI773">
        <f t="shared" si="1"/>
      </c>
    </row>
    <row r="774" ht="15" customHeight="1">
      <c r="B774">
        <f t="shared" si="2"/>
      </c>
      <c r="R774">
        <f t="shared" si="4"/>
        <v>0</v>
      </c>
      <c r="S774">
        <f t="shared" si="5"/>
        <v>0</v>
      </c>
      <c r="T774">
        <f t="shared" si="6"/>
        <v>0</v>
      </c>
      <c r="U774">
        <f t="shared" si="7"/>
        <v>0</v>
      </c>
      <c r="V774">
        <f t="shared" si="8"/>
        <v>0</v>
      </c>
      <c r="W774">
        <f t="shared" si="9"/>
        <v>0</v>
      </c>
      <c r="X774">
        <f t="shared" si="10"/>
        <v>0</v>
      </c>
      <c r="Y774">
        <f t="shared" si="11"/>
        <v>0</v>
      </c>
      <c r="Z774">
        <f t="shared" si="12"/>
        <v>0</v>
      </c>
      <c r="AA774">
        <f t="shared" si="13"/>
        <v>0</v>
      </c>
      <c r="AB774">
        <f t="shared" si="14"/>
        <v>0</v>
      </c>
      <c r="AC774">
        <f t="shared" si="15"/>
        <v>0</v>
      </c>
      <c r="AE774">
        <f t="shared" si="0"/>
      </c>
      <c r="AV774">
        <f t="shared" si="16"/>
      </c>
      <c r="BM774">
        <f t="shared" si="17"/>
      </c>
      <c r="CD774">
        <f t="shared" si="0"/>
      </c>
      <c r="CZ774">
        <f t="shared" si="18"/>
      </c>
      <c r="DA774">
        <f t="shared" si="1"/>
      </c>
      <c r="DB774">
        <f t="shared" si="19"/>
      </c>
      <c r="DC774">
        <f t="shared" si="20"/>
      </c>
      <c r="DD774">
        <f t="shared" si="21"/>
      </c>
      <c r="DE774">
        <f t="shared" si="22"/>
      </c>
      <c r="DF774">
        <f t="shared" si="23"/>
      </c>
      <c r="DG774">
        <f t="shared" si="24"/>
      </c>
      <c r="DH774">
        <f t="shared" si="25"/>
      </c>
      <c r="DI774">
        <f t="shared" si="1"/>
      </c>
    </row>
    <row r="775" ht="15" customHeight="1"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ht="15" customHeight="1"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ht="15" customHeight="1"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ht="15" customHeight="1"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ht="15" customHeight="1"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ht="15" customHeight="1"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ht="15" customHeight="1"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ht="15" customHeight="1"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ht="15" customHeight="1"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ht="15" customHeight="1"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ht="15" customHeight="1"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ht="15" customHeight="1"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ht="15" customHeight="1"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ht="15" customHeight="1"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ht="15" customHeight="1"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ht="15" customHeight="1"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ht="15" customHeight="1"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ht="15" customHeight="1"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ht="15" customHeight="1"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ht="15" customHeight="1"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ht="15" customHeight="1"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ht="15" customHeight="1"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ht="15" customHeight="1"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ht="15" customHeight="1"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ht="15" customHeight="1"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ht="15" customHeight="1"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ht="15" customHeight="1"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ht="15" customHeight="1"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ht="15" customHeight="1"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ht="15" customHeight="1"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ht="15" customHeight="1"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ht="15" customHeight="1"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ht="15" customHeight="1"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ht="15" customHeight="1"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ht="15" customHeight="1"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ht="15" customHeight="1"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ht="15" customHeight="1"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ht="15" customHeight="1"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ht="15" customHeight="1"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ht="15" customHeight="1"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ht="15" customHeight="1"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ht="15" customHeight="1"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ht="15" customHeight="1"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ht="15" customHeight="1"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ht="15" customHeight="1"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ht="15" customHeight="1"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ht="15" customHeight="1"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ht="15" customHeight="1"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ht="15" customHeight="1"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ht="15" customHeight="1"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ht="15" customHeight="1"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ht="15" customHeight="1"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ht="15" customHeight="1"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ht="15" customHeight="1"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ht="15" customHeight="1"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ht="15" customHeight="1"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ht="15" customHeight="1"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ht="15" customHeight="1"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ht="15" customHeight="1"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ht="15" customHeight="1"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ht="15" customHeight="1"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ht="15" customHeight="1"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ht="15" customHeight="1"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ht="15" customHeight="1"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ht="15" customHeight="1"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ht="15" customHeight="1"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ht="15" customHeight="1"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ht="15" customHeight="1"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ht="15" customHeight="1"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ht="15" customHeight="1"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ht="15" customHeight="1"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ht="15" customHeight="1"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ht="15" customHeight="1"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ht="15" customHeight="1"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ht="15" customHeight="1"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ht="15" customHeight="1"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ht="15" customHeight="1"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ht="15" customHeight="1"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ht="15" customHeight="1"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ht="15" customHeight="1"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ht="15" customHeight="1"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ht="15" customHeight="1"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ht="15" customHeight="1"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ht="15" customHeight="1"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ht="15" customHeight="1"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ht="15" customHeight="1"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ht="15" customHeight="1"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ht="15" customHeight="1"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ht="15" customHeight="1"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ht="15" customHeight="1"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ht="15" customHeight="1"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ht="15" customHeight="1"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ht="15" customHeight="1"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ht="15" customHeight="1"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ht="15" customHeight="1"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ht="15" customHeight="1"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ht="15" customHeight="1"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ht="15" customHeight="1"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ht="15" customHeight="1"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ht="15" customHeight="1"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ht="15" customHeight="1"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ht="15" customHeight="1"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ht="15" customHeight="1"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ht="15" customHeight="1"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ht="15" customHeight="1"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ht="15" customHeight="1"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ht="15" customHeight="1"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ht="15" customHeight="1"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ht="15" customHeight="1"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ht="15" customHeight="1"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ht="15" customHeight="1"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ht="15" customHeight="1"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ht="15" customHeight="1"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ht="15" customHeight="1"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ht="15" customHeight="1"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ht="15" customHeight="1"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ht="15" customHeight="1"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ht="15" customHeight="1"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ht="15" customHeight="1"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ht="15" customHeight="1"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ht="15" customHeight="1"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ht="15" customHeight="1"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ht="15" customHeight="1"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ht="15" customHeight="1"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ht="15" customHeight="1"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ht="15" customHeight="1"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ht="15" customHeight="1"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ht="15" customHeight="1"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ht="15" customHeight="1"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ht="15" customHeight="1"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ht="15" customHeight="1"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ht="15" customHeight="1"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ht="15" customHeight="1"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ht="15" customHeight="1"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ht="15" customHeight="1"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ht="15" customHeight="1"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ht="15" customHeight="1"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ht="15" customHeight="1"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ht="15" customHeight="1"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ht="15" customHeight="1"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ht="15" customHeight="1"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ht="15" customHeight="1"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ht="15" customHeight="1"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ht="15" customHeight="1"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ht="15" customHeight="1"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ht="15" customHeight="1"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ht="15" customHeight="1"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ht="15" customHeight="1"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ht="15" customHeight="1"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ht="15" customHeight="1"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ht="15" customHeight="1"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ht="15" customHeight="1"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ht="15" customHeight="1"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ht="15" customHeight="1"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ht="15" customHeight="1"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ht="15" customHeight="1"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ht="15" customHeight="1"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ht="15" customHeight="1"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ht="15" customHeight="1"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ht="15" customHeight="1"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ht="15" customHeight="1"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ht="15" customHeight="1"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ht="15" customHeight="1"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ht="15" customHeight="1"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ht="15" customHeight="1"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ht="15" customHeight="1"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ht="15" customHeight="1"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ht="15" customHeight="1"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ht="15" customHeight="1"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ht="15" customHeight="1"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ht="15" customHeight="1"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ht="15" customHeight="1"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ht="15" customHeight="1"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ht="15" customHeight="1"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ht="15" customHeight="1"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ht="15" customHeight="1"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ht="15" customHeight="1"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ht="15" customHeight="1"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ht="15" customHeight="1"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ht="15" customHeight="1"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ht="15" customHeight="1"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ht="15" customHeight="1"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ht="15" customHeight="1"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ht="15" customHeight="1"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ht="15" customHeight="1"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ht="15" customHeight="1"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ht="15" customHeight="1"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ht="15" customHeight="1"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ht="15" customHeight="1"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ht="15" customHeight="1"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ht="15" customHeight="1"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ht="15" customHeight="1"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ht="15" customHeight="1"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ht="15" customHeight="1"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ht="15" customHeight="1"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ht="15" customHeight="1"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ht="15" customHeight="1"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ht="15" customHeight="1"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ht="15" customHeight="1"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ht="15" customHeight="1"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ht="15" customHeight="1"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ht="15" customHeight="1"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ht="15" customHeight="1"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ht="15" customHeight="1"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ht="15" customHeight="1"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ht="15" customHeight="1"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ht="15" customHeight="1"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ht="15" customHeight="1"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ht="15" customHeight="1"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ht="15" customHeight="1"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ht="15" customHeight="1"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ht="15" customHeight="1"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ht="15" customHeight="1"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ht="15" customHeight="1"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ht="15" customHeight="1"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ht="15" customHeight="1"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ht="15" customHeight="1"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ht="15" customHeight="1"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ht="15" customHeight="1"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ht="15" customHeight="1"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ht="15" customHeight="1"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ht="15" customHeight="1"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ht="15" customHeight="1"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ht="15" customHeight="1"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ht="15" customHeight="1"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ht="15" customHeight="1"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ht="15" customHeight="1"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ht="15" customHeight="1"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ht="14.25" customHeight="1"/>
  </sheetData>
  <sheetProtection formatCells="0" formatColumns="0" formatRows="0" insertHyperlinks="0" deleteColumns="0" deleteRows="0" sort="0" autoFilter="0" pivotTables="0"/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F60BC0A-511D-1874-1DF3-0EA0F785AC73}" mc:Ignorable="x14ac xr xr2 xr3">
  <dimension ref="A1:AO253"/>
  <sheetViews>
    <sheetView topLeftCell="A1" zoomScale="145" workbookViewId="0">
      <selection activeCell="A1" sqref="A1"/>
    </sheetView>
  </sheetViews>
  <sheetFormatPr defaultRowHeight="15" defaultColWidth="8.8515625" customHeight="1"/>
  <cols>
    <col min="1" max="1" width="34.57421875" customWidth="1"/>
    <col min="2" max="2" width="15.8515625" customWidth="1"/>
  </cols>
  <sheetData>
    <row r="1" ht="15" customHeight="1">
      <c r="A1" t="s">
        <v>253</v>
      </c>
      <c r="B1">
        <v>101</v>
      </c>
    </row>
    <row r="2" ht="15" customHeight="1">
      <c r="A2" t="s">
        <v>254</v>
      </c>
      <c r="B2">
        <v>0.05</v>
      </c>
    </row>
    <row r="3" ht="15" customHeight="1">
      <c r="A3" t="s">
        <v>255</v>
      </c>
      <c r="B3">
        <v>0.03</v>
      </c>
    </row>
    <row r="4" ht="15" customHeight="1">
      <c r="A4" t="s">
        <v>83</v>
      </c>
      <c r="B4">
        <v>250</v>
      </c>
    </row>
    <row r="5" ht="15" customHeight="1">
      <c r="A5" t="s">
        <v>256</v>
      </c>
      <c r="B5">
        <v>129715</v>
      </c>
    </row>
    <row r="253" ht="15" customHeight="1">
      <c r="AO253" t="s">
        <v>120</v>
      </c>
    </row>
  </sheetData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Evaluation Version</vt:lpstr>
      <vt:lpstr>Freddie I&amp;E</vt:lpstr>
      <vt:lpstr>Fannie Historical Ops</vt:lpstr>
      <vt:lpstr>OS Analysis</vt:lpstr>
      <vt:lpstr>Data</vt:lpstr>
      <vt:lpstr>FreddieIE_ExpenseGrowthRate</vt:lpstr>
      <vt:lpstr>HOps_CurrentYear</vt:lpstr>
      <vt:lpstr>HOps_ExpenseGrowthRate</vt:lpstr>
      <vt:lpstr>HOps_ManagementFee</vt:lpstr>
      <vt:lpstr>HOps_YTD_or_TR_DropDown</vt:lpstr>
      <vt:lpstr>HOps_YTD_or_TR_Months</vt:lpstr>
      <vt:lpstr>number_units</vt:lpstr>
      <vt:lpstr>OSAnalysis_MostRecentMonth</vt:lpstr>
      <vt:lpstr>'Fannie Historical Ops'!Print_Area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Howlett-Gomez</cp:lastModifiedBy>
  <dcterms:modified xsi:type="dcterms:W3CDTF">2023-09-21T21:35:04Z</dcterms:modified>
</cp:coreProperties>
</file>