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ftware\HomeAutomation\doc\audio\rohm\"/>
    </mc:Choice>
  </mc:AlternateContent>
  <bookViews>
    <workbookView xWindow="0" yWindow="0" windowWidth="23040" windowHeight="11220" activeTab="1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definedNames>
    <definedName name="parametricSearch" localSheetId="0">Sheet1!$E$1:$S$54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I2" i="4"/>
  <c r="H2" i="4"/>
  <c r="J2" i="4"/>
  <c r="D31" i="2"/>
  <c r="E31" i="2" s="1"/>
  <c r="F31" i="2" s="1"/>
  <c r="D30" i="2"/>
  <c r="E30" i="2" s="1"/>
  <c r="F30" i="2" s="1"/>
  <c r="D29" i="2"/>
  <c r="E29" i="2" s="1"/>
  <c r="F29" i="2" s="1"/>
  <c r="D28" i="2"/>
  <c r="E28" i="2" s="1"/>
  <c r="F28" i="2" s="1"/>
  <c r="D27" i="2"/>
  <c r="E27" i="2" s="1"/>
  <c r="F27" i="2" s="1"/>
  <c r="E26" i="2"/>
  <c r="F26" i="2" s="1"/>
  <c r="D26" i="2"/>
  <c r="D25" i="2"/>
  <c r="E25" i="2" s="1"/>
  <c r="F25" i="2" s="1"/>
  <c r="D24" i="2"/>
  <c r="E24" i="2" s="1"/>
  <c r="F24" i="2" s="1"/>
  <c r="D23" i="2"/>
  <c r="E23" i="2" s="1"/>
  <c r="F23" i="2" s="1"/>
  <c r="D22" i="2"/>
  <c r="E22" i="2" s="1"/>
  <c r="F22" i="2" s="1"/>
  <c r="D21" i="2"/>
  <c r="E21" i="2" s="1"/>
  <c r="F21" i="2" s="1"/>
  <c r="D20" i="2"/>
  <c r="E20" i="2" s="1"/>
  <c r="F20" i="2" s="1"/>
  <c r="D19" i="2"/>
  <c r="E19" i="2" s="1"/>
  <c r="F19" i="2" s="1"/>
  <c r="D18" i="2"/>
  <c r="E18" i="2" s="1"/>
  <c r="F18" i="2" s="1"/>
  <c r="D17" i="2"/>
  <c r="E17" i="2" s="1"/>
  <c r="F17" i="2" s="1"/>
  <c r="D5" i="2"/>
  <c r="E5" i="2" s="1"/>
  <c r="F5" i="2" s="1"/>
  <c r="D4" i="2"/>
  <c r="E4" i="2" s="1"/>
  <c r="F4" i="2" s="1"/>
  <c r="D3" i="2"/>
  <c r="E3" i="2" s="1"/>
  <c r="F3" i="2" s="1"/>
  <c r="D2" i="2"/>
  <c r="E2" i="2" s="1"/>
  <c r="F2" i="2" s="1"/>
  <c r="D16" i="2"/>
  <c r="E16" i="2" s="1"/>
  <c r="F16" i="2" s="1"/>
  <c r="D15" i="2"/>
  <c r="E15" i="2" s="1"/>
  <c r="F15" i="2" s="1"/>
  <c r="D14" i="2"/>
  <c r="E14" i="2" s="1"/>
  <c r="F14" i="2" s="1"/>
  <c r="D13" i="2"/>
  <c r="E13" i="2" s="1"/>
  <c r="F13" i="2" s="1"/>
  <c r="D12" i="2"/>
  <c r="E12" i="2" s="1"/>
  <c r="F12" i="2" s="1"/>
  <c r="D11" i="2"/>
  <c r="E11" i="2" s="1"/>
  <c r="F11" i="2" s="1"/>
  <c r="D10" i="2"/>
  <c r="E10" i="2" s="1"/>
  <c r="F10" i="2" s="1"/>
  <c r="D9" i="2"/>
  <c r="E9" i="2" s="1"/>
  <c r="F9" i="2" s="1"/>
  <c r="D8" i="2"/>
  <c r="E8" i="2" s="1"/>
  <c r="F8" i="2" s="1"/>
  <c r="D7" i="2"/>
  <c r="E7" i="2" s="1"/>
  <c r="F7" i="2" s="1"/>
  <c r="D6" i="2"/>
  <c r="E6" i="2" s="1"/>
  <c r="F6" i="2" s="1"/>
  <c r="D33" i="1"/>
  <c r="K2" i="4" l="1"/>
  <c r="L2" i="4" s="1"/>
</calcChain>
</file>

<file path=xl/connections.xml><?xml version="1.0" encoding="utf-8"?>
<connections xmlns="http://schemas.openxmlformats.org/spreadsheetml/2006/main">
  <connection id="1" name="parametricSearch" type="6" refreshedVersion="6" background="1" saveData="1">
    <textPr codePage="65001" sourceFile="C:\software\HomeAutomation\doc\audio\rohm\parametricSearch.csv" decimal="," thousands=" 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<sst xmlns="http://schemas.openxmlformats.org/spreadsheetml/2006/main" count="880" uniqueCount="374">
  <si>
    <t>PartNumber</t>
  </si>
  <si>
    <t>Grade</t>
  </si>
  <si>
    <t>Vcc(Min.)[V]</t>
  </si>
  <si>
    <t>Vcc(Max.)[V]</t>
  </si>
  <si>
    <t>I/F</t>
  </si>
  <si>
    <t>Outputs</t>
  </si>
  <si>
    <t>Volume Range</t>
  </si>
  <si>
    <t>Tone Control Band</t>
  </si>
  <si>
    <t>Number of  of single input</t>
  </si>
  <si>
    <t>Number of  of ISO input</t>
  </si>
  <si>
    <t xml:space="preserve">FADER[dB] </t>
  </si>
  <si>
    <t>MIXING</t>
  </si>
  <si>
    <t>Operating Temperature (Min.)[°C]</t>
  </si>
  <si>
    <t>Operating Temperature (Max.)[°C]</t>
  </si>
  <si>
    <t>Package</t>
  </si>
  <si>
    <t>BD3402KS2</t>
  </si>
  <si>
    <t>Standard</t>
  </si>
  <si>
    <t>2-wire</t>
  </si>
  <si>
    <t>null</t>
  </si>
  <si>
    <t>BASS,  Treble</t>
  </si>
  <si>
    <t>SQFP-T64</t>
  </si>
  <si>
    <t>BD3403FV</t>
  </si>
  <si>
    <t>0to-30 (2dB / step)</t>
  </si>
  <si>
    <t>BASS,  Middle,  Treble</t>
  </si>
  <si>
    <t>SSOP-B40</t>
  </si>
  <si>
    <t>BD34602FS-M</t>
  </si>
  <si>
    <t>Automotive</t>
  </si>
  <si>
    <t>I2C BUS</t>
  </si>
  <si>
    <t>+23to-79 (1dB / step), -∞</t>
  </si>
  <si>
    <t>SSOP-A24</t>
  </si>
  <si>
    <t>BD3460FS</t>
  </si>
  <si>
    <t>+23to-79, -∞ (1dB / step)</t>
  </si>
  <si>
    <t>BD3461FS</t>
  </si>
  <si>
    <t>3ch</t>
  </si>
  <si>
    <t>BD3464FV</t>
  </si>
  <si>
    <t>SSOP-B20</t>
  </si>
  <si>
    <t>BD3465FV</t>
  </si>
  <si>
    <t>BD34700FV</t>
  </si>
  <si>
    <t>BD34701KS2</t>
  </si>
  <si>
    <t>SQFP-T52</t>
  </si>
  <si>
    <t>BD34704KS2</t>
  </si>
  <si>
    <t>SQFP-T80C</t>
  </si>
  <si>
    <t>BD34705KS2</t>
  </si>
  <si>
    <t>BD3474KS2</t>
  </si>
  <si>
    <t>+24to-95dB 0.5dB / step</t>
  </si>
  <si>
    <t>BD3490FV</t>
  </si>
  <si>
    <t>0to-87 / -∞ (1dB / step) Independent control</t>
  </si>
  <si>
    <t>SSOP-B28</t>
  </si>
  <si>
    <t>BD3491FS</t>
  </si>
  <si>
    <t>SSOP-A32</t>
  </si>
  <si>
    <t>BD37033FV-M</t>
  </si>
  <si>
    <t>Bass, Middle, Treble</t>
  </si>
  <si>
    <t>to-100, -∞</t>
  </si>
  <si>
    <t>BD37034FV-M</t>
  </si>
  <si>
    <t>BD37067FV-M</t>
  </si>
  <si>
    <t>2/3/4/5</t>
  </si>
  <si>
    <t>4/3/2/1</t>
  </si>
  <si>
    <t>+23to-79, -∞ (1dB/step)</t>
  </si>
  <si>
    <t>1ch</t>
  </si>
  <si>
    <t>BD37068FV-M</t>
  </si>
  <si>
    <t>BD37069FV-M</t>
  </si>
  <si>
    <t>BD37503FV</t>
  </si>
  <si>
    <t>0to-36, -∞</t>
  </si>
  <si>
    <t>0to-63, -∞</t>
  </si>
  <si>
    <t>BD37511FS</t>
  </si>
  <si>
    <t>0to-40</t>
  </si>
  <si>
    <t>0to-62, -∞</t>
  </si>
  <si>
    <t>SSOP-A20</t>
  </si>
  <si>
    <t>BD37512FS</t>
  </si>
  <si>
    <t>BD37513FS</t>
  </si>
  <si>
    <t>+15to-79, -∞</t>
  </si>
  <si>
    <t>0to-79, -∞</t>
  </si>
  <si>
    <t>BD37514FS</t>
  </si>
  <si>
    <t>BD37515FS</t>
  </si>
  <si>
    <t>BD37521FS</t>
  </si>
  <si>
    <t>BD37522FS</t>
  </si>
  <si>
    <t>BD37523FS</t>
  </si>
  <si>
    <t>BD37524FS</t>
  </si>
  <si>
    <t>BD37531FV</t>
  </si>
  <si>
    <t xml:space="preserve"> 2/3/5</t>
  </si>
  <si>
    <t xml:space="preserve"> 3/2/1</t>
  </si>
  <si>
    <t>BD37532FV</t>
  </si>
  <si>
    <t>BD37533FV</t>
  </si>
  <si>
    <t>Yes</t>
  </si>
  <si>
    <t>BD37534FV</t>
  </si>
  <si>
    <t>BD37541FS</t>
  </si>
  <si>
    <t>BD37542FS</t>
  </si>
  <si>
    <t>BD37543FS</t>
  </si>
  <si>
    <t>BD37544FS</t>
  </si>
  <si>
    <t xml:space="preserve"> 1/3/4</t>
  </si>
  <si>
    <t>BD3811K1</t>
  </si>
  <si>
    <t>0to-103dB 1dB / step</t>
  </si>
  <si>
    <t>QFP80</t>
  </si>
  <si>
    <t>BD3812F</t>
  </si>
  <si>
    <t>-</t>
  </si>
  <si>
    <t>SOP14</t>
  </si>
  <si>
    <t>BD3813KS</t>
  </si>
  <si>
    <t>0to-95dB 1dB / step</t>
  </si>
  <si>
    <t>SQFP56</t>
  </si>
  <si>
    <t>BD3814FV</t>
  </si>
  <si>
    <t>BD3815KS</t>
  </si>
  <si>
    <t>BD3816K1</t>
  </si>
  <si>
    <t>BD3817KS</t>
  </si>
  <si>
    <t>SQFP100</t>
  </si>
  <si>
    <t>BD3818KS</t>
  </si>
  <si>
    <t>SQFP80</t>
  </si>
  <si>
    <t>BD3841FS</t>
  </si>
  <si>
    <t>BD3843FS</t>
  </si>
  <si>
    <t>BD3861FS</t>
  </si>
  <si>
    <t>0to-50 -50to-70 / -∞ (2dB / step) (4dB / step)</t>
  </si>
  <si>
    <t>BD3870FS</t>
  </si>
  <si>
    <t>0to-87 / -∞ (1dB / step)</t>
  </si>
  <si>
    <t>BD3871FS</t>
  </si>
  <si>
    <t>BD3872FS</t>
  </si>
  <si>
    <t>BD3873FS</t>
  </si>
  <si>
    <t>BD3883FS</t>
  </si>
  <si>
    <t>cassette</t>
  </si>
  <si>
    <t>2010, caps</t>
  </si>
  <si>
    <t>no tone</t>
  </si>
  <si>
    <t>no info</t>
  </si>
  <si>
    <t>2012, caps</t>
  </si>
  <si>
    <t>2013, caps</t>
  </si>
  <si>
    <t>2013, 28P, THD=0,05</t>
  </si>
  <si>
    <t>2015, 28P, THD=0,05</t>
  </si>
  <si>
    <t>2012, 20P, THD=0,05</t>
  </si>
  <si>
    <t>2015, 20P, THD=0,05</t>
  </si>
  <si>
    <t>2015, 24P, THD=0,05</t>
  </si>
  <si>
    <t>2015, 32P, THD=0,05</t>
  </si>
  <si>
    <t>2010, 80P</t>
  </si>
  <si>
    <t>$1 no board</t>
  </si>
  <si>
    <t>$4 no board</t>
  </si>
  <si>
    <t>$1.7 no board</t>
  </si>
  <si>
    <t>$1.2 no board</t>
  </si>
  <si>
    <t>$4.8 no board</t>
  </si>
  <si>
    <t>2015, caps, 32P, THD=0,05</t>
  </si>
  <si>
    <t>3 single/2 diff</t>
  </si>
  <si>
    <t>3 single/1 diff</t>
  </si>
  <si>
    <t>no additional mixing</t>
  </si>
  <si>
    <t>ATT</t>
  </si>
  <si>
    <t>Voltage, V</t>
  </si>
  <si>
    <t>Impedance, Ohm</t>
  </si>
  <si>
    <t>Efficiency</t>
  </si>
  <si>
    <t>Pout, W</t>
  </si>
  <si>
    <t>Pin, W</t>
  </si>
  <si>
    <t>Iin, A</t>
  </si>
  <si>
    <t>LRS-150</t>
  </si>
  <si>
    <t>LRS-200</t>
  </si>
  <si>
    <t>LRS-350</t>
  </si>
  <si>
    <t>MTBF</t>
  </si>
  <si>
    <t>Current</t>
  </si>
  <si>
    <t>Pulse</t>
  </si>
  <si>
    <t>NES-150</t>
  </si>
  <si>
    <t>NES-200</t>
  </si>
  <si>
    <t>NES-350</t>
  </si>
  <si>
    <t>RS-150</t>
  </si>
  <si>
    <t>SE-450</t>
  </si>
  <si>
    <t>SE-600</t>
  </si>
  <si>
    <t>HRP-150</t>
  </si>
  <si>
    <t>HRP-300</t>
  </si>
  <si>
    <t>HRP-600</t>
  </si>
  <si>
    <t>HRPG-150</t>
  </si>
  <si>
    <t>HRPG-450</t>
  </si>
  <si>
    <t>Price</t>
  </si>
  <si>
    <t>RSP-150</t>
  </si>
  <si>
    <t>RSP-200</t>
  </si>
  <si>
    <t>RSP-320</t>
  </si>
  <si>
    <t>RSP-750</t>
  </si>
  <si>
    <t>RSP-1000</t>
  </si>
  <si>
    <t>RSP-1500</t>
  </si>
  <si>
    <t>SP-150</t>
  </si>
  <si>
    <t>SP-200</t>
  </si>
  <si>
    <t>SP-320</t>
  </si>
  <si>
    <t>SE-200</t>
  </si>
  <si>
    <t>SE-350</t>
  </si>
  <si>
    <t>SP-240</t>
  </si>
  <si>
    <t>SP-480</t>
  </si>
  <si>
    <t>SP-750</t>
  </si>
  <si>
    <t>RSP-500</t>
  </si>
  <si>
    <t>fun</t>
  </si>
  <si>
    <t>SE-1000</t>
  </si>
  <si>
    <t>SE-1500</t>
  </si>
  <si>
    <t>CC</t>
  </si>
  <si>
    <t>IN-RUSH</t>
  </si>
  <si>
    <t>no CC</t>
  </si>
  <si>
    <t>EPP-200</t>
  </si>
  <si>
    <t>DRP-240</t>
  </si>
  <si>
    <t>DRP-480</t>
  </si>
  <si>
    <t>EDR-150</t>
  </si>
  <si>
    <t>NDR-240</t>
  </si>
  <si>
    <t>NDR-480</t>
  </si>
  <si>
    <t>V, V</t>
  </si>
  <si>
    <t>Rds, Ohm</t>
  </si>
  <si>
    <t>Rl, Ohm</t>
  </si>
  <si>
    <t>Radd, Ohm</t>
  </si>
  <si>
    <t>TPA3116 btl</t>
  </si>
  <si>
    <t>Vout, Vrms</t>
  </si>
  <si>
    <t>Iout, Arms</t>
  </si>
  <si>
    <t>Rloss, Ohm</t>
  </si>
  <si>
    <t>Ploss, W</t>
  </si>
  <si>
    <t>Pidle, W</t>
  </si>
  <si>
    <t>Q</t>
  </si>
  <si>
    <t>F0</t>
  </si>
  <si>
    <t>L</t>
  </si>
  <si>
    <t>C</t>
  </si>
  <si>
    <t>0.70065</t>
  </si>
  <si>
    <t>20650.32586</t>
  </si>
  <si>
    <t>-0.36159</t>
  </si>
  <si>
    <t>-1.47922</t>
  </si>
  <si>
    <t>-2.11813</t>
  </si>
  <si>
    <t>-2.87307</t>
  </si>
  <si>
    <t>-3.71703</t>
  </si>
  <si>
    <t>-7.44740</t>
  </si>
  <si>
    <t>-11.82987</t>
  </si>
  <si>
    <t>-51.48578</t>
  </si>
  <si>
    <t>0.76594</t>
  </si>
  <si>
    <t>27705.31943</t>
  </si>
  <si>
    <t>0.0017385</t>
  </si>
  <si>
    <t>-0.1444706</t>
  </si>
  <si>
    <t>-0.3124537</t>
  </si>
  <si>
    <t>-0.5642423</t>
  </si>
  <si>
    <t>-0.9076747</t>
  </si>
  <si>
    <t>-3.1165647</t>
  </si>
  <si>
    <t>-6.7672626</t>
  </si>
  <si>
    <t>-46.3738166</t>
  </si>
  <si>
    <t>0.73030</t>
  </si>
  <si>
    <t>29057.58416</t>
  </si>
  <si>
    <t>-0.087448</t>
  </si>
  <si>
    <t>-0.314713</t>
  </si>
  <si>
    <t>-0.493791</t>
  </si>
  <si>
    <t>-0.742132</t>
  </si>
  <si>
    <t>-1.065578</t>
  </si>
  <si>
    <t>-3.062347</t>
  </si>
  <si>
    <t>-6.410019</t>
  </si>
  <si>
    <t>-45.549279</t>
  </si>
  <si>
    <t>0.69282</t>
  </si>
  <si>
    <t>30629.38308</t>
  </si>
  <si>
    <t>-0.17601</t>
  </si>
  <si>
    <t>-0.48568</t>
  </si>
  <si>
    <t>-0.67881</t>
  </si>
  <si>
    <t>-0.92879</t>
  </si>
  <si>
    <t>-1.23945</t>
  </si>
  <si>
    <t>-3.05654</t>
  </si>
  <si>
    <t>-6.09802</t>
  </si>
  <si>
    <t>-44.63914</t>
  </si>
  <si>
    <t>0.63246</t>
  </si>
  <si>
    <t>33552.80807</t>
  </si>
  <si>
    <t>-0.30769</t>
  </si>
  <si>
    <t>-0.74278</t>
  </si>
  <si>
    <t>-0.96162</t>
  </si>
  <si>
    <t>-1.22223</t>
  </si>
  <si>
    <t>-1.52570</t>
  </si>
  <si>
    <t>-3.13860</t>
  </si>
  <si>
    <t>-5.74223</t>
  </si>
  <si>
    <t>-43.06872</t>
  </si>
  <si>
    <t>0.77460</t>
  </si>
  <si>
    <t>41093.62960</t>
  </si>
  <si>
    <t>0.0138706</t>
  </si>
  <si>
    <t>0.0634540</t>
  </si>
  <si>
    <t>0.0616524</t>
  </si>
  <si>
    <t>0.0427749</t>
  </si>
  <si>
    <t>0.0014815</t>
  </si>
  <si>
    <t>-0.4900384</t>
  </si>
  <si>
    <t>-2.0275010</t>
  </si>
  <si>
    <t>-39.5166067</t>
  </si>
  <si>
    <t>45944.07462</t>
  </si>
  <si>
    <t>-0.082745</t>
  </si>
  <si>
    <t>-0.161386</t>
  </si>
  <si>
    <t>-0.209395</t>
  </si>
  <si>
    <t>-0.272462</t>
  </si>
  <si>
    <t>-0.353211</t>
  </si>
  <si>
    <t>-0.900358</t>
  </si>
  <si>
    <t>-2.176853</t>
  </si>
  <si>
    <t>-37.598757</t>
  </si>
  <si>
    <t>50329.21210</t>
  </si>
  <si>
    <t>-0.14664</t>
  </si>
  <si>
    <t>-0.30920</t>
  </si>
  <si>
    <t>-0.38763</t>
  </si>
  <si>
    <t>-0.48029</t>
  </si>
  <si>
    <t>-0.58841</t>
  </si>
  <si>
    <t>-1.19567</t>
  </si>
  <si>
    <t>-2.37511</t>
  </si>
  <si>
    <t>-36.04493</t>
  </si>
  <si>
    <t>0.76696</t>
  </si>
  <si>
    <t>61033.13458</t>
  </si>
  <si>
    <t>-0.0073232</t>
  </si>
  <si>
    <t>0.0299528</t>
  </si>
  <si>
    <t>0.0414861</t>
  </si>
  <si>
    <t>0.0509456</t>
  </si>
  <si>
    <t>0.0571605</t>
  </si>
  <si>
    <t>0.0221396</t>
  </si>
  <si>
    <t>-0.2721081</t>
  </si>
  <si>
    <t>-32.6317256</t>
  </si>
  <si>
    <t>74013.54721</t>
  </si>
  <si>
    <t>-0.079530</t>
  </si>
  <si>
    <t>-0.147602</t>
  </si>
  <si>
    <t>-0.179060</t>
  </si>
  <si>
    <t>-0.215458</t>
  </si>
  <si>
    <t>-0.257170</t>
  </si>
  <si>
    <t>-0.485042</t>
  </si>
  <si>
    <t>-0.935513</t>
  </si>
  <si>
    <t>-29.388716</t>
  </si>
  <si>
    <t>0.42583</t>
  </si>
  <si>
    <t>49833.34571</t>
  </si>
  <si>
    <t>-0.66051</t>
  </si>
  <si>
    <t>-1.44280</t>
  </si>
  <si>
    <t>-1.75133</t>
  </si>
  <si>
    <t>-2.07682</t>
  </si>
  <si>
    <t>-2.41573</t>
  </si>
  <si>
    <t>-3.84932</t>
  </si>
  <si>
    <t>-5.68285</t>
  </si>
  <si>
    <t>-36.41329</t>
  </si>
  <si>
    <t>0.35162</t>
  </si>
  <si>
    <t>41148.53094</t>
  </si>
  <si>
    <t>-1.4182</t>
  </si>
  <si>
    <t>-2.9369</t>
  </si>
  <si>
    <t>-3.4728</t>
  </si>
  <si>
    <t>-4.0092</t>
  </si>
  <si>
    <t>-4.5411</t>
  </si>
  <si>
    <t>-6.5723</t>
  </si>
  <si>
    <t>-8.8475</t>
  </si>
  <si>
    <t>-39.7799</t>
  </si>
  <si>
    <t>0.69843</t>
  </si>
  <si>
    <t>55579.31699</t>
  </si>
  <si>
    <t>-0.059083</t>
  </si>
  <si>
    <t>-0.094692</t>
  </si>
  <si>
    <t>-0.116877</t>
  </si>
  <si>
    <t>-0.146356</t>
  </si>
  <si>
    <t>-0.184574</t>
  </si>
  <si>
    <t>-0.455136</t>
  </si>
  <si>
    <t>-1.156821</t>
  </si>
  <si>
    <t>-34.291698</t>
  </si>
  <si>
    <t>41941.01009</t>
  </si>
  <si>
    <t>-0.20664</t>
  </si>
  <si>
    <t>-0.45723</t>
  </si>
  <si>
    <t>-0.58084</t>
  </si>
  <si>
    <t>-0.72796</t>
  </si>
  <si>
    <t>-0.90033</t>
  </si>
  <si>
    <t>-1.86019</t>
  </si>
  <si>
    <t>-3.61583</t>
  </si>
  <si>
    <t>-39.20118</t>
  </si>
  <si>
    <t>0.70711</t>
  </si>
  <si>
    <t>37513.17984</t>
  </si>
  <si>
    <t>-0.095038</t>
  </si>
  <si>
    <t>-0.212606</t>
  </si>
  <si>
    <t>-0.294204</t>
  </si>
  <si>
    <t>-0.405539</t>
  </si>
  <si>
    <t>-0.551400</t>
  </si>
  <si>
    <t>-1.541561</t>
  </si>
  <si>
    <t>-3.635806</t>
  </si>
  <si>
    <t>-41.115388</t>
  </si>
  <si>
    <t>0.52154</t>
  </si>
  <si>
    <t>-0.24801</t>
  </si>
  <si>
    <t>-0.54222</t>
  </si>
  <si>
    <t>-0.66857</t>
  </si>
  <si>
    <t>-0.80841</t>
  </si>
  <si>
    <t>-0.96128</t>
  </si>
  <si>
    <t>-1.69224</t>
  </si>
  <si>
    <t>-2.82764</t>
  </si>
  <si>
    <t>-32.82835</t>
  </si>
  <si>
    <t>0.93808</t>
  </si>
  <si>
    <t>33931.94788</t>
  </si>
  <si>
    <t>0.24302</t>
  </si>
  <si>
    <t>0.60249</t>
  </si>
  <si>
    <t>0.70985</t>
  </si>
  <si>
    <t>0.78983</t>
  </si>
  <si>
    <t>0.82640</t>
  </si>
  <si>
    <t>0.22733</t>
  </si>
  <si>
    <t>-2.41559</t>
  </si>
  <si>
    <t>-42.83120</t>
  </si>
  <si>
    <t>-49.88973</t>
  </si>
  <si>
    <t>-46.5683715</t>
  </si>
  <si>
    <t>-44.639143</t>
  </si>
  <si>
    <t>-43.06871</t>
  </si>
  <si>
    <t>-39.77858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</si>
</sst>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11" fontId="0" fillId="0" borderId="0" xfId="0" applyNumberFormat="1"/>
    <xf numFmtId="1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arametricSearch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A10" workbookViewId="0">
      <selection activeCell="E34" sqref="E34"/>
    </sheetView>
  </sheetViews>
  <sheetFormatPr defaultRowHeight="14.4" x14ac:dyDescent="0.3"/>
  <cols>
    <col min="1" max="1" width="22.5546875" bestFit="1" customWidth="1"/>
    <col min="2" max="2" width="12.33203125" bestFit="1" customWidth="1"/>
    <col min="3" max="3" width="12" bestFit="1" customWidth="1"/>
    <col min="4" max="4" width="21.33203125" bestFit="1" customWidth="1"/>
    <col min="5" max="5" width="12.6640625" bestFit="1" customWidth="1"/>
    <col min="6" max="6" width="10.5546875" bestFit="1" customWidth="1"/>
    <col min="7" max="7" width="11.109375" bestFit="1" customWidth="1"/>
    <col min="8" max="8" width="11.5546875" bestFit="1" customWidth="1"/>
    <col min="9" max="9" width="7.44140625" bestFit="1" customWidth="1"/>
    <col min="10" max="10" width="8.44140625" bestFit="1" customWidth="1"/>
    <col min="11" max="11" width="38.33203125" bestFit="1" customWidth="1"/>
    <col min="12" max="12" width="18.5546875" bestFit="1" customWidth="1"/>
    <col min="13" max="13" width="22.33203125" bestFit="1" customWidth="1"/>
    <col min="14" max="14" width="20.44140625" bestFit="1" customWidth="1"/>
    <col min="15" max="15" width="21.77734375" bestFit="1" customWidth="1"/>
    <col min="16" max="16" width="7.33203125" bestFit="1" customWidth="1"/>
    <col min="17" max="17" width="28.77734375" bestFit="1" customWidth="1"/>
    <col min="18" max="18" width="29.21875" bestFit="1" customWidth="1"/>
    <col min="19" max="19" width="9.88671875" bestFit="1" customWidth="1"/>
  </cols>
  <sheetData>
    <row r="1" spans="1:19" x14ac:dyDescent="0.3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3">
      <c r="A2" s="4" t="s">
        <v>116</v>
      </c>
      <c r="B2" s="4"/>
      <c r="C2" s="4"/>
      <c r="D2" s="4"/>
      <c r="E2" t="s">
        <v>15</v>
      </c>
      <c r="F2" t="s">
        <v>16</v>
      </c>
      <c r="G2">
        <v>8</v>
      </c>
      <c r="H2" s="1">
        <v>43594</v>
      </c>
      <c r="I2" t="s">
        <v>17</v>
      </c>
      <c r="J2" s="2">
        <v>1E+21</v>
      </c>
      <c r="K2" t="s">
        <v>18</v>
      </c>
      <c r="L2" t="s">
        <v>19</v>
      </c>
      <c r="M2" t="s">
        <v>18</v>
      </c>
      <c r="N2" t="s">
        <v>18</v>
      </c>
      <c r="O2" t="s">
        <v>18</v>
      </c>
      <c r="P2" t="s">
        <v>18</v>
      </c>
      <c r="Q2">
        <v>-25</v>
      </c>
      <c r="R2">
        <v>75</v>
      </c>
      <c r="S2" t="s">
        <v>20</v>
      </c>
    </row>
    <row r="3" spans="1:19" x14ac:dyDescent="0.3">
      <c r="A3" s="5" t="s">
        <v>117</v>
      </c>
      <c r="B3" s="5"/>
      <c r="C3" s="5"/>
      <c r="D3" s="5"/>
      <c r="E3" t="s">
        <v>21</v>
      </c>
      <c r="F3" t="s">
        <v>16</v>
      </c>
      <c r="G3" s="1">
        <v>43591</v>
      </c>
      <c r="H3" s="1">
        <v>43594</v>
      </c>
      <c r="I3" t="s">
        <v>17</v>
      </c>
      <c r="J3" s="2">
        <v>1E+21</v>
      </c>
      <c r="K3" t="s">
        <v>22</v>
      </c>
      <c r="L3" t="s">
        <v>23</v>
      </c>
      <c r="M3" t="s">
        <v>18</v>
      </c>
      <c r="N3" t="s">
        <v>18</v>
      </c>
      <c r="O3" t="s">
        <v>18</v>
      </c>
      <c r="P3" t="s">
        <v>18</v>
      </c>
      <c r="Q3">
        <v>-25</v>
      </c>
      <c r="R3">
        <v>75</v>
      </c>
      <c r="S3" t="s">
        <v>24</v>
      </c>
    </row>
    <row r="4" spans="1:19" x14ac:dyDescent="0.3">
      <c r="A4" s="4" t="s">
        <v>118</v>
      </c>
      <c r="B4" s="4"/>
      <c r="C4" s="4"/>
      <c r="D4" s="4"/>
      <c r="E4" t="s">
        <v>25</v>
      </c>
      <c r="F4" t="s">
        <v>26</v>
      </c>
      <c r="G4">
        <v>7</v>
      </c>
      <c r="H4" s="1">
        <v>43594</v>
      </c>
      <c r="I4" t="s">
        <v>27</v>
      </c>
      <c r="J4">
        <v>6</v>
      </c>
      <c r="K4" t="s">
        <v>18</v>
      </c>
      <c r="L4" t="s">
        <v>18</v>
      </c>
      <c r="M4" t="s">
        <v>18</v>
      </c>
      <c r="N4" t="s">
        <v>18</v>
      </c>
      <c r="O4" t="s">
        <v>28</v>
      </c>
      <c r="P4" t="s">
        <v>18</v>
      </c>
      <c r="Q4">
        <v>-40</v>
      </c>
      <c r="R4">
        <v>85</v>
      </c>
      <c r="S4" t="s">
        <v>29</v>
      </c>
    </row>
    <row r="5" spans="1:19" x14ac:dyDescent="0.3">
      <c r="A5" s="4" t="s">
        <v>118</v>
      </c>
      <c r="B5" s="4"/>
      <c r="C5" s="4"/>
      <c r="D5" s="4"/>
      <c r="E5" t="s">
        <v>30</v>
      </c>
      <c r="F5" t="s">
        <v>16</v>
      </c>
      <c r="G5">
        <v>7</v>
      </c>
      <c r="H5" s="1">
        <v>43594</v>
      </c>
      <c r="I5" t="s">
        <v>27</v>
      </c>
      <c r="J5">
        <v>6</v>
      </c>
      <c r="K5" t="s">
        <v>18</v>
      </c>
      <c r="L5" t="s">
        <v>18</v>
      </c>
      <c r="M5" t="s">
        <v>18</v>
      </c>
      <c r="N5" t="s">
        <v>18</v>
      </c>
      <c r="O5" t="s">
        <v>31</v>
      </c>
      <c r="P5" t="s">
        <v>18</v>
      </c>
      <c r="Q5">
        <v>-40</v>
      </c>
      <c r="R5">
        <v>85</v>
      </c>
      <c r="S5" t="s">
        <v>29</v>
      </c>
    </row>
    <row r="6" spans="1:19" x14ac:dyDescent="0.3">
      <c r="A6" s="4" t="s">
        <v>118</v>
      </c>
      <c r="B6" s="4"/>
      <c r="C6" s="4"/>
      <c r="D6" s="4"/>
      <c r="E6" t="s">
        <v>32</v>
      </c>
      <c r="F6" t="s">
        <v>16</v>
      </c>
      <c r="G6">
        <v>7</v>
      </c>
      <c r="H6" s="1">
        <v>43594</v>
      </c>
      <c r="I6" t="s">
        <v>27</v>
      </c>
      <c r="J6">
        <v>6</v>
      </c>
      <c r="K6" t="s">
        <v>18</v>
      </c>
      <c r="L6" t="s">
        <v>18</v>
      </c>
      <c r="M6" t="s">
        <v>18</v>
      </c>
      <c r="N6" t="s">
        <v>18</v>
      </c>
      <c r="O6" t="s">
        <v>31</v>
      </c>
      <c r="P6" t="s">
        <v>33</v>
      </c>
      <c r="Q6">
        <v>-40</v>
      </c>
      <c r="R6">
        <v>85</v>
      </c>
      <c r="S6" t="s">
        <v>29</v>
      </c>
    </row>
    <row r="7" spans="1:19" x14ac:dyDescent="0.3">
      <c r="A7" s="4" t="s">
        <v>118</v>
      </c>
      <c r="B7" s="4"/>
      <c r="C7" s="4"/>
      <c r="D7" s="4"/>
      <c r="E7" t="s">
        <v>34</v>
      </c>
      <c r="F7" t="s">
        <v>16</v>
      </c>
      <c r="G7">
        <v>7</v>
      </c>
      <c r="H7" s="1">
        <v>43594</v>
      </c>
      <c r="I7" t="s">
        <v>27</v>
      </c>
      <c r="J7">
        <v>4</v>
      </c>
      <c r="K7" t="s">
        <v>18</v>
      </c>
      <c r="L7" t="s">
        <v>18</v>
      </c>
      <c r="M7" t="s">
        <v>18</v>
      </c>
      <c r="N7" t="s">
        <v>18</v>
      </c>
      <c r="O7" t="s">
        <v>31</v>
      </c>
      <c r="P7" t="s">
        <v>18</v>
      </c>
      <c r="Q7">
        <v>-40</v>
      </c>
      <c r="R7">
        <v>85</v>
      </c>
      <c r="S7" t="s">
        <v>35</v>
      </c>
    </row>
    <row r="8" spans="1:19" x14ac:dyDescent="0.3">
      <c r="A8" s="4" t="s">
        <v>118</v>
      </c>
      <c r="B8" s="4"/>
      <c r="C8" s="4"/>
      <c r="D8" s="4"/>
      <c r="E8" t="s">
        <v>36</v>
      </c>
      <c r="F8" t="s">
        <v>16</v>
      </c>
      <c r="G8">
        <v>7</v>
      </c>
      <c r="H8" s="1">
        <v>43594</v>
      </c>
      <c r="I8" t="s">
        <v>27</v>
      </c>
      <c r="J8">
        <v>4</v>
      </c>
      <c r="K8" t="s">
        <v>18</v>
      </c>
      <c r="L8" t="s">
        <v>18</v>
      </c>
      <c r="M8" t="s">
        <v>18</v>
      </c>
      <c r="N8" t="s">
        <v>18</v>
      </c>
      <c r="O8" t="s">
        <v>31</v>
      </c>
      <c r="P8" t="s">
        <v>33</v>
      </c>
      <c r="Q8">
        <v>-40</v>
      </c>
      <c r="R8">
        <v>85</v>
      </c>
      <c r="S8" t="s">
        <v>35</v>
      </c>
    </row>
    <row r="9" spans="1:19" x14ac:dyDescent="0.3">
      <c r="A9" s="4" t="s">
        <v>118</v>
      </c>
      <c r="B9" s="4"/>
      <c r="C9" s="4"/>
      <c r="D9" s="4"/>
      <c r="E9" t="s">
        <v>37</v>
      </c>
      <c r="F9" t="s">
        <v>16</v>
      </c>
      <c r="G9" s="1">
        <v>43591</v>
      </c>
      <c r="H9" s="1">
        <v>43592</v>
      </c>
      <c r="I9" t="s">
        <v>17</v>
      </c>
      <c r="J9" s="2">
        <v>1E+21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>
        <v>-40</v>
      </c>
      <c r="R9">
        <v>85</v>
      </c>
      <c r="S9" t="s">
        <v>24</v>
      </c>
    </row>
    <row r="10" spans="1:19" x14ac:dyDescent="0.3">
      <c r="A10" s="4" t="s">
        <v>118</v>
      </c>
      <c r="B10" s="4"/>
      <c r="C10" s="4"/>
      <c r="D10" s="4"/>
      <c r="E10" t="s">
        <v>38</v>
      </c>
      <c r="F10" t="s">
        <v>16</v>
      </c>
      <c r="G10" s="1">
        <v>43591</v>
      </c>
      <c r="H10" s="1">
        <v>43592</v>
      </c>
      <c r="I10" t="s">
        <v>17</v>
      </c>
      <c r="J10" s="2">
        <v>1E+21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>
        <v>-40</v>
      </c>
      <c r="R10">
        <v>85</v>
      </c>
      <c r="S10" t="s">
        <v>39</v>
      </c>
    </row>
    <row r="11" spans="1:19" x14ac:dyDescent="0.3">
      <c r="A11" s="4" t="s">
        <v>118</v>
      </c>
      <c r="B11" s="4"/>
      <c r="C11" s="4"/>
      <c r="D11" s="4"/>
      <c r="E11" t="s">
        <v>40</v>
      </c>
      <c r="F11" t="s">
        <v>16</v>
      </c>
      <c r="G11" s="1">
        <v>43591</v>
      </c>
      <c r="H11" s="1">
        <v>43592</v>
      </c>
      <c r="I11" t="s">
        <v>17</v>
      </c>
      <c r="J11" s="2">
        <v>1E+21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>
        <v>-40</v>
      </c>
      <c r="R11">
        <v>85</v>
      </c>
      <c r="S11" t="s">
        <v>41</v>
      </c>
    </row>
    <row r="12" spans="1:19" x14ac:dyDescent="0.3">
      <c r="A12" s="4" t="s">
        <v>118</v>
      </c>
      <c r="B12" s="4"/>
      <c r="C12" s="4"/>
      <c r="D12" s="4"/>
      <c r="E12" t="s">
        <v>42</v>
      </c>
      <c r="F12" t="s">
        <v>16</v>
      </c>
      <c r="G12" s="1">
        <v>43591</v>
      </c>
      <c r="H12" s="1">
        <v>43592</v>
      </c>
      <c r="I12" t="s">
        <v>17</v>
      </c>
      <c r="J12" s="2">
        <v>1E+21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>
        <v>-40</v>
      </c>
      <c r="R12">
        <v>85</v>
      </c>
      <c r="S12" t="s">
        <v>20</v>
      </c>
    </row>
    <row r="13" spans="1:19" x14ac:dyDescent="0.3">
      <c r="A13" s="4" t="s">
        <v>119</v>
      </c>
      <c r="B13" s="4"/>
      <c r="C13" s="4"/>
      <c r="D13" s="4"/>
      <c r="E13" t="s">
        <v>43</v>
      </c>
      <c r="F13" t="s">
        <v>16</v>
      </c>
      <c r="G13">
        <v>13</v>
      </c>
      <c r="H13">
        <v>15</v>
      </c>
      <c r="I13" t="s">
        <v>17</v>
      </c>
      <c r="J13">
        <v>6</v>
      </c>
      <c r="K13" t="s">
        <v>44</v>
      </c>
      <c r="L13" t="s">
        <v>19</v>
      </c>
      <c r="M13" t="s">
        <v>18</v>
      </c>
      <c r="N13" t="s">
        <v>18</v>
      </c>
      <c r="O13" t="s">
        <v>18</v>
      </c>
      <c r="P13" t="s">
        <v>18</v>
      </c>
      <c r="Q13">
        <v>-40</v>
      </c>
      <c r="R13">
        <v>85</v>
      </c>
      <c r="S13" t="s">
        <v>41</v>
      </c>
    </row>
    <row r="14" spans="1:19" x14ac:dyDescent="0.3">
      <c r="A14" s="5" t="s">
        <v>120</v>
      </c>
      <c r="B14" s="5"/>
      <c r="C14" s="5"/>
      <c r="D14" s="5"/>
      <c r="E14" t="s">
        <v>45</v>
      </c>
      <c r="F14" t="s">
        <v>16</v>
      </c>
      <c r="G14" s="3">
        <v>27485</v>
      </c>
      <c r="H14" s="1">
        <v>43594</v>
      </c>
      <c r="I14" t="s">
        <v>27</v>
      </c>
      <c r="J14" s="2">
        <v>1E+21</v>
      </c>
      <c r="K14" t="s">
        <v>46</v>
      </c>
      <c r="L14" t="s">
        <v>19</v>
      </c>
      <c r="M14" t="s">
        <v>18</v>
      </c>
      <c r="N14" t="s">
        <v>18</v>
      </c>
      <c r="O14" t="s">
        <v>18</v>
      </c>
      <c r="P14" t="s">
        <v>18</v>
      </c>
      <c r="Q14">
        <v>-40</v>
      </c>
      <c r="R14">
        <v>85</v>
      </c>
      <c r="S14" t="s">
        <v>47</v>
      </c>
    </row>
    <row r="15" spans="1:19" x14ac:dyDescent="0.3">
      <c r="A15" s="5" t="s">
        <v>121</v>
      </c>
      <c r="B15" s="5"/>
      <c r="C15" s="5"/>
      <c r="D15" s="5"/>
      <c r="E15" t="s">
        <v>48</v>
      </c>
      <c r="F15" t="s">
        <v>16</v>
      </c>
      <c r="G15" s="3">
        <v>27485</v>
      </c>
      <c r="H15" s="1">
        <v>43594</v>
      </c>
      <c r="I15" t="s">
        <v>27</v>
      </c>
      <c r="J15" s="2">
        <v>1E+21</v>
      </c>
      <c r="K15" t="s">
        <v>46</v>
      </c>
      <c r="L15" t="s">
        <v>19</v>
      </c>
      <c r="M15" t="s">
        <v>18</v>
      </c>
      <c r="N15" t="s">
        <v>18</v>
      </c>
      <c r="O15" t="s">
        <v>18</v>
      </c>
      <c r="P15" t="s">
        <v>18</v>
      </c>
      <c r="Q15">
        <v>-40</v>
      </c>
      <c r="R15">
        <v>85</v>
      </c>
      <c r="S15" t="s">
        <v>49</v>
      </c>
    </row>
    <row r="16" spans="1:19" x14ac:dyDescent="0.3">
      <c r="A16" s="6" t="s">
        <v>122</v>
      </c>
      <c r="B16" s="6" t="s">
        <v>129</v>
      </c>
      <c r="C16" s="6" t="s">
        <v>135</v>
      </c>
      <c r="D16" s="6"/>
      <c r="E16" t="s">
        <v>50</v>
      </c>
      <c r="F16" t="s">
        <v>26</v>
      </c>
      <c r="G16">
        <v>7</v>
      </c>
      <c r="H16" s="1">
        <v>43594</v>
      </c>
      <c r="I16" t="s">
        <v>27</v>
      </c>
      <c r="J16">
        <v>3</v>
      </c>
      <c r="K16" t="s">
        <v>18</v>
      </c>
      <c r="L16" t="s">
        <v>51</v>
      </c>
      <c r="M16" t="s">
        <v>18</v>
      </c>
      <c r="N16" t="s">
        <v>18</v>
      </c>
      <c r="O16" t="s">
        <v>52</v>
      </c>
      <c r="P16" t="s">
        <v>18</v>
      </c>
      <c r="Q16">
        <v>-40</v>
      </c>
      <c r="R16">
        <v>85</v>
      </c>
      <c r="S16" t="s">
        <v>47</v>
      </c>
    </row>
    <row r="17" spans="1:19" x14ac:dyDescent="0.3">
      <c r="A17" s="4" t="s">
        <v>122</v>
      </c>
      <c r="B17" s="4" t="s">
        <v>94</v>
      </c>
      <c r="C17" s="4"/>
      <c r="D17" s="4"/>
      <c r="E17" t="s">
        <v>53</v>
      </c>
      <c r="F17" t="s">
        <v>26</v>
      </c>
      <c r="G17">
        <v>7</v>
      </c>
      <c r="H17" s="1">
        <v>43594</v>
      </c>
      <c r="I17" t="s">
        <v>27</v>
      </c>
      <c r="J17">
        <v>3</v>
      </c>
      <c r="K17" t="s">
        <v>18</v>
      </c>
      <c r="L17" t="s">
        <v>51</v>
      </c>
      <c r="M17" t="s">
        <v>18</v>
      </c>
      <c r="N17" t="s">
        <v>18</v>
      </c>
      <c r="O17" t="s">
        <v>52</v>
      </c>
      <c r="P17" t="s">
        <v>18</v>
      </c>
      <c r="Q17">
        <v>-40</v>
      </c>
      <c r="R17">
        <v>85</v>
      </c>
      <c r="S17" t="s">
        <v>47</v>
      </c>
    </row>
    <row r="18" spans="1:19" x14ac:dyDescent="0.3">
      <c r="A18" s="4" t="s">
        <v>118</v>
      </c>
      <c r="B18" s="4"/>
      <c r="C18" s="4"/>
      <c r="D18" s="4"/>
      <c r="E18" t="s">
        <v>54</v>
      </c>
      <c r="F18" t="s">
        <v>26</v>
      </c>
      <c r="G18">
        <v>7</v>
      </c>
      <c r="H18" s="1">
        <v>43594</v>
      </c>
      <c r="I18" t="s">
        <v>27</v>
      </c>
      <c r="J18">
        <v>6</v>
      </c>
      <c r="K18" t="s">
        <v>18</v>
      </c>
      <c r="L18" t="s">
        <v>18</v>
      </c>
      <c r="M18" t="s">
        <v>55</v>
      </c>
      <c r="N18" t="s">
        <v>56</v>
      </c>
      <c r="O18" t="s">
        <v>57</v>
      </c>
      <c r="P18" t="s">
        <v>58</v>
      </c>
      <c r="Q18">
        <v>-40</v>
      </c>
      <c r="R18">
        <v>85</v>
      </c>
      <c r="S18" t="s">
        <v>24</v>
      </c>
    </row>
    <row r="19" spans="1:19" x14ac:dyDescent="0.3">
      <c r="A19" s="4" t="s">
        <v>118</v>
      </c>
      <c r="B19" s="4"/>
      <c r="C19" s="4"/>
      <c r="D19" s="4"/>
      <c r="E19" t="s">
        <v>59</v>
      </c>
      <c r="F19" t="s">
        <v>26</v>
      </c>
      <c r="G19">
        <v>7</v>
      </c>
      <c r="H19" s="1">
        <v>43594</v>
      </c>
      <c r="I19" t="s">
        <v>27</v>
      </c>
      <c r="J19">
        <v>6</v>
      </c>
      <c r="K19" t="s">
        <v>18</v>
      </c>
      <c r="L19" t="s">
        <v>18</v>
      </c>
      <c r="M19" t="s">
        <v>55</v>
      </c>
      <c r="N19" t="s">
        <v>56</v>
      </c>
      <c r="O19" t="s">
        <v>57</v>
      </c>
      <c r="P19" t="s">
        <v>58</v>
      </c>
      <c r="Q19">
        <v>-40</v>
      </c>
      <c r="R19">
        <v>85</v>
      </c>
      <c r="S19" t="s">
        <v>24</v>
      </c>
    </row>
    <row r="20" spans="1:19" x14ac:dyDescent="0.3">
      <c r="A20" s="4" t="s">
        <v>118</v>
      </c>
      <c r="B20" s="4"/>
      <c r="C20" s="4"/>
      <c r="D20" s="4"/>
      <c r="E20" t="s">
        <v>60</v>
      </c>
      <c r="F20" t="s">
        <v>26</v>
      </c>
      <c r="G20">
        <v>7</v>
      </c>
      <c r="H20" s="1">
        <v>43594</v>
      </c>
      <c r="I20" t="s">
        <v>27</v>
      </c>
      <c r="J20">
        <v>6</v>
      </c>
      <c r="K20" t="s">
        <v>18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  <c r="Q20">
        <v>-40</v>
      </c>
      <c r="R20">
        <v>85</v>
      </c>
      <c r="S20" t="s">
        <v>24</v>
      </c>
    </row>
    <row r="21" spans="1:19" x14ac:dyDescent="0.3">
      <c r="A21" s="4" t="s">
        <v>124</v>
      </c>
      <c r="B21" s="4" t="s">
        <v>94</v>
      </c>
      <c r="C21" s="4"/>
      <c r="D21" s="4"/>
      <c r="E21" t="s">
        <v>61</v>
      </c>
      <c r="F21" t="s">
        <v>16</v>
      </c>
      <c r="G21">
        <v>7</v>
      </c>
      <c r="H21" s="1">
        <v>43594</v>
      </c>
      <c r="I21" t="s">
        <v>27</v>
      </c>
      <c r="J21">
        <v>4</v>
      </c>
      <c r="K21" t="s">
        <v>62</v>
      </c>
      <c r="L21" t="s">
        <v>19</v>
      </c>
      <c r="M21">
        <v>3</v>
      </c>
      <c r="N21">
        <v>1</v>
      </c>
      <c r="O21" t="s">
        <v>63</v>
      </c>
      <c r="P21" t="s">
        <v>18</v>
      </c>
      <c r="Q21">
        <v>-40</v>
      </c>
      <c r="R21">
        <v>85</v>
      </c>
      <c r="S21" t="s">
        <v>35</v>
      </c>
    </row>
    <row r="22" spans="1:19" x14ac:dyDescent="0.3">
      <c r="A22" s="4" t="s">
        <v>125</v>
      </c>
      <c r="B22" s="4" t="s">
        <v>94</v>
      </c>
      <c r="C22" s="4"/>
      <c r="D22" s="4"/>
      <c r="E22" t="s">
        <v>64</v>
      </c>
      <c r="F22" t="s">
        <v>16</v>
      </c>
      <c r="G22">
        <v>7</v>
      </c>
      <c r="H22" s="1">
        <v>43594</v>
      </c>
      <c r="I22" t="s">
        <v>27</v>
      </c>
      <c r="J22">
        <v>4</v>
      </c>
      <c r="K22" t="s">
        <v>65</v>
      </c>
      <c r="L22" t="s">
        <v>19</v>
      </c>
      <c r="M22">
        <v>3</v>
      </c>
      <c r="N22">
        <v>0</v>
      </c>
      <c r="O22" t="s">
        <v>66</v>
      </c>
      <c r="P22" t="s">
        <v>18</v>
      </c>
      <c r="Q22">
        <v>-40</v>
      </c>
      <c r="R22">
        <v>85</v>
      </c>
      <c r="S22" t="s">
        <v>67</v>
      </c>
    </row>
    <row r="23" spans="1:19" x14ac:dyDescent="0.3">
      <c r="A23" s="4" t="s">
        <v>125</v>
      </c>
      <c r="B23" s="4" t="s">
        <v>94</v>
      </c>
      <c r="C23" s="4"/>
      <c r="D23" s="4"/>
      <c r="E23" t="s">
        <v>68</v>
      </c>
      <c r="F23" t="s">
        <v>16</v>
      </c>
      <c r="G23">
        <v>7</v>
      </c>
      <c r="H23" s="1">
        <v>43594</v>
      </c>
      <c r="I23" t="s">
        <v>27</v>
      </c>
      <c r="J23">
        <v>4</v>
      </c>
      <c r="K23" t="s">
        <v>65</v>
      </c>
      <c r="L23" t="s">
        <v>19</v>
      </c>
      <c r="M23">
        <v>3</v>
      </c>
      <c r="N23">
        <v>1</v>
      </c>
      <c r="O23" t="s">
        <v>66</v>
      </c>
      <c r="P23" t="s">
        <v>18</v>
      </c>
      <c r="Q23">
        <v>-40</v>
      </c>
      <c r="R23">
        <v>85</v>
      </c>
      <c r="S23" t="s">
        <v>67</v>
      </c>
    </row>
    <row r="24" spans="1:19" x14ac:dyDescent="0.3">
      <c r="A24" s="6" t="s">
        <v>125</v>
      </c>
      <c r="B24" s="6" t="s">
        <v>130</v>
      </c>
      <c r="C24" s="6" t="s">
        <v>136</v>
      </c>
      <c r="D24" s="6" t="s">
        <v>137</v>
      </c>
      <c r="E24" t="s">
        <v>69</v>
      </c>
      <c r="F24" t="s">
        <v>16</v>
      </c>
      <c r="G24">
        <v>7</v>
      </c>
      <c r="H24" s="1">
        <v>43594</v>
      </c>
      <c r="I24" t="s">
        <v>27</v>
      </c>
      <c r="J24">
        <v>4</v>
      </c>
      <c r="K24" t="s">
        <v>70</v>
      </c>
      <c r="L24" t="s">
        <v>19</v>
      </c>
      <c r="M24">
        <v>3</v>
      </c>
      <c r="N24">
        <v>1</v>
      </c>
      <c r="O24" t="s">
        <v>71</v>
      </c>
      <c r="P24" t="s">
        <v>18</v>
      </c>
      <c r="Q24">
        <v>-40</v>
      </c>
      <c r="R24">
        <v>85</v>
      </c>
      <c r="S24" t="s">
        <v>67</v>
      </c>
    </row>
    <row r="25" spans="1:19" x14ac:dyDescent="0.3">
      <c r="A25" s="4" t="s">
        <v>125</v>
      </c>
      <c r="B25" s="4" t="s">
        <v>94</v>
      </c>
      <c r="C25" s="4"/>
      <c r="D25" s="4"/>
      <c r="E25" t="s">
        <v>72</v>
      </c>
      <c r="F25" t="s">
        <v>16</v>
      </c>
      <c r="G25">
        <v>7</v>
      </c>
      <c r="H25" s="1">
        <v>43594</v>
      </c>
      <c r="I25" t="s">
        <v>27</v>
      </c>
      <c r="J25">
        <v>5</v>
      </c>
      <c r="K25" t="s">
        <v>70</v>
      </c>
      <c r="L25" t="s">
        <v>19</v>
      </c>
      <c r="M25">
        <v>3</v>
      </c>
      <c r="N25">
        <v>1</v>
      </c>
      <c r="O25" t="s">
        <v>71</v>
      </c>
      <c r="P25" t="s">
        <v>18</v>
      </c>
      <c r="Q25">
        <v>-40</v>
      </c>
      <c r="R25">
        <v>85</v>
      </c>
      <c r="S25" t="s">
        <v>67</v>
      </c>
    </row>
    <row r="26" spans="1:19" x14ac:dyDescent="0.3">
      <c r="A26" s="4" t="s">
        <v>125</v>
      </c>
      <c r="B26" s="4" t="s">
        <v>94</v>
      </c>
      <c r="C26" s="4"/>
      <c r="D26" s="4"/>
      <c r="E26" t="s">
        <v>73</v>
      </c>
      <c r="F26" t="s">
        <v>16</v>
      </c>
      <c r="G26">
        <v>7</v>
      </c>
      <c r="H26" s="1">
        <v>43594</v>
      </c>
      <c r="I26" t="s">
        <v>27</v>
      </c>
      <c r="J26">
        <v>5</v>
      </c>
      <c r="K26" t="s">
        <v>70</v>
      </c>
      <c r="L26" t="s">
        <v>19</v>
      </c>
      <c r="M26">
        <v>3</v>
      </c>
      <c r="N26">
        <v>1</v>
      </c>
      <c r="O26" t="s">
        <v>70</v>
      </c>
      <c r="P26" t="s">
        <v>18</v>
      </c>
      <c r="Q26">
        <v>-40</v>
      </c>
      <c r="R26">
        <v>85</v>
      </c>
      <c r="S26" t="s">
        <v>67</v>
      </c>
    </row>
    <row r="27" spans="1:19" x14ac:dyDescent="0.3">
      <c r="A27" s="4" t="s">
        <v>126</v>
      </c>
      <c r="B27" s="4" t="s">
        <v>94</v>
      </c>
      <c r="C27" s="4"/>
      <c r="D27" s="4"/>
      <c r="E27" t="s">
        <v>74</v>
      </c>
      <c r="F27" t="s">
        <v>16</v>
      </c>
      <c r="G27">
        <v>7</v>
      </c>
      <c r="H27" s="1">
        <v>43594</v>
      </c>
      <c r="I27" t="s">
        <v>27</v>
      </c>
      <c r="J27">
        <v>4</v>
      </c>
      <c r="K27" t="s">
        <v>70</v>
      </c>
      <c r="L27" t="s">
        <v>19</v>
      </c>
      <c r="M27">
        <v>3</v>
      </c>
      <c r="N27">
        <v>1</v>
      </c>
      <c r="O27" t="s">
        <v>71</v>
      </c>
      <c r="P27" t="s">
        <v>18</v>
      </c>
      <c r="Q27">
        <v>-40</v>
      </c>
      <c r="R27">
        <v>85</v>
      </c>
      <c r="S27" t="s">
        <v>29</v>
      </c>
    </row>
    <row r="28" spans="1:19" x14ac:dyDescent="0.3">
      <c r="A28" s="4" t="s">
        <v>126</v>
      </c>
      <c r="B28" s="4" t="s">
        <v>94</v>
      </c>
      <c r="C28" s="4"/>
      <c r="D28" s="4"/>
      <c r="E28" t="s">
        <v>75</v>
      </c>
      <c r="F28" t="s">
        <v>16</v>
      </c>
      <c r="G28">
        <v>7</v>
      </c>
      <c r="H28" s="1">
        <v>43594</v>
      </c>
      <c r="I28" t="s">
        <v>27</v>
      </c>
      <c r="J28">
        <v>4</v>
      </c>
      <c r="K28" t="s">
        <v>70</v>
      </c>
      <c r="L28" t="s">
        <v>19</v>
      </c>
      <c r="M28">
        <v>4</v>
      </c>
      <c r="N28">
        <v>1</v>
      </c>
      <c r="O28" t="s">
        <v>71</v>
      </c>
      <c r="P28" t="s">
        <v>18</v>
      </c>
      <c r="Q28">
        <v>-40</v>
      </c>
      <c r="R28">
        <v>85</v>
      </c>
      <c r="S28" t="s">
        <v>29</v>
      </c>
    </row>
    <row r="29" spans="1:19" x14ac:dyDescent="0.3">
      <c r="A29" s="4" t="s">
        <v>126</v>
      </c>
      <c r="B29" s="4" t="s">
        <v>94</v>
      </c>
      <c r="C29" s="4"/>
      <c r="D29" s="4"/>
      <c r="E29" t="s">
        <v>76</v>
      </c>
      <c r="F29" t="s">
        <v>16</v>
      </c>
      <c r="G29">
        <v>7</v>
      </c>
      <c r="H29" s="1">
        <v>43594</v>
      </c>
      <c r="I29" t="s">
        <v>27</v>
      </c>
      <c r="J29">
        <v>5</v>
      </c>
      <c r="K29" t="s">
        <v>70</v>
      </c>
      <c r="L29" t="s">
        <v>19</v>
      </c>
      <c r="M29">
        <v>4</v>
      </c>
      <c r="N29">
        <v>1</v>
      </c>
      <c r="O29" t="s">
        <v>70</v>
      </c>
      <c r="P29" t="s">
        <v>18</v>
      </c>
      <c r="Q29">
        <v>-40</v>
      </c>
      <c r="R29">
        <v>85</v>
      </c>
      <c r="S29" t="s">
        <v>29</v>
      </c>
    </row>
    <row r="30" spans="1:19" x14ac:dyDescent="0.3">
      <c r="A30" s="4" t="s">
        <v>126</v>
      </c>
      <c r="B30" s="4" t="s">
        <v>94</v>
      </c>
      <c r="C30" s="4"/>
      <c r="D30" s="4"/>
      <c r="E30" t="s">
        <v>77</v>
      </c>
      <c r="F30" t="s">
        <v>16</v>
      </c>
      <c r="G30">
        <v>7</v>
      </c>
      <c r="H30" s="1">
        <v>43594</v>
      </c>
      <c r="I30" t="s">
        <v>27</v>
      </c>
      <c r="J30">
        <v>6</v>
      </c>
      <c r="K30" t="s">
        <v>70</v>
      </c>
      <c r="L30" t="s">
        <v>23</v>
      </c>
      <c r="M30">
        <v>4</v>
      </c>
      <c r="N30">
        <v>1</v>
      </c>
      <c r="O30" t="s">
        <v>70</v>
      </c>
      <c r="P30" t="s">
        <v>18</v>
      </c>
      <c r="Q30">
        <v>-40</v>
      </c>
      <c r="R30">
        <v>85</v>
      </c>
      <c r="S30" t="s">
        <v>29</v>
      </c>
    </row>
    <row r="31" spans="1:19" x14ac:dyDescent="0.3">
      <c r="A31" s="4" t="s">
        <v>123</v>
      </c>
      <c r="B31" s="4" t="s">
        <v>94</v>
      </c>
      <c r="C31" s="4"/>
      <c r="D31" s="4"/>
      <c r="E31" t="s">
        <v>78</v>
      </c>
      <c r="F31" t="s">
        <v>16</v>
      </c>
      <c r="G31">
        <v>7</v>
      </c>
      <c r="H31" s="1">
        <v>43594</v>
      </c>
      <c r="I31" t="s">
        <v>27</v>
      </c>
      <c r="J31">
        <v>6</v>
      </c>
      <c r="K31" t="s">
        <v>70</v>
      </c>
      <c r="L31" t="s">
        <v>23</v>
      </c>
      <c r="M31" t="s">
        <v>79</v>
      </c>
      <c r="N31" t="s">
        <v>80</v>
      </c>
      <c r="O31" t="s">
        <v>71</v>
      </c>
      <c r="P31" t="s">
        <v>18</v>
      </c>
      <c r="Q31">
        <v>-40</v>
      </c>
      <c r="R31">
        <v>85</v>
      </c>
      <c r="S31" t="s">
        <v>47</v>
      </c>
    </row>
    <row r="32" spans="1:19" x14ac:dyDescent="0.3">
      <c r="A32" s="4" t="s">
        <v>123</v>
      </c>
      <c r="B32" s="4" t="s">
        <v>94</v>
      </c>
      <c r="C32" s="4"/>
      <c r="D32" s="4"/>
      <c r="E32" t="s">
        <v>81</v>
      </c>
      <c r="F32" t="s">
        <v>16</v>
      </c>
      <c r="G32">
        <v>7</v>
      </c>
      <c r="H32" s="1">
        <v>43594</v>
      </c>
      <c r="I32" t="s">
        <v>27</v>
      </c>
      <c r="J32">
        <v>6</v>
      </c>
      <c r="K32" t="s">
        <v>70</v>
      </c>
      <c r="L32" t="s">
        <v>23</v>
      </c>
      <c r="M32" t="s">
        <v>79</v>
      </c>
      <c r="N32" t="s">
        <v>80</v>
      </c>
      <c r="O32" t="s">
        <v>70</v>
      </c>
      <c r="P32" t="s">
        <v>18</v>
      </c>
      <c r="Q32">
        <v>-40</v>
      </c>
      <c r="R32">
        <v>85</v>
      </c>
      <c r="S32" t="s">
        <v>47</v>
      </c>
    </row>
    <row r="33" spans="1:19" x14ac:dyDescent="0.3">
      <c r="A33" s="5" t="s">
        <v>123</v>
      </c>
      <c r="B33" s="5" t="s">
        <v>131</v>
      </c>
      <c r="C33" s="5" t="s">
        <v>135</v>
      </c>
      <c r="D33" s="5" t="str">
        <f>"=BD37534FV-SPL METER"</f>
        <v>=BD37534FV-SPL METER</v>
      </c>
      <c r="E33" t="s">
        <v>82</v>
      </c>
      <c r="F33" t="s">
        <v>16</v>
      </c>
      <c r="G33">
        <v>7</v>
      </c>
      <c r="H33" s="1">
        <v>43594</v>
      </c>
      <c r="I33" t="s">
        <v>27</v>
      </c>
      <c r="J33">
        <v>6</v>
      </c>
      <c r="K33" t="s">
        <v>70</v>
      </c>
      <c r="L33" t="s">
        <v>23</v>
      </c>
      <c r="M33" t="s">
        <v>79</v>
      </c>
      <c r="N33" t="s">
        <v>80</v>
      </c>
      <c r="O33" t="s">
        <v>70</v>
      </c>
      <c r="P33" t="s">
        <v>83</v>
      </c>
      <c r="Q33">
        <v>-40</v>
      </c>
      <c r="R33">
        <v>85</v>
      </c>
      <c r="S33" t="s">
        <v>47</v>
      </c>
    </row>
    <row r="34" spans="1:19" x14ac:dyDescent="0.3">
      <c r="A34" s="6" t="s">
        <v>123</v>
      </c>
      <c r="B34" s="6" t="s">
        <v>132</v>
      </c>
      <c r="C34" s="6" t="s">
        <v>135</v>
      </c>
      <c r="D34" s="6" t="s">
        <v>138</v>
      </c>
      <c r="E34" t="s">
        <v>84</v>
      </c>
      <c r="F34" t="s">
        <v>16</v>
      </c>
      <c r="G34">
        <v>7</v>
      </c>
      <c r="H34" s="1">
        <v>43594</v>
      </c>
      <c r="I34" t="s">
        <v>27</v>
      </c>
      <c r="J34">
        <v>6</v>
      </c>
      <c r="K34" t="s">
        <v>70</v>
      </c>
      <c r="L34" t="s">
        <v>23</v>
      </c>
      <c r="M34" t="s">
        <v>79</v>
      </c>
      <c r="N34" t="s">
        <v>80</v>
      </c>
      <c r="O34" t="s">
        <v>70</v>
      </c>
      <c r="P34" t="s">
        <v>83</v>
      </c>
      <c r="Q34">
        <v>-40</v>
      </c>
      <c r="R34">
        <v>85</v>
      </c>
      <c r="S34" t="s">
        <v>47</v>
      </c>
    </row>
    <row r="35" spans="1:19" x14ac:dyDescent="0.3">
      <c r="A35" s="4" t="s">
        <v>127</v>
      </c>
      <c r="B35" s="4" t="s">
        <v>94</v>
      </c>
      <c r="C35" s="4"/>
      <c r="D35" s="4"/>
      <c r="E35" t="s">
        <v>85</v>
      </c>
      <c r="F35" t="s">
        <v>16</v>
      </c>
      <c r="G35">
        <v>7</v>
      </c>
      <c r="H35" s="1">
        <v>43594</v>
      </c>
      <c r="I35" t="s">
        <v>27</v>
      </c>
      <c r="J35">
        <v>6</v>
      </c>
      <c r="K35" t="s">
        <v>70</v>
      </c>
      <c r="L35" t="s">
        <v>23</v>
      </c>
      <c r="M35" t="s">
        <v>79</v>
      </c>
      <c r="N35" t="s">
        <v>80</v>
      </c>
      <c r="O35" t="s">
        <v>71</v>
      </c>
      <c r="P35" t="s">
        <v>83</v>
      </c>
      <c r="Q35">
        <v>-40</v>
      </c>
      <c r="R35">
        <v>85</v>
      </c>
      <c r="S35" t="s">
        <v>49</v>
      </c>
    </row>
    <row r="36" spans="1:19" x14ac:dyDescent="0.3">
      <c r="A36" s="4" t="s">
        <v>127</v>
      </c>
      <c r="B36" s="4" t="s">
        <v>94</v>
      </c>
      <c r="C36" s="4"/>
      <c r="D36" s="4"/>
      <c r="E36" t="s">
        <v>86</v>
      </c>
      <c r="F36" t="s">
        <v>16</v>
      </c>
      <c r="G36">
        <v>7</v>
      </c>
      <c r="H36" s="1">
        <v>43594</v>
      </c>
      <c r="I36" t="s">
        <v>27</v>
      </c>
      <c r="J36">
        <v>6</v>
      </c>
      <c r="K36" t="s">
        <v>70</v>
      </c>
      <c r="L36" t="s">
        <v>23</v>
      </c>
      <c r="M36" t="s">
        <v>79</v>
      </c>
      <c r="N36" t="s">
        <v>80</v>
      </c>
      <c r="O36" t="s">
        <v>70</v>
      </c>
      <c r="P36" t="s">
        <v>83</v>
      </c>
      <c r="Q36">
        <v>-40</v>
      </c>
      <c r="R36">
        <v>85</v>
      </c>
      <c r="S36" t="s">
        <v>49</v>
      </c>
    </row>
    <row r="37" spans="1:19" x14ac:dyDescent="0.3">
      <c r="A37" s="5" t="s">
        <v>134</v>
      </c>
      <c r="B37" s="5" t="s">
        <v>130</v>
      </c>
      <c r="C37" s="5"/>
      <c r="D37" s="5"/>
      <c r="E37" t="s">
        <v>87</v>
      </c>
      <c r="F37" t="s">
        <v>16</v>
      </c>
      <c r="G37">
        <v>7</v>
      </c>
      <c r="H37" s="1">
        <v>43594</v>
      </c>
      <c r="I37" t="s">
        <v>27</v>
      </c>
      <c r="J37">
        <v>6</v>
      </c>
      <c r="K37" t="s">
        <v>70</v>
      </c>
      <c r="L37" t="s">
        <v>23</v>
      </c>
      <c r="M37" t="s">
        <v>79</v>
      </c>
      <c r="N37" t="s">
        <v>80</v>
      </c>
      <c r="O37" t="s">
        <v>70</v>
      </c>
      <c r="P37" t="s">
        <v>83</v>
      </c>
      <c r="Q37">
        <v>-40</v>
      </c>
      <c r="R37">
        <v>85</v>
      </c>
      <c r="S37" t="s">
        <v>49</v>
      </c>
    </row>
    <row r="38" spans="1:19" x14ac:dyDescent="0.3">
      <c r="A38" s="5" t="s">
        <v>134</v>
      </c>
      <c r="B38" s="5" t="s">
        <v>133</v>
      </c>
      <c r="C38" s="5"/>
      <c r="D38" s="5"/>
      <c r="E38" t="s">
        <v>88</v>
      </c>
      <c r="F38" t="s">
        <v>16</v>
      </c>
      <c r="G38">
        <v>7</v>
      </c>
      <c r="H38" s="1">
        <v>43594</v>
      </c>
      <c r="I38" t="s">
        <v>27</v>
      </c>
      <c r="J38">
        <v>6</v>
      </c>
      <c r="K38" t="s">
        <v>70</v>
      </c>
      <c r="L38" t="s">
        <v>23</v>
      </c>
      <c r="M38" t="s">
        <v>89</v>
      </c>
      <c r="N38" t="s">
        <v>80</v>
      </c>
      <c r="O38" t="s">
        <v>70</v>
      </c>
      <c r="P38" t="s">
        <v>83</v>
      </c>
      <c r="Q38">
        <v>-40</v>
      </c>
      <c r="R38">
        <v>85</v>
      </c>
      <c r="S38" t="s">
        <v>49</v>
      </c>
    </row>
    <row r="39" spans="1:19" x14ac:dyDescent="0.3">
      <c r="A39" s="4" t="s">
        <v>128</v>
      </c>
      <c r="B39" s="4"/>
      <c r="C39" s="4"/>
      <c r="D39" s="4"/>
      <c r="E39" t="s">
        <v>90</v>
      </c>
      <c r="F39" t="s">
        <v>16</v>
      </c>
      <c r="G39">
        <v>10</v>
      </c>
      <c r="H39" s="1">
        <v>43630</v>
      </c>
      <c r="I39" t="s">
        <v>17</v>
      </c>
      <c r="J39">
        <v>6</v>
      </c>
      <c r="K39" t="s">
        <v>91</v>
      </c>
      <c r="L39" t="s">
        <v>19</v>
      </c>
      <c r="M39" t="s">
        <v>18</v>
      </c>
      <c r="N39" t="s">
        <v>18</v>
      </c>
      <c r="O39" t="s">
        <v>18</v>
      </c>
      <c r="P39" t="s">
        <v>18</v>
      </c>
      <c r="Q39">
        <v>-20</v>
      </c>
      <c r="R39">
        <v>75</v>
      </c>
      <c r="S39" t="s">
        <v>92</v>
      </c>
    </row>
    <row r="40" spans="1:19" x14ac:dyDescent="0.3">
      <c r="A40" s="4" t="s">
        <v>118</v>
      </c>
      <c r="B40" s="4"/>
      <c r="C40" s="4"/>
      <c r="D40" s="4"/>
      <c r="E40" t="s">
        <v>93</v>
      </c>
      <c r="F40" t="s">
        <v>16</v>
      </c>
      <c r="G40">
        <v>10</v>
      </c>
      <c r="H40" s="1">
        <v>43630</v>
      </c>
      <c r="I40" t="s">
        <v>17</v>
      </c>
      <c r="J40">
        <v>2</v>
      </c>
      <c r="K40" t="s">
        <v>91</v>
      </c>
      <c r="L40" t="s">
        <v>94</v>
      </c>
      <c r="M40" t="s">
        <v>18</v>
      </c>
      <c r="N40" t="s">
        <v>18</v>
      </c>
      <c r="O40" t="s">
        <v>18</v>
      </c>
      <c r="P40" t="s">
        <v>18</v>
      </c>
      <c r="Q40">
        <v>-20</v>
      </c>
      <c r="R40">
        <v>75</v>
      </c>
      <c r="S40" t="s">
        <v>95</v>
      </c>
    </row>
    <row r="41" spans="1:19" x14ac:dyDescent="0.3">
      <c r="A41" s="4" t="s">
        <v>118</v>
      </c>
      <c r="B41" s="4"/>
      <c r="C41" s="4"/>
      <c r="D41" s="4"/>
      <c r="E41" t="s">
        <v>96</v>
      </c>
      <c r="F41" t="s">
        <v>16</v>
      </c>
      <c r="G41">
        <v>10</v>
      </c>
      <c r="H41" s="1">
        <v>43630</v>
      </c>
      <c r="I41" t="s">
        <v>17</v>
      </c>
      <c r="J41">
        <v>6</v>
      </c>
      <c r="K41" t="s">
        <v>97</v>
      </c>
      <c r="L41" t="s">
        <v>19</v>
      </c>
      <c r="M41" t="s">
        <v>18</v>
      </c>
      <c r="N41" t="s">
        <v>18</v>
      </c>
      <c r="O41" t="s">
        <v>18</v>
      </c>
      <c r="P41" t="s">
        <v>18</v>
      </c>
      <c r="Q41">
        <v>-20</v>
      </c>
      <c r="R41">
        <v>75</v>
      </c>
      <c r="S41" t="s">
        <v>98</v>
      </c>
    </row>
    <row r="42" spans="1:19" x14ac:dyDescent="0.3">
      <c r="A42" s="5" t="s">
        <v>117</v>
      </c>
      <c r="B42" s="5"/>
      <c r="C42" s="5"/>
      <c r="D42" s="5"/>
      <c r="E42" t="s">
        <v>99</v>
      </c>
      <c r="F42" t="s">
        <v>16</v>
      </c>
      <c r="G42">
        <v>10</v>
      </c>
      <c r="H42" s="1">
        <v>43630</v>
      </c>
      <c r="I42" t="s">
        <v>17</v>
      </c>
      <c r="J42">
        <v>6</v>
      </c>
      <c r="K42" t="s">
        <v>97</v>
      </c>
      <c r="L42" t="s">
        <v>19</v>
      </c>
      <c r="M42" t="s">
        <v>18</v>
      </c>
      <c r="N42" t="s">
        <v>18</v>
      </c>
      <c r="O42" t="s">
        <v>18</v>
      </c>
      <c r="P42" t="s">
        <v>18</v>
      </c>
      <c r="Q42">
        <v>-20</v>
      </c>
      <c r="R42">
        <v>75</v>
      </c>
      <c r="S42" t="s">
        <v>24</v>
      </c>
    </row>
    <row r="43" spans="1:19" x14ac:dyDescent="0.3">
      <c r="A43" s="4" t="s">
        <v>118</v>
      </c>
      <c r="B43" s="4"/>
      <c r="C43" s="4"/>
      <c r="D43" s="4"/>
      <c r="E43" t="s">
        <v>100</v>
      </c>
      <c r="F43" t="s">
        <v>16</v>
      </c>
      <c r="G43">
        <v>10</v>
      </c>
      <c r="H43" s="1">
        <v>43630</v>
      </c>
      <c r="I43" t="s">
        <v>17</v>
      </c>
      <c r="J43">
        <v>6</v>
      </c>
      <c r="K43" t="s">
        <v>97</v>
      </c>
      <c r="L43" t="s">
        <v>19</v>
      </c>
      <c r="M43" t="s">
        <v>18</v>
      </c>
      <c r="N43" t="s">
        <v>18</v>
      </c>
      <c r="O43" t="s">
        <v>18</v>
      </c>
      <c r="P43" t="s">
        <v>18</v>
      </c>
      <c r="Q43">
        <v>-20</v>
      </c>
      <c r="R43">
        <v>75</v>
      </c>
      <c r="S43" t="s">
        <v>98</v>
      </c>
    </row>
    <row r="44" spans="1:19" x14ac:dyDescent="0.3">
      <c r="A44" s="4" t="s">
        <v>128</v>
      </c>
      <c r="B44" s="4"/>
      <c r="C44" s="4"/>
      <c r="D44" s="4"/>
      <c r="E44" t="s">
        <v>101</v>
      </c>
      <c r="F44" t="s">
        <v>16</v>
      </c>
      <c r="G44">
        <v>10</v>
      </c>
      <c r="H44" s="1">
        <v>43630</v>
      </c>
      <c r="I44" t="s">
        <v>17</v>
      </c>
      <c r="J44">
        <v>7</v>
      </c>
      <c r="K44" t="s">
        <v>97</v>
      </c>
      <c r="L44" t="s">
        <v>19</v>
      </c>
      <c r="M44" t="s">
        <v>18</v>
      </c>
      <c r="N44" t="s">
        <v>18</v>
      </c>
      <c r="O44" t="s">
        <v>18</v>
      </c>
      <c r="P44" t="s">
        <v>18</v>
      </c>
      <c r="Q44">
        <v>-20</v>
      </c>
      <c r="R44">
        <v>75</v>
      </c>
      <c r="S44" t="s">
        <v>92</v>
      </c>
    </row>
    <row r="45" spans="1:19" x14ac:dyDescent="0.3">
      <c r="A45" s="4" t="s">
        <v>128</v>
      </c>
      <c r="B45" s="4"/>
      <c r="C45" s="4"/>
      <c r="D45" s="4"/>
      <c r="E45" t="s">
        <v>102</v>
      </c>
      <c r="F45" t="s">
        <v>16</v>
      </c>
      <c r="G45">
        <v>10</v>
      </c>
      <c r="H45" s="1">
        <v>43630</v>
      </c>
      <c r="I45" t="s">
        <v>17</v>
      </c>
      <c r="J45">
        <v>7</v>
      </c>
      <c r="K45" t="s">
        <v>97</v>
      </c>
      <c r="L45" t="s">
        <v>19</v>
      </c>
      <c r="M45" t="s">
        <v>18</v>
      </c>
      <c r="N45" t="s">
        <v>18</v>
      </c>
      <c r="O45" t="s">
        <v>18</v>
      </c>
      <c r="P45" t="s">
        <v>18</v>
      </c>
      <c r="Q45">
        <v>-20</v>
      </c>
      <c r="R45">
        <v>75</v>
      </c>
      <c r="S45" t="s">
        <v>103</v>
      </c>
    </row>
    <row r="46" spans="1:19" x14ac:dyDescent="0.3">
      <c r="A46" s="4" t="s">
        <v>128</v>
      </c>
      <c r="B46" s="4"/>
      <c r="C46" s="4"/>
      <c r="D46" s="4"/>
      <c r="E46" t="s">
        <v>104</v>
      </c>
      <c r="F46" t="s">
        <v>16</v>
      </c>
      <c r="G46">
        <v>10</v>
      </c>
      <c r="H46" s="1">
        <v>43691</v>
      </c>
      <c r="I46" t="s">
        <v>17</v>
      </c>
      <c r="J46">
        <v>6</v>
      </c>
      <c r="K46" t="s">
        <v>97</v>
      </c>
      <c r="L46" t="s">
        <v>19</v>
      </c>
      <c r="M46" t="s">
        <v>18</v>
      </c>
      <c r="N46" t="s">
        <v>18</v>
      </c>
      <c r="O46" t="s">
        <v>18</v>
      </c>
      <c r="P46" t="s">
        <v>18</v>
      </c>
      <c r="Q46">
        <v>-20</v>
      </c>
      <c r="R46">
        <v>75</v>
      </c>
      <c r="S46" t="s">
        <v>105</v>
      </c>
    </row>
    <row r="47" spans="1:19" x14ac:dyDescent="0.3">
      <c r="A47" s="4" t="s">
        <v>118</v>
      </c>
      <c r="B47" s="4"/>
      <c r="C47" s="4"/>
      <c r="D47" s="4"/>
      <c r="E47" t="s">
        <v>106</v>
      </c>
      <c r="F47" t="s">
        <v>16</v>
      </c>
      <c r="G47">
        <v>10</v>
      </c>
      <c r="H47" s="1">
        <v>43630</v>
      </c>
      <c r="I47" t="s">
        <v>17</v>
      </c>
      <c r="J47" s="2">
        <v>1E+21</v>
      </c>
      <c r="K47" t="s">
        <v>18</v>
      </c>
      <c r="L47" t="s">
        <v>18</v>
      </c>
      <c r="M47" t="s">
        <v>18</v>
      </c>
      <c r="N47" t="s">
        <v>18</v>
      </c>
      <c r="O47" t="s">
        <v>18</v>
      </c>
      <c r="P47" t="s">
        <v>18</v>
      </c>
      <c r="Q47">
        <v>-20</v>
      </c>
      <c r="R47">
        <v>75</v>
      </c>
      <c r="S47" t="s">
        <v>49</v>
      </c>
    </row>
    <row r="48" spans="1:19" x14ac:dyDescent="0.3">
      <c r="A48" s="4" t="s">
        <v>118</v>
      </c>
      <c r="B48" s="4"/>
      <c r="C48" s="4"/>
      <c r="D48" s="4"/>
      <c r="E48" t="s">
        <v>107</v>
      </c>
      <c r="F48" t="s">
        <v>16</v>
      </c>
      <c r="G48">
        <v>8</v>
      </c>
      <c r="H48" s="1">
        <v>43630</v>
      </c>
      <c r="I48" t="s">
        <v>17</v>
      </c>
      <c r="J48" s="2">
        <v>1E+21</v>
      </c>
      <c r="K48" t="s">
        <v>18</v>
      </c>
      <c r="L48" t="s">
        <v>18</v>
      </c>
      <c r="M48" t="s">
        <v>18</v>
      </c>
      <c r="N48" t="s">
        <v>18</v>
      </c>
      <c r="O48" t="s">
        <v>18</v>
      </c>
      <c r="P48" t="s">
        <v>18</v>
      </c>
      <c r="Q48">
        <v>-20</v>
      </c>
      <c r="R48">
        <v>75</v>
      </c>
      <c r="S48" t="s">
        <v>29</v>
      </c>
    </row>
    <row r="49" spans="1:19" x14ac:dyDescent="0.3">
      <c r="A49" s="5" t="s">
        <v>117</v>
      </c>
      <c r="B49" s="5"/>
      <c r="C49" s="5"/>
      <c r="D49" s="5"/>
      <c r="E49" t="s">
        <v>108</v>
      </c>
      <c r="F49" t="s">
        <v>16</v>
      </c>
      <c r="G49" s="1">
        <v>43591</v>
      </c>
      <c r="H49" s="1">
        <v>43594</v>
      </c>
      <c r="I49" t="s">
        <v>17</v>
      </c>
      <c r="J49" s="2">
        <v>1E+21</v>
      </c>
      <c r="K49" t="s">
        <v>109</v>
      </c>
      <c r="L49" t="s">
        <v>23</v>
      </c>
      <c r="M49" t="s">
        <v>18</v>
      </c>
      <c r="N49" t="s">
        <v>18</v>
      </c>
      <c r="O49" t="s">
        <v>18</v>
      </c>
      <c r="P49" t="s">
        <v>18</v>
      </c>
      <c r="Q49">
        <v>-25</v>
      </c>
      <c r="R49">
        <v>75</v>
      </c>
      <c r="S49" t="s">
        <v>49</v>
      </c>
    </row>
    <row r="50" spans="1:19" x14ac:dyDescent="0.3">
      <c r="A50" s="5" t="s">
        <v>117</v>
      </c>
      <c r="B50" s="5"/>
      <c r="C50" s="5"/>
      <c r="D50" s="5"/>
      <c r="E50" t="s">
        <v>110</v>
      </c>
      <c r="F50" t="s">
        <v>16</v>
      </c>
      <c r="G50" s="1">
        <v>43589</v>
      </c>
      <c r="H50" s="1">
        <v>43594</v>
      </c>
      <c r="I50" t="s">
        <v>17</v>
      </c>
      <c r="J50" s="2">
        <v>1E+21</v>
      </c>
      <c r="K50" t="s">
        <v>111</v>
      </c>
      <c r="L50" t="s">
        <v>19</v>
      </c>
      <c r="M50" t="s">
        <v>18</v>
      </c>
      <c r="N50" t="s">
        <v>18</v>
      </c>
      <c r="O50" t="s">
        <v>18</v>
      </c>
      <c r="P50" t="s">
        <v>18</v>
      </c>
      <c r="Q50">
        <v>-40</v>
      </c>
      <c r="R50">
        <v>85</v>
      </c>
      <c r="S50" t="s">
        <v>29</v>
      </c>
    </row>
    <row r="51" spans="1:19" x14ac:dyDescent="0.3">
      <c r="A51" s="5" t="s">
        <v>117</v>
      </c>
      <c r="B51" s="5"/>
      <c r="C51" s="5"/>
      <c r="D51" s="5"/>
      <c r="E51" t="s">
        <v>112</v>
      </c>
      <c r="F51" t="s">
        <v>16</v>
      </c>
      <c r="G51" s="1">
        <v>43589</v>
      </c>
      <c r="H51" s="1">
        <v>43594</v>
      </c>
      <c r="I51" t="s">
        <v>17</v>
      </c>
      <c r="J51" s="2">
        <v>1E+21</v>
      </c>
      <c r="K51" t="s">
        <v>111</v>
      </c>
      <c r="L51" t="s">
        <v>19</v>
      </c>
      <c r="M51" t="s">
        <v>18</v>
      </c>
      <c r="N51" t="s">
        <v>18</v>
      </c>
      <c r="O51" t="s">
        <v>18</v>
      </c>
      <c r="P51" t="s">
        <v>18</v>
      </c>
      <c r="Q51">
        <v>-25</v>
      </c>
      <c r="R51">
        <v>75</v>
      </c>
      <c r="S51" t="s">
        <v>29</v>
      </c>
    </row>
    <row r="52" spans="1:19" x14ac:dyDescent="0.3">
      <c r="A52" s="5" t="s">
        <v>117</v>
      </c>
      <c r="B52" s="5"/>
      <c r="C52" s="5"/>
      <c r="D52" s="5"/>
      <c r="E52" t="s">
        <v>113</v>
      </c>
      <c r="F52" t="s">
        <v>16</v>
      </c>
      <c r="G52" s="1">
        <v>43589</v>
      </c>
      <c r="H52" s="1">
        <v>43594</v>
      </c>
      <c r="I52" t="s">
        <v>17</v>
      </c>
      <c r="J52" s="2">
        <v>1E+21</v>
      </c>
      <c r="K52" t="s">
        <v>111</v>
      </c>
      <c r="L52" t="s">
        <v>19</v>
      </c>
      <c r="M52" t="s">
        <v>18</v>
      </c>
      <c r="N52" t="s">
        <v>18</v>
      </c>
      <c r="O52" t="s">
        <v>18</v>
      </c>
      <c r="P52" t="s">
        <v>18</v>
      </c>
      <c r="Q52">
        <v>-25</v>
      </c>
      <c r="R52">
        <v>75</v>
      </c>
      <c r="S52" t="s">
        <v>49</v>
      </c>
    </row>
    <row r="53" spans="1:19" x14ac:dyDescent="0.3">
      <c r="A53" s="5" t="s">
        <v>117</v>
      </c>
      <c r="B53" s="5"/>
      <c r="C53" s="5"/>
      <c r="D53" s="5"/>
      <c r="E53" t="s">
        <v>114</v>
      </c>
      <c r="F53" t="s">
        <v>16</v>
      </c>
      <c r="G53" s="1">
        <v>43589</v>
      </c>
      <c r="H53" s="1">
        <v>43594</v>
      </c>
      <c r="I53" t="s">
        <v>17</v>
      </c>
      <c r="J53" s="2">
        <v>1E+21</v>
      </c>
      <c r="K53" t="s">
        <v>111</v>
      </c>
      <c r="L53" t="s">
        <v>19</v>
      </c>
      <c r="M53" t="s">
        <v>18</v>
      </c>
      <c r="N53" t="s">
        <v>18</v>
      </c>
      <c r="O53" t="s">
        <v>18</v>
      </c>
      <c r="P53" t="s">
        <v>18</v>
      </c>
      <c r="Q53">
        <v>-40</v>
      </c>
      <c r="R53">
        <v>85</v>
      </c>
      <c r="S53" t="s">
        <v>29</v>
      </c>
    </row>
    <row r="54" spans="1:19" x14ac:dyDescent="0.3">
      <c r="A54" s="5" t="s">
        <v>117</v>
      </c>
      <c r="B54" s="5"/>
      <c r="C54" s="5"/>
      <c r="D54" s="5"/>
      <c r="E54" t="s">
        <v>115</v>
      </c>
      <c r="F54" t="s">
        <v>16</v>
      </c>
      <c r="G54" s="1">
        <v>43591</v>
      </c>
      <c r="H54" s="1">
        <v>43594</v>
      </c>
      <c r="I54" t="s">
        <v>17</v>
      </c>
      <c r="J54" s="2">
        <v>1E+21</v>
      </c>
      <c r="K54" t="s">
        <v>111</v>
      </c>
      <c r="L54" t="s">
        <v>23</v>
      </c>
      <c r="M54" t="s">
        <v>18</v>
      </c>
      <c r="N54" t="s">
        <v>18</v>
      </c>
      <c r="O54" t="s">
        <v>18</v>
      </c>
      <c r="P54" t="s">
        <v>18</v>
      </c>
      <c r="Q54">
        <v>-20</v>
      </c>
      <c r="R54">
        <v>75</v>
      </c>
      <c r="S54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M8" sqref="M8"/>
    </sheetView>
  </sheetViews>
  <sheetFormatPr defaultRowHeight="14.4" x14ac:dyDescent="0.3"/>
  <sheetData>
    <row r="1" spans="1:13" x14ac:dyDescent="0.3">
      <c r="A1" t="s">
        <v>202</v>
      </c>
      <c r="B1" t="s">
        <v>203</v>
      </c>
      <c r="C1" t="s">
        <v>200</v>
      </c>
      <c r="D1" t="s">
        <v>201</v>
      </c>
      <c r="E1">
        <v>10000</v>
      </c>
      <c r="F1">
        <v>16000</v>
      </c>
      <c r="G1">
        <v>18000</v>
      </c>
      <c r="H1">
        <v>20000</v>
      </c>
      <c r="I1">
        <v>22000</v>
      </c>
      <c r="J1">
        <v>30000</v>
      </c>
      <c r="K1">
        <v>40000</v>
      </c>
      <c r="L1">
        <v>400000</v>
      </c>
      <c r="M1">
        <v>600000</v>
      </c>
    </row>
    <row r="2" spans="1:13" x14ac:dyDescent="0.3">
      <c r="A2">
        <v>6.8</v>
      </c>
      <c r="B2">
        <v>0.68</v>
      </c>
      <c r="C2" t="s">
        <v>244</v>
      </c>
      <c r="D2" t="s">
        <v>292</v>
      </c>
      <c r="E2" t="s">
        <v>293</v>
      </c>
      <c r="F2" t="s">
        <v>294</v>
      </c>
      <c r="G2" t="s">
        <v>295</v>
      </c>
      <c r="H2" t="s">
        <v>296</v>
      </c>
      <c r="I2" t="s">
        <v>297</v>
      </c>
      <c r="J2" t="s">
        <v>298</v>
      </c>
      <c r="K2" t="s">
        <v>299</v>
      </c>
      <c r="L2" t="s">
        <v>300</v>
      </c>
    </row>
    <row r="3" spans="1:13" x14ac:dyDescent="0.3">
      <c r="A3">
        <v>6.8</v>
      </c>
      <c r="B3">
        <v>1</v>
      </c>
      <c r="C3" t="s">
        <v>282</v>
      </c>
      <c r="D3" t="s">
        <v>283</v>
      </c>
      <c r="E3" t="s">
        <v>284</v>
      </c>
      <c r="F3" t="s">
        <v>285</v>
      </c>
      <c r="G3" t="s">
        <v>286</v>
      </c>
      <c r="H3" t="s">
        <v>287</v>
      </c>
      <c r="I3" t="s">
        <v>288</v>
      </c>
      <c r="J3" t="s">
        <v>289</v>
      </c>
      <c r="K3" t="s">
        <v>290</v>
      </c>
      <c r="L3" t="s">
        <v>291</v>
      </c>
    </row>
    <row r="4" spans="1:13" x14ac:dyDescent="0.3">
      <c r="A4">
        <v>8.1999999999999993</v>
      </c>
      <c r="B4">
        <v>1</v>
      </c>
      <c r="C4" t="s">
        <v>321</v>
      </c>
      <c r="D4" t="s">
        <v>322</v>
      </c>
      <c r="E4" t="s">
        <v>323</v>
      </c>
      <c r="F4" t="s">
        <v>324</v>
      </c>
      <c r="G4" t="s">
        <v>325</v>
      </c>
      <c r="H4" t="s">
        <v>326</v>
      </c>
      <c r="I4" t="s">
        <v>327</v>
      </c>
      <c r="J4" t="s">
        <v>328</v>
      </c>
      <c r="K4" t="s">
        <v>329</v>
      </c>
      <c r="L4" t="s">
        <v>330</v>
      </c>
    </row>
    <row r="5" spans="1:13" x14ac:dyDescent="0.3">
      <c r="A5">
        <v>10</v>
      </c>
      <c r="B5">
        <v>0.68</v>
      </c>
      <c r="C5" t="s">
        <v>350</v>
      </c>
      <c r="D5" t="s">
        <v>283</v>
      </c>
      <c r="E5" t="s">
        <v>351</v>
      </c>
      <c r="F5" t="s">
        <v>352</v>
      </c>
      <c r="G5" t="s">
        <v>353</v>
      </c>
      <c r="H5" t="s">
        <v>354</v>
      </c>
      <c r="I5" t="s">
        <v>355</v>
      </c>
      <c r="J5" t="s">
        <v>356</v>
      </c>
      <c r="K5" t="s">
        <v>357</v>
      </c>
      <c r="L5" t="s">
        <v>358</v>
      </c>
      <c r="M5" t="s">
        <v>373</v>
      </c>
    </row>
    <row r="6" spans="1:13" x14ac:dyDescent="0.3">
      <c r="A6">
        <v>10</v>
      </c>
      <c r="B6">
        <v>1</v>
      </c>
      <c r="C6" t="s">
        <v>244</v>
      </c>
      <c r="D6" t="s">
        <v>273</v>
      </c>
      <c r="E6" t="s">
        <v>274</v>
      </c>
      <c r="F6" t="s">
        <v>275</v>
      </c>
      <c r="G6" t="s">
        <v>276</v>
      </c>
      <c r="H6" t="s">
        <v>277</v>
      </c>
      <c r="I6" t="s">
        <v>278</v>
      </c>
      <c r="J6" t="s">
        <v>279</v>
      </c>
      <c r="K6" t="s">
        <v>280</v>
      </c>
      <c r="L6" t="s">
        <v>281</v>
      </c>
      <c r="M6" t="s">
        <v>372</v>
      </c>
    </row>
    <row r="7" spans="1:13" x14ac:dyDescent="0.3">
      <c r="A7">
        <v>10</v>
      </c>
      <c r="B7">
        <v>1.2</v>
      </c>
      <c r="C7" t="s">
        <v>234</v>
      </c>
      <c r="D7" t="s">
        <v>264</v>
      </c>
      <c r="E7" t="s">
        <v>265</v>
      </c>
      <c r="F7" t="s">
        <v>266</v>
      </c>
      <c r="G7" t="s">
        <v>267</v>
      </c>
      <c r="H7" t="s">
        <v>268</v>
      </c>
      <c r="I7" t="s">
        <v>269</v>
      </c>
      <c r="J7" t="s">
        <v>270</v>
      </c>
      <c r="K7" t="s">
        <v>271</v>
      </c>
      <c r="L7" t="s">
        <v>272</v>
      </c>
      <c r="M7" t="s">
        <v>371</v>
      </c>
    </row>
    <row r="8" spans="1:13" x14ac:dyDescent="0.3">
      <c r="A8">
        <v>10</v>
      </c>
      <c r="B8">
        <v>1.5</v>
      </c>
      <c r="C8" t="s">
        <v>254</v>
      </c>
      <c r="D8" t="s">
        <v>255</v>
      </c>
      <c r="E8" t="s">
        <v>256</v>
      </c>
      <c r="F8" t="s">
        <v>257</v>
      </c>
      <c r="G8" t="s">
        <v>258</v>
      </c>
      <c r="H8" t="s">
        <v>259</v>
      </c>
      <c r="I8" t="s">
        <v>260</v>
      </c>
      <c r="J8" t="s">
        <v>261</v>
      </c>
      <c r="K8" t="s">
        <v>262</v>
      </c>
      <c r="L8" t="s">
        <v>263</v>
      </c>
      <c r="M8" t="s">
        <v>370</v>
      </c>
    </row>
    <row r="9" spans="1:13" x14ac:dyDescent="0.3">
      <c r="A9">
        <v>10</v>
      </c>
      <c r="B9">
        <v>2.2000000000000002</v>
      </c>
      <c r="C9" t="s">
        <v>359</v>
      </c>
      <c r="D9" t="s">
        <v>360</v>
      </c>
      <c r="E9" t="s">
        <v>361</v>
      </c>
      <c r="F9" t="s">
        <v>362</v>
      </c>
      <c r="G9" t="s">
        <v>363</v>
      </c>
      <c r="H9" t="s">
        <v>364</v>
      </c>
      <c r="I9" t="s">
        <v>365</v>
      </c>
      <c r="J9" t="s">
        <v>366</v>
      </c>
      <c r="K9" t="s">
        <v>367</v>
      </c>
      <c r="L9" t="s">
        <v>368</v>
      </c>
      <c r="M9" t="s">
        <v>369</v>
      </c>
    </row>
    <row r="10" spans="1:13" x14ac:dyDescent="0.3">
      <c r="A10">
        <v>12</v>
      </c>
      <c r="B10">
        <v>1.2</v>
      </c>
      <c r="C10" t="s">
        <v>244</v>
      </c>
      <c r="D10" t="s">
        <v>331</v>
      </c>
      <c r="E10" t="s">
        <v>332</v>
      </c>
      <c r="F10" t="s">
        <v>333</v>
      </c>
      <c r="G10" t="s">
        <v>334</v>
      </c>
      <c r="H10" t="s">
        <v>335</v>
      </c>
      <c r="I10" t="s">
        <v>336</v>
      </c>
      <c r="J10" t="s">
        <v>337</v>
      </c>
      <c r="K10" t="s">
        <v>338</v>
      </c>
      <c r="L10" t="s">
        <v>339</v>
      </c>
    </row>
    <row r="11" spans="1:13" x14ac:dyDescent="0.3">
      <c r="A11">
        <v>12</v>
      </c>
      <c r="B11">
        <v>1.5</v>
      </c>
      <c r="C11" t="s">
        <v>340</v>
      </c>
      <c r="D11" t="s">
        <v>341</v>
      </c>
      <c r="E11" t="s">
        <v>342</v>
      </c>
      <c r="F11" t="s">
        <v>343</v>
      </c>
      <c r="G11" t="s">
        <v>344</v>
      </c>
      <c r="H11" t="s">
        <v>345</v>
      </c>
      <c r="I11" t="s">
        <v>346</v>
      </c>
      <c r="J11" t="s">
        <v>347</v>
      </c>
      <c r="K11" t="s">
        <v>348</v>
      </c>
      <c r="L11" t="s">
        <v>349</v>
      </c>
    </row>
    <row r="12" spans="1:13" x14ac:dyDescent="0.3">
      <c r="A12">
        <v>15</v>
      </c>
      <c r="B12">
        <v>0.68</v>
      </c>
      <c r="C12" t="s">
        <v>301</v>
      </c>
      <c r="D12" t="s">
        <v>302</v>
      </c>
      <c r="E12" t="s">
        <v>303</v>
      </c>
      <c r="F12" t="s">
        <v>304</v>
      </c>
      <c r="G12" t="s">
        <v>305</v>
      </c>
      <c r="H12" t="s">
        <v>306</v>
      </c>
      <c r="I12" t="s">
        <v>307</v>
      </c>
      <c r="J12" t="s">
        <v>308</v>
      </c>
      <c r="K12" t="s">
        <v>309</v>
      </c>
      <c r="L12" t="s">
        <v>310</v>
      </c>
    </row>
    <row r="13" spans="1:13" x14ac:dyDescent="0.3">
      <c r="A13">
        <v>15</v>
      </c>
      <c r="B13">
        <v>1.5</v>
      </c>
      <c r="C13" t="s">
        <v>244</v>
      </c>
      <c r="D13" t="s">
        <v>245</v>
      </c>
      <c r="E13" t="s">
        <v>246</v>
      </c>
      <c r="F13" t="s">
        <v>247</v>
      </c>
      <c r="G13" t="s">
        <v>248</v>
      </c>
      <c r="H13" t="s">
        <v>249</v>
      </c>
      <c r="I13" t="s">
        <v>250</v>
      </c>
      <c r="J13" t="s">
        <v>251</v>
      </c>
      <c r="K13" t="s">
        <v>252</v>
      </c>
      <c r="L13" t="s">
        <v>253</v>
      </c>
    </row>
    <row r="14" spans="1:13" x14ac:dyDescent="0.3">
      <c r="A14">
        <v>15</v>
      </c>
      <c r="B14">
        <v>1.8</v>
      </c>
      <c r="C14" t="s">
        <v>234</v>
      </c>
      <c r="D14" t="s">
        <v>235</v>
      </c>
      <c r="E14" t="s">
        <v>236</v>
      </c>
      <c r="F14" t="s">
        <v>237</v>
      </c>
      <c r="G14" t="s">
        <v>238</v>
      </c>
      <c r="H14" t="s">
        <v>239</v>
      </c>
      <c r="I14" t="s">
        <v>240</v>
      </c>
      <c r="J14" t="s">
        <v>241</v>
      </c>
      <c r="K14" t="s">
        <v>242</v>
      </c>
      <c r="L14" t="s">
        <v>243</v>
      </c>
    </row>
    <row r="15" spans="1:13" x14ac:dyDescent="0.3">
      <c r="A15">
        <v>15</v>
      </c>
      <c r="B15">
        <v>2</v>
      </c>
      <c r="C15" t="s">
        <v>224</v>
      </c>
      <c r="D15" t="s">
        <v>225</v>
      </c>
      <c r="E15" t="s">
        <v>226</v>
      </c>
      <c r="F15" t="s">
        <v>227</v>
      </c>
      <c r="G15" t="s">
        <v>228</v>
      </c>
      <c r="H15" t="s">
        <v>229</v>
      </c>
      <c r="I15" t="s">
        <v>230</v>
      </c>
      <c r="J15" t="s">
        <v>231</v>
      </c>
      <c r="K15" t="s">
        <v>232</v>
      </c>
      <c r="L15" t="s">
        <v>233</v>
      </c>
    </row>
    <row r="16" spans="1:13" x14ac:dyDescent="0.3">
      <c r="A16">
        <v>15</v>
      </c>
      <c r="B16">
        <v>2.2000000000000002</v>
      </c>
      <c r="C16" t="s">
        <v>214</v>
      </c>
      <c r="D16" t="s">
        <v>215</v>
      </c>
      <c r="E16" t="s">
        <v>216</v>
      </c>
      <c r="F16" t="s">
        <v>217</v>
      </c>
      <c r="G16" t="s">
        <v>218</v>
      </c>
      <c r="H16" t="s">
        <v>219</v>
      </c>
      <c r="I16" t="s">
        <v>220</v>
      </c>
      <c r="J16" t="s">
        <v>221</v>
      </c>
      <c r="K16" t="s">
        <v>222</v>
      </c>
      <c r="L16" t="s">
        <v>223</v>
      </c>
    </row>
    <row r="17" spans="1:12" x14ac:dyDescent="0.3">
      <c r="A17">
        <v>22</v>
      </c>
      <c r="B17">
        <v>0.68</v>
      </c>
      <c r="C17" t="s">
        <v>311</v>
      </c>
      <c r="D17" t="s">
        <v>312</v>
      </c>
      <c r="E17" t="s">
        <v>313</v>
      </c>
      <c r="F17" t="s">
        <v>314</v>
      </c>
      <c r="G17" t="s">
        <v>315</v>
      </c>
      <c r="H17" t="s">
        <v>316</v>
      </c>
      <c r="I17" t="s">
        <v>317</v>
      </c>
      <c r="J17" t="s">
        <v>318</v>
      </c>
      <c r="K17" t="s">
        <v>319</v>
      </c>
      <c r="L17" t="s">
        <v>320</v>
      </c>
    </row>
    <row r="18" spans="1:12" x14ac:dyDescent="0.3">
      <c r="A18">
        <v>22</v>
      </c>
      <c r="B18">
        <v>2.7</v>
      </c>
      <c r="C18" t="s">
        <v>204</v>
      </c>
      <c r="D18" t="s">
        <v>205</v>
      </c>
      <c r="E18" t="s">
        <v>206</v>
      </c>
      <c r="F18" t="s">
        <v>207</v>
      </c>
      <c r="G18" t="s">
        <v>208</v>
      </c>
      <c r="H18" t="s">
        <v>209</v>
      </c>
      <c r="I18" t="s">
        <v>210</v>
      </c>
      <c r="J18" t="s">
        <v>211</v>
      </c>
      <c r="K18" t="s">
        <v>212</v>
      </c>
      <c r="L18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4" sqref="D14"/>
    </sheetView>
  </sheetViews>
  <sheetFormatPr defaultRowHeight="14.4" x14ac:dyDescent="0.3"/>
  <cols>
    <col min="1" max="1" width="8.88671875" style="7"/>
    <col min="2" max="2" width="14.88671875" bestFit="1" customWidth="1"/>
    <col min="3" max="3" width="14.88671875" customWidth="1"/>
    <col min="4" max="6" width="8.88671875" style="8"/>
  </cols>
  <sheetData>
    <row r="1" spans="1:6" x14ac:dyDescent="0.3">
      <c r="A1" s="7" t="s">
        <v>139</v>
      </c>
      <c r="B1" t="s">
        <v>140</v>
      </c>
      <c r="C1" t="s">
        <v>141</v>
      </c>
      <c r="D1" s="8" t="s">
        <v>142</v>
      </c>
      <c r="E1" s="8" t="s">
        <v>143</v>
      </c>
      <c r="F1" s="8" t="s">
        <v>144</v>
      </c>
    </row>
    <row r="2" spans="1:6" x14ac:dyDescent="0.3">
      <c r="A2" s="7">
        <v>26</v>
      </c>
      <c r="B2">
        <v>4</v>
      </c>
      <c r="C2">
        <v>0.88</v>
      </c>
      <c r="D2" s="8">
        <f t="shared" ref="D2:D5" si="0">POWER(A2/SQRT(2)*C2,2)/B2</f>
        <v>65.436799999999991</v>
      </c>
      <c r="E2" s="8">
        <f t="shared" ref="E2:E5" si="1">D2/C2</f>
        <v>74.359999999999985</v>
      </c>
      <c r="F2" s="8">
        <f t="shared" ref="F2:F5" si="2">E2/A2</f>
        <v>2.8599999999999994</v>
      </c>
    </row>
    <row r="3" spans="1:6" x14ac:dyDescent="0.3">
      <c r="A3" s="7">
        <v>25.5</v>
      </c>
      <c r="B3">
        <v>4</v>
      </c>
      <c r="C3">
        <v>0.88</v>
      </c>
      <c r="D3" s="8">
        <f t="shared" si="0"/>
        <v>62.944200000000002</v>
      </c>
      <c r="E3" s="8">
        <f t="shared" si="1"/>
        <v>71.527500000000003</v>
      </c>
      <c r="F3" s="8">
        <f t="shared" si="2"/>
        <v>2.8050000000000002</v>
      </c>
    </row>
    <row r="4" spans="1:6" x14ac:dyDescent="0.3">
      <c r="A4" s="7">
        <v>25</v>
      </c>
      <c r="B4">
        <v>4</v>
      </c>
      <c r="C4">
        <v>0.88</v>
      </c>
      <c r="D4" s="8">
        <f t="shared" si="0"/>
        <v>60.499999999999986</v>
      </c>
      <c r="E4" s="8">
        <f t="shared" si="1"/>
        <v>68.749999999999986</v>
      </c>
      <c r="F4" s="8">
        <f t="shared" si="2"/>
        <v>2.7499999999999996</v>
      </c>
    </row>
    <row r="5" spans="1:6" x14ac:dyDescent="0.3">
      <c r="A5" s="7">
        <v>24.5</v>
      </c>
      <c r="B5">
        <v>4</v>
      </c>
      <c r="C5">
        <v>0.88</v>
      </c>
      <c r="D5" s="8">
        <f t="shared" si="0"/>
        <v>58.104199999999977</v>
      </c>
      <c r="E5" s="8">
        <f t="shared" si="1"/>
        <v>66.027499999999975</v>
      </c>
      <c r="F5" s="8">
        <f t="shared" si="2"/>
        <v>2.694999999999999</v>
      </c>
    </row>
    <row r="6" spans="1:6" x14ac:dyDescent="0.3">
      <c r="A6" s="7">
        <v>24</v>
      </c>
      <c r="B6">
        <v>4</v>
      </c>
      <c r="C6">
        <v>0.88</v>
      </c>
      <c r="D6" s="8">
        <f>POWER(A6/SQRT(2)*C6,2)/B6</f>
        <v>55.756799999999991</v>
      </c>
      <c r="E6" s="8">
        <f>D6/C6</f>
        <v>63.359999999999992</v>
      </c>
      <c r="F6" s="8">
        <f>E6/A6</f>
        <v>2.6399999999999997</v>
      </c>
    </row>
    <row r="7" spans="1:6" x14ac:dyDescent="0.3">
      <c r="A7" s="7">
        <v>23.5</v>
      </c>
      <c r="B7">
        <v>4</v>
      </c>
      <c r="C7">
        <v>0.88</v>
      </c>
      <c r="D7" s="8">
        <f t="shared" ref="D7:D20" si="3">POWER(A7/SQRT(2)*C7,2)/B7</f>
        <v>53.457799999999999</v>
      </c>
      <c r="E7" s="8">
        <f t="shared" ref="E7:E20" si="4">D7/C7</f>
        <v>60.747499999999995</v>
      </c>
      <c r="F7" s="8">
        <f t="shared" ref="F7:F20" si="5">E7/A7</f>
        <v>2.585</v>
      </c>
    </row>
    <row r="8" spans="1:6" x14ac:dyDescent="0.3">
      <c r="A8" s="7">
        <v>23</v>
      </c>
      <c r="B8">
        <v>4</v>
      </c>
      <c r="C8">
        <v>0.88</v>
      </c>
      <c r="D8" s="8">
        <f t="shared" si="3"/>
        <v>51.207199999999993</v>
      </c>
      <c r="E8" s="8">
        <f t="shared" si="4"/>
        <v>58.189999999999991</v>
      </c>
      <c r="F8" s="8">
        <f t="shared" si="5"/>
        <v>2.5299999999999998</v>
      </c>
    </row>
    <row r="9" spans="1:6" x14ac:dyDescent="0.3">
      <c r="A9" s="7">
        <v>22.5</v>
      </c>
      <c r="B9">
        <v>4</v>
      </c>
      <c r="C9">
        <v>0.88</v>
      </c>
      <c r="D9" s="8">
        <f t="shared" si="3"/>
        <v>49.004999999999995</v>
      </c>
      <c r="E9" s="8">
        <f t="shared" si="4"/>
        <v>55.687499999999993</v>
      </c>
      <c r="F9" s="8">
        <f t="shared" si="5"/>
        <v>2.4749999999999996</v>
      </c>
    </row>
    <row r="10" spans="1:6" x14ac:dyDescent="0.3">
      <c r="A10" s="7">
        <v>22</v>
      </c>
      <c r="B10">
        <v>4</v>
      </c>
      <c r="C10">
        <v>0.88</v>
      </c>
      <c r="D10" s="8">
        <f t="shared" si="3"/>
        <v>46.851200000000006</v>
      </c>
      <c r="E10" s="8">
        <f t="shared" si="4"/>
        <v>53.240000000000009</v>
      </c>
      <c r="F10" s="8">
        <f t="shared" si="5"/>
        <v>2.4200000000000004</v>
      </c>
    </row>
    <row r="11" spans="1:6" x14ac:dyDescent="0.3">
      <c r="A11" s="7">
        <v>21.5</v>
      </c>
      <c r="B11">
        <v>4</v>
      </c>
      <c r="C11">
        <v>0.88</v>
      </c>
      <c r="D11" s="8">
        <f t="shared" si="3"/>
        <v>44.745799999999988</v>
      </c>
      <c r="E11" s="8">
        <f t="shared" si="4"/>
        <v>50.847499999999989</v>
      </c>
      <c r="F11" s="8">
        <f t="shared" si="5"/>
        <v>2.3649999999999993</v>
      </c>
    </row>
    <row r="12" spans="1:6" x14ac:dyDescent="0.3">
      <c r="A12" s="7">
        <v>21</v>
      </c>
      <c r="B12">
        <v>4</v>
      </c>
      <c r="C12">
        <v>0.88</v>
      </c>
      <c r="D12" s="8">
        <f t="shared" si="3"/>
        <v>42.688799999999993</v>
      </c>
      <c r="E12" s="8">
        <f t="shared" si="4"/>
        <v>48.509999999999991</v>
      </c>
      <c r="F12" s="8">
        <f t="shared" si="5"/>
        <v>2.3099999999999996</v>
      </c>
    </row>
    <row r="13" spans="1:6" x14ac:dyDescent="0.3">
      <c r="A13" s="7">
        <v>20.5</v>
      </c>
      <c r="B13">
        <v>4</v>
      </c>
      <c r="C13">
        <v>0.88</v>
      </c>
      <c r="D13" s="8">
        <f t="shared" si="3"/>
        <v>40.680200000000006</v>
      </c>
      <c r="E13" s="8">
        <f t="shared" si="4"/>
        <v>46.227500000000006</v>
      </c>
      <c r="F13" s="8">
        <f t="shared" si="5"/>
        <v>2.2550000000000003</v>
      </c>
    </row>
    <row r="14" spans="1:6" x14ac:dyDescent="0.3">
      <c r="A14" s="7">
        <v>20</v>
      </c>
      <c r="B14">
        <v>4</v>
      </c>
      <c r="C14">
        <v>0.88</v>
      </c>
      <c r="D14" s="8">
        <f t="shared" si="3"/>
        <v>38.719999999999992</v>
      </c>
      <c r="E14" s="8">
        <f t="shared" si="4"/>
        <v>43.999999999999993</v>
      </c>
      <c r="F14" s="8">
        <f t="shared" si="5"/>
        <v>2.1999999999999997</v>
      </c>
    </row>
    <row r="15" spans="1:6" x14ac:dyDescent="0.3">
      <c r="A15" s="7">
        <v>19.5</v>
      </c>
      <c r="B15">
        <v>4</v>
      </c>
      <c r="C15">
        <v>0.88</v>
      </c>
      <c r="D15" s="8">
        <f t="shared" si="3"/>
        <v>36.808199999999999</v>
      </c>
      <c r="E15" s="8">
        <f t="shared" si="4"/>
        <v>41.827500000000001</v>
      </c>
      <c r="F15" s="8">
        <f t="shared" si="5"/>
        <v>2.145</v>
      </c>
    </row>
    <row r="16" spans="1:6" x14ac:dyDescent="0.3">
      <c r="A16" s="7">
        <v>19</v>
      </c>
      <c r="B16">
        <v>4</v>
      </c>
      <c r="C16">
        <v>0.88</v>
      </c>
      <c r="D16" s="8">
        <f t="shared" si="3"/>
        <v>34.944799999999994</v>
      </c>
      <c r="E16" s="8">
        <f t="shared" si="4"/>
        <v>39.709999999999994</v>
      </c>
      <c r="F16" s="8">
        <f t="shared" si="5"/>
        <v>2.09</v>
      </c>
    </row>
    <row r="17" spans="1:6" x14ac:dyDescent="0.3">
      <c r="A17" s="7">
        <v>26</v>
      </c>
      <c r="B17">
        <v>3.2</v>
      </c>
      <c r="C17">
        <v>0.88</v>
      </c>
      <c r="D17" s="8">
        <f t="shared" si="3"/>
        <v>81.795999999999978</v>
      </c>
      <c r="E17" s="8">
        <f t="shared" si="4"/>
        <v>92.949999999999974</v>
      </c>
      <c r="F17" s="8">
        <f t="shared" si="5"/>
        <v>3.5749999999999988</v>
      </c>
    </row>
    <row r="18" spans="1:6" x14ac:dyDescent="0.3">
      <c r="A18" s="7">
        <v>25.5</v>
      </c>
      <c r="B18">
        <v>3.2</v>
      </c>
      <c r="C18">
        <v>0.88</v>
      </c>
      <c r="D18" s="8">
        <f t="shared" si="3"/>
        <v>78.680250000000001</v>
      </c>
      <c r="E18" s="8">
        <f t="shared" si="4"/>
        <v>89.409374999999997</v>
      </c>
      <c r="F18" s="8">
        <f t="shared" si="5"/>
        <v>3.5062500000000001</v>
      </c>
    </row>
    <row r="19" spans="1:6" x14ac:dyDescent="0.3">
      <c r="A19" s="7">
        <v>25</v>
      </c>
      <c r="B19">
        <v>3.2</v>
      </c>
      <c r="C19">
        <v>0.88</v>
      </c>
      <c r="D19" s="8">
        <f t="shared" si="3"/>
        <v>75.624999999999972</v>
      </c>
      <c r="E19" s="8">
        <f t="shared" si="4"/>
        <v>85.937499999999972</v>
      </c>
      <c r="F19" s="8">
        <f t="shared" si="5"/>
        <v>3.4374999999999987</v>
      </c>
    </row>
    <row r="20" spans="1:6" x14ac:dyDescent="0.3">
      <c r="A20" s="7">
        <v>24.5</v>
      </c>
      <c r="B20">
        <v>3.2</v>
      </c>
      <c r="C20">
        <v>0.88</v>
      </c>
      <c r="D20" s="8">
        <f t="shared" si="3"/>
        <v>72.630249999999961</v>
      </c>
      <c r="E20" s="8">
        <f t="shared" si="4"/>
        <v>82.534374999999955</v>
      </c>
      <c r="F20" s="8">
        <f t="shared" si="5"/>
        <v>3.3687499999999981</v>
      </c>
    </row>
    <row r="21" spans="1:6" x14ac:dyDescent="0.3">
      <c r="A21" s="7">
        <v>24</v>
      </c>
      <c r="B21">
        <v>3.2</v>
      </c>
      <c r="C21">
        <v>0.88</v>
      </c>
      <c r="D21" s="8">
        <f>POWER(A21/SQRT(2)*C21,2)/B21</f>
        <v>69.695999999999984</v>
      </c>
      <c r="E21" s="8">
        <f>D21/C21</f>
        <v>79.199999999999974</v>
      </c>
      <c r="F21" s="8">
        <f>E21/A21</f>
        <v>3.2999999999999989</v>
      </c>
    </row>
    <row r="22" spans="1:6" x14ac:dyDescent="0.3">
      <c r="A22" s="7">
        <v>23.5</v>
      </c>
      <c r="B22">
        <v>3.2</v>
      </c>
      <c r="C22">
        <v>0.88</v>
      </c>
      <c r="D22" s="8">
        <f t="shared" ref="D22:D31" si="6">POWER(A22/SQRT(2)*C22,2)/B22</f>
        <v>66.822249999999997</v>
      </c>
      <c r="E22" s="8">
        <f t="shared" ref="E22:E31" si="7">D22/C22</f>
        <v>75.934375000000003</v>
      </c>
      <c r="F22" s="8">
        <f t="shared" ref="F22:F31" si="8">E22/A22</f>
        <v>3.2312500000000002</v>
      </c>
    </row>
    <row r="23" spans="1:6" x14ac:dyDescent="0.3">
      <c r="A23" s="7">
        <v>23</v>
      </c>
      <c r="B23">
        <v>3.2</v>
      </c>
      <c r="C23">
        <v>0.88</v>
      </c>
      <c r="D23" s="8">
        <f t="shared" si="6"/>
        <v>64.008999999999986</v>
      </c>
      <c r="E23" s="8">
        <f t="shared" si="7"/>
        <v>72.737499999999983</v>
      </c>
      <c r="F23" s="8">
        <f t="shared" si="8"/>
        <v>3.1624999999999992</v>
      </c>
    </row>
    <row r="24" spans="1:6" x14ac:dyDescent="0.3">
      <c r="A24" s="7">
        <v>22.5</v>
      </c>
      <c r="B24">
        <v>3.2</v>
      </c>
      <c r="C24">
        <v>0.88</v>
      </c>
      <c r="D24" s="8">
        <f t="shared" si="6"/>
        <v>61.256249999999994</v>
      </c>
      <c r="E24" s="8">
        <f t="shared" si="7"/>
        <v>69.609375</v>
      </c>
      <c r="F24" s="8">
        <f t="shared" si="8"/>
        <v>3.09375</v>
      </c>
    </row>
    <row r="25" spans="1:6" x14ac:dyDescent="0.3">
      <c r="A25" s="7">
        <v>22</v>
      </c>
      <c r="B25">
        <v>3.2</v>
      </c>
      <c r="C25">
        <v>0.88</v>
      </c>
      <c r="D25" s="8">
        <f t="shared" si="6"/>
        <v>58.564000000000007</v>
      </c>
      <c r="E25" s="8">
        <f t="shared" si="7"/>
        <v>66.550000000000011</v>
      </c>
      <c r="F25" s="8">
        <f t="shared" si="8"/>
        <v>3.0250000000000004</v>
      </c>
    </row>
    <row r="26" spans="1:6" x14ac:dyDescent="0.3">
      <c r="A26" s="7">
        <v>21.5</v>
      </c>
      <c r="B26">
        <v>3.2</v>
      </c>
      <c r="C26">
        <v>0.88</v>
      </c>
      <c r="D26" s="8">
        <f t="shared" si="6"/>
        <v>55.932249999999982</v>
      </c>
      <c r="E26" s="8">
        <f t="shared" si="7"/>
        <v>63.559374999999982</v>
      </c>
      <c r="F26" s="8">
        <f t="shared" si="8"/>
        <v>2.9562499999999989</v>
      </c>
    </row>
    <row r="27" spans="1:6" x14ac:dyDescent="0.3">
      <c r="A27" s="7">
        <v>21</v>
      </c>
      <c r="B27">
        <v>3.2</v>
      </c>
      <c r="C27">
        <v>0.88</v>
      </c>
      <c r="D27" s="8">
        <f t="shared" si="6"/>
        <v>53.36099999999999</v>
      </c>
      <c r="E27" s="8">
        <f t="shared" si="7"/>
        <v>60.637499999999989</v>
      </c>
      <c r="F27" s="8">
        <f t="shared" si="8"/>
        <v>2.8874999999999993</v>
      </c>
    </row>
    <row r="28" spans="1:6" x14ac:dyDescent="0.3">
      <c r="A28" s="7">
        <v>20.5</v>
      </c>
      <c r="B28">
        <v>3.2</v>
      </c>
      <c r="C28">
        <v>0.88</v>
      </c>
      <c r="D28" s="8">
        <f t="shared" si="6"/>
        <v>50.850250000000003</v>
      </c>
      <c r="E28" s="8">
        <f t="shared" si="7"/>
        <v>57.784375000000004</v>
      </c>
      <c r="F28" s="8">
        <f t="shared" si="8"/>
        <v>2.8187500000000001</v>
      </c>
    </row>
    <row r="29" spans="1:6" x14ac:dyDescent="0.3">
      <c r="A29" s="7">
        <v>20</v>
      </c>
      <c r="B29">
        <v>3.2</v>
      </c>
      <c r="C29">
        <v>0.88</v>
      </c>
      <c r="D29" s="8">
        <f t="shared" si="6"/>
        <v>48.399999999999984</v>
      </c>
      <c r="E29" s="8">
        <f t="shared" si="7"/>
        <v>54.999999999999979</v>
      </c>
      <c r="F29" s="8">
        <f t="shared" si="8"/>
        <v>2.7499999999999991</v>
      </c>
    </row>
    <row r="30" spans="1:6" x14ac:dyDescent="0.3">
      <c r="A30" s="7">
        <v>19.5</v>
      </c>
      <c r="B30">
        <v>3.2</v>
      </c>
      <c r="C30">
        <v>0.88</v>
      </c>
      <c r="D30" s="8">
        <f t="shared" si="6"/>
        <v>46.010249999999999</v>
      </c>
      <c r="E30" s="8">
        <f t="shared" si="7"/>
        <v>52.284374999999997</v>
      </c>
      <c r="F30" s="8">
        <f t="shared" si="8"/>
        <v>2.6812499999999999</v>
      </c>
    </row>
    <row r="31" spans="1:6" x14ac:dyDescent="0.3">
      <c r="A31" s="7">
        <v>19</v>
      </c>
      <c r="B31">
        <v>3.2</v>
      </c>
      <c r="C31">
        <v>0.88</v>
      </c>
      <c r="D31" s="8">
        <f t="shared" si="6"/>
        <v>43.68099999999999</v>
      </c>
      <c r="E31" s="8">
        <f t="shared" si="7"/>
        <v>49.637499999999989</v>
      </c>
      <c r="F31" s="8">
        <f t="shared" si="8"/>
        <v>2.6124999999999994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5" workbookViewId="0">
      <selection activeCell="B39" sqref="B39"/>
    </sheetView>
  </sheetViews>
  <sheetFormatPr defaultRowHeight="14.4" x14ac:dyDescent="0.3"/>
  <cols>
    <col min="1" max="1" width="9.21875" bestFit="1" customWidth="1"/>
    <col min="2" max="2" width="6" bestFit="1" customWidth="1"/>
    <col min="3" max="3" width="7.109375" bestFit="1" customWidth="1"/>
    <col min="4" max="4" width="5.21875" bestFit="1" customWidth="1"/>
    <col min="5" max="5" width="8.109375" bestFit="1" customWidth="1"/>
    <col min="6" max="6" width="5.6640625" bestFit="1" customWidth="1"/>
    <col min="7" max="7" width="13.5546875" customWidth="1"/>
    <col min="8" max="8" width="28" customWidth="1"/>
  </cols>
  <sheetData>
    <row r="1" spans="1:8" x14ac:dyDescent="0.3">
      <c r="B1" t="s">
        <v>162</v>
      </c>
      <c r="C1" t="s">
        <v>149</v>
      </c>
      <c r="D1" t="s">
        <v>150</v>
      </c>
      <c r="E1" t="s">
        <v>182</v>
      </c>
      <c r="F1" t="s">
        <v>148</v>
      </c>
    </row>
    <row r="2" spans="1:8" x14ac:dyDescent="0.3">
      <c r="A2" s="4" t="s">
        <v>145</v>
      </c>
      <c r="B2" s="4">
        <v>1071</v>
      </c>
      <c r="C2" s="4">
        <v>6.5</v>
      </c>
      <c r="D2" s="4">
        <v>200</v>
      </c>
      <c r="E2" s="4">
        <v>60</v>
      </c>
      <c r="F2" s="4">
        <v>601</v>
      </c>
      <c r="G2" s="4"/>
      <c r="H2" s="4" t="s">
        <v>183</v>
      </c>
    </row>
    <row r="3" spans="1:8" x14ac:dyDescent="0.3">
      <c r="A3" s="4" t="s">
        <v>146</v>
      </c>
      <c r="B3" s="4">
        <v>1421</v>
      </c>
      <c r="C3" s="4">
        <v>8.8000000000000007</v>
      </c>
      <c r="D3" s="4">
        <v>150</v>
      </c>
      <c r="E3" s="4"/>
      <c r="F3" s="4">
        <v>348</v>
      </c>
      <c r="G3" s="4"/>
      <c r="H3" s="4" t="s">
        <v>183</v>
      </c>
    </row>
    <row r="4" spans="1:8" x14ac:dyDescent="0.3">
      <c r="A4" s="4" t="s">
        <v>147</v>
      </c>
      <c r="B4" s="4">
        <v>1814</v>
      </c>
      <c r="C4" s="4">
        <v>14.6</v>
      </c>
      <c r="D4" s="4">
        <v>150</v>
      </c>
      <c r="E4" s="4"/>
      <c r="F4" s="4">
        <v>328</v>
      </c>
      <c r="G4" s="4" t="s">
        <v>178</v>
      </c>
      <c r="H4" s="4" t="s">
        <v>183</v>
      </c>
    </row>
    <row r="5" spans="1:8" x14ac:dyDescent="0.3">
      <c r="A5" s="4" t="s">
        <v>151</v>
      </c>
      <c r="B5" s="4" t="s">
        <v>94</v>
      </c>
      <c r="C5" s="4"/>
      <c r="D5" s="4"/>
      <c r="E5" s="4"/>
      <c r="F5" s="4"/>
      <c r="G5" s="4"/>
      <c r="H5" s="4" t="s">
        <v>183</v>
      </c>
    </row>
    <row r="6" spans="1:8" x14ac:dyDescent="0.3">
      <c r="A6" s="4" t="s">
        <v>152</v>
      </c>
      <c r="B6" s="4">
        <v>2535</v>
      </c>
      <c r="C6" s="4"/>
      <c r="D6" s="4"/>
      <c r="E6" s="4"/>
      <c r="F6" s="4"/>
      <c r="G6" s="4"/>
      <c r="H6" s="4" t="s">
        <v>183</v>
      </c>
    </row>
    <row r="7" spans="1:8" x14ac:dyDescent="0.3">
      <c r="A7" s="4" t="s">
        <v>153</v>
      </c>
      <c r="B7" s="4">
        <v>3017</v>
      </c>
      <c r="C7" s="4"/>
      <c r="D7" s="4"/>
      <c r="E7" s="4"/>
      <c r="F7" s="4"/>
      <c r="G7" s="4"/>
      <c r="H7" s="4" t="s">
        <v>183</v>
      </c>
    </row>
    <row r="8" spans="1:8" x14ac:dyDescent="0.3">
      <c r="A8" s="4" t="s">
        <v>154</v>
      </c>
      <c r="B8" s="4">
        <v>1421</v>
      </c>
      <c r="C8" s="4">
        <v>6.5</v>
      </c>
      <c r="D8" s="4">
        <v>120</v>
      </c>
      <c r="E8" s="4"/>
      <c r="F8" s="4">
        <v>244</v>
      </c>
      <c r="G8" s="4"/>
      <c r="H8" s="4" t="s">
        <v>183</v>
      </c>
    </row>
    <row r="9" spans="1:8" x14ac:dyDescent="0.3">
      <c r="A9" s="4" t="s">
        <v>172</v>
      </c>
      <c r="B9" s="4" t="s">
        <v>94</v>
      </c>
      <c r="C9" s="4"/>
      <c r="D9" s="4"/>
      <c r="E9" s="4"/>
      <c r="F9" s="4"/>
      <c r="G9" s="4"/>
      <c r="H9" s="4" t="s">
        <v>183</v>
      </c>
    </row>
    <row r="10" spans="1:8" x14ac:dyDescent="0.3">
      <c r="A10" s="4" t="s">
        <v>173</v>
      </c>
      <c r="B10" s="4" t="s">
        <v>94</v>
      </c>
      <c r="C10" s="4"/>
      <c r="D10" s="4"/>
      <c r="E10" s="4"/>
      <c r="F10" s="4"/>
      <c r="G10" s="4"/>
      <c r="H10" s="4" t="s">
        <v>183</v>
      </c>
    </row>
    <row r="11" spans="1:8" x14ac:dyDescent="0.3">
      <c r="A11" s="4" t="s">
        <v>155</v>
      </c>
      <c r="B11" s="4">
        <v>3552</v>
      </c>
      <c r="C11" s="4">
        <v>18.8</v>
      </c>
      <c r="D11" s="4">
        <v>200</v>
      </c>
      <c r="E11" s="4"/>
      <c r="F11" s="4">
        <v>200</v>
      </c>
      <c r="G11" s="4" t="s">
        <v>178</v>
      </c>
      <c r="H11" s="4" t="s">
        <v>183</v>
      </c>
    </row>
    <row r="12" spans="1:8" x14ac:dyDescent="0.3">
      <c r="A12" s="4" t="s">
        <v>156</v>
      </c>
      <c r="B12" s="4">
        <v>4383</v>
      </c>
      <c r="C12" s="4">
        <v>25</v>
      </c>
      <c r="D12" s="4">
        <v>150</v>
      </c>
      <c r="E12" s="4"/>
      <c r="F12" s="4">
        <v>197</v>
      </c>
      <c r="G12" s="4" t="s">
        <v>178</v>
      </c>
      <c r="H12" s="4" t="s">
        <v>183</v>
      </c>
    </row>
    <row r="13" spans="1:8" x14ac:dyDescent="0.3">
      <c r="A13" s="4" t="s">
        <v>179</v>
      </c>
      <c r="B13" s="4">
        <v>9509</v>
      </c>
      <c r="C13" s="4">
        <v>41.7</v>
      </c>
      <c r="D13" s="4">
        <v>200</v>
      </c>
      <c r="E13" s="4"/>
      <c r="F13" s="4">
        <v>252</v>
      </c>
      <c r="G13" s="4" t="s">
        <v>178</v>
      </c>
      <c r="H13" s="4" t="s">
        <v>183</v>
      </c>
    </row>
    <row r="14" spans="1:8" x14ac:dyDescent="0.3">
      <c r="A14" s="4" t="s">
        <v>180</v>
      </c>
      <c r="B14" s="4">
        <v>14647</v>
      </c>
      <c r="C14" s="4">
        <v>62.5</v>
      </c>
      <c r="D14" s="4">
        <v>150</v>
      </c>
      <c r="E14" s="4"/>
      <c r="F14" s="4">
        <v>135</v>
      </c>
      <c r="G14" s="4" t="s">
        <v>178</v>
      </c>
      <c r="H14" s="4" t="s">
        <v>183</v>
      </c>
    </row>
    <row r="15" spans="1:8" x14ac:dyDescent="0.3">
      <c r="A15" t="s">
        <v>157</v>
      </c>
      <c r="B15">
        <v>3345</v>
      </c>
      <c r="C15">
        <v>6.5</v>
      </c>
      <c r="D15">
        <v>150</v>
      </c>
      <c r="F15">
        <v>239</v>
      </c>
      <c r="G15" t="s">
        <v>181</v>
      </c>
    </row>
    <row r="16" spans="1:8" x14ac:dyDescent="0.3">
      <c r="A16" t="s">
        <v>158</v>
      </c>
      <c r="B16" t="s">
        <v>94</v>
      </c>
    </row>
    <row r="17" spans="1:7" x14ac:dyDescent="0.3">
      <c r="A17" t="s">
        <v>159</v>
      </c>
      <c r="B17" t="s">
        <v>94</v>
      </c>
    </row>
    <row r="18" spans="1:7" x14ac:dyDescent="0.3">
      <c r="A18" t="s">
        <v>160</v>
      </c>
      <c r="B18">
        <v>4591</v>
      </c>
      <c r="G18" t="s">
        <v>181</v>
      </c>
    </row>
    <row r="19" spans="1:7" x14ac:dyDescent="0.3">
      <c r="A19" t="s">
        <v>161</v>
      </c>
      <c r="B19">
        <v>9222</v>
      </c>
      <c r="G19" t="s">
        <v>181</v>
      </c>
    </row>
    <row r="20" spans="1:7" x14ac:dyDescent="0.3">
      <c r="A20" t="s">
        <v>163</v>
      </c>
      <c r="B20">
        <v>2131</v>
      </c>
      <c r="C20">
        <v>6.3</v>
      </c>
      <c r="D20">
        <v>150</v>
      </c>
      <c r="F20">
        <v>291</v>
      </c>
      <c r="G20" t="s">
        <v>181</v>
      </c>
    </row>
    <row r="21" spans="1:7" x14ac:dyDescent="0.3">
      <c r="A21" t="s">
        <v>164</v>
      </c>
    </row>
    <row r="22" spans="1:7" x14ac:dyDescent="0.3">
      <c r="A22" t="s">
        <v>165</v>
      </c>
    </row>
    <row r="23" spans="1:7" x14ac:dyDescent="0.3">
      <c r="A23" t="s">
        <v>177</v>
      </c>
    </row>
    <row r="24" spans="1:7" x14ac:dyDescent="0.3">
      <c r="A24" t="s">
        <v>166</v>
      </c>
    </row>
    <row r="25" spans="1:7" x14ac:dyDescent="0.3">
      <c r="A25" t="s">
        <v>167</v>
      </c>
    </row>
    <row r="26" spans="1:7" x14ac:dyDescent="0.3">
      <c r="A26" t="s">
        <v>168</v>
      </c>
    </row>
    <row r="27" spans="1:7" x14ac:dyDescent="0.3">
      <c r="A27" t="s">
        <v>169</v>
      </c>
      <c r="B27">
        <v>3093</v>
      </c>
      <c r="C27">
        <v>6.3</v>
      </c>
      <c r="D27">
        <v>150</v>
      </c>
      <c r="E27">
        <v>45</v>
      </c>
      <c r="F27">
        <v>191</v>
      </c>
      <c r="G27" t="s">
        <v>181</v>
      </c>
    </row>
    <row r="28" spans="1:7" x14ac:dyDescent="0.3">
      <c r="A28" t="s">
        <v>170</v>
      </c>
      <c r="B28">
        <v>3607</v>
      </c>
    </row>
    <row r="29" spans="1:7" x14ac:dyDescent="0.3">
      <c r="A29" t="s">
        <v>174</v>
      </c>
      <c r="B29">
        <v>3607</v>
      </c>
    </row>
    <row r="30" spans="1:7" x14ac:dyDescent="0.3">
      <c r="A30" t="s">
        <v>171</v>
      </c>
      <c r="B30" t="s">
        <v>94</v>
      </c>
    </row>
    <row r="31" spans="1:7" x14ac:dyDescent="0.3">
      <c r="A31" t="s">
        <v>175</v>
      </c>
      <c r="B31" t="s">
        <v>94</v>
      </c>
    </row>
    <row r="32" spans="1:7" x14ac:dyDescent="0.3">
      <c r="A32" t="s">
        <v>176</v>
      </c>
      <c r="B32" t="s">
        <v>94</v>
      </c>
    </row>
    <row r="34" spans="1:8" x14ac:dyDescent="0.3">
      <c r="A34" s="4" t="s">
        <v>184</v>
      </c>
      <c r="B34" s="4">
        <v>2350</v>
      </c>
      <c r="C34" s="4">
        <v>8.4</v>
      </c>
      <c r="D34" s="4">
        <v>150</v>
      </c>
      <c r="E34" s="4">
        <v>60</v>
      </c>
      <c r="F34" s="4">
        <v>500</v>
      </c>
      <c r="G34" s="4"/>
      <c r="H34" s="4" t="s">
        <v>183</v>
      </c>
    </row>
    <row r="36" spans="1:8" x14ac:dyDescent="0.3">
      <c r="A36" t="s">
        <v>185</v>
      </c>
      <c r="B36">
        <v>4725</v>
      </c>
      <c r="C36">
        <v>10</v>
      </c>
      <c r="D36">
        <v>80</v>
      </c>
      <c r="E36">
        <v>45</v>
      </c>
      <c r="F36">
        <v>290</v>
      </c>
      <c r="G36" t="s">
        <v>181</v>
      </c>
    </row>
    <row r="37" spans="1:8" x14ac:dyDescent="0.3">
      <c r="A37" t="s">
        <v>186</v>
      </c>
      <c r="B37">
        <v>8160</v>
      </c>
      <c r="C37">
        <v>20</v>
      </c>
      <c r="D37">
        <v>120</v>
      </c>
      <c r="E37">
        <v>40</v>
      </c>
      <c r="F37">
        <v>181</v>
      </c>
      <c r="G37" t="s">
        <v>181</v>
      </c>
    </row>
    <row r="38" spans="1:8" x14ac:dyDescent="0.3">
      <c r="A38" t="s">
        <v>187</v>
      </c>
      <c r="B38">
        <v>1541</v>
      </c>
      <c r="C38">
        <v>6.5</v>
      </c>
      <c r="D38">
        <v>150</v>
      </c>
      <c r="E38">
        <v>35</v>
      </c>
      <c r="F38">
        <v>473</v>
      </c>
      <c r="G38" t="s">
        <v>181</v>
      </c>
    </row>
    <row r="39" spans="1:8" x14ac:dyDescent="0.3">
      <c r="A39" t="s">
        <v>188</v>
      </c>
      <c r="B39">
        <v>2995</v>
      </c>
      <c r="C39">
        <v>10</v>
      </c>
      <c r="D39">
        <v>150</v>
      </c>
      <c r="E39">
        <v>35</v>
      </c>
      <c r="F39">
        <v>230</v>
      </c>
      <c r="G39" t="s">
        <v>181</v>
      </c>
    </row>
    <row r="40" spans="1:8" x14ac:dyDescent="0.3">
      <c r="A40" t="s">
        <v>189</v>
      </c>
      <c r="B40">
        <v>5848</v>
      </c>
      <c r="C40">
        <v>20</v>
      </c>
      <c r="D40">
        <v>150</v>
      </c>
      <c r="E40">
        <v>35</v>
      </c>
      <c r="F40">
        <v>147</v>
      </c>
      <c r="G40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2" sqref="E2"/>
    </sheetView>
  </sheetViews>
  <sheetFormatPr defaultRowHeight="14.4" x14ac:dyDescent="0.3"/>
  <cols>
    <col min="1" max="1" width="10.6640625" style="9" bestFit="1" customWidth="1"/>
    <col min="2" max="2" width="8.6640625" style="10" bestFit="1" customWidth="1"/>
    <col min="3" max="3" width="10" style="10" bestFit="1" customWidth="1"/>
    <col min="4" max="4" width="10" style="10" customWidth="1"/>
    <col min="5" max="5" width="5.44140625" style="9" bestFit="1" customWidth="1"/>
    <col min="6" max="6" width="7.33203125" style="9" bestFit="1" customWidth="1"/>
    <col min="7" max="7" width="7.44140625" style="9" bestFit="1" customWidth="1"/>
    <col min="8" max="8" width="9.88671875" style="9" bestFit="1" customWidth="1"/>
    <col min="9" max="9" width="9.33203125" style="9" bestFit="1" customWidth="1"/>
    <col min="10" max="10" width="10" style="9" customWidth="1"/>
    <col min="11" max="16384" width="8.88671875" style="9"/>
  </cols>
  <sheetData>
    <row r="1" spans="1:12" x14ac:dyDescent="0.3">
      <c r="B1" s="10" t="s">
        <v>191</v>
      </c>
      <c r="C1" s="10" t="s">
        <v>193</v>
      </c>
      <c r="D1" s="10" t="s">
        <v>199</v>
      </c>
      <c r="E1" s="9" t="s">
        <v>190</v>
      </c>
      <c r="F1" s="9" t="s">
        <v>192</v>
      </c>
      <c r="G1" s="9" t="s">
        <v>142</v>
      </c>
      <c r="H1" s="9" t="s">
        <v>195</v>
      </c>
      <c r="I1" s="9" t="s">
        <v>196</v>
      </c>
      <c r="J1" s="9" t="s">
        <v>197</v>
      </c>
      <c r="K1" s="9" t="s">
        <v>198</v>
      </c>
      <c r="L1" s="9" t="s">
        <v>141</v>
      </c>
    </row>
    <row r="2" spans="1:12" x14ac:dyDescent="0.3">
      <c r="A2" s="9" t="s">
        <v>194</v>
      </c>
      <c r="B2" s="10">
        <v>0.12</v>
      </c>
      <c r="C2" s="10">
        <v>0.05</v>
      </c>
      <c r="D2" s="10">
        <f>(0.008+E2/1000)*E2</f>
        <v>0.76800000000000002</v>
      </c>
      <c r="E2" s="9">
        <v>24</v>
      </c>
      <c r="F2" s="9">
        <v>4</v>
      </c>
      <c r="G2" s="9">
        <v>50</v>
      </c>
      <c r="H2" s="9">
        <f>SQRT(G2*F2)</f>
        <v>14.142135623730951</v>
      </c>
      <c r="I2" s="9">
        <f>SQRT(G2/F2)</f>
        <v>3.5355339059327378</v>
      </c>
      <c r="J2" s="9">
        <f>B2*2+C2</f>
        <v>0.28999999999999998</v>
      </c>
      <c r="K2" s="9">
        <f>I2*I2*J2*1.66+D2</f>
        <v>6.7854999999999999</v>
      </c>
      <c r="L2" s="9">
        <f>G2/(G2+K2)*100</f>
        <v>88.050646732000246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Sheet5</vt:lpstr>
      <vt:lpstr>Sheet2</vt:lpstr>
      <vt:lpstr>Sheet3</vt:lpstr>
      <vt:lpstr>Sheet4</vt:lpstr>
      <vt:lpstr>Sheet1!parametricSearch</vt:lpstr>
    </vt:vector>
  </TitlesOfParts>
  <Company>Acronis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Temkin</dc:creator>
  <cp:lastModifiedBy>Yury Temkin</cp:lastModifiedBy>
  <dcterms:created xsi:type="dcterms:W3CDTF">2019-04-16T16:11:16Z</dcterms:created>
  <dcterms:modified xsi:type="dcterms:W3CDTF">2019-05-22T13:43:30Z</dcterms:modified>
</cp:coreProperties>
</file>