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<sst xmlns="http://schemas.openxmlformats.org/spreadsheetml/2006/main" count="16" uniqueCount="13">
  <si>
    <t>Total number of bytes sent in total payload+ack</t>
  </si>
  <si>
    <t>Byte</t>
  </si>
  <si>
    <t>CON</t>
  </si>
  <si>
    <t>NON</t>
  </si>
  <si>
    <t>Comments</t>
  </si>
  <si>
    <t>ACK-CON pacekts</t>
  </si>
  <si>
    <t>BLE + HCI event</t>
  </si>
  <si>
    <t>NON pacekts</t>
  </si>
  <si>
    <t>BLE</t>
  </si>
  <si>
    <t>Total</t>
  </si>
  <si>
    <t xml:space="preserve">One full BLE packet is 270 bytes, </t>
  </si>
  <si>
    <t>31*6 + 22 byte</t>
  </si>
  <si>
    <t xml:space="preserve">10 testigs: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</si>
</sst>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20.0"/>
    </font>
    <font>
      <b/>
    </font>
    <font/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11" fillId="0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9" fillId="0" fontId="3" numFmtId="0" xfId="0" applyAlignment="1" applyBorder="1" applyFont="1">
      <alignment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4" max="4" width="22.57"/>
    <col customWidth="1" min="5" max="6" width="19.14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3" t="s">
        <v>3</v>
      </c>
      <c r="E2" s="5"/>
      <c r="F2" s="5"/>
      <c r="G2" s="4"/>
      <c r="H2" s="6"/>
      <c r="I2" s="7" t="s">
        <v>4</v>
      </c>
    </row>
    <row r="3">
      <c r="A3" s="8"/>
      <c r="B3" s="9" t="s">
        <v>5</v>
      </c>
      <c r="C3" s="10" t="s">
        <v>6</v>
      </c>
      <c r="D3" s="11" t="s">
        <v>7</v>
      </c>
      <c r="E3" s="12" t="s">
        <v>8</v>
      </c>
      <c r="F3" s="12" t="s">
        <v>6</v>
      </c>
      <c r="G3" s="13" t="s">
        <v>9</v>
      </c>
    </row>
    <row r="4">
      <c r="A4" s="14">
        <v>0.0</v>
      </c>
      <c r="B4" s="15" t="str">
        <f>72+113</f>
        <v>185</v>
      </c>
      <c r="C4" s="16" t="str">
        <f>31+31+5+58+50+16+7+7</f>
        <v>205</v>
      </c>
      <c r="D4" s="17">
        <v>76.0</v>
      </c>
      <c r="E4" s="18" t="str">
        <f>31+31+9</f>
        <v>71</v>
      </c>
      <c r="F4" s="19" t="str">
        <f>31+31+9+16+7</f>
        <v>94</v>
      </c>
      <c r="G4" s="16" t="str">
        <f t="shared" ref="G4:G13" si="1">E4+58+12+58+12+7+7+7+7+16+16</f>
        <v>271</v>
      </c>
    </row>
    <row r="5">
      <c r="A5" s="20">
        <v>100.0</v>
      </c>
      <c r="B5" s="17" t="str">
        <f>173+113</f>
        <v>286</v>
      </c>
      <c r="C5" s="16" t="str">
        <f>31+31+31+31+31+25+58+50+16+7+7</f>
        <v>318</v>
      </c>
      <c r="D5" s="17">
        <v>177.0</v>
      </c>
      <c r="E5" s="18" t="str">
        <f>31+31+31+31+31+29</f>
        <v>184</v>
      </c>
      <c r="F5" s="18" t="str">
        <f t="shared" ref="F5:F13" si="2">E5+16+7</f>
        <v>207</v>
      </c>
      <c r="G5" s="16" t="str">
        <f t="shared" si="1"/>
        <v>384</v>
      </c>
    </row>
    <row r="6">
      <c r="A6" s="20">
        <v>200.0</v>
      </c>
      <c r="B6" s="15" t="str">
        <f>273+113</f>
        <v>386</v>
      </c>
      <c r="C6" s="16" t="str">
        <f>H6+30+58+50+16+7+7</f>
        <v>438</v>
      </c>
      <c r="D6" s="17">
        <v>278.0</v>
      </c>
      <c r="E6" s="18" t="str">
        <f>H6+31+8</f>
        <v>309</v>
      </c>
      <c r="F6" s="18" t="str">
        <f t="shared" si="2"/>
        <v>332</v>
      </c>
      <c r="G6" s="16" t="str">
        <f t="shared" si="1"/>
        <v>509</v>
      </c>
      <c r="H6" s="16" t="str">
        <f>31+31+31+31+31+31+31+31+22</f>
        <v>270</v>
      </c>
      <c r="I6" s="21" t="s">
        <v>10</v>
      </c>
    </row>
    <row r="7">
      <c r="A7" s="20">
        <v>300.0</v>
      </c>
      <c r="B7" s="15" t="str">
        <f>374+113</f>
        <v>487</v>
      </c>
      <c r="C7" s="16" t="str">
        <f>H6+31+31+31+31+23+58+50+16+7+7</f>
        <v>555</v>
      </c>
      <c r="D7" s="17">
        <v>377.0</v>
      </c>
      <c r="E7" s="18" t="str">
        <f>H6+(31*4)+26</f>
        <v>420</v>
      </c>
      <c r="F7" s="18" t="str">
        <f t="shared" si="2"/>
        <v>443</v>
      </c>
      <c r="G7" s="16" t="str">
        <f t="shared" si="1"/>
        <v>620</v>
      </c>
      <c r="I7" s="22" t="s">
        <v>11</v>
      </c>
    </row>
    <row r="8">
      <c r="A8" s="20">
        <v>400.0</v>
      </c>
      <c r="B8" s="18" t="str">
        <f>474+113</f>
        <v>587</v>
      </c>
      <c r="C8" s="16" t="str">
        <f>H6+(31*8)+15+58+50+16+7+7</f>
        <v>671</v>
      </c>
      <c r="D8" s="17">
        <v>477.0</v>
      </c>
      <c r="E8" s="18" t="str">
        <f>H6+(31*8)+18</f>
        <v>536</v>
      </c>
      <c r="F8" s="18" t="str">
        <f t="shared" si="2"/>
        <v>559</v>
      </c>
      <c r="G8" s="16" t="str">
        <f t="shared" si="1"/>
        <v>736</v>
      </c>
    </row>
    <row r="9">
      <c r="A9" s="20">
        <v>500.0</v>
      </c>
      <c r="B9" s="15" t="str">
        <f>574+113</f>
        <v>687</v>
      </c>
      <c r="C9" s="16" t="str">
        <f>H6+H6+31+31+31+20+58+50+16+7+7</f>
        <v>791</v>
      </c>
      <c r="D9" s="17">
        <v>576.0</v>
      </c>
      <c r="E9" s="18" t="str">
        <f>H6+H6+31+31+31+23</f>
        <v>656</v>
      </c>
      <c r="F9" s="18" t="str">
        <f t="shared" si="2"/>
        <v>679</v>
      </c>
      <c r="G9" s="16" t="str">
        <f t="shared" si="1"/>
        <v>856</v>
      </c>
    </row>
    <row r="10">
      <c r="A10" s="20">
        <v>600.0</v>
      </c>
      <c r="B10" s="15" t="str">
        <f>674+113</f>
        <v>787</v>
      </c>
      <c r="C10" s="16" t="str">
        <f>H6+H6+(31*7)+12+58+50+16+7+7</f>
        <v>907</v>
      </c>
      <c r="D10" s="17">
        <v>677.0</v>
      </c>
      <c r="E10" s="18" t="str">
        <f>H6+H6+(31*7)+15</f>
        <v>772</v>
      </c>
      <c r="F10" s="18" t="str">
        <f t="shared" si="2"/>
        <v>795</v>
      </c>
      <c r="G10" s="16" t="str">
        <f t="shared" si="1"/>
        <v>972</v>
      </c>
    </row>
    <row r="11">
      <c r="A11" s="20">
        <v>700.0</v>
      </c>
      <c r="B11" s="15" t="str">
        <f>774+113</f>
        <v>887</v>
      </c>
      <c r="C11" s="16" t="str">
        <f>H6+H6+H6+31+31+17+58+50+16+7+7</f>
        <v>1027</v>
      </c>
      <c r="D11" s="17">
        <v>777.0</v>
      </c>
      <c r="E11" s="18" t="str">
        <f>H6+H6+H6+31+31+20</f>
        <v>892</v>
      </c>
      <c r="F11" s="18" t="str">
        <f t="shared" si="2"/>
        <v>915</v>
      </c>
      <c r="G11" s="16" t="str">
        <f t="shared" si="1"/>
        <v>1092</v>
      </c>
    </row>
    <row r="12">
      <c r="A12" s="20">
        <v>800.0</v>
      </c>
      <c r="B12" s="15" t="str">
        <f>874+113</f>
        <v>987</v>
      </c>
      <c r="C12" s="16" t="str">
        <f>H6+H6+H6+(31*6)+9+58+50+16+7+7</f>
        <v>1143</v>
      </c>
      <c r="D12" s="17">
        <v>877.0</v>
      </c>
      <c r="E12" s="18" t="str">
        <f>H6*3+(31*6)+12</f>
        <v>1008</v>
      </c>
      <c r="F12" s="18" t="str">
        <f t="shared" si="2"/>
        <v>1031</v>
      </c>
      <c r="G12" s="16" t="str">
        <f t="shared" si="1"/>
        <v>1208</v>
      </c>
    </row>
    <row r="13">
      <c r="A13" s="8">
        <v>900.0</v>
      </c>
      <c r="B13" s="23" t="str">
        <f>974+113</f>
        <v>1087</v>
      </c>
      <c r="C13" s="24" t="str">
        <f>H6+H6+H6+H6+31+14+58+50+16+7+7</f>
        <v>1263</v>
      </c>
      <c r="D13" s="25">
        <v>977.0</v>
      </c>
      <c r="E13" s="26" t="str">
        <f>H6+H6+H6+H6+31+16</f>
        <v>1127</v>
      </c>
      <c r="F13" s="26" t="str">
        <f t="shared" si="2"/>
        <v>1150</v>
      </c>
      <c r="G13" s="24" t="str">
        <f t="shared" si="1"/>
        <v>1327</v>
      </c>
    </row>
    <row r="16">
      <c r="A16" s="18"/>
      <c r="B16" s="18"/>
      <c r="C16" s="18"/>
      <c r="D16" s="18"/>
    </row>
    <row r="17">
      <c r="A17" s="18"/>
      <c r="B17" s="18"/>
      <c r="C17" s="18"/>
      <c r="D17" s="18"/>
    </row>
    <row r="18">
      <c r="A18" s="6" t="s">
        <v>12</v>
      </c>
      <c r="B18" s="6" t="s">
        <v>2</v>
      </c>
      <c r="C18" s="6" t="s">
        <v>3</v>
      </c>
      <c r="D18" s="18"/>
    </row>
    <row r="19">
      <c r="A19" s="18"/>
      <c r="B19" s="27" t="str">
        <f>C9</f>
        <v>791</v>
      </c>
      <c r="C19" s="27" t="str">
        <f>(D9+D9+D9+D9+D9+D9+D9+D9+G9+D9+D9+D9+D9+D9+D9+D9+D9+D9+D9+D9+D9+D9+D9+D9+G9)/25</f>
        <v>598.4</v>
      </c>
      <c r="D19" s="18"/>
    </row>
    <row r="20">
      <c r="A20" s="18"/>
      <c r="B20" s="18" t="str">
        <f t="shared" ref="B20:C20" si="3">500/B19</f>
        <v>0.6321112516</v>
      </c>
      <c r="C20" s="18" t="str">
        <f t="shared" si="3"/>
        <v>0.8355614973</v>
      </c>
      <c r="D20" s="18"/>
    </row>
    <row r="21">
      <c r="A21" s="18"/>
      <c r="B21" s="18"/>
      <c r="C21" s="18"/>
      <c r="D21" s="18"/>
    </row>
    <row r="22">
      <c r="A22" s="18"/>
      <c r="B22" s="18"/>
      <c r="C22" s="18"/>
      <c r="D22" s="18"/>
    </row>
    <row r="23">
      <c r="A23" s="18"/>
      <c r="B23" s="18"/>
      <c r="C23" s="18"/>
      <c r="D23" s="18"/>
    </row>
    <row r="24">
      <c r="A24" s="18"/>
      <c r="B24" s="18"/>
      <c r="C24" s="18"/>
      <c r="D24" s="18"/>
    </row>
    <row r="25">
      <c r="A25" s="18"/>
      <c r="B25" s="18"/>
      <c r="C25" s="18"/>
      <c r="D25" s="18"/>
    </row>
    <row r="26">
      <c r="A26" s="18"/>
      <c r="B26" s="18"/>
      <c r="C26" s="18"/>
      <c r="D26" s="18"/>
    </row>
  </sheetData>
  <mergeCells count="3">
    <mergeCell ref="B2:C2"/>
    <mergeCell ref="A1:K1"/>
    <mergeCell ref="D2:G2"/>
  </mergeCells>
  <drawing r:id="rId1"/>
</worksheet>
</file>