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887"/>
  </bookViews>
  <sheets>
    <sheet name="Histogram" sheetId="1" r:id="rId1"/>
  </sheets>
  <externalReferences>
    <externalReference r:id="rId2"/>
  </externalReferences>
  <definedNames>
    <definedName name="Correlation_Options">'[1]Data Validation Sources'!$C$2:$C$6</definedName>
    <definedName name="_xlnm.Print_Area" localSheetId="0">Histogram!$A$1:$R$35</definedName>
  </definedNames>
  <calcPr calcId="144525"/>
</workbook>
</file>

<file path=xl/sharedStrings.xml><?xml version="1.0" encoding="utf-8"?>
<sst xmlns="http://schemas.openxmlformats.org/spreadsheetml/2006/main" count="30">
  <si>
    <t>Histogram</t>
  </si>
  <si>
    <t>Data</t>
  </si>
  <si>
    <t>Lower</t>
  </si>
  <si>
    <t>Upper</t>
  </si>
  <si>
    <t>Frequency</t>
  </si>
  <si>
    <t>Date:</t>
  </si>
  <si>
    <t>Project:</t>
  </si>
  <si>
    <t>Process:</t>
  </si>
  <si>
    <t>Analyst:</t>
  </si>
  <si>
    <t>Description:</t>
  </si>
  <si>
    <r>
      <rPr>
        <sz val="11"/>
        <color theme="0" tint="-0.499984740745262"/>
        <rFont val="Calibri"/>
        <charset val="134"/>
      </rPr>
      <t xml:space="preserve">11 </t>
    </r>
    <r>
      <rPr>
        <i/>
        <sz val="11"/>
        <color theme="0" tint="-0.499984740745262"/>
        <rFont val="Calibri"/>
        <charset val="134"/>
      </rPr>
      <t>(fixed)</t>
    </r>
  </si>
  <si>
    <t>Data size (N):</t>
  </si>
  <si>
    <t>Mean:</t>
  </si>
  <si>
    <t>StDev:</t>
  </si>
  <si>
    <t>Lowest value:</t>
  </si>
  <si>
    <t>Highest value:</t>
  </si>
  <si>
    <t>Range:</t>
  </si>
  <si>
    <t>Skewness:</t>
  </si>
  <si>
    <t>Kurtosis:</t>
  </si>
  <si>
    <t>Data values</t>
  </si>
  <si>
    <t>Median:</t>
  </si>
  <si>
    <t>Variance:</t>
  </si>
  <si>
    <t>Conclusion:</t>
  </si>
  <si>
    <t>Continuous Improvement Toolkit . www.citoolkit.com</t>
  </si>
  <si>
    <t>Guide:</t>
  </si>
  <si>
    <t xml:space="preserve">  1st, enter or paste up to 100 data points in the cells provided.</t>
  </si>
  <si>
    <t xml:space="preserve">  2nd, the histogram will be displayed automatically to reflect your data.</t>
  </si>
  <si>
    <r>
      <rPr>
        <sz val="10"/>
        <rFont val="Calibri"/>
        <charset val="134"/>
      </rPr>
      <t xml:space="preserve">  </t>
    </r>
    <r>
      <rPr>
        <b/>
        <sz val="10"/>
        <rFont val="Calibri"/>
        <charset val="134"/>
      </rPr>
      <t>Note:</t>
    </r>
    <r>
      <rPr>
        <sz val="10"/>
        <rFont val="Calibri"/>
        <charset val="134"/>
      </rPr>
      <t xml:space="preserve"> A summary of descriptive statistics will be displayed, some are self-explanatory.</t>
    </r>
  </si>
  <si>
    <r>
      <rPr>
        <sz val="10"/>
        <rFont val="Calibri"/>
        <charset val="134"/>
      </rPr>
      <t xml:space="preserve">  </t>
    </r>
    <r>
      <rPr>
        <b/>
        <sz val="10"/>
        <rFont val="Calibri"/>
        <charset val="134"/>
      </rPr>
      <t>Note:</t>
    </r>
    <r>
      <rPr>
        <sz val="10"/>
        <rFont val="Calibri"/>
        <charset val="134"/>
      </rPr>
      <t xml:space="preserve"> The number of decimal digits in data cells and chart need to be changed manually (if required).</t>
    </r>
  </si>
  <si>
    <r>
      <rPr>
        <sz val="10"/>
        <rFont val="Calibri"/>
        <charset val="134"/>
      </rPr>
      <t xml:space="preserve">  </t>
    </r>
    <r>
      <rPr>
        <b/>
        <sz val="10"/>
        <rFont val="Calibri"/>
        <charset val="134"/>
      </rPr>
      <t>Note:</t>
    </r>
    <r>
      <rPr>
        <sz val="10"/>
        <rFont val="Calibri"/>
        <charset val="134"/>
      </rPr>
      <t xml:space="preserve"> You need only to fill the white cells.</t>
    </r>
  </si>
</sst>
</file>

<file path=xl/styles.xml><?xml version="1.0" encoding="utf-8"?>
<styleSheet xmlns="http://schemas.openxmlformats.org/spreadsheetml/2006/main">
  <numFmts count="6">
    <numFmt numFmtId="176" formatCode="0.000"/>
    <numFmt numFmtId="42" formatCode="_(&quot;$&quot;* #,##0_);_(&quot;$&quot;* \(#,##0\);_(&quot;$&quot;* &quot;-&quot;_);_(@_)"/>
    <numFmt numFmtId="177" formatCode="0.0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36">
    <font>
      <sz val="10"/>
      <name val="Arial"/>
      <charset val="134"/>
    </font>
    <font>
      <sz val="9"/>
      <name val="Calibri"/>
      <charset val="134"/>
      <scheme val="minor"/>
    </font>
    <font>
      <sz val="11"/>
      <name val="Calibri"/>
      <charset val="134"/>
      <scheme val="minor"/>
    </font>
    <font>
      <sz val="24"/>
      <name val="Calibri"/>
      <charset val="134"/>
      <scheme val="minor"/>
    </font>
    <font>
      <sz val="10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sz val="11"/>
      <color theme="0" tint="-0.499984740745262"/>
      <name val="Calibri"/>
      <charset val="134"/>
    </font>
    <font>
      <sz val="11"/>
      <color theme="8" tint="-0.249977111117893"/>
      <name val="Calibri"/>
      <charset val="134"/>
      <scheme val="minor"/>
    </font>
    <font>
      <sz val="11"/>
      <name val="Calibri"/>
      <charset val="134"/>
    </font>
    <font>
      <sz val="9"/>
      <name val="Arial"/>
      <charset val="134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theme="0" tint="-0.499984740745262"/>
      <name val="Calibri"/>
      <charset val="134"/>
    </font>
    <font>
      <sz val="10"/>
      <name val="Calibri"/>
      <charset val="134"/>
    </font>
    <font>
      <b/>
      <sz val="1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darkUp">
        <fgColor theme="0" tint="-0.249946592608417"/>
        <bgColor theme="0" tint="-0.149998474074526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249946592608417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/>
      <diagonal/>
    </border>
    <border>
      <left style="thin">
        <color theme="0" tint="-0.149998474074526"/>
      </left>
      <right style="thin">
        <color theme="0" tint="-0.149998474074526"/>
      </right>
      <top/>
      <bottom/>
      <diagonal/>
    </border>
    <border>
      <left style="thin">
        <color theme="0" tint="-0.149998474074526"/>
      </left>
      <right style="thin">
        <color theme="0" tint="-0.149998474074526"/>
      </right>
      <top/>
      <bottom style="thin">
        <color theme="0" tint="-0.149998474074526"/>
      </bottom>
      <diagonal/>
    </border>
    <border>
      <left style="thin">
        <color theme="0" tint="-0.149998474074526"/>
      </left>
      <right/>
      <top/>
      <bottom/>
      <diagonal/>
    </border>
    <border>
      <left style="thin">
        <color theme="0" tint="-0.149998474074526"/>
      </left>
      <right/>
      <top style="thin">
        <color theme="0" tint="-0.149998474074526"/>
      </top>
      <bottom/>
      <diagonal/>
    </border>
    <border>
      <left/>
      <right/>
      <top style="thin">
        <color theme="0" tint="-0.149998474074526"/>
      </top>
      <bottom/>
      <diagonal/>
    </border>
    <border>
      <left style="thin">
        <color theme="0" tint="-0.149998474074526"/>
      </left>
      <right/>
      <top/>
      <bottom style="thin">
        <color theme="0" tint="-0.149998474074526"/>
      </bottom>
      <diagonal/>
    </border>
    <border>
      <left/>
      <right/>
      <top/>
      <bottom style="thin">
        <color theme="0" tint="-0.149998474074526"/>
      </bottom>
      <diagonal/>
    </border>
    <border>
      <left/>
      <right style="thin">
        <color theme="0" tint="-0.149998474074526"/>
      </right>
      <top style="thin">
        <color theme="0" tint="-0.149998474074526"/>
      </top>
      <bottom/>
      <diagonal/>
    </border>
    <border>
      <left/>
      <right style="thin">
        <color theme="0" tint="-0.149998474074526"/>
      </right>
      <top/>
      <bottom/>
      <diagonal/>
    </border>
    <border>
      <left/>
      <right style="thin">
        <color theme="0" tint="-0.149998474074526"/>
      </right>
      <top/>
      <bottom style="thin">
        <color theme="0" tint="-0.14999847407452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14" fillId="15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23" borderId="1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8" borderId="16" applyNumberFormat="0" applyAlignment="0" applyProtection="0">
      <alignment vertical="center"/>
    </xf>
    <xf numFmtId="0" fontId="0" fillId="0" borderId="0"/>
    <xf numFmtId="0" fontId="17" fillId="2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13" borderId="20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13" borderId="16" applyNumberFormat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0" applyProtection="0"/>
    <xf numFmtId="0" fontId="14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4" fillId="0" borderId="1" xfId="0" applyFont="1" applyFill="1" applyBorder="1" applyAlignment="1" applyProtection="1">
      <alignment vertical="center"/>
      <protection locked="0"/>
    </xf>
    <xf numFmtId="0" fontId="2" fillId="3" borderId="0" xfId="0" applyFont="1" applyFill="1" applyAlignment="1" applyProtection="1">
      <alignment vertical="center"/>
    </xf>
    <xf numFmtId="0" fontId="5" fillId="2" borderId="0" xfId="0" applyFont="1" applyFill="1" applyBorder="1" applyAlignment="1" applyProtection="1">
      <alignment horizontal="right" vertical="center"/>
    </xf>
    <xf numFmtId="2" fontId="2" fillId="0" borderId="1" xfId="0" applyNumberFormat="1" applyFont="1" applyFill="1" applyBorder="1" applyAlignment="1" applyProtection="1">
      <alignment horizontal="center" vertical="center"/>
      <protection locked="0"/>
    </xf>
    <xf numFmtId="2" fontId="5" fillId="4" borderId="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center"/>
    </xf>
    <xf numFmtId="0" fontId="4" fillId="5" borderId="2" xfId="0" applyFont="1" applyFill="1" applyBorder="1" applyAlignment="1" applyProtection="1">
      <alignment horizontal="left" vertical="top" wrapText="1"/>
      <protection locked="0"/>
    </xf>
    <xf numFmtId="0" fontId="4" fillId="5" borderId="3" xfId="0" applyFont="1" applyFill="1" applyBorder="1" applyAlignment="1" applyProtection="1">
      <alignment horizontal="left" vertical="top" wrapText="1"/>
      <protection locked="0"/>
    </xf>
    <xf numFmtId="0" fontId="4" fillId="5" borderId="4" xfId="0" applyFont="1" applyFill="1" applyBorder="1" applyAlignment="1" applyProtection="1">
      <alignment horizontal="left" vertical="top" wrapText="1"/>
      <protection locked="0"/>
    </xf>
    <xf numFmtId="0" fontId="6" fillId="2" borderId="1" xfId="0" applyFont="1" applyFill="1" applyBorder="1" applyAlignment="1" applyProtection="1">
      <alignment horizontal="left" vertical="center"/>
    </xf>
    <xf numFmtId="2" fontId="5" fillId="2" borderId="1" xfId="0" applyNumberFormat="1" applyFont="1" applyFill="1" applyBorder="1" applyAlignment="1" applyProtection="1">
      <alignment horizontal="left" vertical="center"/>
    </xf>
    <xf numFmtId="0" fontId="5" fillId="2" borderId="1" xfId="0" applyFont="1" applyFill="1" applyBorder="1" applyAlignment="1" applyProtection="1">
      <alignment horizontal="left" vertical="center"/>
    </xf>
    <xf numFmtId="2" fontId="5" fillId="6" borderId="1" xfId="0" applyNumberFormat="1" applyFont="1" applyFill="1" applyBorder="1" applyAlignment="1" applyProtection="1">
      <alignment horizontal="center" vertical="center"/>
    </xf>
    <xf numFmtId="176" fontId="5" fillId="2" borderId="1" xfId="0" applyNumberFormat="1" applyFont="1" applyFill="1" applyBorder="1" applyAlignment="1" applyProtection="1">
      <alignment horizontal="left" vertical="center"/>
    </xf>
    <xf numFmtId="0" fontId="5" fillId="6" borderId="0" xfId="0" applyFont="1" applyFill="1" applyAlignment="1" applyProtection="1">
      <alignment horizontal="center" vertical="center"/>
    </xf>
    <xf numFmtId="1" fontId="5" fillId="3" borderId="0" xfId="0" applyNumberFormat="1" applyFont="1" applyFill="1" applyAlignment="1" applyProtection="1">
      <alignment horizontal="center" vertical="center"/>
    </xf>
    <xf numFmtId="0" fontId="7" fillId="2" borderId="5" xfId="0" applyFont="1" applyFill="1" applyBorder="1" applyAlignment="1" applyProtection="1">
      <alignment vertical="center" textRotation="90"/>
    </xf>
    <xf numFmtId="0" fontId="7" fillId="2" borderId="0" xfId="0" applyFont="1" applyFill="1" applyBorder="1" applyAlignment="1" applyProtection="1">
      <alignment vertical="center" textRotation="90"/>
    </xf>
    <xf numFmtId="0" fontId="5" fillId="2" borderId="0" xfId="0" applyFont="1" applyFill="1" applyAlignment="1" applyProtection="1">
      <alignment horizontal="center" vertical="center"/>
    </xf>
    <xf numFmtId="177" fontId="5" fillId="2" borderId="1" xfId="0" applyNumberFormat="1" applyFont="1" applyFill="1" applyBorder="1" applyAlignment="1" applyProtection="1">
      <alignment horizontal="left" vertical="center"/>
    </xf>
    <xf numFmtId="0" fontId="2" fillId="2" borderId="5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Alignment="1" applyProtection="1">
      <alignment horizontal="right" vertical="center" textRotation="90"/>
    </xf>
    <xf numFmtId="0" fontId="7" fillId="2" borderId="0" xfId="0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vertical="center"/>
    </xf>
    <xf numFmtId="0" fontId="9" fillId="2" borderId="0" xfId="0" applyFont="1" applyFill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0" fontId="11" fillId="5" borderId="6" xfId="0" applyFont="1" applyFill="1" applyBorder="1" applyAlignment="1" applyProtection="1">
      <alignment horizontal="left" vertical="top" wrapText="1"/>
      <protection locked="0"/>
    </xf>
    <xf numFmtId="0" fontId="11" fillId="5" borderId="7" xfId="0" applyFont="1" applyFill="1" applyBorder="1" applyAlignment="1" applyProtection="1">
      <alignment horizontal="left" vertical="top" wrapText="1"/>
      <protection locked="0"/>
    </xf>
    <xf numFmtId="0" fontId="11" fillId="5" borderId="5" xfId="0" applyFont="1" applyFill="1" applyBorder="1" applyAlignment="1" applyProtection="1">
      <alignment horizontal="left" vertical="top" wrapText="1"/>
      <protection locked="0"/>
    </xf>
    <xf numFmtId="0" fontId="11" fillId="5" borderId="0" xfId="0" applyFont="1" applyFill="1" applyBorder="1" applyAlignment="1" applyProtection="1">
      <alignment horizontal="left" vertical="top" wrapText="1"/>
      <protection locked="0"/>
    </xf>
    <xf numFmtId="0" fontId="11" fillId="5" borderId="8" xfId="0" applyFont="1" applyFill="1" applyBorder="1" applyAlignment="1" applyProtection="1">
      <alignment horizontal="left" vertical="top" wrapText="1"/>
      <protection locked="0"/>
    </xf>
    <xf numFmtId="0" fontId="11" fillId="5" borderId="9" xfId="0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Alignment="1" applyProtection="1">
      <alignment horizontal="center" vertical="center"/>
    </xf>
    <xf numFmtId="0" fontId="2" fillId="4" borderId="0" xfId="33" applyFont="1" applyFill="1" applyAlignment="1" applyProtection="1">
      <alignment horizontal="center" vertical="center"/>
    </xf>
    <xf numFmtId="0" fontId="13" fillId="2" borderId="0" xfId="0" applyFont="1" applyFill="1" applyAlignment="1" applyProtection="1">
      <alignment vertical="center"/>
    </xf>
    <xf numFmtId="0" fontId="4" fillId="2" borderId="0" xfId="22" applyFont="1" applyFill="1" applyAlignment="1" applyProtection="1">
      <alignment vertical="center"/>
    </xf>
    <xf numFmtId="0" fontId="11" fillId="5" borderId="10" xfId="0" applyFont="1" applyFill="1" applyBorder="1" applyAlignment="1" applyProtection="1">
      <alignment horizontal="left" vertical="top" wrapText="1"/>
      <protection locked="0"/>
    </xf>
    <xf numFmtId="0" fontId="11" fillId="5" borderId="11" xfId="0" applyFont="1" applyFill="1" applyBorder="1" applyAlignment="1" applyProtection="1">
      <alignment horizontal="left" vertical="top" wrapText="1"/>
      <protection locked="0"/>
    </xf>
    <xf numFmtId="0" fontId="11" fillId="5" borderId="12" xfId="0" applyFont="1" applyFill="1" applyBorder="1" applyAlignment="1" applyProtection="1">
      <alignment horizontal="left" vertical="top" wrapText="1"/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/>
  <colors>
    <mruColors>
      <color rgb="00E6E6E6"/>
      <color rgb="00DDDDDD"/>
      <color rgb="000000CC"/>
      <color rgb="00CCFFFF"/>
      <color rgb="00C3E1FF"/>
      <color rgb="00CCCC00"/>
      <color rgb="00FFFF99"/>
      <color rgb="00CDE5FF"/>
      <color rgb="0000FFFF"/>
      <color rgb="00CDCDCD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741427482855"/>
          <c:y val="0.0233769864928764"/>
          <c:w val="0.912817712302091"/>
          <c:h val="0.900336204710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Histogram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>
                  <a:lumMod val="50000"/>
                </a:schemeClr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0;\-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Histogram!$F$3:$F$15</c:f>
              <c:numCache>
                <c:formatCode>General</c:formatCode>
                <c:ptCount val="13"/>
                <c:pt idx="1" c:formatCode="0.00">
                  <c:v>3.37</c:v>
                </c:pt>
                <c:pt idx="2" c:formatCode="0.00">
                  <c:v>3.38727272727273</c:v>
                </c:pt>
                <c:pt idx="3" c:formatCode="0.00">
                  <c:v>3.40454545454545</c:v>
                </c:pt>
                <c:pt idx="4" c:formatCode="0.00">
                  <c:v>3.42181818181818</c:v>
                </c:pt>
                <c:pt idx="5" c:formatCode="0.00">
                  <c:v>3.43909090909091</c:v>
                </c:pt>
                <c:pt idx="6" c:formatCode="0.00">
                  <c:v>3.45636363636364</c:v>
                </c:pt>
                <c:pt idx="7" c:formatCode="0.00">
                  <c:v>3.47363636363636</c:v>
                </c:pt>
                <c:pt idx="8" c:formatCode="0.00">
                  <c:v>3.49090909090909</c:v>
                </c:pt>
                <c:pt idx="9" c:formatCode="0.00">
                  <c:v>3.50818181818182</c:v>
                </c:pt>
                <c:pt idx="10" c:formatCode="0.00">
                  <c:v>3.52545454545455</c:v>
                </c:pt>
                <c:pt idx="11" c:formatCode="0.00">
                  <c:v>3.54272727272727</c:v>
                </c:pt>
                <c:pt idx="12">
                  <c:v>3.56</c:v>
                </c:pt>
              </c:numCache>
            </c:numRef>
          </c:cat>
          <c:val>
            <c:numRef>
              <c:f>Histogram!$H$3:$H$15</c:f>
              <c:numCache>
                <c:formatCode>General</c:formatCode>
                <c:ptCount val="13"/>
                <c:pt idx="1" c:formatCode="0.00">
                  <c:v>2</c:v>
                </c:pt>
                <c:pt idx="2" c:formatCode="0.00">
                  <c:v>0</c:v>
                </c:pt>
                <c:pt idx="3" c:formatCode="0.00">
                  <c:v>2</c:v>
                </c:pt>
                <c:pt idx="4" c:formatCode="0.00">
                  <c:v>1</c:v>
                </c:pt>
                <c:pt idx="5" c:formatCode="0.00">
                  <c:v>3</c:v>
                </c:pt>
                <c:pt idx="6" c:formatCode="0.00">
                  <c:v>6</c:v>
                </c:pt>
                <c:pt idx="7" c:formatCode="0.00">
                  <c:v>6</c:v>
                </c:pt>
                <c:pt idx="8" c:formatCode="0.00">
                  <c:v>4</c:v>
                </c:pt>
                <c:pt idx="9" c:formatCode="0.00">
                  <c:v>2</c:v>
                </c:pt>
                <c:pt idx="10" c:formatCode="0.00">
                  <c:v>0</c:v>
                </c:pt>
                <c:pt idx="11" c:formatCode="0.0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6772144"/>
        <c:axId val="1577909136"/>
      </c:barChart>
      <c:catAx>
        <c:axId val="16567721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77909136"/>
        <c:crosses val="autoZero"/>
        <c:auto val="1"/>
        <c:lblAlgn val="l"/>
        <c:lblOffset val="100"/>
        <c:noMultiLvlLbl val="1"/>
      </c:catAx>
      <c:valAx>
        <c:axId val="15779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6E6"/>
              </a:solidFill>
              <a:prstDash val="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56772144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rgbClr val="E6E6E6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2</xdr:row>
      <xdr:rowOff>1</xdr:rowOff>
    </xdr:from>
    <xdr:to>
      <xdr:col>17</xdr:col>
      <xdr:colOff>0</xdr:colOff>
      <xdr:row>20</xdr:row>
      <xdr:rowOff>1</xdr:rowOff>
    </xdr:to>
    <xdr:graphicFrame>
      <xdr:nvGraphicFramePr>
        <xdr:cNvPr id="3" name="Chart 2"/>
        <xdr:cNvGraphicFramePr/>
      </xdr:nvGraphicFramePr>
      <xdr:xfrm>
        <a:off x="7072630" y="579120"/>
        <a:ext cx="4856480" cy="3299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Q120"/>
  <sheetViews>
    <sheetView showGridLines="0" tabSelected="1" topLeftCell="A3" workbookViewId="0">
      <selection activeCell="E34" sqref="E34"/>
    </sheetView>
  </sheetViews>
  <sheetFormatPr defaultColWidth="8.85185185185185" defaultRowHeight="14.25" customHeight="1"/>
  <cols>
    <col min="1" max="1" width="2.71296296296296" style="2" customWidth="1"/>
    <col min="2" max="2" width="12.712962962963" style="2" customWidth="1"/>
    <col min="3" max="3" width="26.712962962963" style="2" customWidth="1"/>
    <col min="4" max="4" width="6.42592592592593" style="2" customWidth="1"/>
    <col min="5" max="8" width="11.712962962963" style="2" customWidth="1"/>
    <col min="9" max="9" width="7.71296296296296" style="2" customWidth="1"/>
    <col min="10" max="17" width="8.85185185185185" style="2"/>
    <col min="18" max="18" width="3.71296296296296" style="2" customWidth="1"/>
    <col min="19" max="16384" width="8.85185185185185" style="2"/>
  </cols>
  <sheetData>
    <row r="1" ht="31.2" spans="2:2">
      <c r="B1" s="3" t="s">
        <v>0</v>
      </c>
    </row>
    <row r="2" ht="14.4" spans="2:8">
      <c r="B2" s="4"/>
      <c r="C2" s="5"/>
      <c r="E2" s="5" t="s">
        <v>1</v>
      </c>
      <c r="F2" s="5" t="s">
        <v>2</v>
      </c>
      <c r="G2" s="5" t="s">
        <v>3</v>
      </c>
      <c r="H2" s="5" t="s">
        <v>4</v>
      </c>
    </row>
    <row r="3" ht="14.4" spans="2:9">
      <c r="B3" s="4" t="s">
        <v>5</v>
      </c>
      <c r="C3" s="6"/>
      <c r="D3" s="4"/>
      <c r="E3" s="7"/>
      <c r="F3" s="7"/>
      <c r="G3" s="7"/>
      <c r="H3" s="7"/>
      <c r="I3" s="28" t="s">
        <v>4</v>
      </c>
    </row>
    <row r="4" ht="14.4" spans="2:9">
      <c r="B4" s="4" t="s">
        <v>6</v>
      </c>
      <c r="C4" s="6"/>
      <c r="D4" s="8">
        <v>1</v>
      </c>
      <c r="E4" s="9">
        <v>3.37</v>
      </c>
      <c r="F4" s="10">
        <f>IF(MIN(E4:E103)=0,"",MIN(E4:E103))</f>
        <v>3.37</v>
      </c>
      <c r="G4" s="10">
        <f>IF(F5=0,"",F5)</f>
        <v>3.38727272727273</v>
      </c>
      <c r="H4" s="10">
        <f>IF(COUNTIFS(E4:E103,"&lt;="&amp;F5)=0,"",COUNTIFS(E4:E103,"&lt;="&amp;F5))</f>
        <v>2</v>
      </c>
      <c r="I4" s="28"/>
    </row>
    <row r="5" ht="14.4" spans="2:9">
      <c r="B5" s="4" t="s">
        <v>7</v>
      </c>
      <c r="C5" s="6"/>
      <c r="D5" s="8">
        <v>2</v>
      </c>
      <c r="E5" s="9">
        <v>3.38</v>
      </c>
      <c r="F5" s="10">
        <f>IF(ISERROR(F4+(C13*1)),"",F4+(C13*1))</f>
        <v>3.38727272727273</v>
      </c>
      <c r="G5" s="10">
        <f t="shared" ref="G5:G14" si="0">IF(F6=0,"",F6)</f>
        <v>3.40454545454545</v>
      </c>
      <c r="H5" s="10" t="str">
        <f>IF(COUNTIFS(E4:E103,"&lt;="&amp;F6,E4:E103,"&gt;"&amp;F5)=0,"",COUNTIFS(E4:E103,"&lt;="&amp;F6,E4:E103,"&gt;"&amp;F5))</f>
        <v/>
      </c>
      <c r="I5" s="28"/>
    </row>
    <row r="6" ht="14.4" spans="2:9">
      <c r="B6" s="4" t="s">
        <v>8</v>
      </c>
      <c r="C6" s="6"/>
      <c r="D6" s="8">
        <v>3</v>
      </c>
      <c r="E6" s="9">
        <v>3.42</v>
      </c>
      <c r="F6" s="10">
        <f>IF(ISERROR(F4+(C13*2)),"",F4+(C13*2))</f>
        <v>3.40454545454545</v>
      </c>
      <c r="G6" s="10">
        <f t="shared" si="0"/>
        <v>3.42181818181818</v>
      </c>
      <c r="H6" s="10">
        <f>IF(COUNTIFS(E4:E103,"&lt;="&amp;F7,E4:E103,"&gt;"&amp;F6)=0,"",COUNTIFS(E4:E103,"&lt;="&amp;F7,E4:E103,"&gt;"&amp;F6))</f>
        <v>2</v>
      </c>
      <c r="I6" s="28"/>
    </row>
    <row r="7" ht="14.4" spans="2:9">
      <c r="B7" s="11"/>
      <c r="C7" s="7"/>
      <c r="D7" s="8">
        <v>4</v>
      </c>
      <c r="E7" s="9">
        <v>3.42</v>
      </c>
      <c r="F7" s="10">
        <f>IF(ISERROR(F4+(C13*3)),"",F4+(C13*3))</f>
        <v>3.42181818181818</v>
      </c>
      <c r="G7" s="10">
        <f t="shared" si="0"/>
        <v>3.43909090909091</v>
      </c>
      <c r="H7" s="10">
        <f>IF(COUNTIFS(E4:E103,"&lt;="&amp;F8,E4:E103,"&gt;"&amp;F7)=0,"",COUNTIFS(E4:E103,"&lt;="&amp;F8,E4:E103,"&gt;"&amp;F7))</f>
        <v>1</v>
      </c>
      <c r="I7" s="28"/>
    </row>
    <row r="8" ht="14.4" spans="2:9">
      <c r="B8" s="4" t="s">
        <v>9</v>
      </c>
      <c r="C8" s="12"/>
      <c r="D8" s="8">
        <v>5</v>
      </c>
      <c r="E8" s="9">
        <v>3.43</v>
      </c>
      <c r="F8" s="10">
        <f>IF(ISERROR(F4+(C13*4)),"",F4+(C13*4))</f>
        <v>3.43909090909091</v>
      </c>
      <c r="G8" s="10">
        <f t="shared" si="0"/>
        <v>3.45636363636364</v>
      </c>
      <c r="H8" s="10">
        <f>IF(COUNTIFS(E4:E103,"&lt;="&amp;F9,E4:E103,"&gt;"&amp;F8)=0,"",COUNTIFS(E4:E103,"&lt;="&amp;F9,E4:E103,"&gt;"&amp;F8))</f>
        <v>3</v>
      </c>
      <c r="I8" s="28"/>
    </row>
    <row r="9" ht="15" customHeight="1" spans="2:9">
      <c r="B9" s="4"/>
      <c r="C9" s="13"/>
      <c r="D9" s="8">
        <v>6</v>
      </c>
      <c r="E9" s="9">
        <v>3.44</v>
      </c>
      <c r="F9" s="10">
        <f>IF(ISERROR(F4+(C13*5)),"",F4+(C13*5))</f>
        <v>3.45636363636364</v>
      </c>
      <c r="G9" s="10">
        <f t="shared" si="0"/>
        <v>3.47363636363636</v>
      </c>
      <c r="H9" s="10">
        <f>IF(COUNTIFS(E4:E103,"&lt;="&amp;F10,E4:E103,"&gt;"&amp;F9)=0,"",COUNTIFS(E4:E103,"&lt;="&amp;F10,E4:E103,"&gt;"&amp;F9))</f>
        <v>6</v>
      </c>
      <c r="I9" s="28"/>
    </row>
    <row r="10" ht="14.4" spans="2:9">
      <c r="B10" s="4"/>
      <c r="C10" s="14"/>
      <c r="D10" s="8">
        <v>7</v>
      </c>
      <c r="E10" s="9">
        <v>3.44</v>
      </c>
      <c r="F10" s="10">
        <f>IF(ISERROR(F4+(C13*6)),"",F4+(C13*6))</f>
        <v>3.47363636363636</v>
      </c>
      <c r="G10" s="10">
        <f t="shared" si="0"/>
        <v>3.49090909090909</v>
      </c>
      <c r="H10" s="10">
        <f>IF(COUNTIFS(E4:E103,"&lt;="&amp;F11,E4:E103,"&gt;"&amp;F10)=0,"",COUNTIFS(E4:E103,"&lt;="&amp;F11,E4:E103,"&gt;"&amp;F10))</f>
        <v>6</v>
      </c>
      <c r="I10" s="28"/>
    </row>
    <row r="11" ht="14.4" spans="2:9">
      <c r="B11" s="11"/>
      <c r="C11" s="7"/>
      <c r="D11" s="8">
        <v>8</v>
      </c>
      <c r="E11" s="9">
        <v>3.45</v>
      </c>
      <c r="F11" s="10">
        <f>IF(ISERROR(F4+(C13*7)),"",F4+(C13*7))</f>
        <v>3.49090909090909</v>
      </c>
      <c r="G11" s="10">
        <f t="shared" si="0"/>
        <v>3.50818181818182</v>
      </c>
      <c r="H11" s="10">
        <f>IF(COUNTIFS(E4:E103,"&lt;="&amp;F12,E4:E103,"&gt;"&amp;F11)=0,"",COUNTIFS(E4:E103,"&lt;="&amp;F12,E4:E103,"&gt;"&amp;F11))</f>
        <v>4</v>
      </c>
      <c r="I11" s="28"/>
    </row>
    <row r="12" ht="14.4" spans="2:9">
      <c r="B12" s="4"/>
      <c r="C12" s="15" t="s">
        <v>10</v>
      </c>
      <c r="D12" s="8">
        <v>9</v>
      </c>
      <c r="E12" s="9">
        <v>3.46</v>
      </c>
      <c r="F12" s="10">
        <f>IF(ISERROR(F4+(C13*8)),"",F4+(C13*8))</f>
        <v>3.50818181818182</v>
      </c>
      <c r="G12" s="10">
        <f t="shared" si="0"/>
        <v>3.52545454545455</v>
      </c>
      <c r="H12" s="10">
        <f>IF(COUNTIFS(E4:E103,"&lt;="&amp;F13,E4:E103,"&gt;"&amp;F12)=0,"",COUNTIFS(E4:E103,"&lt;="&amp;F13,E4:E103,"&gt;"&amp;F12))</f>
        <v>2</v>
      </c>
      <c r="I12" s="28"/>
    </row>
    <row r="13" ht="14.4" spans="2:9">
      <c r="B13" s="4"/>
      <c r="C13" s="16">
        <f>IF(ISERROR(F15-F4)/11,"",(F15-F4)/11)</f>
        <v>0.0172727272727273</v>
      </c>
      <c r="D13" s="8">
        <v>10</v>
      </c>
      <c r="E13" s="9">
        <v>3.46</v>
      </c>
      <c r="F13" s="10">
        <f>IF(ISERROR(F4+(C13*9)),"",F4+(C13*9))</f>
        <v>3.52545454545455</v>
      </c>
      <c r="G13" s="10">
        <f t="shared" si="0"/>
        <v>3.54272727272727</v>
      </c>
      <c r="H13" s="10" t="str">
        <f>IF(COUNTIFS(E4:E103,"&lt;="&amp;F14,E4:E103,"&gt;"&amp;F13)=0,"",COUNTIFS(E4:E103,"&lt;="&amp;F14,E4:E103,"&gt;"&amp;F13))</f>
        <v/>
      </c>
      <c r="I13" s="28"/>
    </row>
    <row r="14" ht="14.4" spans="2:9">
      <c r="B14" s="4" t="s">
        <v>11</v>
      </c>
      <c r="C14" s="17">
        <f>IF(COUNTA(E4:E103)=0,"",COUNTA(E4:E103))</f>
        <v>30</v>
      </c>
      <c r="D14" s="8">
        <v>11</v>
      </c>
      <c r="E14" s="9">
        <v>3.46</v>
      </c>
      <c r="F14" s="10">
        <f>IF(ISERROR(F4+(C13*10)),"",F4+(C13*10))</f>
        <v>3.54272727272727</v>
      </c>
      <c r="G14" s="10">
        <f t="shared" si="0"/>
        <v>3.56</v>
      </c>
      <c r="H14" s="18">
        <f>IF(COUNTIFS(E4:E103,"&gt;"&amp;F14)=0,"",COUNTIFS(E4:E103,"&gt;"&amp;F14))</f>
        <v>4</v>
      </c>
      <c r="I14" s="28"/>
    </row>
    <row r="15" ht="14.4" spans="2:9">
      <c r="B15" s="4" t="s">
        <v>12</v>
      </c>
      <c r="C15" s="19">
        <f>IF(ISERROR(AVERAGE(E4:E103)),"",AVERAGE(E4:E103))</f>
        <v>3.477</v>
      </c>
      <c r="D15" s="8">
        <v>12</v>
      </c>
      <c r="E15" s="9">
        <v>3.46</v>
      </c>
      <c r="F15" s="20">
        <f>IF(MAX(E4:E103)=0,"",MAX(E4:E103))</f>
        <v>3.56</v>
      </c>
      <c r="G15" s="7"/>
      <c r="H15" s="21"/>
      <c r="I15" s="28"/>
    </row>
    <row r="16" ht="14.4" spans="2:9">
      <c r="B16" s="4" t="s">
        <v>13</v>
      </c>
      <c r="C16" s="19">
        <f>IF(ISERROR(STDEV(E4:E103)),"",STDEV(E4:E103))</f>
        <v>0.0484341002700114</v>
      </c>
      <c r="D16" s="8">
        <v>13</v>
      </c>
      <c r="E16" s="9">
        <v>3.47</v>
      </c>
      <c r="F16" s="22"/>
      <c r="G16" s="23"/>
      <c r="H16" s="24">
        <f>IF(SUM(H4:H14)=0,"",SUM(H4:H14))</f>
        <v>30</v>
      </c>
      <c r="I16" s="28"/>
    </row>
    <row r="17" ht="14.4" spans="2:9">
      <c r="B17" s="4" t="s">
        <v>14</v>
      </c>
      <c r="C17" s="25">
        <f>IF(MIN(E4:E103)=0,"",MIN(E4:E103))</f>
        <v>3.37</v>
      </c>
      <c r="D17" s="8">
        <v>14</v>
      </c>
      <c r="E17" s="9">
        <v>3.47</v>
      </c>
      <c r="F17" s="26"/>
      <c r="G17" s="11"/>
      <c r="I17" s="28"/>
    </row>
    <row r="18" ht="14.4" spans="2:9">
      <c r="B18" s="4" t="s">
        <v>15</v>
      </c>
      <c r="C18" s="25">
        <f>IF(MAX(E4:E103)=0,"",MAX(E4:E103))</f>
        <v>3.56</v>
      </c>
      <c r="D18" s="8">
        <v>15</v>
      </c>
      <c r="E18" s="9">
        <v>3.48</v>
      </c>
      <c r="I18" s="28"/>
    </row>
    <row r="19" ht="14.4" spans="2:9">
      <c r="B19" s="4" t="s">
        <v>16</v>
      </c>
      <c r="C19" s="25">
        <f>IF(ISERROR(C18-C17),"",C18-C17)</f>
        <v>0.19</v>
      </c>
      <c r="D19" s="8">
        <v>16</v>
      </c>
      <c r="E19" s="9">
        <v>3.48</v>
      </c>
      <c r="I19" s="28"/>
    </row>
    <row r="20" ht="14.4" spans="2:5">
      <c r="B20" s="4" t="s">
        <v>17</v>
      </c>
      <c r="C20" s="19">
        <f>IF(ISERROR(SKEW(E4:E103)),"",SKEW(E4:E103))</f>
        <v>-0.0825673650503753</v>
      </c>
      <c r="D20" s="8">
        <v>17</v>
      </c>
      <c r="E20" s="9">
        <v>3.48</v>
      </c>
    </row>
    <row r="21" ht="14.4" spans="2:17">
      <c r="B21" s="4" t="s">
        <v>18</v>
      </c>
      <c r="C21" s="19">
        <f>IF(ISERROR(KURT(E4:E103)),"",KURT(E4:E103))</f>
        <v>0.116529396923558</v>
      </c>
      <c r="D21" s="8">
        <v>18</v>
      </c>
      <c r="E21" s="9">
        <v>3.48</v>
      </c>
      <c r="J21" s="29" t="s">
        <v>19</v>
      </c>
      <c r="K21" s="29"/>
      <c r="L21" s="29"/>
      <c r="M21" s="29"/>
      <c r="N21" s="29"/>
      <c r="O21" s="29"/>
      <c r="P21" s="29"/>
      <c r="Q21" s="29"/>
    </row>
    <row r="22" ht="14.4" spans="2:5">
      <c r="B22" s="4" t="s">
        <v>20</v>
      </c>
      <c r="C22" s="19">
        <f>IF(ISERROR(MEDIAN(E4:E103)),"",MEDIAN(E4:E103))</f>
        <v>3.48</v>
      </c>
      <c r="D22" s="8">
        <v>19</v>
      </c>
      <c r="E22" s="9">
        <v>3.49</v>
      </c>
    </row>
    <row r="23" ht="14.4" spans="2:5">
      <c r="B23" s="4" t="s">
        <v>21</v>
      </c>
      <c r="C23" s="19">
        <f>IF(ISERROR(VAR(E4:E103)),"",VAR(E4:E103))</f>
        <v>0.00234586206896552</v>
      </c>
      <c r="D23" s="8">
        <v>20</v>
      </c>
      <c r="E23" s="9">
        <v>3.49</v>
      </c>
    </row>
    <row r="24" ht="14.4" spans="2:5">
      <c r="B24" s="11"/>
      <c r="C24" s="27"/>
      <c r="D24" s="8">
        <v>21</v>
      </c>
      <c r="E24" s="9">
        <v>3.5</v>
      </c>
    </row>
    <row r="25" ht="14.4" spans="2:5">
      <c r="B25" s="11"/>
      <c r="C25" s="27"/>
      <c r="D25" s="8">
        <v>22</v>
      </c>
      <c r="E25" s="9">
        <v>3.5</v>
      </c>
    </row>
    <row r="26" ht="14.4" spans="2:5">
      <c r="B26" s="11"/>
      <c r="C26" s="27"/>
      <c r="D26" s="8">
        <v>23</v>
      </c>
      <c r="E26" s="9">
        <v>3.5</v>
      </c>
    </row>
    <row r="27" ht="14.4" spans="2:5">
      <c r="B27" s="11"/>
      <c r="C27" s="27"/>
      <c r="D27" s="8">
        <v>24</v>
      </c>
      <c r="E27" s="9">
        <v>3.5</v>
      </c>
    </row>
    <row r="28" ht="14.4" spans="2:5">
      <c r="B28" s="11"/>
      <c r="C28" s="27"/>
      <c r="D28" s="8">
        <v>25</v>
      </c>
      <c r="E28" s="9">
        <v>3.52</v>
      </c>
    </row>
    <row r="29" ht="14.4" spans="2:5">
      <c r="B29" s="11"/>
      <c r="C29" s="27"/>
      <c r="D29" s="8">
        <v>26</v>
      </c>
      <c r="E29" s="9">
        <v>3.52</v>
      </c>
    </row>
    <row r="30" ht="14.4" spans="2:5">
      <c r="B30" s="11"/>
      <c r="C30" s="27"/>
      <c r="D30" s="8">
        <v>27</v>
      </c>
      <c r="E30" s="9">
        <v>3.56</v>
      </c>
    </row>
    <row r="31" ht="14.4" spans="2:5">
      <c r="B31" s="11"/>
      <c r="C31" s="27"/>
      <c r="D31" s="8">
        <v>28</v>
      </c>
      <c r="E31" s="9">
        <v>3.56</v>
      </c>
    </row>
    <row r="32" ht="14.4" spans="2:5">
      <c r="B32" s="11"/>
      <c r="C32" s="27"/>
      <c r="D32" s="8">
        <v>29</v>
      </c>
      <c r="E32" s="9">
        <v>3.56</v>
      </c>
    </row>
    <row r="33" ht="14.4" spans="2:5">
      <c r="B33" s="11"/>
      <c r="C33" s="27"/>
      <c r="D33" s="8">
        <v>30</v>
      </c>
      <c r="E33" s="9">
        <v>3.56</v>
      </c>
    </row>
    <row r="34" ht="14.4" spans="2:5">
      <c r="B34" s="11"/>
      <c r="C34" s="27"/>
      <c r="D34" s="8">
        <v>31</v>
      </c>
      <c r="E34" s="9"/>
    </row>
    <row r="35" ht="14.4" spans="2:5">
      <c r="B35" s="11"/>
      <c r="C35" s="27"/>
      <c r="D35" s="8">
        <v>32</v>
      </c>
      <c r="E35" s="9"/>
    </row>
    <row r="36" ht="14.4" spans="2:5">
      <c r="B36" s="11"/>
      <c r="C36" s="27"/>
      <c r="D36" s="8">
        <v>33</v>
      </c>
      <c r="E36" s="9"/>
    </row>
    <row r="37" ht="14.4" spans="2:5">
      <c r="B37" s="11"/>
      <c r="C37" s="27"/>
      <c r="D37" s="8">
        <v>34</v>
      </c>
      <c r="E37" s="9"/>
    </row>
    <row r="38" ht="14.4" spans="2:5">
      <c r="B38" s="11"/>
      <c r="C38" s="27"/>
      <c r="D38" s="8">
        <v>35</v>
      </c>
      <c r="E38" s="9"/>
    </row>
    <row r="39" ht="14.4" spans="2:5">
      <c r="B39" s="11"/>
      <c r="C39" s="27"/>
      <c r="D39" s="8">
        <v>36</v>
      </c>
      <c r="E39" s="9"/>
    </row>
    <row r="40" ht="14.4" spans="2:5">
      <c r="B40" s="11"/>
      <c r="C40" s="27"/>
      <c r="D40" s="8">
        <v>37</v>
      </c>
      <c r="E40" s="9"/>
    </row>
    <row r="41" ht="14.4" spans="2:5">
      <c r="B41" s="11"/>
      <c r="C41" s="27"/>
      <c r="D41" s="8">
        <v>38</v>
      </c>
      <c r="E41" s="9"/>
    </row>
    <row r="42" ht="14.4" spans="2:5">
      <c r="B42" s="11"/>
      <c r="C42" s="27"/>
      <c r="D42" s="8">
        <v>39</v>
      </c>
      <c r="E42" s="9"/>
    </row>
    <row r="43" ht="14.4" spans="2:5">
      <c r="B43" s="11"/>
      <c r="C43" s="27"/>
      <c r="D43" s="8">
        <v>40</v>
      </c>
      <c r="E43" s="9"/>
    </row>
    <row r="44" ht="14.4" spans="2:5">
      <c r="B44" s="11"/>
      <c r="C44" s="27"/>
      <c r="D44" s="8">
        <v>41</v>
      </c>
      <c r="E44" s="9"/>
    </row>
    <row r="45" ht="14.4" spans="2:5">
      <c r="B45" s="11"/>
      <c r="C45" s="27"/>
      <c r="D45" s="8">
        <v>42</v>
      </c>
      <c r="E45" s="9"/>
    </row>
    <row r="46" ht="14.4" spans="2:5">
      <c r="B46" s="11"/>
      <c r="C46" s="27"/>
      <c r="D46" s="8">
        <v>43</v>
      </c>
      <c r="E46" s="9"/>
    </row>
    <row r="47" ht="14.4" spans="2:5">
      <c r="B47" s="11"/>
      <c r="C47" s="27"/>
      <c r="D47" s="8">
        <v>44</v>
      </c>
      <c r="E47" s="9"/>
    </row>
    <row r="48" ht="14.4" spans="2:5">
      <c r="B48" s="11"/>
      <c r="C48" s="27"/>
      <c r="D48" s="8">
        <v>45</v>
      </c>
      <c r="E48" s="9"/>
    </row>
    <row r="49" ht="14.4" spans="2:5">
      <c r="B49" s="11"/>
      <c r="C49" s="27"/>
      <c r="D49" s="8">
        <v>46</v>
      </c>
      <c r="E49" s="9"/>
    </row>
    <row r="50" ht="14.4" spans="2:5">
      <c r="B50" s="11"/>
      <c r="C50" s="27"/>
      <c r="D50" s="8">
        <v>47</v>
      </c>
      <c r="E50" s="9"/>
    </row>
    <row r="51" ht="14.4" spans="2:5">
      <c r="B51" s="11"/>
      <c r="C51" s="27"/>
      <c r="D51" s="8">
        <v>48</v>
      </c>
      <c r="E51" s="9"/>
    </row>
    <row r="52" ht="14.4" spans="2:5">
      <c r="B52" s="11"/>
      <c r="C52" s="27"/>
      <c r="D52" s="8">
        <v>49</v>
      </c>
      <c r="E52" s="9"/>
    </row>
    <row r="53" ht="14.4" spans="2:5">
      <c r="B53" s="11"/>
      <c r="C53" s="27"/>
      <c r="D53" s="8">
        <v>50</v>
      </c>
      <c r="E53" s="9"/>
    </row>
    <row r="54" ht="14.4" spans="2:5">
      <c r="B54" s="11"/>
      <c r="C54" s="27"/>
      <c r="D54" s="8">
        <v>51</v>
      </c>
      <c r="E54" s="9"/>
    </row>
    <row r="55" ht="14.4" spans="2:5">
      <c r="B55" s="11"/>
      <c r="C55" s="27"/>
      <c r="D55" s="8">
        <v>52</v>
      </c>
      <c r="E55" s="9"/>
    </row>
    <row r="56" ht="14.4" spans="2:5">
      <c r="B56" s="11"/>
      <c r="C56" s="27"/>
      <c r="D56" s="8">
        <v>53</v>
      </c>
      <c r="E56" s="9"/>
    </row>
    <row r="57" ht="14.4" spans="2:5">
      <c r="B57" s="11"/>
      <c r="C57" s="27"/>
      <c r="D57" s="8">
        <v>54</v>
      </c>
      <c r="E57" s="9"/>
    </row>
    <row r="58" ht="14.4" spans="2:5">
      <c r="B58" s="11"/>
      <c r="C58" s="27"/>
      <c r="D58" s="8">
        <v>55</v>
      </c>
      <c r="E58" s="9"/>
    </row>
    <row r="59" ht="14.4" spans="2:5">
      <c r="B59" s="11"/>
      <c r="C59" s="27"/>
      <c r="D59" s="8">
        <v>56</v>
      </c>
      <c r="E59" s="9"/>
    </row>
    <row r="60" ht="14.4" spans="2:5">
      <c r="B60" s="11"/>
      <c r="C60" s="27"/>
      <c r="D60" s="8">
        <v>57</v>
      </c>
      <c r="E60" s="9"/>
    </row>
    <row r="61" ht="14.4" spans="2:5">
      <c r="B61" s="11"/>
      <c r="C61" s="27"/>
      <c r="D61" s="8">
        <v>58</v>
      </c>
      <c r="E61" s="9"/>
    </row>
    <row r="62" ht="14.4" spans="2:5">
      <c r="B62" s="11"/>
      <c r="C62" s="27"/>
      <c r="D62" s="8">
        <v>59</v>
      </c>
      <c r="E62" s="9"/>
    </row>
    <row r="63" ht="14.4" spans="2:5">
      <c r="B63" s="11"/>
      <c r="C63" s="27"/>
      <c r="D63" s="8">
        <v>60</v>
      </c>
      <c r="E63" s="9"/>
    </row>
    <row r="64" ht="14.4" spans="2:5">
      <c r="B64" s="11"/>
      <c r="C64" s="27"/>
      <c r="D64" s="8">
        <v>61</v>
      </c>
      <c r="E64" s="9"/>
    </row>
    <row r="65" ht="14.4" spans="2:5">
      <c r="B65" s="11"/>
      <c r="C65" s="27"/>
      <c r="D65" s="8">
        <v>62</v>
      </c>
      <c r="E65" s="9"/>
    </row>
    <row r="66" ht="14.4" spans="2:5">
      <c r="B66" s="11"/>
      <c r="C66" s="27"/>
      <c r="D66" s="8">
        <v>63</v>
      </c>
      <c r="E66" s="9"/>
    </row>
    <row r="67" ht="14.4" spans="2:5">
      <c r="B67" s="11"/>
      <c r="C67" s="27"/>
      <c r="D67" s="8">
        <v>64</v>
      </c>
      <c r="E67" s="9"/>
    </row>
    <row r="68" ht="14.4" spans="2:5">
      <c r="B68" s="11"/>
      <c r="C68" s="27"/>
      <c r="D68" s="8">
        <v>65</v>
      </c>
      <c r="E68" s="9"/>
    </row>
    <row r="69" ht="14.4" spans="2:5">
      <c r="B69" s="11"/>
      <c r="C69" s="27"/>
      <c r="D69" s="8">
        <v>66</v>
      </c>
      <c r="E69" s="9"/>
    </row>
    <row r="70" ht="14.4" spans="2:5">
      <c r="B70" s="11"/>
      <c r="C70" s="27"/>
      <c r="D70" s="8">
        <v>67</v>
      </c>
      <c r="E70" s="9"/>
    </row>
    <row r="71" ht="14.4" spans="2:5">
      <c r="B71" s="11"/>
      <c r="C71" s="27"/>
      <c r="D71" s="8">
        <v>68</v>
      </c>
      <c r="E71" s="9"/>
    </row>
    <row r="72" ht="14.4" spans="2:5">
      <c r="B72" s="11"/>
      <c r="C72" s="27"/>
      <c r="D72" s="8">
        <v>69</v>
      </c>
      <c r="E72" s="9"/>
    </row>
    <row r="73" ht="14.4" spans="2:5">
      <c r="B73" s="11"/>
      <c r="C73" s="27"/>
      <c r="D73" s="8">
        <v>70</v>
      </c>
      <c r="E73" s="9"/>
    </row>
    <row r="74" ht="14.4" spans="2:5">
      <c r="B74" s="11"/>
      <c r="C74" s="27"/>
      <c r="D74" s="8">
        <v>71</v>
      </c>
      <c r="E74" s="9"/>
    </row>
    <row r="75" ht="14.4" spans="2:5">
      <c r="B75" s="11"/>
      <c r="C75" s="27"/>
      <c r="D75" s="8">
        <v>72</v>
      </c>
      <c r="E75" s="9"/>
    </row>
    <row r="76" ht="14.4" spans="2:5">
      <c r="B76" s="11"/>
      <c r="C76" s="27"/>
      <c r="D76" s="8">
        <v>73</v>
      </c>
      <c r="E76" s="9"/>
    </row>
    <row r="77" ht="14.4" spans="2:5">
      <c r="B77" s="11"/>
      <c r="C77" s="27"/>
      <c r="D77" s="8">
        <v>74</v>
      </c>
      <c r="E77" s="9"/>
    </row>
    <row r="78" ht="14.4" spans="2:5">
      <c r="B78" s="11"/>
      <c r="C78" s="27"/>
      <c r="D78" s="8">
        <v>75</v>
      </c>
      <c r="E78" s="9"/>
    </row>
    <row r="79" ht="14.4" spans="2:5">
      <c r="B79" s="11"/>
      <c r="C79" s="27"/>
      <c r="D79" s="8">
        <v>76</v>
      </c>
      <c r="E79" s="9"/>
    </row>
    <row r="80" ht="14.4" spans="2:5">
      <c r="B80" s="11"/>
      <c r="C80" s="27"/>
      <c r="D80" s="8">
        <v>77</v>
      </c>
      <c r="E80" s="9"/>
    </row>
    <row r="81" ht="14.4" spans="2:5">
      <c r="B81" s="11"/>
      <c r="C81" s="27"/>
      <c r="D81" s="8">
        <v>78</v>
      </c>
      <c r="E81" s="9"/>
    </row>
    <row r="82" ht="14.4" spans="2:5">
      <c r="B82" s="11"/>
      <c r="C82" s="27"/>
      <c r="D82" s="8">
        <v>79</v>
      </c>
      <c r="E82" s="9"/>
    </row>
    <row r="83" ht="14.4" spans="2:5">
      <c r="B83" s="11"/>
      <c r="C83" s="27"/>
      <c r="D83" s="8">
        <v>80</v>
      </c>
      <c r="E83" s="9"/>
    </row>
    <row r="84" ht="14.4" spans="2:5">
      <c r="B84" s="11"/>
      <c r="C84" s="27"/>
      <c r="D84" s="8">
        <v>81</v>
      </c>
      <c r="E84" s="9"/>
    </row>
    <row r="85" ht="14.4" spans="2:5">
      <c r="B85" s="11"/>
      <c r="C85" s="27"/>
      <c r="D85" s="8">
        <v>82</v>
      </c>
      <c r="E85" s="9"/>
    </row>
    <row r="86" ht="14.4" spans="2:5">
      <c r="B86" s="11"/>
      <c r="C86" s="27"/>
      <c r="D86" s="8">
        <v>83</v>
      </c>
      <c r="E86" s="9"/>
    </row>
    <row r="87" ht="14.4" spans="2:5">
      <c r="B87" s="11"/>
      <c r="C87" s="27"/>
      <c r="D87" s="8">
        <v>84</v>
      </c>
      <c r="E87" s="9"/>
    </row>
    <row r="88" ht="14.4" spans="2:5">
      <c r="B88" s="11"/>
      <c r="C88" s="27"/>
      <c r="D88" s="8">
        <v>85</v>
      </c>
      <c r="E88" s="9"/>
    </row>
    <row r="89" ht="14.4" spans="2:5">
      <c r="B89" s="11"/>
      <c r="C89" s="27"/>
      <c r="D89" s="8">
        <v>86</v>
      </c>
      <c r="E89" s="9"/>
    </row>
    <row r="90" ht="14.4" spans="2:5">
      <c r="B90" s="11"/>
      <c r="C90" s="27"/>
      <c r="D90" s="8">
        <v>87</v>
      </c>
      <c r="E90" s="9"/>
    </row>
    <row r="91" ht="14.4" spans="2:5">
      <c r="B91" s="11"/>
      <c r="C91" s="27"/>
      <c r="D91" s="8">
        <v>88</v>
      </c>
      <c r="E91" s="9"/>
    </row>
    <row r="92" ht="14.4" spans="2:5">
      <c r="B92" s="11"/>
      <c r="C92" s="27"/>
      <c r="D92" s="8">
        <v>89</v>
      </c>
      <c r="E92" s="9"/>
    </row>
    <row r="93" ht="14.4" spans="2:5">
      <c r="B93" s="11"/>
      <c r="C93" s="27"/>
      <c r="D93" s="8">
        <v>90</v>
      </c>
      <c r="E93" s="9"/>
    </row>
    <row r="94" ht="14.4" spans="2:5">
      <c r="B94" s="11"/>
      <c r="C94" s="27"/>
      <c r="D94" s="8">
        <v>91</v>
      </c>
      <c r="E94" s="9"/>
    </row>
    <row r="95" ht="14.4" spans="2:5">
      <c r="B95" s="11"/>
      <c r="C95" s="27"/>
      <c r="D95" s="8">
        <v>92</v>
      </c>
      <c r="E95" s="9"/>
    </row>
    <row r="96" ht="14.4" spans="2:5">
      <c r="B96" s="11"/>
      <c r="C96" s="27"/>
      <c r="D96" s="8">
        <v>93</v>
      </c>
      <c r="E96" s="9"/>
    </row>
    <row r="97" ht="14.4" spans="2:5">
      <c r="B97" s="11"/>
      <c r="C97" s="27"/>
      <c r="D97" s="8">
        <v>94</v>
      </c>
      <c r="E97" s="9"/>
    </row>
    <row r="98" ht="14.4" spans="2:5">
      <c r="B98" s="11"/>
      <c r="C98" s="27"/>
      <c r="D98" s="8">
        <v>95</v>
      </c>
      <c r="E98" s="9"/>
    </row>
    <row r="99" ht="14.4" spans="2:5">
      <c r="B99" s="11"/>
      <c r="C99" s="27"/>
      <c r="D99" s="8">
        <v>96</v>
      </c>
      <c r="E99" s="9"/>
    </row>
    <row r="100" ht="14.4" spans="2:5">
      <c r="B100" s="11"/>
      <c r="C100" s="27"/>
      <c r="D100" s="8">
        <v>97</v>
      </c>
      <c r="E100" s="9"/>
    </row>
    <row r="101" ht="14.4" spans="2:5">
      <c r="B101" s="11"/>
      <c r="C101" s="27"/>
      <c r="D101" s="8">
        <v>98</v>
      </c>
      <c r="E101" s="9"/>
    </row>
    <row r="102" ht="14.4" spans="2:5">
      <c r="B102" s="11"/>
      <c r="C102" s="27"/>
      <c r="D102" s="8">
        <v>99</v>
      </c>
      <c r="E102" s="9"/>
    </row>
    <row r="103" ht="14.4" spans="2:5">
      <c r="B103" s="11"/>
      <c r="C103" s="27"/>
      <c r="D103" s="8">
        <v>100</v>
      </c>
      <c r="E103" s="9"/>
    </row>
    <row r="104" s="1" customFormat="1" ht="15" customHeight="1" spans="2:4">
      <c r="B104" s="30"/>
      <c r="C104" s="31"/>
      <c r="D104" s="31"/>
    </row>
    <row r="105" s="1" customFormat="1" ht="15" customHeight="1" spans="2:4">
      <c r="B105" s="32" t="s">
        <v>22</v>
      </c>
      <c r="C105" s="31"/>
      <c r="D105" s="31"/>
    </row>
    <row r="106" s="1" customFormat="1" ht="15" customHeight="1" spans="2:17">
      <c r="B106" s="33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43"/>
    </row>
    <row r="107" s="1" customFormat="1" ht="15" customHeight="1" spans="2:17">
      <c r="B107" s="35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44"/>
    </row>
    <row r="108" s="1" customFormat="1" ht="15" customHeight="1" spans="2:17">
      <c r="B108" s="35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44"/>
    </row>
    <row r="109" s="1" customFormat="1" ht="15" customHeight="1" spans="2:17">
      <c r="B109" s="35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44"/>
    </row>
    <row r="110" s="1" customFormat="1" ht="15" customHeight="1" spans="2:17">
      <c r="B110" s="37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45"/>
    </row>
    <row r="111" s="1" customFormat="1" ht="15" customHeight="1" spans="2:4">
      <c r="B111" s="39"/>
      <c r="C111" s="39"/>
      <c r="D111" s="39"/>
    </row>
    <row r="112" s="1" customFormat="1" ht="15" customHeight="1" spans="2:17">
      <c r="B112" s="40" t="s">
        <v>23</v>
      </c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</row>
    <row r="113" s="1" customFormat="1" ht="15" customHeight="1" spans="2:4">
      <c r="B113" s="39"/>
      <c r="C113" s="39"/>
      <c r="D113" s="39"/>
    </row>
    <row r="114" s="1" customFormat="1" ht="15" customHeight="1" spans="2:4">
      <c r="B114" s="41" t="s">
        <v>24</v>
      </c>
      <c r="C114" s="39"/>
      <c r="D114" s="39"/>
    </row>
    <row r="115" s="1" customFormat="1" ht="15" customHeight="1" spans="2:4">
      <c r="B115" s="42" t="s">
        <v>25</v>
      </c>
      <c r="C115" s="39"/>
      <c r="D115" s="39"/>
    </row>
    <row r="116" ht="15" customHeight="1" spans="2:2">
      <c r="B116" s="42" t="s">
        <v>26</v>
      </c>
    </row>
    <row r="117" customHeight="1" spans="2:2">
      <c r="B117" s="42" t="s">
        <v>27</v>
      </c>
    </row>
    <row r="118" customHeight="1" spans="2:2">
      <c r="B118" s="42" t="s">
        <v>28</v>
      </c>
    </row>
    <row r="119" customHeight="1" spans="2:2">
      <c r="B119" s="42" t="s">
        <v>29</v>
      </c>
    </row>
    <row r="120" customHeight="1" spans="2:2">
      <c r="B120" s="42"/>
    </row>
  </sheetData>
  <sortState ref="E4:E33">
    <sortCondition ref="E4"/>
  </sortState>
  <mergeCells count="5">
    <mergeCell ref="J21:Q21"/>
    <mergeCell ref="B112:Q112"/>
    <mergeCell ref="C8:C10"/>
    <mergeCell ref="I3:I19"/>
    <mergeCell ref="B106:Q110"/>
  </mergeCells>
  <printOptions horizontalCentered="1" verticalCentered="1"/>
  <pageMargins left="0.1" right="0.1" top="0.1" bottom="0.1" header="0.2" footer="0.2"/>
  <pageSetup paperSize="1" scale="7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l s</cp:lastModifiedBy>
  <dcterms:created xsi:type="dcterms:W3CDTF">1996-10-14T23:33:00Z</dcterms:created>
  <cp:lastPrinted>2020-11-30T12:58:00Z</cp:lastPrinted>
  <dcterms:modified xsi:type="dcterms:W3CDTF">2024-11-21T00:34:51Z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1033-10.2.0.5808</vt:lpwstr>
  </property>
</Properties>
</file>