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MEAT_SSA\MRIO\"/>
    </mc:Choice>
  </mc:AlternateContent>
  <xr:revisionPtr revIDLastSave="0" documentId="13_ncr:1_{8882D469-E092-422C-85B5-CFEE7131B043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" i="1" l="1"/>
  <c r="N45" i="1"/>
  <c r="O45" i="1"/>
  <c r="N43" i="1"/>
  <c r="O43" i="1"/>
  <c r="O32" i="1" a="1"/>
  <c r="O34" i="1" s="1"/>
  <c r="N32" i="1" a="1"/>
  <c r="N36" i="1" s="1"/>
  <c r="P36" i="1" s="1"/>
  <c r="P13" i="1"/>
  <c r="P4" i="1"/>
  <c r="P5" i="1"/>
  <c r="P6" i="1"/>
  <c r="P7" i="1"/>
  <c r="D17" i="1" s="1" a="1"/>
  <c r="P8" i="1"/>
  <c r="P9" i="1"/>
  <c r="P10" i="1"/>
  <c r="P11" i="1"/>
  <c r="P12" i="1"/>
  <c r="P3" i="1"/>
  <c r="I17" i="1" l="1"/>
  <c r="L25" i="1"/>
  <c r="F22" i="1"/>
  <c r="H23" i="1"/>
  <c r="D21" i="1"/>
  <c r="J24" i="1"/>
  <c r="J18" i="1"/>
  <c r="L19" i="1"/>
  <c r="D27" i="1" a="1"/>
  <c r="I27" i="1" s="1"/>
  <c r="I28" i="1" s="1"/>
  <c r="O33" i="1"/>
  <c r="O32" i="1"/>
  <c r="O41" i="1"/>
  <c r="O40" i="1"/>
  <c r="O39" i="1"/>
  <c r="O38" i="1"/>
  <c r="O37" i="1"/>
  <c r="O36" i="1"/>
  <c r="O35" i="1"/>
  <c r="N35" i="1"/>
  <c r="P35" i="1" s="1"/>
  <c r="N34" i="1"/>
  <c r="P34" i="1" s="1"/>
  <c r="N33" i="1"/>
  <c r="P33" i="1" s="1"/>
  <c r="N32" i="1"/>
  <c r="N41" i="1"/>
  <c r="P41" i="1" s="1"/>
  <c r="N39" i="1"/>
  <c r="P39" i="1" s="1"/>
  <c r="N37" i="1"/>
  <c r="P37" i="1" s="1"/>
  <c r="N40" i="1"/>
  <c r="P40" i="1" s="1"/>
  <c r="N38" i="1"/>
  <c r="P38" i="1" s="1"/>
  <c r="H26" i="1"/>
  <c r="F25" i="1"/>
  <c r="D24" i="1"/>
  <c r="L22" i="1"/>
  <c r="J21" i="1"/>
  <c r="H20" i="1"/>
  <c r="F19" i="1"/>
  <c r="D18" i="1"/>
  <c r="H17" i="1"/>
  <c r="M26" i="1"/>
  <c r="K25" i="1"/>
  <c r="I24" i="1"/>
  <c r="G23" i="1"/>
  <c r="E22" i="1"/>
  <c r="M20" i="1"/>
  <c r="K19" i="1"/>
  <c r="I18" i="1"/>
  <c r="G17" i="1"/>
  <c r="L26" i="1"/>
  <c r="J25" i="1"/>
  <c r="H24" i="1"/>
  <c r="F23" i="1"/>
  <c r="D22" i="1"/>
  <c r="L20" i="1"/>
  <c r="J19" i="1"/>
  <c r="H18" i="1"/>
  <c r="F17" i="1"/>
  <c r="K26" i="1"/>
  <c r="I25" i="1"/>
  <c r="G24" i="1"/>
  <c r="E23" i="1"/>
  <c r="M21" i="1"/>
  <c r="K20" i="1"/>
  <c r="I19" i="1"/>
  <c r="G18" i="1"/>
  <c r="E17" i="1"/>
  <c r="J26" i="1"/>
  <c r="H25" i="1"/>
  <c r="F24" i="1"/>
  <c r="D23" i="1"/>
  <c r="L21" i="1"/>
  <c r="J20" i="1"/>
  <c r="H19" i="1"/>
  <c r="F18" i="1"/>
  <c r="D17" i="1"/>
  <c r="I26" i="1"/>
  <c r="G25" i="1"/>
  <c r="E24" i="1"/>
  <c r="M22" i="1"/>
  <c r="K21" i="1"/>
  <c r="I20" i="1"/>
  <c r="G19" i="1"/>
  <c r="E18" i="1"/>
  <c r="G26" i="1"/>
  <c r="E25" i="1"/>
  <c r="M23" i="1"/>
  <c r="K22" i="1"/>
  <c r="I21" i="1"/>
  <c r="G20" i="1"/>
  <c r="E19" i="1"/>
  <c r="M17" i="1"/>
  <c r="F26" i="1"/>
  <c r="D25" i="1"/>
  <c r="L23" i="1"/>
  <c r="J22" i="1"/>
  <c r="H21" i="1"/>
  <c r="F20" i="1"/>
  <c r="D19" i="1"/>
  <c r="L17" i="1"/>
  <c r="E26" i="1"/>
  <c r="M24" i="1"/>
  <c r="K23" i="1"/>
  <c r="I22" i="1"/>
  <c r="G21" i="1"/>
  <c r="E20" i="1"/>
  <c r="M18" i="1"/>
  <c r="K17" i="1"/>
  <c r="D26" i="1"/>
  <c r="L24" i="1"/>
  <c r="J23" i="1"/>
  <c r="H22" i="1"/>
  <c r="F21" i="1"/>
  <c r="D20" i="1"/>
  <c r="L18" i="1"/>
  <c r="J17" i="1"/>
  <c r="M25" i="1"/>
  <c r="K24" i="1"/>
  <c r="I23" i="1"/>
  <c r="G22" i="1"/>
  <c r="E21" i="1"/>
  <c r="M19" i="1"/>
  <c r="K18" i="1"/>
  <c r="J27" i="1" l="1"/>
  <c r="J28" i="1" s="1"/>
  <c r="K27" i="1"/>
  <c r="K28" i="1" s="1"/>
  <c r="L27" i="1"/>
  <c r="L28" i="1" s="1"/>
  <c r="M27" i="1"/>
  <c r="M28" i="1" s="1"/>
  <c r="E27" i="1"/>
  <c r="D27" i="1"/>
  <c r="D28" i="1" s="1"/>
  <c r="F27" i="1"/>
  <c r="G27" i="1"/>
  <c r="G28" i="1" s="1"/>
  <c r="H27" i="1"/>
  <c r="D32" i="1" a="1"/>
  <c r="I39" i="1" s="1"/>
  <c r="D42" i="1" a="1"/>
  <c r="H28" i="1" l="1"/>
  <c r="F28" i="1"/>
  <c r="E28" i="1"/>
  <c r="F37" i="1"/>
  <c r="E40" i="1"/>
  <c r="G38" i="1"/>
  <c r="I40" i="1"/>
  <c r="H40" i="1"/>
  <c r="E35" i="1"/>
  <c r="L39" i="1"/>
  <c r="J37" i="1"/>
  <c r="F38" i="1"/>
  <c r="G36" i="1"/>
  <c r="H32" i="1"/>
  <c r="J33" i="1"/>
  <c r="J41" i="1"/>
  <c r="K41" i="1"/>
  <c r="H41" i="1"/>
  <c r="M33" i="1"/>
  <c r="F40" i="1"/>
  <c r="D36" i="1"/>
  <c r="F35" i="1"/>
  <c r="M41" i="1"/>
  <c r="J34" i="1"/>
  <c r="M34" i="1"/>
  <c r="G39" i="1"/>
  <c r="I34" i="1"/>
  <c r="D39" i="1"/>
  <c r="H39" i="1"/>
  <c r="L40" i="1"/>
  <c r="M37" i="1"/>
  <c r="G34" i="1"/>
  <c r="F32" i="1"/>
  <c r="G41" i="1"/>
  <c r="E36" i="1"/>
  <c r="D37" i="1"/>
  <c r="H36" i="1"/>
  <c r="I41" i="1"/>
  <c r="I35" i="1"/>
  <c r="K35" i="1"/>
  <c r="I32" i="1"/>
  <c r="M32" i="1"/>
  <c r="I38" i="1"/>
  <c r="G32" i="1"/>
  <c r="L34" i="1"/>
  <c r="G40" i="1"/>
  <c r="D33" i="1"/>
  <c r="I36" i="1"/>
  <c r="K39" i="1"/>
  <c r="D32" i="1"/>
  <c r="L35" i="1"/>
  <c r="I37" i="1"/>
  <c r="J36" i="1"/>
  <c r="M39" i="1"/>
  <c r="J40" i="1"/>
  <c r="E41" i="1"/>
  <c r="L37" i="1"/>
  <c r="K37" i="1"/>
  <c r="E32" i="1"/>
  <c r="J32" i="1"/>
  <c r="L36" i="1"/>
  <c r="D35" i="1"/>
  <c r="D38" i="1"/>
  <c r="H33" i="1"/>
  <c r="M36" i="1"/>
  <c r="F36" i="1"/>
  <c r="L38" i="1"/>
  <c r="L32" i="1"/>
  <c r="E39" i="1"/>
  <c r="E37" i="1"/>
  <c r="K32" i="1"/>
  <c r="F34" i="1"/>
  <c r="K36" i="1"/>
  <c r="F33" i="1"/>
  <c r="K40" i="1"/>
  <c r="I33" i="1"/>
  <c r="H37" i="1"/>
  <c r="E34" i="1"/>
  <c r="F41" i="1"/>
  <c r="H35" i="1"/>
  <c r="L41" i="1"/>
  <c r="D40" i="1"/>
  <c r="M38" i="1"/>
  <c r="G33" i="1"/>
  <c r="E33" i="1"/>
  <c r="J39" i="1"/>
  <c r="K38" i="1"/>
  <c r="M40" i="1"/>
  <c r="J35" i="1"/>
  <c r="H34" i="1"/>
  <c r="E38" i="1"/>
  <c r="K34" i="1"/>
  <c r="D34" i="1"/>
  <c r="G35" i="1"/>
  <c r="G37" i="1"/>
  <c r="H38" i="1"/>
  <c r="L33" i="1"/>
  <c r="M35" i="1"/>
  <c r="D41" i="1"/>
  <c r="I42" i="1"/>
  <c r="I43" i="1" s="1"/>
  <c r="L42" i="1"/>
  <c r="L43" i="1" s="1"/>
  <c r="J42" i="1"/>
  <c r="J43" i="1" s="1"/>
  <c r="E42" i="1"/>
  <c r="E43" i="1" s="1"/>
  <c r="M42" i="1"/>
  <c r="M43" i="1" s="1"/>
  <c r="K42" i="1"/>
  <c r="K43" i="1" s="1"/>
  <c r="H42" i="1"/>
  <c r="H43" i="1" s="1"/>
  <c r="G42" i="1"/>
  <c r="G43" i="1" s="1"/>
  <c r="F42" i="1"/>
  <c r="F43" i="1" s="1"/>
  <c r="D42" i="1"/>
  <c r="J38" i="1"/>
  <c r="K33" i="1"/>
  <c r="F39" i="1"/>
  <c r="D44" i="1" l="1" a="1"/>
  <c r="P42" i="1"/>
  <c r="P43" i="1" s="1"/>
  <c r="D43" i="1"/>
  <c r="I44" i="1" l="1"/>
  <c r="I45" i="1" s="1"/>
  <c r="F44" i="1"/>
  <c r="F45" i="1" s="1"/>
  <c r="E44" i="1"/>
  <c r="E45" i="1" s="1"/>
  <c r="G44" i="1"/>
  <c r="G45" i="1" s="1"/>
  <c r="J44" i="1"/>
  <c r="J45" i="1" s="1"/>
  <c r="D44" i="1"/>
  <c r="L44" i="1"/>
  <c r="L45" i="1" s="1"/>
  <c r="M44" i="1"/>
  <c r="M45" i="1" s="1"/>
  <c r="K44" i="1"/>
  <c r="K45" i="1" s="1"/>
  <c r="H44" i="1"/>
  <c r="H45" i="1" s="1"/>
  <c r="P44" i="1" l="1"/>
  <c r="P45" i="1" s="1"/>
  <c r="D45" i="1"/>
</calcChain>
</file>

<file path=xl/sharedStrings.xml><?xml version="1.0" encoding="utf-8"?>
<sst xmlns="http://schemas.openxmlformats.org/spreadsheetml/2006/main" count="144" uniqueCount="26">
  <si>
    <t>Africa</t>
  </si>
  <si>
    <t>RoW</t>
  </si>
  <si>
    <t>Meat</t>
  </si>
  <si>
    <t>Other agri</t>
  </si>
  <si>
    <t>Manu</t>
  </si>
  <si>
    <t>Services</t>
  </si>
  <si>
    <t>Region</t>
  </si>
  <si>
    <t>Sector</t>
  </si>
  <si>
    <t>Unit</t>
  </si>
  <si>
    <t>kg</t>
  </si>
  <si>
    <t>Energy</t>
  </si>
  <si>
    <t>kWh</t>
  </si>
  <si>
    <t>€</t>
  </si>
  <si>
    <t>F Demand</t>
  </si>
  <si>
    <t>Environment</t>
  </si>
  <si>
    <t>CO2</t>
  </si>
  <si>
    <t>ton</t>
  </si>
  <si>
    <t>Prod</t>
  </si>
  <si>
    <t>Total</t>
  </si>
  <si>
    <t>Delta</t>
  </si>
  <si>
    <t>New Env coeff</t>
  </si>
  <si>
    <t>kg/unit</t>
  </si>
  <si>
    <t>kWh/unit</t>
  </si>
  <si>
    <t>€/unit</t>
  </si>
  <si>
    <t>ton/unit</t>
  </si>
  <si>
    <t>Mix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</si>
</sst>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0;\-"/>
    <numFmt numFmtId="166" formatCode="0.00;0.00;\-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164" fontId="0" fillId="2" borderId="0" xfId="0" applyNumberFormat="1" applyFill="1"/>
    <xf numFmtId="166" fontId="0" fillId="2" borderId="0" xfId="0" applyNumberFormat="1" applyFill="1"/>
    <xf numFmtId="164" fontId="0" fillId="4" borderId="0" xfId="0" applyNumberFormat="1" applyFill="1"/>
    <xf numFmtId="166" fontId="0" fillId="4" borderId="0" xfId="0" applyNumberFormat="1" applyFill="1"/>
    <xf numFmtId="164" fontId="0" fillId="3" borderId="0" xfId="0" applyNumberFormat="1" applyFill="1"/>
    <xf numFmtId="164" fontId="0" fillId="0" borderId="0" xfId="0" applyNumberFormat="1"/>
    <xf numFmtId="164" fontId="0" fillId="5" borderId="0" xfId="0" applyNumberFormat="1" applyFill="1"/>
    <xf numFmtId="0" fontId="1" fillId="3" borderId="0" xfId="0" applyFont="1" applyFill="1"/>
    <xf numFmtId="0" fontId="0" fillId="0" borderId="0" xfId="0" applyAlignment="1">
      <alignment horizontal="left" indent="1"/>
    </xf>
    <xf numFmtId="2" fontId="0" fillId="6" borderId="0" xfId="0" applyNumberFormat="1" applyFill="1"/>
    <xf numFmtId="166" fontId="0" fillId="6" borderId="0" xfId="0" applyNumberForma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A7" zoomScale="160" zoomScaleNormal="160" workbookViewId="0">
      <selection activeCell="R29" sqref="R29"/>
    </sheetView>
  </sheetViews>
  <sheetFormatPr defaultRowHeight="14.4" x14ac:dyDescent="0.3"/>
  <cols>
    <col min="4" max="13" width="9.6640625" bestFit="1" customWidth="1"/>
  </cols>
  <sheetData>
    <row r="1" spans="1:16" x14ac:dyDescent="0.3">
      <c r="D1" t="s">
        <v>0</v>
      </c>
      <c r="I1" t="s">
        <v>1</v>
      </c>
      <c r="N1" t="s">
        <v>0</v>
      </c>
      <c r="O1" t="s">
        <v>1</v>
      </c>
    </row>
    <row r="2" spans="1:16" x14ac:dyDescent="0.3">
      <c r="A2" t="s">
        <v>6</v>
      </c>
      <c r="B2" t="s">
        <v>7</v>
      </c>
      <c r="C2" t="s">
        <v>8</v>
      </c>
      <c r="D2" t="s">
        <v>2</v>
      </c>
      <c r="E2" t="s">
        <v>3</v>
      </c>
      <c r="F2" t="s">
        <v>4</v>
      </c>
      <c r="G2" t="s">
        <v>10</v>
      </c>
      <c r="H2" t="s">
        <v>5</v>
      </c>
      <c r="I2" t="s">
        <v>2</v>
      </c>
      <c r="J2" t="s">
        <v>3</v>
      </c>
      <c r="K2" t="s">
        <v>4</v>
      </c>
      <c r="L2" t="s">
        <v>10</v>
      </c>
      <c r="M2" t="s">
        <v>5</v>
      </c>
      <c r="N2" t="s">
        <v>13</v>
      </c>
      <c r="O2" t="s">
        <v>13</v>
      </c>
      <c r="P2" t="s">
        <v>17</v>
      </c>
    </row>
    <row r="3" spans="1:16" x14ac:dyDescent="0.3">
      <c r="A3" t="s">
        <v>0</v>
      </c>
      <c r="B3" t="s">
        <v>2</v>
      </c>
      <c r="C3" t="s">
        <v>9</v>
      </c>
      <c r="D3" s="2">
        <v>10</v>
      </c>
      <c r="E3" s="2">
        <v>5</v>
      </c>
      <c r="F3" s="2">
        <v>5</v>
      </c>
      <c r="G3" s="2">
        <v>1</v>
      </c>
      <c r="H3" s="2">
        <v>150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6">
        <v>200</v>
      </c>
      <c r="O3" s="6">
        <v>100</v>
      </c>
      <c r="P3" s="8">
        <f>SUM(D3:O3)</f>
        <v>472</v>
      </c>
    </row>
    <row r="4" spans="1:16" x14ac:dyDescent="0.3">
      <c r="B4" t="s">
        <v>3</v>
      </c>
      <c r="C4" t="s">
        <v>9</v>
      </c>
      <c r="D4" s="2">
        <v>200</v>
      </c>
      <c r="E4" s="2">
        <v>150</v>
      </c>
      <c r="F4" s="2">
        <v>50</v>
      </c>
      <c r="G4" s="2">
        <v>50</v>
      </c>
      <c r="H4" s="2">
        <v>300</v>
      </c>
      <c r="I4" s="2">
        <v>100</v>
      </c>
      <c r="J4" s="2">
        <v>5</v>
      </c>
      <c r="K4" s="2">
        <v>0</v>
      </c>
      <c r="L4" s="2">
        <v>0</v>
      </c>
      <c r="M4" s="2">
        <v>0</v>
      </c>
      <c r="N4" s="6">
        <v>150</v>
      </c>
      <c r="O4" s="6">
        <v>75</v>
      </c>
      <c r="P4" s="8">
        <f t="shared" ref="P4:P13" si="0">SUM(D4:O4)</f>
        <v>1080</v>
      </c>
    </row>
    <row r="5" spans="1:16" x14ac:dyDescent="0.3">
      <c r="B5" t="s">
        <v>4</v>
      </c>
      <c r="C5" t="s">
        <v>9</v>
      </c>
      <c r="D5" s="2">
        <v>12</v>
      </c>
      <c r="E5" s="2">
        <v>35</v>
      </c>
      <c r="F5" s="2">
        <v>350</v>
      </c>
      <c r="G5" s="2">
        <v>700</v>
      </c>
      <c r="H5" s="2">
        <v>300</v>
      </c>
      <c r="I5" s="2">
        <v>5</v>
      </c>
      <c r="J5" s="2">
        <v>100</v>
      </c>
      <c r="K5" s="2">
        <v>200</v>
      </c>
      <c r="L5" s="2">
        <v>10</v>
      </c>
      <c r="M5" s="2">
        <v>10</v>
      </c>
      <c r="N5" s="6">
        <v>200</v>
      </c>
      <c r="O5" s="6">
        <v>50</v>
      </c>
      <c r="P5" s="8">
        <f t="shared" si="0"/>
        <v>1972</v>
      </c>
    </row>
    <row r="6" spans="1:16" x14ac:dyDescent="0.3">
      <c r="B6" t="s">
        <v>10</v>
      </c>
      <c r="C6" t="s">
        <v>11</v>
      </c>
      <c r="D6" s="2">
        <v>600</v>
      </c>
      <c r="E6" s="2">
        <v>700</v>
      </c>
      <c r="F6" s="2">
        <v>2000</v>
      </c>
      <c r="G6" s="2">
        <v>500</v>
      </c>
      <c r="H6" s="2">
        <v>200</v>
      </c>
      <c r="I6" s="2">
        <v>1</v>
      </c>
      <c r="J6" s="2">
        <v>2</v>
      </c>
      <c r="K6" s="2">
        <v>3000</v>
      </c>
      <c r="L6" s="2">
        <v>300</v>
      </c>
      <c r="M6" s="2">
        <v>300</v>
      </c>
      <c r="N6" s="6">
        <v>500</v>
      </c>
      <c r="O6" s="6">
        <v>10</v>
      </c>
      <c r="P6" s="8">
        <f t="shared" si="0"/>
        <v>8113</v>
      </c>
    </row>
    <row r="7" spans="1:16" x14ac:dyDescent="0.3">
      <c r="B7" t="s">
        <v>5</v>
      </c>
      <c r="C7" t="s">
        <v>12</v>
      </c>
      <c r="D7" s="2">
        <v>500</v>
      </c>
      <c r="E7" s="2">
        <v>600</v>
      </c>
      <c r="F7" s="2">
        <v>1500</v>
      </c>
      <c r="G7" s="2">
        <v>2000</v>
      </c>
      <c r="H7" s="2">
        <v>1000</v>
      </c>
      <c r="I7" s="2">
        <v>1</v>
      </c>
      <c r="J7" s="2">
        <v>5</v>
      </c>
      <c r="K7" s="2">
        <v>3</v>
      </c>
      <c r="L7" s="2">
        <v>5</v>
      </c>
      <c r="M7" s="2">
        <v>5</v>
      </c>
      <c r="N7" s="6">
        <v>1200</v>
      </c>
      <c r="O7" s="6">
        <v>200</v>
      </c>
      <c r="P7" s="8">
        <f t="shared" si="0"/>
        <v>7019</v>
      </c>
    </row>
    <row r="8" spans="1:16" x14ac:dyDescent="0.3">
      <c r="A8" t="s">
        <v>1</v>
      </c>
      <c r="B8" t="s">
        <v>2</v>
      </c>
      <c r="C8" t="s">
        <v>9</v>
      </c>
      <c r="D8" s="2">
        <v>10</v>
      </c>
      <c r="E8" s="2">
        <v>3</v>
      </c>
      <c r="F8" s="2">
        <v>3</v>
      </c>
      <c r="G8" s="2">
        <v>0</v>
      </c>
      <c r="H8" s="2">
        <v>50</v>
      </c>
      <c r="I8" s="2">
        <v>100</v>
      </c>
      <c r="J8" s="2">
        <v>45</v>
      </c>
      <c r="K8" s="2">
        <v>45</v>
      </c>
      <c r="L8" s="2">
        <v>100</v>
      </c>
      <c r="M8" s="2">
        <v>2000</v>
      </c>
      <c r="N8" s="6">
        <v>100</v>
      </c>
      <c r="O8" s="6">
        <v>2000</v>
      </c>
      <c r="P8" s="8">
        <f t="shared" si="0"/>
        <v>4456</v>
      </c>
    </row>
    <row r="9" spans="1:16" x14ac:dyDescent="0.3">
      <c r="B9" t="s">
        <v>3</v>
      </c>
      <c r="C9" t="s">
        <v>9</v>
      </c>
      <c r="D9" s="2">
        <v>300</v>
      </c>
      <c r="E9" s="2">
        <v>120</v>
      </c>
      <c r="F9" s="2">
        <v>50</v>
      </c>
      <c r="G9" s="2">
        <v>10</v>
      </c>
      <c r="H9" s="2">
        <v>230</v>
      </c>
      <c r="I9" s="2">
        <v>2000</v>
      </c>
      <c r="J9" s="2">
        <v>2000</v>
      </c>
      <c r="K9" s="2">
        <v>5000</v>
      </c>
      <c r="L9" s="2">
        <v>3000</v>
      </c>
      <c r="M9" s="2">
        <v>3200</v>
      </c>
      <c r="N9" s="6">
        <v>50</v>
      </c>
      <c r="O9" s="6">
        <v>1500</v>
      </c>
      <c r="P9" s="8">
        <f t="shared" si="0"/>
        <v>17460</v>
      </c>
    </row>
    <row r="10" spans="1:16" x14ac:dyDescent="0.3">
      <c r="B10" t="s">
        <v>4</v>
      </c>
      <c r="C10" t="s">
        <v>9</v>
      </c>
      <c r="D10" s="2">
        <v>88</v>
      </c>
      <c r="E10" s="2">
        <v>12</v>
      </c>
      <c r="F10" s="2">
        <v>450</v>
      </c>
      <c r="G10" s="2">
        <v>800</v>
      </c>
      <c r="H10" s="2">
        <v>900</v>
      </c>
      <c r="I10" s="2">
        <v>500</v>
      </c>
      <c r="J10" s="2">
        <v>5000</v>
      </c>
      <c r="K10" s="2">
        <v>4500</v>
      </c>
      <c r="L10" s="2">
        <v>4500</v>
      </c>
      <c r="M10" s="2">
        <v>4800</v>
      </c>
      <c r="N10" s="6">
        <v>300</v>
      </c>
      <c r="O10" s="6">
        <v>20000</v>
      </c>
      <c r="P10" s="8">
        <f t="shared" si="0"/>
        <v>41850</v>
      </c>
    </row>
    <row r="11" spans="1:16" x14ac:dyDescent="0.3">
      <c r="B11" t="s">
        <v>10</v>
      </c>
      <c r="C11" t="s">
        <v>11</v>
      </c>
      <c r="D11" s="2">
        <v>100</v>
      </c>
      <c r="E11" s="2">
        <v>500</v>
      </c>
      <c r="F11" s="2">
        <v>500</v>
      </c>
      <c r="G11" s="2">
        <v>800</v>
      </c>
      <c r="H11" s="2">
        <v>200</v>
      </c>
      <c r="I11" s="2">
        <v>700</v>
      </c>
      <c r="J11" s="2">
        <v>7000</v>
      </c>
      <c r="K11" s="2">
        <v>15000</v>
      </c>
      <c r="L11" s="2">
        <v>1500</v>
      </c>
      <c r="M11" s="2">
        <v>3000</v>
      </c>
      <c r="N11" s="6">
        <v>150</v>
      </c>
      <c r="O11" s="6">
        <v>55000</v>
      </c>
      <c r="P11" s="8">
        <f t="shared" si="0"/>
        <v>84450</v>
      </c>
    </row>
    <row r="12" spans="1:16" x14ac:dyDescent="0.3">
      <c r="B12" t="s">
        <v>5</v>
      </c>
      <c r="C12" t="s">
        <v>12</v>
      </c>
      <c r="D12" s="2">
        <v>800</v>
      </c>
      <c r="E12" s="2">
        <v>900</v>
      </c>
      <c r="F12" s="2">
        <v>2000</v>
      </c>
      <c r="G12" s="2">
        <v>2100</v>
      </c>
      <c r="H12" s="2">
        <v>2000</v>
      </c>
      <c r="I12" s="2">
        <v>1200</v>
      </c>
      <c r="J12" s="2">
        <v>6000</v>
      </c>
      <c r="K12" s="2">
        <v>20000</v>
      </c>
      <c r="L12" s="2">
        <v>15000</v>
      </c>
      <c r="M12" s="2">
        <v>32000</v>
      </c>
      <c r="N12" s="6">
        <v>1000</v>
      </c>
      <c r="O12" s="6">
        <v>120000</v>
      </c>
      <c r="P12" s="8">
        <f t="shared" si="0"/>
        <v>203000</v>
      </c>
    </row>
    <row r="13" spans="1:16" x14ac:dyDescent="0.3">
      <c r="A13" t="s">
        <v>14</v>
      </c>
      <c r="B13" t="s">
        <v>15</v>
      </c>
      <c r="C13" t="s">
        <v>16</v>
      </c>
      <c r="D13" s="4">
        <v>250</v>
      </c>
      <c r="E13" s="4">
        <v>200</v>
      </c>
      <c r="F13" s="4">
        <v>150</v>
      </c>
      <c r="G13" s="4">
        <v>500</v>
      </c>
      <c r="H13" s="4">
        <v>320</v>
      </c>
      <c r="I13" s="4">
        <v>2000</v>
      </c>
      <c r="J13" s="4">
        <v>220</v>
      </c>
      <c r="K13" s="4">
        <v>3200</v>
      </c>
      <c r="L13" s="4">
        <v>4500</v>
      </c>
      <c r="M13" s="4">
        <v>9000</v>
      </c>
      <c r="N13" s="4">
        <v>400</v>
      </c>
      <c r="O13" s="4">
        <v>320</v>
      </c>
      <c r="P13" s="4">
        <f t="shared" si="0"/>
        <v>21060</v>
      </c>
    </row>
    <row r="15" spans="1:16" x14ac:dyDescent="0.3">
      <c r="D15" t="s">
        <v>0</v>
      </c>
      <c r="I15" t="s">
        <v>1</v>
      </c>
      <c r="N15" t="s">
        <v>0</v>
      </c>
      <c r="O15" t="s">
        <v>1</v>
      </c>
    </row>
    <row r="16" spans="1:16" x14ac:dyDescent="0.3">
      <c r="A16" t="s">
        <v>6</v>
      </c>
      <c r="B16" t="s">
        <v>7</v>
      </c>
      <c r="C16" t="s">
        <v>8</v>
      </c>
      <c r="D16" t="s">
        <v>2</v>
      </c>
      <c r="E16" t="s">
        <v>3</v>
      </c>
      <c r="F16" t="s">
        <v>4</v>
      </c>
      <c r="G16" t="s">
        <v>10</v>
      </c>
      <c r="H16" t="s">
        <v>5</v>
      </c>
      <c r="I16" t="s">
        <v>2</v>
      </c>
      <c r="J16" t="s">
        <v>3</v>
      </c>
      <c r="K16" t="s">
        <v>4</v>
      </c>
      <c r="L16" t="s">
        <v>10</v>
      </c>
      <c r="M16" t="s">
        <v>5</v>
      </c>
      <c r="N16" t="s">
        <v>13</v>
      </c>
      <c r="O16" t="s">
        <v>13</v>
      </c>
    </row>
    <row r="17" spans="1:18" x14ac:dyDescent="0.3">
      <c r="A17" t="s">
        <v>0</v>
      </c>
      <c r="B17" t="s">
        <v>2</v>
      </c>
      <c r="C17" t="s">
        <v>21</v>
      </c>
      <c r="D17" s="3">
        <f t="array" ref="D17:M26">MMULT(D3:M12,MINVERSE(P3:P12*_xlfn.MUNIT(10)))</f>
        <v>2.1186440677966101E-2</v>
      </c>
      <c r="E17" s="3">
        <v>4.6296296296296294E-3</v>
      </c>
      <c r="F17" s="3">
        <v>2.5354969574036511E-3</v>
      </c>
      <c r="G17" s="3">
        <v>1.2325896708985579E-4</v>
      </c>
      <c r="H17" s="3">
        <v>2.1370565607636414E-2</v>
      </c>
      <c r="I17" s="3">
        <v>2.244165170556553E-4</v>
      </c>
      <c r="J17" s="3">
        <v>0</v>
      </c>
      <c r="K17" s="3">
        <v>0</v>
      </c>
      <c r="L17" s="3">
        <v>0</v>
      </c>
      <c r="M17" s="3">
        <v>0</v>
      </c>
      <c r="N17" s="9">
        <v>300</v>
      </c>
      <c r="O17" s="9"/>
    </row>
    <row r="18" spans="1:18" x14ac:dyDescent="0.3">
      <c r="B18" t="s">
        <v>3</v>
      </c>
      <c r="C18" t="s">
        <v>21</v>
      </c>
      <c r="D18" s="3">
        <v>0.42372881355932202</v>
      </c>
      <c r="E18" s="3">
        <v>0.1388888888888889</v>
      </c>
      <c r="F18" s="3">
        <v>2.5354969574036511E-2</v>
      </c>
      <c r="G18" s="3">
        <v>6.1629483544927898E-3</v>
      </c>
      <c r="H18" s="3">
        <v>4.2741131215272829E-2</v>
      </c>
      <c r="I18" s="3">
        <v>2.244165170556553E-2</v>
      </c>
      <c r="J18" s="3">
        <v>2.8636884306987401E-4</v>
      </c>
      <c r="K18" s="3">
        <v>0</v>
      </c>
      <c r="L18" s="3">
        <v>0</v>
      </c>
      <c r="M18" s="3">
        <v>0</v>
      </c>
      <c r="N18" s="9"/>
      <c r="O18" s="9"/>
    </row>
    <row r="19" spans="1:18" x14ac:dyDescent="0.3">
      <c r="B19" t="s">
        <v>4</v>
      </c>
      <c r="C19" t="s">
        <v>21</v>
      </c>
      <c r="D19" s="3">
        <v>2.5423728813559324E-2</v>
      </c>
      <c r="E19" s="3">
        <v>3.2407407407407406E-2</v>
      </c>
      <c r="F19" s="3">
        <v>0.17748478701825557</v>
      </c>
      <c r="G19" s="3">
        <v>8.6281276962899056E-2</v>
      </c>
      <c r="H19" s="3">
        <v>4.2741131215272829E-2</v>
      </c>
      <c r="I19" s="3">
        <v>1.1220825852782765E-3</v>
      </c>
      <c r="J19" s="3">
        <v>5.7273768613974796E-3</v>
      </c>
      <c r="K19" s="3">
        <v>4.7789725209080054E-3</v>
      </c>
      <c r="L19" s="3">
        <v>1.1841326228537596E-4</v>
      </c>
      <c r="M19" s="3">
        <v>4.9261083743842361E-5</v>
      </c>
      <c r="N19" s="9"/>
      <c r="O19" s="9"/>
    </row>
    <row r="20" spans="1:18" x14ac:dyDescent="0.3">
      <c r="B20" t="s">
        <v>10</v>
      </c>
      <c r="C20" t="s">
        <v>22</v>
      </c>
      <c r="D20" s="3">
        <v>1.271186440677966</v>
      </c>
      <c r="E20" s="3">
        <v>0.64814814814814814</v>
      </c>
      <c r="F20" s="3">
        <v>1.0141987829614605</v>
      </c>
      <c r="G20" s="3">
        <v>6.1629483544927893E-2</v>
      </c>
      <c r="H20" s="3">
        <v>2.8494087476848555E-2</v>
      </c>
      <c r="I20" s="3">
        <v>2.244165170556553E-4</v>
      </c>
      <c r="J20" s="3">
        <v>1.145475372279496E-4</v>
      </c>
      <c r="K20" s="3">
        <v>7.1684587813620068E-2</v>
      </c>
      <c r="L20" s="3">
        <v>3.552397868561279E-3</v>
      </c>
      <c r="M20" s="3">
        <v>1.4778325123152708E-3</v>
      </c>
      <c r="N20" s="9"/>
      <c r="O20" s="9"/>
    </row>
    <row r="21" spans="1:18" x14ac:dyDescent="0.3">
      <c r="B21" t="s">
        <v>5</v>
      </c>
      <c r="C21" t="s">
        <v>23</v>
      </c>
      <c r="D21" s="3">
        <v>1.0593220338983051</v>
      </c>
      <c r="E21" s="3">
        <v>0.55555555555555558</v>
      </c>
      <c r="F21" s="3">
        <v>0.76064908722109537</v>
      </c>
      <c r="G21" s="3">
        <v>0.24651793417971157</v>
      </c>
      <c r="H21" s="3">
        <v>0.14247043738424275</v>
      </c>
      <c r="I21" s="3">
        <v>2.244165170556553E-4</v>
      </c>
      <c r="J21" s="3">
        <v>2.8636884306987401E-4</v>
      </c>
      <c r="K21" s="3">
        <v>7.1684587813620072E-5</v>
      </c>
      <c r="L21" s="3">
        <v>5.920663114268798E-5</v>
      </c>
      <c r="M21" s="3">
        <v>2.463054187192118E-5</v>
      </c>
      <c r="N21" s="9"/>
      <c r="O21" s="9"/>
    </row>
    <row r="22" spans="1:18" x14ac:dyDescent="0.3">
      <c r="A22" t="s">
        <v>1</v>
      </c>
      <c r="B22" t="s">
        <v>2</v>
      </c>
      <c r="C22" t="s">
        <v>21</v>
      </c>
      <c r="D22" s="3">
        <v>2.1186440677966101E-2</v>
      </c>
      <c r="E22" s="3">
        <v>2.7777777777777779E-3</v>
      </c>
      <c r="F22" s="3">
        <v>1.5212981744421906E-3</v>
      </c>
      <c r="G22" s="3">
        <v>0</v>
      </c>
      <c r="H22" s="3">
        <v>7.1235218692121387E-3</v>
      </c>
      <c r="I22" s="3">
        <v>2.244165170556553E-2</v>
      </c>
      <c r="J22" s="3">
        <v>2.5773195876288659E-3</v>
      </c>
      <c r="K22" s="3">
        <v>1.0752688172043011E-3</v>
      </c>
      <c r="L22" s="3">
        <v>1.1841326228537595E-3</v>
      </c>
      <c r="M22" s="3">
        <v>9.852216748768473E-3</v>
      </c>
      <c r="N22" s="9">
        <v>300</v>
      </c>
      <c r="O22" s="9"/>
    </row>
    <row r="23" spans="1:18" x14ac:dyDescent="0.3">
      <c r="B23" t="s">
        <v>3</v>
      </c>
      <c r="C23" t="s">
        <v>21</v>
      </c>
      <c r="D23" s="3">
        <v>0.63559322033898302</v>
      </c>
      <c r="E23" s="3">
        <v>0.11111111111111112</v>
      </c>
      <c r="F23" s="3">
        <v>2.5354969574036511E-2</v>
      </c>
      <c r="G23" s="3">
        <v>1.2325896708985579E-3</v>
      </c>
      <c r="H23" s="3">
        <v>3.2768200598375839E-2</v>
      </c>
      <c r="I23" s="3">
        <v>0.44883303411131059</v>
      </c>
      <c r="J23" s="3">
        <v>0.11454753722794959</v>
      </c>
      <c r="K23" s="3">
        <v>0.11947431302270012</v>
      </c>
      <c r="L23" s="3">
        <v>3.5523978685612786E-2</v>
      </c>
      <c r="M23" s="3">
        <v>1.5763546798029555E-2</v>
      </c>
      <c r="N23" s="9"/>
      <c r="O23" s="9"/>
    </row>
    <row r="24" spans="1:18" x14ac:dyDescent="0.3">
      <c r="B24" t="s">
        <v>4</v>
      </c>
      <c r="C24" t="s">
        <v>21</v>
      </c>
      <c r="D24" s="3">
        <v>0.1864406779661017</v>
      </c>
      <c r="E24" s="3">
        <v>1.1111111111111112E-2</v>
      </c>
      <c r="F24" s="3">
        <v>0.2281947261663286</v>
      </c>
      <c r="G24" s="3">
        <v>9.8607173671884638E-2</v>
      </c>
      <c r="H24" s="3">
        <v>0.1282233936458185</v>
      </c>
      <c r="I24" s="3">
        <v>0.11220825852782765</v>
      </c>
      <c r="J24" s="3">
        <v>0.28636884306987398</v>
      </c>
      <c r="K24" s="3">
        <v>0.10752688172043011</v>
      </c>
      <c r="L24" s="3">
        <v>5.328596802841918E-2</v>
      </c>
      <c r="M24" s="3">
        <v>2.3645320197044333E-2</v>
      </c>
      <c r="N24" s="9"/>
      <c r="O24" s="9"/>
    </row>
    <row r="25" spans="1:18" x14ac:dyDescent="0.3">
      <c r="B25" t="s">
        <v>10</v>
      </c>
      <c r="C25" t="s">
        <v>22</v>
      </c>
      <c r="D25" s="3">
        <v>0.21186440677966101</v>
      </c>
      <c r="E25" s="3">
        <v>0.46296296296296297</v>
      </c>
      <c r="F25" s="3">
        <v>0.25354969574036512</v>
      </c>
      <c r="G25" s="3">
        <v>9.8607173671884638E-2</v>
      </c>
      <c r="H25" s="3">
        <v>2.8494087476848555E-2</v>
      </c>
      <c r="I25" s="3">
        <v>0.15709156193895871</v>
      </c>
      <c r="J25" s="3">
        <v>0.40091638029782362</v>
      </c>
      <c r="K25" s="3">
        <v>0.35842293906810035</v>
      </c>
      <c r="L25" s="3">
        <v>1.7761989342806393E-2</v>
      </c>
      <c r="M25" s="3">
        <v>1.4778325123152709E-2</v>
      </c>
      <c r="N25" s="9"/>
      <c r="O25" s="9"/>
    </row>
    <row r="26" spans="1:18" x14ac:dyDescent="0.3">
      <c r="B26" t="s">
        <v>5</v>
      </c>
      <c r="C26" t="s">
        <v>23</v>
      </c>
      <c r="D26" s="3">
        <v>1.6949152542372881</v>
      </c>
      <c r="E26" s="3">
        <v>0.83333333333333337</v>
      </c>
      <c r="F26" s="3">
        <v>1.0141987829614605</v>
      </c>
      <c r="G26" s="3">
        <v>0.25884383088869717</v>
      </c>
      <c r="H26" s="3">
        <v>0.28494087476848551</v>
      </c>
      <c r="I26" s="3">
        <v>0.26929982046678635</v>
      </c>
      <c r="J26" s="3">
        <v>0.3436426116838488</v>
      </c>
      <c r="K26" s="3">
        <v>0.47789725209080047</v>
      </c>
      <c r="L26" s="3">
        <v>0.17761989342806395</v>
      </c>
      <c r="M26" s="3">
        <v>0.15763546798029557</v>
      </c>
      <c r="N26" s="9"/>
      <c r="O26" s="9"/>
    </row>
    <row r="27" spans="1:18" x14ac:dyDescent="0.3">
      <c r="A27" t="s">
        <v>14</v>
      </c>
      <c r="B27" t="s">
        <v>15</v>
      </c>
      <c r="C27" t="s">
        <v>24</v>
      </c>
      <c r="D27" s="5">
        <f t="array" ref="D27:M27">MMULT(D13:M13,MINVERSE(_xlfn.MUNIT(10)*P3:P12))</f>
        <v>0.52966101694915257</v>
      </c>
      <c r="E27" s="5">
        <v>0.1851851851851852</v>
      </c>
      <c r="F27" s="5">
        <v>7.6064908722109525E-2</v>
      </c>
      <c r="G27" s="5">
        <v>6.1629483544927893E-2</v>
      </c>
      <c r="H27" s="5">
        <v>4.5590539962957685E-2</v>
      </c>
      <c r="I27" s="5">
        <v>0.44883303411131059</v>
      </c>
      <c r="J27" s="5">
        <v>1.2600229095074456E-2</v>
      </c>
      <c r="K27" s="5">
        <v>7.6463560334528086E-2</v>
      </c>
      <c r="L27" s="5">
        <v>5.328596802841918E-2</v>
      </c>
      <c r="M27" s="5">
        <v>4.4334975369458129E-2</v>
      </c>
    </row>
    <row r="28" spans="1:18" x14ac:dyDescent="0.3">
      <c r="A28" t="s">
        <v>20</v>
      </c>
      <c r="B28" t="s">
        <v>15</v>
      </c>
      <c r="C28" t="s">
        <v>24</v>
      </c>
      <c r="D28" s="11">
        <f>D27*$R$28+I27*(1-$R$28)</f>
        <v>0.48924702553023158</v>
      </c>
      <c r="E28" s="11">
        <f>E27*$R$28+J27*(1-$R$28)</f>
        <v>9.8892707140129835E-2</v>
      </c>
      <c r="F28" s="11">
        <f>F27*$R$28+K27*(1-$R$28)</f>
        <v>7.6264234528318806E-2</v>
      </c>
      <c r="G28" s="11">
        <f>G27*$R$28+L27*(1-$R$28)</f>
        <v>5.7457725786673533E-2</v>
      </c>
      <c r="H28" s="11">
        <f>H27*$R$28+M27*(1-$R$28)</f>
        <v>4.4962757666207907E-2</v>
      </c>
      <c r="I28" s="12">
        <f>I27</f>
        <v>0.44883303411131059</v>
      </c>
      <c r="J28" s="12">
        <f t="shared" ref="J28:M28" si="1">J27</f>
        <v>1.2600229095074456E-2</v>
      </c>
      <c r="K28" s="12">
        <f t="shared" si="1"/>
        <v>7.6463560334528086E-2</v>
      </c>
      <c r="L28" s="12">
        <f t="shared" si="1"/>
        <v>5.328596802841918E-2</v>
      </c>
      <c r="M28" s="12">
        <f t="shared" si="1"/>
        <v>4.4334975369458129E-2</v>
      </c>
      <c r="Q28" t="s">
        <v>25</v>
      </c>
      <c r="R28">
        <v>0.5</v>
      </c>
    </row>
    <row r="30" spans="1:18" x14ac:dyDescent="0.3">
      <c r="D30" t="s">
        <v>0</v>
      </c>
      <c r="I30" t="s">
        <v>1</v>
      </c>
      <c r="N30" t="s">
        <v>0</v>
      </c>
      <c r="O30" t="s">
        <v>1</v>
      </c>
    </row>
    <row r="31" spans="1:18" x14ac:dyDescent="0.3">
      <c r="A31" t="s">
        <v>6</v>
      </c>
      <c r="B31" t="s">
        <v>7</v>
      </c>
      <c r="C31" t="s">
        <v>8</v>
      </c>
      <c r="D31" t="s">
        <v>2</v>
      </c>
      <c r="E31" t="s">
        <v>3</v>
      </c>
      <c r="F31" t="s">
        <v>4</v>
      </c>
      <c r="G31" t="s">
        <v>10</v>
      </c>
      <c r="H31" t="s">
        <v>5</v>
      </c>
      <c r="I31" t="s">
        <v>2</v>
      </c>
      <c r="J31" t="s">
        <v>3</v>
      </c>
      <c r="K31" t="s">
        <v>4</v>
      </c>
      <c r="L31" t="s">
        <v>10</v>
      </c>
      <c r="M31" t="s">
        <v>5</v>
      </c>
      <c r="N31" t="s">
        <v>13</v>
      </c>
      <c r="O31" t="s">
        <v>13</v>
      </c>
      <c r="P31" t="s">
        <v>18</v>
      </c>
    </row>
    <row r="32" spans="1:18" x14ac:dyDescent="0.3">
      <c r="A32" t="s">
        <v>0</v>
      </c>
      <c r="B32" t="s">
        <v>2</v>
      </c>
      <c r="C32" t="s">
        <v>9</v>
      </c>
      <c r="D32" s="2">
        <f t="array" ref="D32:M41">MMULT(D17:M26,_xlfn.MUNIT(10)*MMULT(MINVERSE(_xlfn.MUNIT(10)-D17:M26),P32:P41))</f>
        <v>16.976031007151288</v>
      </c>
      <c r="E32" s="2">
        <v>6.0680546757420197</v>
      </c>
      <c r="F32" s="2">
        <v>5.4362463428471033</v>
      </c>
      <c r="G32" s="2">
        <v>1.1091569077799506</v>
      </c>
      <c r="H32" s="2">
        <v>170.5999316814779</v>
      </c>
      <c r="I32" s="2">
        <v>1.0792429225195326</v>
      </c>
      <c r="J32" s="2">
        <v>0</v>
      </c>
      <c r="K32" s="2">
        <v>0</v>
      </c>
      <c r="L32" s="2">
        <v>0</v>
      </c>
      <c r="M32" s="2">
        <v>0</v>
      </c>
      <c r="N32" s="1">
        <f t="array" ref="N32:N41">N3:N12+N17:N26</f>
        <v>500</v>
      </c>
      <c r="O32" s="1">
        <f t="array" ref="O32:O41">O3:O12+O17:O26</f>
        <v>100</v>
      </c>
      <c r="P32" s="1">
        <f>SUM(N32:O32)</f>
        <v>600</v>
      </c>
    </row>
    <row r="33" spans="1:16" x14ac:dyDescent="0.3">
      <c r="B33" t="s">
        <v>3</v>
      </c>
      <c r="C33" t="s">
        <v>9</v>
      </c>
      <c r="D33" s="2">
        <v>339.52062014302578</v>
      </c>
      <c r="E33" s="2">
        <v>182.04164027226059</v>
      </c>
      <c r="F33" s="2">
        <v>54.362463428471038</v>
      </c>
      <c r="G33" s="2">
        <v>55.457845388997534</v>
      </c>
      <c r="H33" s="2">
        <v>341.1998633629558</v>
      </c>
      <c r="I33" s="2">
        <v>107.92429225195325</v>
      </c>
      <c r="J33" s="2">
        <v>5.193085112617629</v>
      </c>
      <c r="K33" s="2">
        <v>0</v>
      </c>
      <c r="L33" s="2">
        <v>0</v>
      </c>
      <c r="M33" s="2">
        <v>0</v>
      </c>
      <c r="N33" s="1">
        <v>150</v>
      </c>
      <c r="O33" s="1">
        <v>75</v>
      </c>
      <c r="P33" s="1">
        <f t="shared" ref="P33:P41" si="2">SUM(N33:O33)</f>
        <v>225</v>
      </c>
    </row>
    <row r="34" spans="1:16" x14ac:dyDescent="0.3">
      <c r="B34" t="s">
        <v>4</v>
      </c>
      <c r="C34" t="s">
        <v>9</v>
      </c>
      <c r="D34" s="2">
        <v>20.371237208581547</v>
      </c>
      <c r="E34" s="2">
        <v>42.476382730194139</v>
      </c>
      <c r="F34" s="2">
        <v>380.53724399929723</v>
      </c>
      <c r="G34" s="2">
        <v>776.40983544596543</v>
      </c>
      <c r="H34" s="2">
        <v>341.1998633629558</v>
      </c>
      <c r="I34" s="2">
        <v>5.3962146125976629</v>
      </c>
      <c r="J34" s="2">
        <v>103.86170225235257</v>
      </c>
      <c r="K34" s="2">
        <v>203.55279373296693</v>
      </c>
      <c r="L34" s="2">
        <v>10.116616233778551</v>
      </c>
      <c r="M34" s="2">
        <v>10.133668040208454</v>
      </c>
      <c r="N34" s="1">
        <v>200</v>
      </c>
      <c r="O34" s="1">
        <v>50</v>
      </c>
      <c r="P34" s="1">
        <f t="shared" si="2"/>
        <v>250</v>
      </c>
    </row>
    <row r="35" spans="1:16" x14ac:dyDescent="0.3">
      <c r="B35" t="s">
        <v>10</v>
      </c>
      <c r="C35" t="s">
        <v>11</v>
      </c>
      <c r="D35" s="2">
        <v>1018.5618604290773</v>
      </c>
      <c r="E35" s="2">
        <v>849.52765460388275</v>
      </c>
      <c r="F35" s="2">
        <v>2174.4985371388416</v>
      </c>
      <c r="G35" s="2">
        <v>554.57845388997532</v>
      </c>
      <c r="H35" s="2">
        <v>227.46657557530386</v>
      </c>
      <c r="I35" s="2">
        <v>1.0792429225195326</v>
      </c>
      <c r="J35" s="2">
        <v>2.0772340450470517</v>
      </c>
      <c r="K35" s="2">
        <v>3053.2919059945034</v>
      </c>
      <c r="L35" s="2">
        <v>303.49848701335657</v>
      </c>
      <c r="M35" s="2">
        <v>304.01004120625362</v>
      </c>
      <c r="N35" s="1">
        <v>500</v>
      </c>
      <c r="O35" s="1">
        <v>10</v>
      </c>
      <c r="P35" s="1">
        <f t="shared" si="2"/>
        <v>510</v>
      </c>
    </row>
    <row r="36" spans="1:16" x14ac:dyDescent="0.3">
      <c r="B36" t="s">
        <v>5</v>
      </c>
      <c r="C36" t="s">
        <v>12</v>
      </c>
      <c r="D36" s="2">
        <v>848.80155035756457</v>
      </c>
      <c r="E36" s="2">
        <v>728.16656108904237</v>
      </c>
      <c r="F36" s="2">
        <v>1630.8739028541311</v>
      </c>
      <c r="G36" s="2">
        <v>2218.3138155599013</v>
      </c>
      <c r="H36" s="2">
        <v>1137.3328778765192</v>
      </c>
      <c r="I36" s="2">
        <v>1.0792429225195326</v>
      </c>
      <c r="J36" s="2">
        <v>5.193085112617629</v>
      </c>
      <c r="K36" s="2">
        <v>3.0532919059945036</v>
      </c>
      <c r="L36" s="2">
        <v>5.0583081168892754</v>
      </c>
      <c r="M36" s="2">
        <v>5.0668340201042268</v>
      </c>
      <c r="N36" s="1">
        <v>1200</v>
      </c>
      <c r="O36" s="1">
        <v>200</v>
      </c>
      <c r="P36" s="1">
        <f t="shared" si="2"/>
        <v>1400</v>
      </c>
    </row>
    <row r="37" spans="1:16" x14ac:dyDescent="0.3">
      <c r="A37" t="s">
        <v>1</v>
      </c>
      <c r="B37" t="s">
        <v>2</v>
      </c>
      <c r="C37" t="s">
        <v>9</v>
      </c>
      <c r="D37" s="2">
        <v>16.976031007151288</v>
      </c>
      <c r="E37" s="2">
        <v>3.6408328054452119</v>
      </c>
      <c r="F37" s="2">
        <v>3.2617478057082621</v>
      </c>
      <c r="G37" s="2">
        <v>0</v>
      </c>
      <c r="H37" s="2">
        <v>56.866643893825966</v>
      </c>
      <c r="I37" s="2">
        <v>107.92429225195325</v>
      </c>
      <c r="J37" s="2">
        <v>46.737766013558655</v>
      </c>
      <c r="K37" s="2">
        <v>45.799378589917552</v>
      </c>
      <c r="L37" s="2">
        <v>101.16616233778551</v>
      </c>
      <c r="M37" s="2">
        <v>2026.733608041691</v>
      </c>
      <c r="N37" s="1">
        <v>400</v>
      </c>
      <c r="O37" s="1">
        <v>2000</v>
      </c>
      <c r="P37" s="1">
        <f t="shared" si="2"/>
        <v>2400</v>
      </c>
    </row>
    <row r="38" spans="1:16" x14ac:dyDescent="0.3">
      <c r="B38" t="s">
        <v>3</v>
      </c>
      <c r="C38" t="s">
        <v>9</v>
      </c>
      <c r="D38" s="2">
        <v>509.28093021453867</v>
      </c>
      <c r="E38" s="2">
        <v>145.63331221780848</v>
      </c>
      <c r="F38" s="2">
        <v>54.362463428471038</v>
      </c>
      <c r="G38" s="2">
        <v>11.091569077799507</v>
      </c>
      <c r="H38" s="2">
        <v>261.58656191159946</v>
      </c>
      <c r="I38" s="2">
        <v>2158.4858450390652</v>
      </c>
      <c r="J38" s="2">
        <v>2077.2340450470515</v>
      </c>
      <c r="K38" s="2">
        <v>5088.8198433241723</v>
      </c>
      <c r="L38" s="2">
        <v>3034.984870133565</v>
      </c>
      <c r="M38" s="2">
        <v>3242.7737728667053</v>
      </c>
      <c r="N38" s="1">
        <v>50</v>
      </c>
      <c r="O38" s="1">
        <v>1500</v>
      </c>
      <c r="P38" s="1">
        <f t="shared" si="2"/>
        <v>1550</v>
      </c>
    </row>
    <row r="39" spans="1:16" x14ac:dyDescent="0.3">
      <c r="B39" t="s">
        <v>4</v>
      </c>
      <c r="C39" t="s">
        <v>9</v>
      </c>
      <c r="D39" s="2">
        <v>149.38907286293136</v>
      </c>
      <c r="E39" s="2">
        <v>14.563331221780848</v>
      </c>
      <c r="F39" s="2">
        <v>489.26217085623932</v>
      </c>
      <c r="G39" s="2">
        <v>887.32552622396054</v>
      </c>
      <c r="H39" s="2">
        <v>1023.5995900888674</v>
      </c>
      <c r="I39" s="2">
        <v>539.62146125976631</v>
      </c>
      <c r="J39" s="2">
        <v>5193.0851126176285</v>
      </c>
      <c r="K39" s="2">
        <v>4579.9378589917551</v>
      </c>
      <c r="L39" s="2">
        <v>4552.4773052003475</v>
      </c>
      <c r="M39" s="2">
        <v>4864.1606593000579</v>
      </c>
      <c r="N39" s="1">
        <v>300</v>
      </c>
      <c r="O39" s="1">
        <v>20000</v>
      </c>
      <c r="P39" s="1">
        <f t="shared" si="2"/>
        <v>20300</v>
      </c>
    </row>
    <row r="40" spans="1:16" x14ac:dyDescent="0.3">
      <c r="B40" t="s">
        <v>10</v>
      </c>
      <c r="C40" t="s">
        <v>11</v>
      </c>
      <c r="D40" s="2">
        <v>169.76031007151289</v>
      </c>
      <c r="E40" s="2">
        <v>606.805467574202</v>
      </c>
      <c r="F40" s="2">
        <v>543.6246342847104</v>
      </c>
      <c r="G40" s="2">
        <v>887.32552622396054</v>
      </c>
      <c r="H40" s="2">
        <v>227.46657557530386</v>
      </c>
      <c r="I40" s="2">
        <v>755.47004576367272</v>
      </c>
      <c r="J40" s="2">
        <v>7270.3191576646805</v>
      </c>
      <c r="K40" s="2">
        <v>15266.459529972517</v>
      </c>
      <c r="L40" s="2">
        <v>1517.4924350667825</v>
      </c>
      <c r="M40" s="2">
        <v>3040.1004120625362</v>
      </c>
      <c r="N40" s="1">
        <v>150</v>
      </c>
      <c r="O40" s="1">
        <v>55000</v>
      </c>
      <c r="P40" s="1">
        <f t="shared" si="2"/>
        <v>55150</v>
      </c>
    </row>
    <row r="41" spans="1:16" x14ac:dyDescent="0.3">
      <c r="B41" t="s">
        <v>5</v>
      </c>
      <c r="C41" t="s">
        <v>12</v>
      </c>
      <c r="D41" s="2">
        <v>1358.0824805721031</v>
      </c>
      <c r="E41" s="2">
        <v>1092.2498416335636</v>
      </c>
      <c r="F41" s="2">
        <v>2174.4985371388416</v>
      </c>
      <c r="G41" s="2">
        <v>2329.2295063378965</v>
      </c>
      <c r="H41" s="2">
        <v>2274.6657557530384</v>
      </c>
      <c r="I41" s="2">
        <v>1295.0915070234389</v>
      </c>
      <c r="J41" s="2">
        <v>6231.702135141154</v>
      </c>
      <c r="K41" s="2">
        <v>20355.279373296689</v>
      </c>
      <c r="L41" s="2">
        <v>15174.924350667827</v>
      </c>
      <c r="M41" s="2">
        <v>32427.737728667056</v>
      </c>
      <c r="N41" s="1">
        <v>1000</v>
      </c>
      <c r="O41" s="1">
        <v>120000</v>
      </c>
      <c r="P41" s="1">
        <f t="shared" si="2"/>
        <v>121000</v>
      </c>
    </row>
    <row r="42" spans="1:16" x14ac:dyDescent="0.3">
      <c r="A42" t="s">
        <v>14</v>
      </c>
      <c r="B42" t="s">
        <v>15</v>
      </c>
      <c r="C42" t="s">
        <v>16</v>
      </c>
      <c r="D42" s="4">
        <f t="array" ref="D42:M42">MMULT(D27:M27,_xlfn.MUNIT(10)*MMULT(MINVERSE(_xlfn.MUNIT(10)-D17:M26),P32:P41))</f>
        <v>424.40077517878228</v>
      </c>
      <c r="E42" s="4">
        <v>242.72218702968081</v>
      </c>
      <c r="F42" s="4">
        <v>163.08739028541308</v>
      </c>
      <c r="G42" s="4">
        <v>554.57845388997532</v>
      </c>
      <c r="H42" s="4">
        <v>363.94652092048619</v>
      </c>
      <c r="I42" s="4">
        <v>2158.4858450390652</v>
      </c>
      <c r="J42" s="4">
        <v>228.49574495517567</v>
      </c>
      <c r="K42" s="4">
        <v>3256.8446997274709</v>
      </c>
      <c r="L42" s="4">
        <v>4552.4773052003475</v>
      </c>
      <c r="M42" s="4">
        <v>9120.3012361876099</v>
      </c>
      <c r="N42" s="4">
        <v>400</v>
      </c>
      <c r="O42" s="4">
        <v>320</v>
      </c>
      <c r="P42" s="4">
        <f t="shared" ref="P42" si="3">SUM(D42:O42)</f>
        <v>21785.340158414008</v>
      </c>
    </row>
    <row r="43" spans="1:16" x14ac:dyDescent="0.3">
      <c r="A43" s="10" t="s">
        <v>19</v>
      </c>
      <c r="C43" t="s">
        <v>16</v>
      </c>
      <c r="D43" s="7">
        <f>D42-D13</f>
        <v>174.40077517878228</v>
      </c>
      <c r="E43" s="7">
        <f t="shared" ref="E43:P43" si="4">E42-E13</f>
        <v>42.722187029680811</v>
      </c>
      <c r="F43" s="7">
        <f t="shared" si="4"/>
        <v>13.087390285413079</v>
      </c>
      <c r="G43" s="7">
        <f t="shared" si="4"/>
        <v>54.578453889975322</v>
      </c>
      <c r="H43" s="7">
        <f t="shared" si="4"/>
        <v>43.946520920486194</v>
      </c>
      <c r="I43" s="7">
        <f t="shared" si="4"/>
        <v>158.48584503906523</v>
      </c>
      <c r="J43" s="7">
        <f t="shared" si="4"/>
        <v>8.4957449551756667</v>
      </c>
      <c r="K43" s="7">
        <f t="shared" si="4"/>
        <v>56.844699727470925</v>
      </c>
      <c r="L43" s="7">
        <f t="shared" si="4"/>
        <v>52.477305200347473</v>
      </c>
      <c r="M43" s="7">
        <f t="shared" si="4"/>
        <v>120.3012361876099</v>
      </c>
      <c r="N43" s="7">
        <f t="shared" si="4"/>
        <v>0</v>
      </c>
      <c r="O43" s="7">
        <f t="shared" si="4"/>
        <v>0</v>
      </c>
      <c r="P43" s="7">
        <f t="shared" si="4"/>
        <v>725.34015841400833</v>
      </c>
    </row>
    <row r="44" spans="1:16" x14ac:dyDescent="0.3">
      <c r="A44" t="s">
        <v>20</v>
      </c>
      <c r="C44" t="s">
        <v>16</v>
      </c>
      <c r="D44" s="13">
        <f t="array" ref="D44:M44">MMULT(D28:M28,_xlfn.MUNIT(10)*MMULT(MINVERSE(_xlfn.MUNIT(10)-D17:M26),P32:P41))</f>
        <v>392.0183102863258</v>
      </c>
      <c r="E44" s="13">
        <v>129.61865245502543</v>
      </c>
      <c r="F44" s="13">
        <v>163.51475588799298</v>
      </c>
      <c r="G44" s="13">
        <v>517.03851627408369</v>
      </c>
      <c r="H44" s="13">
        <v>358.93497284531105</v>
      </c>
      <c r="I44" s="13">
        <v>2158.4858450390652</v>
      </c>
      <c r="J44" s="13">
        <v>228.49574495517567</v>
      </c>
      <c r="K44" s="13">
        <v>3256.8446997274709</v>
      </c>
      <c r="L44" s="13">
        <v>4552.4773052003475</v>
      </c>
      <c r="M44" s="13">
        <v>9120.3012361876099</v>
      </c>
      <c r="N44" s="13">
        <v>400</v>
      </c>
      <c r="O44" s="13">
        <v>320</v>
      </c>
      <c r="P44" s="13">
        <f t="shared" ref="P44" si="5">SUM(D44:O44)</f>
        <v>21597.730038858408</v>
      </c>
    </row>
    <row r="45" spans="1:16" x14ac:dyDescent="0.3">
      <c r="A45" s="10" t="s">
        <v>19</v>
      </c>
      <c r="C45" t="s">
        <v>16</v>
      </c>
      <c r="D45" s="7">
        <f>D44-D13</f>
        <v>142.0183102863258</v>
      </c>
      <c r="E45" s="7">
        <f t="shared" ref="E45:M45" si="6">E44-E13</f>
        <v>-70.381347544974574</v>
      </c>
      <c r="F45" s="7">
        <f t="shared" si="6"/>
        <v>13.514755887992976</v>
      </c>
      <c r="G45" s="7">
        <f t="shared" si="6"/>
        <v>17.03851627408369</v>
      </c>
      <c r="H45" s="7">
        <f t="shared" si="6"/>
        <v>38.934972845311052</v>
      </c>
      <c r="I45" s="7">
        <f t="shared" si="6"/>
        <v>158.48584503906523</v>
      </c>
      <c r="J45" s="7">
        <f t="shared" si="6"/>
        <v>8.4957449551756667</v>
      </c>
      <c r="K45" s="7">
        <f t="shared" si="6"/>
        <v>56.844699727470925</v>
      </c>
      <c r="L45" s="7">
        <f t="shared" si="6"/>
        <v>52.477305200347473</v>
      </c>
      <c r="M45" s="7">
        <f t="shared" si="6"/>
        <v>120.3012361876099</v>
      </c>
      <c r="N45" s="7">
        <f t="shared" ref="N45" si="7">N44-N13</f>
        <v>0</v>
      </c>
      <c r="O45" s="7">
        <f t="shared" ref="O45" si="8">O44-O13</f>
        <v>0</v>
      </c>
      <c r="P45" s="7">
        <f t="shared" ref="P45" si="9">P44-P13</f>
        <v>537.73003885840808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2021-01-08T15:47:23Z</dcterms:modified>
</cp:coreProperties>
</file>