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https://d.docs.live.net/829ec120474c8b10/Máy tính/"/>
    </mc:Choice>
  </mc:AlternateContent>
  <xr:revisionPtr revIDLastSave="18" documentId="8_{B593640E-4F2F-4B1A-9007-47513082B523}" xr6:coauthVersionLast="47" xr6:coauthVersionMax="47" xr10:uidLastSave="{71EEF85C-E40E-401B-89D0-EDA10E61A404}"/>
  <bookViews>
    <workbookView xWindow="-110" yWindow="-110" windowWidth="19420" windowHeight="10300" xr2:uid="{00000000-000D-0000-FFFF-FFFF00000000}"/>
  </bookViews>
  <sheets>
    <sheet name="Time Management" sheetId="4" r:id="rId1"/>
    <sheet name="Journey" sheetId="2" r:id="rId2"/>
    <sheet name="Person I want to be" sheetId="1" r:id="rId3"/>
    <sheet name="Progress" sheetId="3" r:id="rId4"/>
    <sheet name="Draft" sheetId="8" r:id="rId5"/>
    <sheet name="Debt" sheetId="5" r:id="rId6"/>
    <sheet name="Working process" sheetId="7" r:id="rId7"/>
    <sheet name="Money Management"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18" i="4" l="1"/>
  <c r="D717" i="4"/>
  <c r="D716" i="4"/>
  <c r="D715" i="4"/>
  <c r="D714" i="4"/>
  <c r="D713" i="4"/>
  <c r="D712" i="4"/>
  <c r="D711" i="4"/>
  <c r="D710" i="4"/>
  <c r="D709" i="4"/>
  <c r="D708" i="4"/>
  <c r="D707" i="4"/>
  <c r="D706" i="4"/>
  <c r="D705" i="4"/>
  <c r="D704" i="4"/>
  <c r="D703" i="4"/>
  <c r="D702" i="4"/>
  <c r="D701" i="4"/>
  <c r="L7" i="7"/>
  <c r="I34" i="7"/>
  <c r="I35" i="7"/>
  <c r="I36" i="7"/>
  <c r="I37" i="7"/>
  <c r="I38" i="7"/>
  <c r="I39" i="7"/>
  <c r="I40" i="7"/>
  <c r="I41" i="7"/>
  <c r="I42" i="7"/>
  <c r="C34" i="7"/>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13" i="4"/>
  <c r="D614" i="4"/>
  <c r="D615" i="4"/>
  <c r="D616" i="4"/>
  <c r="D617" i="4"/>
  <c r="D618" i="4"/>
  <c r="D619" i="4"/>
  <c r="D620" i="4"/>
  <c r="D621" i="4"/>
  <c r="D622" i="4"/>
  <c r="D623" i="4"/>
  <c r="D624" i="4"/>
  <c r="D625" i="4"/>
  <c r="D626" i="4"/>
  <c r="D627" i="4"/>
  <c r="D628" i="4"/>
  <c r="D629" i="4"/>
  <c r="D630" i="4"/>
  <c r="D607" i="4"/>
  <c r="D608" i="4"/>
  <c r="D609" i="4"/>
  <c r="D610" i="4"/>
  <c r="D611" i="4"/>
  <c r="D612" i="4"/>
  <c r="D606" i="4"/>
  <c r="C607" i="4"/>
  <c r="D605" i="4"/>
  <c r="D604" i="4"/>
  <c r="D603" i="4"/>
  <c r="D602" i="4"/>
  <c r="C596" i="4"/>
  <c r="C595" i="4"/>
  <c r="D582" i="4"/>
  <c r="C581" i="4"/>
  <c r="D564" i="4"/>
  <c r="D568" i="4"/>
  <c r="D572" i="4"/>
  <c r="D24" i="6"/>
  <c r="C564" i="4"/>
  <c r="D559" i="4"/>
  <c r="D557" i="4"/>
  <c r="D553" i="4"/>
  <c r="D549" i="4"/>
  <c r="D545" i="4"/>
  <c r="D541" i="4"/>
  <c r="D18" i="6"/>
  <c r="D20" i="6"/>
  <c r="D539" i="4"/>
  <c r="D534" i="4"/>
  <c r="D538" i="4"/>
  <c r="D528" i="4"/>
  <c r="C525" i="4"/>
  <c r="D524" i="4"/>
  <c r="D520" i="4"/>
  <c r="D19" i="6"/>
  <c r="D516" i="4"/>
  <c r="D17" i="6"/>
  <c r="D511" i="4"/>
  <c r="D506" i="4"/>
  <c r="C506" i="4"/>
  <c r="D503" i="4"/>
  <c r="D499" i="4"/>
  <c r="D496" i="4"/>
  <c r="C496" i="4"/>
  <c r="D492" i="4"/>
  <c r="D488" i="4"/>
  <c r="D16" i="6"/>
  <c r="D483" i="4"/>
  <c r="D433" i="4"/>
  <c r="D437" i="4"/>
  <c r="D441" i="4"/>
  <c r="D445" i="4"/>
  <c r="D449" i="4"/>
  <c r="D453" i="4"/>
  <c r="D457" i="4"/>
  <c r="D461" i="4"/>
  <c r="D465" i="4"/>
  <c r="D469" i="4"/>
  <c r="D473" i="4"/>
  <c r="D477" i="4"/>
  <c r="D481" i="4"/>
  <c r="C480" i="4"/>
  <c r="D15" i="6"/>
  <c r="D14" i="6"/>
  <c r="B30" i="2"/>
  <c r="C434" i="4"/>
  <c r="F3" i="8"/>
  <c r="F4" i="8"/>
  <c r="F5" i="8"/>
  <c r="F6" i="8"/>
  <c r="F7" i="8"/>
  <c r="F8" i="8"/>
  <c r="F9" i="8"/>
  <c r="F10" i="8"/>
  <c r="F11" i="8"/>
  <c r="F12" i="8"/>
  <c r="F13" i="8"/>
  <c r="F14" i="8"/>
  <c r="F15" i="8"/>
  <c r="F16" i="8"/>
  <c r="F2" i="8"/>
  <c r="G17" i="8"/>
  <c r="D415" i="4"/>
  <c r="D419" i="4"/>
  <c r="D423" i="4"/>
  <c r="D427" i="4"/>
  <c r="D431" i="4"/>
  <c r="D13" i="6"/>
  <c r="C416" i="4"/>
  <c r="D12" i="6"/>
  <c r="D389" i="4"/>
  <c r="D393" i="4"/>
  <c r="D397" i="4"/>
  <c r="D401" i="4"/>
  <c r="D405" i="4"/>
  <c r="D409" i="4"/>
  <c r="D413" i="4"/>
  <c r="D11" i="6"/>
  <c r="C407" i="4"/>
  <c r="C406" i="4"/>
  <c r="L6" i="7"/>
  <c r="C390" i="4"/>
  <c r="D10" i="6"/>
  <c r="D9" i="6"/>
  <c r="C378" i="4"/>
  <c r="C370" i="4"/>
  <c r="C369" i="4"/>
  <c r="D8" i="6"/>
  <c r="D7" i="6"/>
  <c r="B22" i="2"/>
  <c r="D6" i="6"/>
  <c r="C325" i="4"/>
  <c r="C308" i="4"/>
  <c r="D5" i="6"/>
  <c r="H3" i="5"/>
  <c r="H4" i="5"/>
  <c r="H5" i="5"/>
  <c r="H6" i="5"/>
  <c r="H7" i="5"/>
  <c r="H8" i="5"/>
  <c r="H9" i="5"/>
  <c r="H10" i="5"/>
  <c r="D4" i="6"/>
  <c r="F4" i="6"/>
  <c r="C276" i="4"/>
  <c r="I14" i="7"/>
  <c r="I19" i="7"/>
  <c r="I20" i="7"/>
  <c r="I22" i="7"/>
  <c r="I27" i="7"/>
  <c r="I30" i="7"/>
  <c r="E4" i="7"/>
  <c r="E5" i="7"/>
  <c r="E6" i="7"/>
  <c r="E7" i="7"/>
  <c r="E8" i="7"/>
  <c r="E9" i="7"/>
  <c r="E10" i="7"/>
  <c r="E11" i="7"/>
  <c r="E12" i="7"/>
  <c r="E13" i="7"/>
  <c r="I13" i="7" s="1"/>
  <c r="E14" i="7"/>
  <c r="E15" i="7"/>
  <c r="E16" i="7"/>
  <c r="E17" i="7"/>
  <c r="E18" i="7"/>
  <c r="E19" i="7"/>
  <c r="E20" i="7"/>
  <c r="E21" i="7"/>
  <c r="I21" i="7" s="1"/>
  <c r="E22" i="7"/>
  <c r="E23" i="7"/>
  <c r="E24" i="7"/>
  <c r="E25" i="7"/>
  <c r="E26" i="7"/>
  <c r="E27" i="7"/>
  <c r="E28" i="7"/>
  <c r="E29" i="7"/>
  <c r="I29" i="7" s="1"/>
  <c r="E30" i="7"/>
  <c r="E31" i="7"/>
  <c r="E32" i="7"/>
  <c r="E33" i="7"/>
  <c r="C4" i="7"/>
  <c r="I4" i="7" s="1"/>
  <c r="C5" i="7"/>
  <c r="I5" i="7" s="1"/>
  <c r="C6" i="7"/>
  <c r="C7" i="7"/>
  <c r="C8" i="7"/>
  <c r="C9" i="7"/>
  <c r="I9" i="7" s="1"/>
  <c r="C10" i="7"/>
  <c r="C11" i="7"/>
  <c r="I11" i="7" s="1"/>
  <c r="C12" i="7"/>
  <c r="I12" i="7" s="1"/>
  <c r="C13" i="7"/>
  <c r="C14" i="7"/>
  <c r="C15" i="7"/>
  <c r="I15" i="7" s="1"/>
  <c r="C16" i="7"/>
  <c r="I16" i="7" s="1"/>
  <c r="C17" i="7"/>
  <c r="I17" i="7" s="1"/>
  <c r="C18" i="7"/>
  <c r="C19" i="7"/>
  <c r="C20" i="7"/>
  <c r="C21" i="7"/>
  <c r="C22" i="7"/>
  <c r="C23" i="7"/>
  <c r="I23" i="7" s="1"/>
  <c r="C24" i="7"/>
  <c r="I24" i="7" s="1"/>
  <c r="C25" i="7"/>
  <c r="I25" i="7" s="1"/>
  <c r="C26" i="7"/>
  <c r="I26" i="7" s="1"/>
  <c r="C27" i="7"/>
  <c r="C28" i="7"/>
  <c r="I28" i="7" s="1"/>
  <c r="C29" i="7"/>
  <c r="C30" i="7"/>
  <c r="C31" i="7"/>
  <c r="I31" i="7" s="1"/>
  <c r="C32" i="7"/>
  <c r="I32" i="7" s="1"/>
  <c r="C33" i="7"/>
  <c r="I33" i="7" s="1"/>
  <c r="E3" i="7"/>
  <c r="I3" i="7" s="1"/>
  <c r="C3" i="7"/>
  <c r="M9" i="5"/>
  <c r="N8" i="5"/>
  <c r="L9" i="5"/>
  <c r="F2" i="6"/>
  <c r="F3" i="6" s="1"/>
  <c r="F5" i="6" s="1"/>
  <c r="N3" i="5"/>
  <c r="N4" i="5"/>
  <c r="N5" i="5"/>
  <c r="N6" i="5"/>
  <c r="N7" i="5"/>
  <c r="N2" i="5"/>
  <c r="E1" i="5"/>
  <c r="C262" i="4"/>
  <c r="C259" i="4"/>
  <c r="C219" i="4"/>
  <c r="C157" i="4"/>
  <c r="C142" i="4"/>
  <c r="C139" i="4"/>
  <c r="C129" i="4"/>
  <c r="C127" i="4"/>
  <c r="C120" i="4"/>
  <c r="C106" i="4"/>
  <c r="C103" i="4"/>
  <c r="C91" i="4"/>
  <c r="C69" i="4"/>
  <c r="C63" i="4"/>
  <c r="C46" i="4"/>
  <c r="C31" i="4"/>
  <c r="B4" i="2"/>
  <c r="C19" i="4"/>
  <c r="C26" i="4"/>
  <c r="B3" i="2"/>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C15" i="4"/>
  <c r="C14" i="4"/>
  <c r="C13" i="4"/>
  <c r="C2" i="4"/>
  <c r="C3" i="4" s="1"/>
  <c r="D601" i="4" s="1"/>
  <c r="E169" i="3"/>
  <c r="D579" i="4" l="1"/>
  <c r="D593" i="4"/>
  <c r="D411" i="4"/>
  <c r="D403" i="4"/>
  <c r="D395" i="4"/>
  <c r="D425" i="4"/>
  <c r="D417" i="4"/>
  <c r="D475" i="4"/>
  <c r="D467" i="4"/>
  <c r="D459" i="4"/>
  <c r="D451" i="4"/>
  <c r="D443" i="4"/>
  <c r="D435" i="4"/>
  <c r="D487" i="4"/>
  <c r="D498" i="4"/>
  <c r="D501" i="4"/>
  <c r="D504" i="4"/>
  <c r="D518" i="4"/>
  <c r="D522" i="4"/>
  <c r="D526" i="4"/>
  <c r="D532" i="4"/>
  <c r="D543" i="4"/>
  <c r="D551" i="4"/>
  <c r="D561" i="4"/>
  <c r="D574" i="4"/>
  <c r="D566" i="4"/>
  <c r="D588" i="4"/>
  <c r="D586" i="4"/>
  <c r="D410" i="4"/>
  <c r="D402" i="4"/>
  <c r="D394" i="4"/>
  <c r="D424" i="4"/>
  <c r="D416" i="4"/>
  <c r="D482" i="4"/>
  <c r="D474" i="4"/>
  <c r="D466" i="4"/>
  <c r="D458" i="4"/>
  <c r="D450" i="4"/>
  <c r="D442" i="4"/>
  <c r="D434" i="4"/>
  <c r="D497" i="4"/>
  <c r="D502" i="4"/>
  <c r="D512" i="4"/>
  <c r="D517" i="4"/>
  <c r="D523" i="4"/>
  <c r="D525" i="4"/>
  <c r="D531" i="4"/>
  <c r="D544" i="4"/>
  <c r="D552" i="4"/>
  <c r="D560" i="4"/>
  <c r="D573" i="4"/>
  <c r="D565" i="4"/>
  <c r="D583" i="4"/>
  <c r="D589" i="4"/>
  <c r="D600" i="4"/>
  <c r="D599" i="4"/>
  <c r="D408" i="4"/>
  <c r="D400" i="4"/>
  <c r="D392" i="4"/>
  <c r="D430" i="4"/>
  <c r="D422" i="4"/>
  <c r="D414" i="4"/>
  <c r="D480" i="4"/>
  <c r="D472" i="4"/>
  <c r="D464" i="4"/>
  <c r="D456" i="4"/>
  <c r="D448" i="4"/>
  <c r="D440" i="4"/>
  <c r="D432" i="4"/>
  <c r="D489" i="4"/>
  <c r="D495" i="4"/>
  <c r="D510" i="4"/>
  <c r="D515" i="4"/>
  <c r="D537" i="4"/>
  <c r="D540" i="4"/>
  <c r="D546" i="4"/>
  <c r="D554" i="4"/>
  <c r="D558" i="4"/>
  <c r="D571" i="4"/>
  <c r="D576" i="4"/>
  <c r="D581" i="4"/>
  <c r="D591" i="4"/>
  <c r="D598" i="4"/>
  <c r="D407" i="4"/>
  <c r="D399" i="4"/>
  <c r="D391" i="4"/>
  <c r="D429" i="4"/>
  <c r="D421" i="4"/>
  <c r="D479" i="4"/>
  <c r="D471" i="4"/>
  <c r="D463" i="4"/>
  <c r="D455" i="4"/>
  <c r="D447" i="4"/>
  <c r="D439" i="4"/>
  <c r="D485" i="4"/>
  <c r="D490" i="4"/>
  <c r="D494" i="4"/>
  <c r="D508" i="4"/>
  <c r="D509" i="4"/>
  <c r="D514" i="4"/>
  <c r="D530" i="4"/>
  <c r="D536" i="4"/>
  <c r="D547" i="4"/>
  <c r="D555" i="4"/>
  <c r="D563" i="4"/>
  <c r="D570" i="4"/>
  <c r="D577" i="4"/>
  <c r="D584" i="4"/>
  <c r="D592" i="4"/>
  <c r="D597" i="4"/>
  <c r="D590" i="4"/>
  <c r="D406" i="4"/>
  <c r="D398" i="4"/>
  <c r="D390" i="4"/>
  <c r="D428" i="4"/>
  <c r="D420" i="4"/>
  <c r="D478" i="4"/>
  <c r="D470" i="4"/>
  <c r="D462" i="4"/>
  <c r="D454" i="4"/>
  <c r="D446" i="4"/>
  <c r="D438" i="4"/>
  <c r="D484" i="4"/>
  <c r="D491" i="4"/>
  <c r="D493" i="4"/>
  <c r="D507" i="4"/>
  <c r="D513" i="4"/>
  <c r="D529" i="4"/>
  <c r="D535" i="4"/>
  <c r="D548" i="4"/>
  <c r="D556" i="4"/>
  <c r="D569" i="4"/>
  <c r="D578" i="4"/>
  <c r="D585" i="4"/>
  <c r="D594" i="4"/>
  <c r="D596" i="4"/>
  <c r="D595" i="4"/>
  <c r="D412" i="4"/>
  <c r="D404" i="4"/>
  <c r="D396" i="4"/>
  <c r="D426" i="4"/>
  <c r="D418" i="4"/>
  <c r="D476" i="4"/>
  <c r="D468" i="4"/>
  <c r="D460" i="4"/>
  <c r="D452" i="4"/>
  <c r="D444" i="4"/>
  <c r="D436" i="4"/>
  <c r="D486" i="4"/>
  <c r="D500" i="4"/>
  <c r="D505" i="4"/>
  <c r="D519" i="4"/>
  <c r="D521" i="4"/>
  <c r="D527" i="4"/>
  <c r="D533" i="4"/>
  <c r="D542" i="4"/>
  <c r="D550" i="4"/>
  <c r="D562" i="4"/>
  <c r="D575" i="4"/>
  <c r="D567" i="4"/>
  <c r="D580" i="4"/>
  <c r="D587" i="4"/>
  <c r="I18" i="7"/>
  <c r="I10" i="7"/>
  <c r="D383" i="4"/>
  <c r="D373" i="4"/>
  <c r="D362" i="4"/>
  <c r="D355" i="4"/>
  <c r="D348" i="4"/>
  <c r="D340" i="4"/>
  <c r="D332" i="4"/>
  <c r="D316" i="4"/>
  <c r="D324" i="4"/>
  <c r="D305" i="4"/>
  <c r="D297" i="4"/>
  <c r="D289" i="4"/>
  <c r="D267" i="4"/>
  <c r="D265" i="4"/>
  <c r="D239" i="4"/>
  <c r="D247" i="4"/>
  <c r="D255" i="4"/>
  <c r="D232" i="4"/>
  <c r="D224" i="4"/>
  <c r="D217" i="4"/>
  <c r="D216" i="4"/>
  <c r="D205" i="4"/>
  <c r="D197" i="4"/>
  <c r="D192" i="4"/>
  <c r="D166" i="4"/>
  <c r="D174" i="4"/>
  <c r="D182" i="4"/>
  <c r="D154" i="4"/>
  <c r="D148" i="4"/>
  <c r="D135" i="4"/>
  <c r="D104" i="4"/>
  <c r="D112" i="4"/>
  <c r="D128" i="4"/>
  <c r="D97" i="4"/>
  <c r="D82" i="4"/>
  <c r="D74" i="4"/>
  <c r="D61" i="4"/>
  <c r="D60" i="4"/>
  <c r="D52" i="4"/>
  <c r="D45" i="4"/>
  <c r="D37" i="4"/>
  <c r="D16" i="4"/>
  <c r="D11" i="4"/>
  <c r="D73" i="4"/>
  <c r="D30" i="4"/>
  <c r="D17" i="4"/>
  <c r="D375" i="4"/>
  <c r="D353" i="4"/>
  <c r="D338" i="4"/>
  <c r="D310" i="4"/>
  <c r="D303" i="4"/>
  <c r="D287" i="4"/>
  <c r="D274" i="4"/>
  <c r="D269" i="4"/>
  <c r="D241" i="4"/>
  <c r="D257" i="4"/>
  <c r="D219" i="4"/>
  <c r="D199" i="4"/>
  <c r="D186" i="4"/>
  <c r="D168" i="4"/>
  <c r="D156" i="4"/>
  <c r="D150" i="4"/>
  <c r="D106" i="4"/>
  <c r="D130" i="4"/>
  <c r="D90" i="4"/>
  <c r="D89" i="4"/>
  <c r="D68" i="4"/>
  <c r="D58" i="4"/>
  <c r="D18" i="4"/>
  <c r="D384" i="4"/>
  <c r="D374" i="4"/>
  <c r="D361" i="4"/>
  <c r="D354" i="4"/>
  <c r="D347" i="4"/>
  <c r="D339" i="4"/>
  <c r="D331" i="4"/>
  <c r="D309" i="4"/>
  <c r="D317" i="4"/>
  <c r="D325" i="4"/>
  <c r="D304" i="4"/>
  <c r="D293" i="4"/>
  <c r="D288" i="4"/>
  <c r="D275" i="4"/>
  <c r="D268" i="4"/>
  <c r="D240" i="4"/>
  <c r="D248" i="4"/>
  <c r="D256" i="4"/>
  <c r="D231" i="4"/>
  <c r="D223" i="4"/>
  <c r="D209" i="4"/>
  <c r="D198" i="4"/>
  <c r="D206" i="4"/>
  <c r="D185" i="4"/>
  <c r="D184" i="4"/>
  <c r="D167" i="4"/>
  <c r="D175" i="4"/>
  <c r="D155" i="4"/>
  <c r="D153" i="4"/>
  <c r="D149" i="4"/>
  <c r="D136" i="4"/>
  <c r="D105" i="4"/>
  <c r="D113" i="4"/>
  <c r="D121" i="4"/>
  <c r="D96" i="4"/>
  <c r="D88" i="4"/>
  <c r="D81" i="4"/>
  <c r="D62" i="4"/>
  <c r="D59" i="4"/>
  <c r="D51" i="4"/>
  <c r="D44" i="4"/>
  <c r="D24" i="4"/>
  <c r="D10" i="4"/>
  <c r="D360" i="4"/>
  <c r="D346" i="4"/>
  <c r="D330" i="4"/>
  <c r="D318" i="4"/>
  <c r="D294" i="4"/>
  <c r="D281" i="4"/>
  <c r="D261" i="4"/>
  <c r="D249" i="4"/>
  <c r="D230" i="4"/>
  <c r="D210" i="4"/>
  <c r="D207" i="4"/>
  <c r="D183" i="4"/>
  <c r="D176" i="4"/>
  <c r="D142" i="4"/>
  <c r="D137" i="4"/>
  <c r="D114" i="4"/>
  <c r="D122" i="4"/>
  <c r="D80" i="4"/>
  <c r="D63" i="4"/>
  <c r="D50" i="4"/>
  <c r="D29" i="4"/>
  <c r="D385" i="4"/>
  <c r="D386" i="4"/>
  <c r="D376" i="4"/>
  <c r="D367" i="4"/>
  <c r="D359" i="4"/>
  <c r="D352" i="4"/>
  <c r="D345" i="4"/>
  <c r="D337" i="4"/>
  <c r="D329" i="4"/>
  <c r="D311" i="4"/>
  <c r="D319" i="4"/>
  <c r="D302" i="4"/>
  <c r="D295" i="4"/>
  <c r="D286" i="4"/>
  <c r="D280" i="4"/>
  <c r="D273" i="4"/>
  <c r="D270" i="4"/>
  <c r="D234" i="4"/>
  <c r="D242" i="4"/>
  <c r="D250" i="4"/>
  <c r="D258" i="4"/>
  <c r="D229" i="4"/>
  <c r="D220" i="4"/>
  <c r="D211" i="4"/>
  <c r="D200" i="4"/>
  <c r="D208" i="4"/>
  <c r="D187" i="4"/>
  <c r="D161" i="4"/>
  <c r="D169" i="4"/>
  <c r="D177" i="4"/>
  <c r="D143" i="4"/>
  <c r="D151" i="4"/>
  <c r="D138" i="4"/>
  <c r="D107" i="4"/>
  <c r="D115" i="4"/>
  <c r="D123" i="4"/>
  <c r="D131" i="4"/>
  <c r="D102" i="4"/>
  <c r="D91" i="4"/>
  <c r="D87" i="4"/>
  <c r="D77" i="4"/>
  <c r="D64" i="4"/>
  <c r="D57" i="4"/>
  <c r="D49" i="4"/>
  <c r="D42" i="4"/>
  <c r="D32" i="4"/>
  <c r="D28" i="4"/>
  <c r="D20" i="4"/>
  <c r="D8" i="4"/>
  <c r="D70" i="4"/>
  <c r="D47" i="4"/>
  <c r="D33" i="4"/>
  <c r="D21" i="4"/>
  <c r="D7" i="4"/>
  <c r="D222" i="4"/>
  <c r="D171" i="4"/>
  <c r="D145" i="4"/>
  <c r="D140" i="4"/>
  <c r="D125" i="4"/>
  <c r="D100" i="4"/>
  <c r="D85" i="4"/>
  <c r="D71" i="4"/>
  <c r="D48" i="4"/>
  <c r="D34" i="4"/>
  <c r="D22" i="4"/>
  <c r="D6" i="4"/>
  <c r="D215" i="4"/>
  <c r="D127" i="4"/>
  <c r="D95" i="4"/>
  <c r="D19" i="4"/>
  <c r="D43" i="4"/>
  <c r="D9" i="4"/>
  <c r="D379" i="4"/>
  <c r="D387" i="4"/>
  <c r="D377" i="4"/>
  <c r="D366" i="4"/>
  <c r="D351" i="4"/>
  <c r="D344" i="4"/>
  <c r="D336" i="4"/>
  <c r="D328" i="4"/>
  <c r="D312" i="4"/>
  <c r="D320" i="4"/>
  <c r="D301" i="4"/>
  <c r="D296" i="4"/>
  <c r="D285" i="4"/>
  <c r="D279" i="4"/>
  <c r="D272" i="4"/>
  <c r="D271" i="4"/>
  <c r="D235" i="4"/>
  <c r="D243" i="4"/>
  <c r="D251" i="4"/>
  <c r="D259" i="4"/>
  <c r="D228" i="4"/>
  <c r="D221" i="4"/>
  <c r="D212" i="4"/>
  <c r="D201" i="4"/>
  <c r="D193" i="4"/>
  <c r="D188" i="4"/>
  <c r="D162" i="4"/>
  <c r="D170" i="4"/>
  <c r="D178" i="4"/>
  <c r="D158" i="4"/>
  <c r="D144" i="4"/>
  <c r="D152" i="4"/>
  <c r="D108" i="4"/>
  <c r="D116" i="4"/>
  <c r="D124" i="4"/>
  <c r="D132" i="4"/>
  <c r="D101" i="4"/>
  <c r="D92" i="4"/>
  <c r="D86" i="4"/>
  <c r="D78" i="4"/>
  <c r="D65" i="4"/>
  <c r="D56" i="4"/>
  <c r="D39" i="4"/>
  <c r="D25" i="4"/>
  <c r="D14" i="4"/>
  <c r="D213" i="4"/>
  <c r="D179" i="4"/>
  <c r="D109" i="4"/>
  <c r="D93" i="4"/>
  <c r="D79" i="4"/>
  <c r="D55" i="4"/>
  <c r="D40" i="4"/>
  <c r="D26" i="4"/>
  <c r="D13" i="4"/>
  <c r="D204" i="4"/>
  <c r="D147" i="4"/>
  <c r="D119" i="4"/>
  <c r="D98" i="4"/>
  <c r="D75" i="4"/>
  <c r="D53" i="4"/>
  <c r="D380" i="4"/>
  <c r="D388" i="4"/>
  <c r="D370" i="4"/>
  <c r="D365" i="4"/>
  <c r="D358" i="4"/>
  <c r="D350" i="4"/>
  <c r="D343" i="4"/>
  <c r="D335" i="4"/>
  <c r="D327" i="4"/>
  <c r="D313" i="4"/>
  <c r="D321" i="4"/>
  <c r="D300" i="4"/>
  <c r="D292" i="4"/>
  <c r="D284" i="4"/>
  <c r="D278" i="4"/>
  <c r="D262" i="4"/>
  <c r="D236" i="4"/>
  <c r="D244" i="4"/>
  <c r="D252" i="4"/>
  <c r="D260" i="4"/>
  <c r="D227" i="4"/>
  <c r="D202" i="4"/>
  <c r="D194" i="4"/>
  <c r="D189" i="4"/>
  <c r="D163" i="4"/>
  <c r="D159" i="4"/>
  <c r="D117" i="4"/>
  <c r="D66" i="4"/>
  <c r="D173" i="4"/>
  <c r="D36" i="4"/>
  <c r="D381" i="4"/>
  <c r="D371" i="4"/>
  <c r="D364" i="4"/>
  <c r="D357" i="4"/>
  <c r="D342" i="4"/>
  <c r="D334" i="4"/>
  <c r="D326" i="4"/>
  <c r="D314" i="4"/>
  <c r="D322" i="4"/>
  <c r="D299" i="4"/>
  <c r="D291" i="4"/>
  <c r="D283" i="4"/>
  <c r="D263" i="4"/>
  <c r="D237" i="4"/>
  <c r="D245" i="4"/>
  <c r="D253" i="4"/>
  <c r="D226" i="4"/>
  <c r="D214" i="4"/>
  <c r="D203" i="4"/>
  <c r="D195" i="4"/>
  <c r="D190" i="4"/>
  <c r="D164" i="4"/>
  <c r="D172" i="4"/>
  <c r="D180" i="4"/>
  <c r="D160" i="4"/>
  <c r="D146" i="4"/>
  <c r="D133" i="4"/>
  <c r="D141" i="4"/>
  <c r="D110" i="4"/>
  <c r="D118" i="4"/>
  <c r="D126" i="4"/>
  <c r="D99" i="4"/>
  <c r="D94" i="4"/>
  <c r="D84" i="4"/>
  <c r="D76" i="4"/>
  <c r="D72" i="4"/>
  <c r="D67" i="4"/>
  <c r="D54" i="4"/>
  <c r="D41" i="4"/>
  <c r="D35" i="4"/>
  <c r="D27" i="4"/>
  <c r="D23" i="4"/>
  <c r="D382" i="4"/>
  <c r="D372" i="4"/>
  <c r="D368" i="4"/>
  <c r="D363" i="4"/>
  <c r="D356" i="4"/>
  <c r="D349" i="4"/>
  <c r="D341" i="4"/>
  <c r="D333" i="4"/>
  <c r="D307" i="4"/>
  <c r="D315" i="4"/>
  <c r="D323" i="4"/>
  <c r="D306" i="4"/>
  <c r="D298" i="4"/>
  <c r="D290" i="4"/>
  <c r="D282" i="4"/>
  <c r="D277" i="4"/>
  <c r="D266" i="4"/>
  <c r="D264" i="4"/>
  <c r="D238" i="4"/>
  <c r="D246" i="4"/>
  <c r="D254" i="4"/>
  <c r="D233" i="4"/>
  <c r="D225" i="4"/>
  <c r="D218" i="4"/>
  <c r="D196" i="4"/>
  <c r="D191" i="4"/>
  <c r="D165" i="4"/>
  <c r="D181" i="4"/>
  <c r="D134" i="4"/>
  <c r="D111" i="4"/>
  <c r="D83" i="4"/>
  <c r="D38" i="4"/>
  <c r="D12" i="4"/>
  <c r="D31" i="4"/>
  <c r="D15" i="4"/>
  <c r="D139" i="4"/>
  <c r="D69" i="4"/>
  <c r="D157" i="4"/>
  <c r="D103" i="4"/>
  <c r="D308" i="4"/>
  <c r="D378" i="4"/>
  <c r="D276" i="4"/>
  <c r="D120" i="4"/>
  <c r="D46" i="4"/>
  <c r="D369" i="4"/>
  <c r="D129" i="4"/>
  <c r="I8" i="7"/>
  <c r="F6" i="6"/>
  <c r="F7" i="6" s="1"/>
  <c r="F8" i="6" s="1"/>
  <c r="F9" i="6" s="1"/>
  <c r="F10" i="6" s="1"/>
  <c r="F11" i="6" s="1"/>
  <c r="F12" i="6" s="1"/>
  <c r="F13" i="6" s="1"/>
  <c r="F14" i="6" s="1"/>
  <c r="F15" i="6" s="1"/>
  <c r="F16" i="6" s="1"/>
  <c r="F17" i="6" s="1"/>
  <c r="F18" i="6" s="1"/>
  <c r="F19" i="6" s="1"/>
  <c r="F20" i="6" s="1"/>
  <c r="F21" i="6" s="1"/>
  <c r="F22" i="6" s="1"/>
  <c r="F23" i="6" s="1"/>
  <c r="F24" i="6" s="1"/>
  <c r="F25" i="6" s="1"/>
  <c r="F26" i="6" s="1"/>
  <c r="F27" i="6" s="1"/>
  <c r="F28" i="6" s="1"/>
  <c r="F29" i="6" s="1"/>
  <c r="F30" i="6" s="1"/>
  <c r="F31" i="6" s="1"/>
  <c r="F32" i="6" s="1"/>
  <c r="F33" i="6" s="1"/>
  <c r="F34" i="6" s="1"/>
  <c r="F35" i="6" s="1"/>
  <c r="F36" i="6" s="1"/>
  <c r="F37" i="6" s="1"/>
  <c r="F38" i="6" s="1"/>
  <c r="F39" i="6" s="1"/>
  <c r="F40" i="6" s="1"/>
  <c r="F41" i="6" s="1"/>
  <c r="F42" i="6" s="1"/>
  <c r="F43" i="6" s="1"/>
  <c r="F44" i="6" s="1"/>
  <c r="F45" i="6" s="1"/>
  <c r="F46" i="6" s="1"/>
  <c r="F47" i="6" s="1"/>
  <c r="F48" i="6" s="1"/>
  <c r="F49" i="6" s="1"/>
  <c r="F50" i="6" s="1"/>
  <c r="F51" i="6" s="1"/>
  <c r="F52" i="6" s="1"/>
  <c r="F53" i="6" s="1"/>
  <c r="F54" i="6" s="1"/>
  <c r="F55" i="6" s="1"/>
  <c r="F56" i="6" s="1"/>
  <c r="F57" i="6" s="1"/>
  <c r="F58" i="6" s="1"/>
  <c r="F59" i="6" s="1"/>
  <c r="F60" i="6" s="1"/>
  <c r="F61" i="6" s="1"/>
  <c r="F62" i="6" s="1"/>
  <c r="F63" i="6" s="1"/>
  <c r="F64" i="6" s="1"/>
  <c r="F65" i="6" s="1"/>
  <c r="F66" i="6" s="1"/>
  <c r="F67" i="6" s="1"/>
  <c r="F68" i="6" s="1"/>
  <c r="F69" i="6" s="1"/>
  <c r="F70" i="6" s="1"/>
  <c r="F71" i="6" s="1"/>
  <c r="F72" i="6" s="1"/>
  <c r="F73" i="6" s="1"/>
  <c r="F74" i="6" s="1"/>
  <c r="F75" i="6" s="1"/>
  <c r="F76" i="6" s="1"/>
  <c r="F77" i="6" s="1"/>
  <c r="F78" i="6" s="1"/>
  <c r="F79" i="6" s="1"/>
  <c r="F80" i="6" s="1"/>
  <c r="F81" i="6" s="1"/>
  <c r="F82" i="6" s="1"/>
  <c r="F83" i="6" s="1"/>
  <c r="F84" i="6" s="1"/>
  <c r="F85" i="6" s="1"/>
  <c r="F86" i="6" s="1"/>
  <c r="F87" i="6" s="1"/>
  <c r="F88" i="6" s="1"/>
  <c r="F89" i="6" s="1"/>
  <c r="F90" i="6" s="1"/>
  <c r="F91" i="6" s="1"/>
  <c r="F92" i="6" s="1"/>
  <c r="F93" i="6" s="1"/>
  <c r="F94" i="6" s="1"/>
  <c r="F95" i="6" s="1"/>
  <c r="F96" i="6" s="1"/>
  <c r="F97" i="6" s="1"/>
  <c r="F98" i="6" s="1"/>
  <c r="F99" i="6" s="1"/>
  <c r="F100" i="6" s="1"/>
  <c r="F101" i="6" s="1"/>
  <c r="F102" i="6" s="1"/>
  <c r="F103" i="6" s="1"/>
  <c r="F104" i="6" s="1"/>
  <c r="F105" i="6" s="1"/>
  <c r="F106" i="6" s="1"/>
  <c r="F107" i="6" s="1"/>
  <c r="F108" i="6" s="1"/>
  <c r="F109" i="6" s="1"/>
  <c r="F110" i="6" s="1"/>
  <c r="F111" i="6" s="1"/>
  <c r="F112" i="6" s="1"/>
  <c r="F113" i="6" s="1"/>
  <c r="F114" i="6" s="1"/>
  <c r="F115" i="6" s="1"/>
  <c r="F116" i="6" s="1"/>
  <c r="F117" i="6" s="1"/>
  <c r="F118" i="6" s="1"/>
  <c r="F119" i="6" s="1"/>
  <c r="F120" i="6" s="1"/>
  <c r="F121" i="6" s="1"/>
  <c r="F122" i="6" s="1"/>
  <c r="F123" i="6" s="1"/>
  <c r="F124" i="6" s="1"/>
  <c r="F125" i="6" s="1"/>
  <c r="F126" i="6" s="1"/>
  <c r="F127" i="6" s="1"/>
  <c r="F128" i="6" s="1"/>
  <c r="F129" i="6" s="1"/>
  <c r="F130" i="6" s="1"/>
  <c r="F131" i="6" s="1"/>
  <c r="F132" i="6" s="1"/>
  <c r="F133" i="6" s="1"/>
  <c r="F134" i="6" s="1"/>
  <c r="F135" i="6" s="1"/>
  <c r="F136" i="6" s="1"/>
  <c r="F137" i="6" s="1"/>
  <c r="F138" i="6" s="1"/>
  <c r="F139" i="6" s="1"/>
  <c r="F140" i="6" s="1"/>
  <c r="F141" i="6" s="1"/>
  <c r="F142" i="6" s="1"/>
  <c r="F143" i="6" s="1"/>
  <c r="F144" i="6" s="1"/>
  <c r="F145" i="6" s="1"/>
  <c r="F146" i="6" s="1"/>
  <c r="F147" i="6" s="1"/>
  <c r="F148" i="6" s="1"/>
  <c r="F149" i="6" s="1"/>
  <c r="F150" i="6" s="1"/>
  <c r="F151" i="6" s="1"/>
  <c r="F152" i="6" s="1"/>
  <c r="F153" i="6" s="1"/>
  <c r="F154" i="6" s="1"/>
  <c r="F155" i="6" s="1"/>
  <c r="F156" i="6" s="1"/>
  <c r="F157" i="6" s="1"/>
  <c r="F158" i="6" s="1"/>
  <c r="F159" i="6" s="1"/>
  <c r="F160" i="6" s="1"/>
  <c r="F161" i="6" s="1"/>
  <c r="F162" i="6" s="1"/>
  <c r="F163" i="6" s="1"/>
  <c r="F164" i="6" s="1"/>
  <c r="F165" i="6" s="1"/>
  <c r="F166" i="6" s="1"/>
  <c r="F167" i="6" s="1"/>
  <c r="F168" i="6" s="1"/>
  <c r="F169" i="6" s="1"/>
  <c r="F170" i="6" s="1"/>
  <c r="F171" i="6" s="1"/>
  <c r="F172" i="6" s="1"/>
  <c r="F173" i="6" s="1"/>
  <c r="F174" i="6" s="1"/>
  <c r="F175" i="6" s="1"/>
  <c r="F176" i="6" s="1"/>
  <c r="F177" i="6" s="1"/>
  <c r="F178" i="6" s="1"/>
  <c r="F179" i="6" s="1"/>
  <c r="F180" i="6" s="1"/>
  <c r="F181" i="6" s="1"/>
  <c r="F182" i="6" s="1"/>
  <c r="F183" i="6" s="1"/>
  <c r="F184" i="6" s="1"/>
  <c r="F185" i="6" s="1"/>
  <c r="F186" i="6" s="1"/>
  <c r="F187" i="6" s="1"/>
  <c r="F188" i="6" s="1"/>
  <c r="F189" i="6" s="1"/>
  <c r="F190" i="6" s="1"/>
  <c r="F191" i="6" s="1"/>
  <c r="F192" i="6" s="1"/>
  <c r="F193" i="6" s="1"/>
  <c r="F194" i="6" s="1"/>
  <c r="F195" i="6" s="1"/>
  <c r="F196" i="6" s="1"/>
  <c r="F197" i="6" s="1"/>
  <c r="F198" i="6" s="1"/>
  <c r="F199" i="6" s="1"/>
  <c r="F200" i="6" s="1"/>
  <c r="F201" i="6" s="1"/>
  <c r="F202" i="6" s="1"/>
  <c r="F203" i="6" s="1"/>
  <c r="F204" i="6" s="1"/>
  <c r="F205" i="6" s="1"/>
  <c r="F206" i="6" s="1"/>
  <c r="F207" i="6" s="1"/>
  <c r="F208" i="6" s="1"/>
  <c r="F209" i="6" s="1"/>
  <c r="F210" i="6" s="1"/>
  <c r="F211" i="6" s="1"/>
  <c r="F212" i="6" s="1"/>
  <c r="F213" i="6" s="1"/>
  <c r="F214" i="6" s="1"/>
  <c r="F215" i="6" s="1"/>
  <c r="F216" i="6" s="1"/>
  <c r="F217" i="6" s="1"/>
  <c r="F218" i="6" s="1"/>
  <c r="F219" i="6" s="1"/>
  <c r="F220" i="6" s="1"/>
  <c r="F221" i="6" s="1"/>
  <c r="F222" i="6" s="1"/>
  <c r="F223" i="6" s="1"/>
  <c r="F224" i="6" s="1"/>
  <c r="F225" i="6" s="1"/>
  <c r="F226" i="6" s="1"/>
  <c r="F227" i="6" s="1"/>
  <c r="F228" i="6" s="1"/>
  <c r="F229" i="6" s="1"/>
  <c r="F230" i="6" s="1"/>
  <c r="F231" i="6" s="1"/>
  <c r="F232" i="6" s="1"/>
  <c r="F233" i="6" s="1"/>
  <c r="F234" i="6" s="1"/>
  <c r="F235" i="6" s="1"/>
  <c r="F236" i="6" s="1"/>
  <c r="F237" i="6" s="1"/>
  <c r="F238" i="6" s="1"/>
  <c r="F239" i="6" s="1"/>
  <c r="F240" i="6" s="1"/>
  <c r="F241" i="6" s="1"/>
  <c r="F242" i="6" s="1"/>
  <c r="F243" i="6" s="1"/>
  <c r="F244" i="6" s="1"/>
  <c r="F245" i="6" s="1"/>
  <c r="F246" i="6" s="1"/>
  <c r="F247" i="6" s="1"/>
  <c r="F248" i="6" s="1"/>
  <c r="F249" i="6" s="1"/>
  <c r="F250" i="6" s="1"/>
  <c r="F251" i="6" s="1"/>
  <c r="F252" i="6" s="1"/>
  <c r="F253" i="6" s="1"/>
  <c r="F254" i="6" s="1"/>
  <c r="F255" i="6" s="1"/>
  <c r="F256" i="6" s="1"/>
  <c r="F257" i="6" s="1"/>
  <c r="F258" i="6" s="1"/>
  <c r="F259" i="6" s="1"/>
  <c r="F260" i="6" s="1"/>
  <c r="F261" i="6" s="1"/>
  <c r="F262" i="6" s="1"/>
  <c r="F263" i="6" s="1"/>
  <c r="F264" i="6" s="1"/>
  <c r="F265" i="6" s="1"/>
  <c r="F266" i="6" s="1"/>
  <c r="F267" i="6" s="1"/>
  <c r="F268" i="6" s="1"/>
  <c r="F269" i="6" s="1"/>
  <c r="F270" i="6" s="1"/>
  <c r="F271" i="6" s="1"/>
  <c r="F272" i="6" s="1"/>
  <c r="F273" i="6" s="1"/>
  <c r="F274" i="6" s="1"/>
  <c r="F275" i="6" s="1"/>
  <c r="F276" i="6" s="1"/>
  <c r="F277" i="6" s="1"/>
  <c r="F278" i="6" s="1"/>
  <c r="F279" i="6" s="1"/>
  <c r="F280" i="6" s="1"/>
  <c r="F281" i="6" s="1"/>
  <c r="F282" i="6" s="1"/>
  <c r="F283" i="6" s="1"/>
  <c r="F284" i="6" s="1"/>
  <c r="F285" i="6" s="1"/>
  <c r="F286" i="6" s="1"/>
  <c r="F287" i="6" s="1"/>
  <c r="F288" i="6" s="1"/>
  <c r="F289" i="6" s="1"/>
  <c r="F290" i="6" s="1"/>
  <c r="F291" i="6" s="1"/>
  <c r="F292" i="6" s="1"/>
  <c r="F293" i="6" s="1"/>
  <c r="F294" i="6" s="1"/>
  <c r="F295" i="6" s="1"/>
  <c r="F296" i="6" s="1"/>
  <c r="F297" i="6" s="1"/>
  <c r="F298" i="6" s="1"/>
  <c r="F299" i="6" s="1"/>
  <c r="F300" i="6" s="1"/>
  <c r="F301" i="6" s="1"/>
  <c r="F302" i="6" s="1"/>
  <c r="F303" i="6" s="1"/>
  <c r="F304" i="6" s="1"/>
  <c r="F305" i="6" s="1"/>
  <c r="F306" i="6" s="1"/>
  <c r="F307" i="6" s="1"/>
  <c r="F308" i="6" s="1"/>
  <c r="F309" i="6" s="1"/>
  <c r="F310" i="6" s="1"/>
  <c r="F311" i="6" s="1"/>
  <c r="F312" i="6" s="1"/>
  <c r="F313" i="6" s="1"/>
  <c r="F314" i="6" s="1"/>
  <c r="F315" i="6" s="1"/>
  <c r="F316" i="6" s="1"/>
  <c r="F317" i="6" s="1"/>
  <c r="F318" i="6" s="1"/>
  <c r="F319" i="6" s="1"/>
  <c r="F320" i="6" s="1"/>
  <c r="F321" i="6" s="1"/>
  <c r="F322" i="6" s="1"/>
  <c r="F323" i="6" s="1"/>
  <c r="F324" i="6" s="1"/>
  <c r="F325" i="6" s="1"/>
  <c r="F326" i="6" s="1"/>
  <c r="F327" i="6" s="1"/>
  <c r="F328" i="6" s="1"/>
  <c r="F329" i="6" s="1"/>
  <c r="F330" i="6" s="1"/>
  <c r="F331" i="6" s="1"/>
  <c r="F332" i="6" s="1"/>
  <c r="F333" i="6" s="1"/>
  <c r="F334" i="6" s="1"/>
  <c r="F335" i="6" s="1"/>
  <c r="F336" i="6" s="1"/>
  <c r="F337" i="6" s="1"/>
  <c r="F338" i="6" s="1"/>
  <c r="F339" i="6" s="1"/>
  <c r="F340" i="6" s="1"/>
  <c r="F341" i="6" s="1"/>
  <c r="F342" i="6" s="1"/>
  <c r="F343" i="6" s="1"/>
  <c r="F344" i="6" s="1"/>
  <c r="F345" i="6" s="1"/>
  <c r="F346" i="6" s="1"/>
  <c r="F347" i="6" s="1"/>
  <c r="F348" i="6" s="1"/>
  <c r="F349" i="6" s="1"/>
  <c r="F350" i="6" s="1"/>
  <c r="F351" i="6" s="1"/>
  <c r="F352" i="6" s="1"/>
  <c r="F353" i="6" s="1"/>
  <c r="F354" i="6" s="1"/>
  <c r="F355" i="6" s="1"/>
  <c r="F356" i="6" s="1"/>
  <c r="F357" i="6" s="1"/>
  <c r="F358" i="6" s="1"/>
  <c r="F359" i="6" s="1"/>
  <c r="F360" i="6" s="1"/>
  <c r="F361" i="6" s="1"/>
  <c r="F362" i="6" s="1"/>
  <c r="F363" i="6" s="1"/>
  <c r="F364" i="6" s="1"/>
  <c r="F365" i="6" s="1"/>
  <c r="F366" i="6" s="1"/>
  <c r="L10" i="5"/>
  <c r="I7" i="7"/>
  <c r="I6" i="7"/>
  <c r="K169" i="3"/>
  <c r="E3" i="4" l="1"/>
</calcChain>
</file>

<file path=xl/sharedStrings.xml><?xml version="1.0" encoding="utf-8"?>
<sst xmlns="http://schemas.openxmlformats.org/spreadsheetml/2006/main" count="1734" uniqueCount="529">
  <si>
    <t>Tính cách</t>
  </si>
  <si>
    <t>Không áp đặt suy nghĩ của bản thân vào người khác</t>
  </si>
  <si>
    <t>Khi yêu, những chi tiết nhỏ nhất rất quan trọng (sở thích, niềm vui, sự thay đổi ngoại hình)</t>
  </si>
  <si>
    <t>Đa dạng chủ đề giao tiếp, không nên bị sâu vào 1 chủ đề duy nhất</t>
  </si>
  <si>
    <t>Chủ đề tâm lý</t>
  </si>
  <si>
    <t>Chủ đề kinh doanh, tài chính</t>
  </si>
  <si>
    <t>Không tham vọng đi theo hào quang của tiền và fame, tập trung mục tiêu nhỏ dần dần lên mục tiêu lớn</t>
  </si>
  <si>
    <t>Tập trung vào nhiệm vụ của bản thân trong công việc, sức khỏe và tâm lý, không để bị ảnh hưởng bởi người khác quá nhiều</t>
  </si>
  <si>
    <t>Thói quen</t>
  </si>
  <si>
    <t>Tập cách ghi chép lại những điều mình học được trong ngày</t>
  </si>
  <si>
    <t xml:space="preserve">Tập các bài tập giúp tăng cường sinh lý nam hàng ngày </t>
  </si>
  <si>
    <t>Tập nhìn lại mỗi ngày của mình, ghi chép vào nhật ký những việc tốt mình đã làm trong ngày</t>
  </si>
  <si>
    <t>Tập thể hình / hoạt động cơ bắp 30 phút 1 ngày</t>
  </si>
  <si>
    <t>Làm công việc của mình từ 8 giờ đến 5 giờ mỗi ngày</t>
  </si>
  <si>
    <t>Ngủ trong khoảng từ 4 tiếng rưỡi đến 7 tiếng rưỡi 1 ngày</t>
  </si>
  <si>
    <t>Mục tiêu 1: Ngủ 7 tiếng rưỡi</t>
  </si>
  <si>
    <t>Mục tiêu 2: Ngủ 6 tiếng</t>
  </si>
  <si>
    <t>Quan sát thời gian</t>
  </si>
  <si>
    <t>Mục tiêu 1: Mỗi tay nâng tạ 8kg, plank 2 phút, gập lưng 30 cái + tạ 10kg, tay sau 8kg mỗi bên và ngực 30kg</t>
  </si>
  <si>
    <t>Mục tiêu 2: Mỗi tay nâng tạ 10kg, plank 2 phút, gập lưng 30 cái + tạ 10kg, tay sau 10kg mỗi bên và ngực 40kg</t>
  </si>
  <si>
    <t>Mục tiêu 3: Mỗi tay nâng tạ 12kg, plank 3 phút, gập lưng 30 cái + tạ 15kg, tay sau 12kg mỗi bên và ngực 50kg</t>
  </si>
  <si>
    <t>Chủ đề xã hội giải trí</t>
  </si>
  <si>
    <t>Kiến thức</t>
  </si>
  <si>
    <t>Tâm lý học</t>
  </si>
  <si>
    <t>Kinh tế tài chính</t>
  </si>
  <si>
    <t>1 chủ đề đọc 1 ngày, nghe 10 phút</t>
  </si>
  <si>
    <t>Self-development</t>
  </si>
  <si>
    <t>Kỹ năng</t>
  </si>
  <si>
    <t>Thuyết trình và giao tiếp</t>
  </si>
  <si>
    <t>1 chủ đề học và tập 15 phút</t>
  </si>
  <si>
    <t>Soạn nội dung vlog</t>
  </si>
  <si>
    <t>Tập soạn kịch bản</t>
  </si>
  <si>
    <t>Tập chuyển hóa từ suy nghĩ sang dạng văn bản</t>
  </si>
  <si>
    <t>Tập nói về các chủ đề đã viết</t>
  </si>
  <si>
    <t>Không phân tích đánh giá ngoài lĩnh vực công việc</t>
  </si>
  <si>
    <t>Kỹ năng lắng nghe (active listening technique)</t>
  </si>
  <si>
    <t>Thiền (15 phút cuối ngày, 3 ngày / tuần)</t>
  </si>
  <si>
    <t>Phân tích đánh giá</t>
  </si>
  <si>
    <t>Quản lý chi tiêu</t>
  </si>
  <si>
    <t>Công việc liên quan đến mục tiêu đã thực hiện</t>
  </si>
  <si>
    <t>Số video</t>
  </si>
  <si>
    <t>Số sub</t>
  </si>
  <si>
    <t>Kết quả của ngày</t>
  </si>
  <si>
    <t>Bài học trong ngày</t>
  </si>
  <si>
    <t>C1</t>
  </si>
  <si>
    <t>C2</t>
  </si>
  <si>
    <t>C3</t>
  </si>
  <si>
    <t>C4</t>
  </si>
  <si>
    <t>C5</t>
  </si>
  <si>
    <t>C6</t>
  </si>
  <si>
    <t>Q1</t>
  </si>
  <si>
    <t>Q2</t>
  </si>
  <si>
    <t>Q3</t>
  </si>
  <si>
    <t>Q4</t>
  </si>
  <si>
    <t>Q5</t>
  </si>
  <si>
    <t>Q6</t>
  </si>
  <si>
    <t>Q7</t>
  </si>
  <si>
    <t>Q8</t>
  </si>
  <si>
    <t>K1</t>
  </si>
  <si>
    <t>K</t>
  </si>
  <si>
    <t>K2</t>
  </si>
  <si>
    <t>K3</t>
  </si>
  <si>
    <t>S1</t>
  </si>
  <si>
    <t>S2</t>
  </si>
  <si>
    <t>S3</t>
  </si>
  <si>
    <t>S4</t>
  </si>
  <si>
    <t>S5</t>
  </si>
  <si>
    <t>S6</t>
  </si>
  <si>
    <t>S7</t>
  </si>
  <si>
    <t>Kiên trì và duy trì (Consistency)</t>
  </si>
  <si>
    <t>Q</t>
  </si>
  <si>
    <t>S</t>
  </si>
  <si>
    <t>Progress</t>
  </si>
  <si>
    <t>Target</t>
  </si>
  <si>
    <t>Actual</t>
  </si>
  <si>
    <t>Note</t>
  </si>
  <si>
    <t>Date</t>
  </si>
  <si>
    <t>Q9</t>
  </si>
  <si>
    <t>Không quay tay</t>
  </si>
  <si>
    <t>Q10</t>
  </si>
  <si>
    <t>Đọc bản kế hoạch</t>
  </si>
  <si>
    <t>Q11</t>
  </si>
  <si>
    <t>Ghi chép lại thời gian ngủ</t>
  </si>
  <si>
    <t>Quy đổi sang giờ</t>
  </si>
  <si>
    <t>Quy đổi sang phút</t>
  </si>
  <si>
    <t>Tổng thời gian (phút)</t>
  </si>
  <si>
    <t>Việc đã làm</t>
  </si>
  <si>
    <t>Tỉ lệ với thời gian kế hoạch</t>
  </si>
  <si>
    <t>Hình thức công việc</t>
  </si>
  <si>
    <t>Thời gian ngủ phút</t>
  </si>
  <si>
    <t>Số công việc đã hoàn thành công việc chính</t>
  </si>
  <si>
    <t>Công việc extra</t>
  </si>
  <si>
    <t>Ngủ</t>
  </si>
  <si>
    <t>Sinh hoạt</t>
  </si>
  <si>
    <t>Chạy bộ và đi bộ sáng</t>
  </si>
  <si>
    <t>Thể dục</t>
  </si>
  <si>
    <t>Sinh hoạt gia đình</t>
  </si>
  <si>
    <t>Tổng thời gian</t>
  </si>
  <si>
    <t>Làm video</t>
  </si>
  <si>
    <t>Làm Note</t>
  </si>
  <si>
    <t>Làm việc chính</t>
  </si>
  <si>
    <t>Ăn trưa</t>
  </si>
  <si>
    <t>Nap</t>
  </si>
  <si>
    <t>Trì</t>
  </si>
  <si>
    <t>C7</t>
  </si>
  <si>
    <t>Không để tác động của người ngoài ảnh hưởng tới mục tiêu lựa chọn của mình</t>
  </si>
  <si>
    <t>Gia đình</t>
  </si>
  <si>
    <t>Học thêm về giao tiếp</t>
  </si>
  <si>
    <t>Q1 Q6 Q7 Q8 Q9 Q10 Q11</t>
  </si>
  <si>
    <t>Bình thường</t>
  </si>
  <si>
    <t>Học kĩ năng giao tiếp</t>
  </si>
  <si>
    <t>Học kỹ năng</t>
  </si>
  <si>
    <t>Thiền</t>
  </si>
  <si>
    <t>Warm up</t>
  </si>
  <si>
    <t>Tăng mood</t>
  </si>
  <si>
    <t>Home Workout</t>
  </si>
  <si>
    <t>Vệ sinh cá nhân</t>
  </si>
  <si>
    <t>Giải trí</t>
  </si>
  <si>
    <t>Xem Anime</t>
  </si>
  <si>
    <t>Làm việc</t>
  </si>
  <si>
    <t>Power Nap</t>
  </si>
  <si>
    <t>Đi với Mốc</t>
  </si>
  <si>
    <t>Xem bóng đá</t>
  </si>
  <si>
    <t>Ăn sáng</t>
  </si>
  <si>
    <t>Làm sub</t>
  </si>
  <si>
    <t>Render, tạo sub tải source</t>
  </si>
  <si>
    <t>18- Dec (CK WorldCup, Chủ nhật)</t>
  </si>
  <si>
    <t>Làm sub và vid 52</t>
  </si>
  <si>
    <t>Homie Time</t>
  </si>
  <si>
    <t>Xem YouTube</t>
  </si>
  <si>
    <t>Ăn tối</t>
  </si>
  <si>
    <t>Tập Kegel</t>
  </si>
  <si>
    <t>Xem game và trì</t>
  </si>
  <si>
    <t>Q4 Q8 Q9 Q10 Q11</t>
  </si>
  <si>
    <t>Boost mood</t>
  </si>
  <si>
    <t>Tập thể dục</t>
  </si>
  <si>
    <t>Tắm rửa ăn sáng</t>
  </si>
  <si>
    <t>Set up for a day</t>
  </si>
  <si>
    <t>Self development</t>
  </si>
  <si>
    <t>Lười</t>
  </si>
  <si>
    <t>Streak</t>
  </si>
  <si>
    <t>Q2 Q3 Q4 Q8 Q9 Q10 Q11</t>
  </si>
  <si>
    <t>Q1 Q2 Q8 Q9 Q10 Q11 S4</t>
  </si>
  <si>
    <t>Q1 Q6 Q7 Q8 Q9 Q10 Q11 S4</t>
  </si>
  <si>
    <t xml:space="preserve">S1 S4 </t>
  </si>
  <si>
    <t>Count</t>
  </si>
  <si>
    <t>Sub 19</t>
  </si>
  <si>
    <t>Render và xuất sub</t>
  </si>
  <si>
    <t>Sub 49</t>
  </si>
  <si>
    <t>Sub 52</t>
  </si>
  <si>
    <t>Short break</t>
  </si>
  <si>
    <t>Sub 51</t>
  </si>
  <si>
    <t>Sub 35</t>
  </si>
  <si>
    <t>Video 53</t>
  </si>
  <si>
    <t>Video 54</t>
  </si>
  <si>
    <t>Fix 36</t>
  </si>
  <si>
    <t>Gặp bạn</t>
  </si>
  <si>
    <t>Xem phim</t>
  </si>
  <si>
    <t>Q3 Q4 Q8 Q9 Q10 Q11</t>
  </si>
  <si>
    <t>S4 S7</t>
  </si>
  <si>
    <t>Wandering soul</t>
  </si>
  <si>
    <t>Tắm rửa vệ sinh</t>
  </si>
  <si>
    <t>Đi bộ</t>
  </si>
  <si>
    <t>Video 55</t>
  </si>
  <si>
    <t>Video 56</t>
  </si>
  <si>
    <t>Phát sinh</t>
  </si>
  <si>
    <t>Video 57</t>
  </si>
  <si>
    <t>Giải lao</t>
  </si>
  <si>
    <t>Nghỉ trưa</t>
  </si>
  <si>
    <t>Đi bộ và trì</t>
  </si>
  <si>
    <t>Q9 (B:6)</t>
  </si>
  <si>
    <t>Tập kegel và bụng</t>
  </si>
  <si>
    <t>Q2 Q3 Q4 Q7 Q8 Q10 Q11</t>
  </si>
  <si>
    <t>Tải nhạc</t>
  </si>
  <si>
    <t>Video 59</t>
  </si>
  <si>
    <t>Chuẩn bị đi hẹn</t>
  </si>
  <si>
    <t>Đi với Min</t>
  </si>
  <si>
    <t>Về chill end day</t>
  </si>
  <si>
    <t>Vid 60 61 62 64</t>
  </si>
  <si>
    <t>Ngủ trưa</t>
  </si>
  <si>
    <t>Vid 63</t>
  </si>
  <si>
    <t>Tập</t>
  </si>
  <si>
    <t>Đọc và xem về tâm lý</t>
  </si>
  <si>
    <t>Nghỉ ngơi</t>
  </si>
  <si>
    <t>Học thêm về tâm lý</t>
  </si>
  <si>
    <t>Nên cẩn thận với các Narcisist, nhìn nhận cẩn thận về dấu hiệu thao túng tâm lý. Narcisist chỉ có follower chứ không có bạn. Người TTTL k quan tâm tới người khác</t>
  </si>
  <si>
    <t>Nhắn tin</t>
  </si>
  <si>
    <t>Sửa xe máy và cài máy tính</t>
  </si>
  <si>
    <t>Việc nhà</t>
  </si>
  <si>
    <t>Đi cà phê</t>
  </si>
  <si>
    <t>Ăn giáng sinh</t>
  </si>
  <si>
    <t>Đi bộ với Mốc</t>
  </si>
  <si>
    <t>Bạn bè</t>
  </si>
  <si>
    <t>Special Event</t>
  </si>
  <si>
    <t>24- Dec (Chrismas)</t>
  </si>
  <si>
    <t>Q1 Q3 Q4 Q8 Q10 Q11</t>
  </si>
  <si>
    <t>Ngay thẳng</t>
  </si>
  <si>
    <t>C8</t>
  </si>
  <si>
    <t>Ăn sáng với gia đình</t>
  </si>
  <si>
    <t>Đi ăn cưới</t>
  </si>
  <si>
    <t>Đi chơi với Min</t>
  </si>
  <si>
    <t>Chuẩn bị đi ngủ</t>
  </si>
  <si>
    <t>Be myself</t>
  </si>
  <si>
    <t>C9</t>
  </si>
  <si>
    <t>Nc với Min</t>
  </si>
  <si>
    <t>Cẩn thận về thứ mình thích ứng biến đổi</t>
  </si>
  <si>
    <t>Q3 Q4 Q8 Q10 Q11</t>
  </si>
  <si>
    <t>VS cá nhân prep</t>
  </si>
  <si>
    <t>Vid 65 66 67 68</t>
  </si>
  <si>
    <t>Tập và tắm</t>
  </si>
  <si>
    <t>Vid 69 70</t>
  </si>
  <si>
    <t>Ăn tối và sinh hoạt gia đình</t>
  </si>
  <si>
    <t>Đi bộ ntin với MY</t>
  </si>
  <si>
    <t>Q2 Q3 Q4 Q5 Q8 Q10 Q11</t>
  </si>
  <si>
    <t>Sub 21</t>
  </si>
  <si>
    <t>Small nap</t>
  </si>
  <si>
    <t>Sub 22</t>
  </si>
  <si>
    <t>Sub 24</t>
  </si>
  <si>
    <t>Sub 25</t>
  </si>
  <si>
    <t>Bữa trưa</t>
  </si>
  <si>
    <t>Sub 28</t>
  </si>
  <si>
    <t>Sub 29</t>
  </si>
  <si>
    <t>Sub 30</t>
  </si>
  <si>
    <t>Bình thường / Ngủ hơi nhiều</t>
  </si>
  <si>
    <t>S8</t>
  </si>
  <si>
    <t>Kỹ năng đọc</t>
  </si>
  <si>
    <t>Không gây mâu thuẫn xung đột, ý thức về thông tin mình cung cấp cho người khác</t>
  </si>
  <si>
    <t>Bất cứ người nào cũng có điểm để mình học hỏi</t>
  </si>
  <si>
    <t>Q1 Q2 Q3 Q4 Q5 Q8 Q10 Q11</t>
  </si>
  <si>
    <t>Nói chuyện với bố</t>
  </si>
  <si>
    <t>Vid 71</t>
  </si>
  <si>
    <t>Tải video</t>
  </si>
  <si>
    <t>Họp với anh Sang</t>
  </si>
  <si>
    <t>Sửa Vid 71</t>
  </si>
  <si>
    <t>Vid 72</t>
  </si>
  <si>
    <t>Đi siêu thị</t>
  </si>
  <si>
    <t>Để ý quan sát cảm xúc và phản ứng của bản thân trước 1 vấn đề</t>
  </si>
  <si>
    <t>Vid 73</t>
  </si>
  <si>
    <t>Vid 74</t>
  </si>
  <si>
    <t>Dọn nhà</t>
  </si>
  <si>
    <t>Kiểm soát và để ý Angry Side của mình</t>
  </si>
  <si>
    <t>Q3 Q4 Q7 Q8 Q9 Q10 Q11</t>
  </si>
  <si>
    <t>Không năng suất</t>
  </si>
  <si>
    <t>Q3 Q7 Q8 Q10 Q11</t>
  </si>
  <si>
    <t>Vid 75 76</t>
  </si>
  <si>
    <t>Vid 77</t>
  </si>
  <si>
    <t>Vid78</t>
  </si>
  <si>
    <t>Bar cuối năm</t>
  </si>
  <si>
    <t>Q3 Q4 Q7 Q8 Q10 Q11</t>
  </si>
  <si>
    <t>New Year Celebration</t>
  </si>
  <si>
    <t>Vid 79 80</t>
  </si>
  <si>
    <t>Min</t>
  </si>
  <si>
    <t>Mua đồ</t>
  </si>
  <si>
    <t>Làm sub 31 33</t>
  </si>
  <si>
    <t>Xuất sub và Vocal</t>
  </si>
  <si>
    <t>Siêu thị</t>
  </si>
  <si>
    <t>Q3 Q4 Q5 Q7 Q8 Q10 Q11</t>
  </si>
  <si>
    <t>Sub 23</t>
  </si>
  <si>
    <t>Sub 26</t>
  </si>
  <si>
    <t>Break</t>
  </si>
  <si>
    <t>Main work</t>
  </si>
  <si>
    <t>Extra work</t>
  </si>
  <si>
    <t>Extra work 1</t>
  </si>
  <si>
    <t>Extra work 2</t>
  </si>
  <si>
    <t>Extra work 3</t>
  </si>
  <si>
    <t>Debt paid</t>
  </si>
  <si>
    <t>Money in</t>
  </si>
  <si>
    <t>Sub 50</t>
  </si>
  <si>
    <t>Sub 53</t>
  </si>
  <si>
    <t>Family debt</t>
  </si>
  <si>
    <t>Outsiders Debt</t>
  </si>
  <si>
    <t>Details</t>
  </si>
  <si>
    <t>Mẹ</t>
  </si>
  <si>
    <t>Tít</t>
  </si>
  <si>
    <t>Family</t>
  </si>
  <si>
    <t>Hà Minh</t>
  </si>
  <si>
    <t>Bác Mai</t>
  </si>
  <si>
    <t>Anh Sang</t>
  </si>
  <si>
    <t>Anh Thành</t>
  </si>
  <si>
    <t>Outsiders</t>
  </si>
  <si>
    <t>Tổng nợ</t>
  </si>
  <si>
    <t>Đã trả</t>
  </si>
  <si>
    <t>Còn lại</t>
  </si>
  <si>
    <t>Money out</t>
  </si>
  <si>
    <t>Balance</t>
  </si>
  <si>
    <t>Beginning Balance 500,000</t>
  </si>
  <si>
    <t>Ăn nướng 250,000</t>
  </si>
  <si>
    <t>Sub 54</t>
  </si>
  <si>
    <t>Sub 55</t>
  </si>
  <si>
    <t>Video</t>
  </si>
  <si>
    <t>Sub</t>
  </si>
  <si>
    <t>Thành tiền</t>
  </si>
  <si>
    <t>1 video</t>
  </si>
  <si>
    <t>1 sub</t>
  </si>
  <si>
    <t>Personal record</t>
  </si>
  <si>
    <t>Tổng</t>
  </si>
  <si>
    <t>Game</t>
  </si>
  <si>
    <t>Freelance Times Edu</t>
  </si>
  <si>
    <t>Travel</t>
  </si>
  <si>
    <t>Check bài</t>
  </si>
  <si>
    <t>Freelance Work</t>
  </si>
  <si>
    <t>Times Edu</t>
  </si>
  <si>
    <t>Khá</t>
  </si>
  <si>
    <t>Reality is now</t>
  </si>
  <si>
    <t>Mốc</t>
  </si>
  <si>
    <t>Cà phê 35,000              
Thuốc lá 35,000            
Cổng Display Port 150000</t>
  </si>
  <si>
    <t>Thu nhập Freelance: 666,000
Mốc đưa: 50,000</t>
  </si>
  <si>
    <t>Cà phê 35,000
Thuốc lá 50000
Trả nợ mẹ 300000
Gửi xe máy 10000
4G: 35000</t>
  </si>
  <si>
    <t>Q3 Q4 Q5 Q7 Q8  Q10 Q11</t>
  </si>
  <si>
    <t>Q3 Q4 Q6 Q7 Q8 Q9  Q10 Q11</t>
  </si>
  <si>
    <t>Sâu</t>
  </si>
  <si>
    <t>Sửa  bài</t>
  </si>
  <si>
    <t>Đánh răng ngày 2 lần &amp; Skin Care</t>
  </si>
  <si>
    <t>Sub 56</t>
  </si>
  <si>
    <t>Sub 57</t>
  </si>
  <si>
    <t>Sub 58</t>
  </si>
  <si>
    <t>Sub Note 34</t>
  </si>
  <si>
    <t>Sub Note 36</t>
  </si>
  <si>
    <t>Sub Note 37</t>
  </si>
  <si>
    <t>Sub Note 38</t>
  </si>
  <si>
    <t>Sub Note 39</t>
  </si>
  <si>
    <t>Sub Note 42</t>
  </si>
  <si>
    <t>Ra cà phê</t>
  </si>
  <si>
    <t>Sub Note 43</t>
  </si>
  <si>
    <t>Sub Note 44</t>
  </si>
  <si>
    <t>Sub Note 45</t>
  </si>
  <si>
    <t>Duyệt bài</t>
  </si>
  <si>
    <t>Bình thường - Performance
Worst performance - Gãy
High Performance [khá short term] - Make High Performance new Average</t>
  </si>
  <si>
    <t>Rest</t>
  </si>
  <si>
    <t>Chillin</t>
  </si>
  <si>
    <t>Cà phê 95000
Thuốc lá 23000</t>
  </si>
  <si>
    <t>Sub Note 47</t>
  </si>
  <si>
    <t>Sub Note 48</t>
  </si>
  <si>
    <t>Sub Note 59</t>
  </si>
  <si>
    <t>Sub Note 60</t>
  </si>
  <si>
    <t>Fix và render 75 76 77 78</t>
  </si>
  <si>
    <t>Bố</t>
  </si>
  <si>
    <t>Ăn trưa gia đình</t>
  </si>
  <si>
    <t>Làm sub note 61 62 63</t>
  </si>
  <si>
    <t>Sub Note 64</t>
  </si>
  <si>
    <t>Sub Note 65</t>
  </si>
  <si>
    <t>Cà phê 35000
Cà phê TNV 75000
Nước 10000
Thuốc lá 52000</t>
  </si>
  <si>
    <t>Nói bằng âm mũi và tập thẳng lưng</t>
  </si>
  <si>
    <t>Tri</t>
  </si>
  <si>
    <t>Đi bơm xăng và lề mề</t>
  </si>
  <si>
    <t>Sub Note 66 67</t>
  </si>
  <si>
    <t>Sub Note 68</t>
  </si>
  <si>
    <t>Sub Note 69</t>
  </si>
  <si>
    <t>Sub Note 70</t>
  </si>
  <si>
    <t>Sửa bài cũ</t>
  </si>
  <si>
    <t>Đi ăn trưa</t>
  </si>
  <si>
    <t>Sub Note 71 72 74</t>
  </si>
  <si>
    <t>Sub Note 73 78</t>
  </si>
  <si>
    <t>Sub Note 79</t>
  </si>
  <si>
    <t>Đi bộ ae</t>
  </si>
  <si>
    <t>Cà phê 35000
Đi bộ họ hàng 181000
Trả nợ bố 500000</t>
  </si>
  <si>
    <t>Sub Note 73</t>
  </si>
  <si>
    <t>Sub Note 75 76</t>
  </si>
  <si>
    <t>Sub Note 77</t>
  </si>
  <si>
    <t>Cà phê 35000
Thuốc lá 41000
Cà phê TNV 75000</t>
  </si>
  <si>
    <t>Ăn trưa và sinh hoạt</t>
  </si>
  <si>
    <t>Đọc và lên Outlines</t>
  </si>
  <si>
    <t>Ăn CF với Tít</t>
  </si>
  <si>
    <t>Outline</t>
  </si>
  <si>
    <t>Làm introduction</t>
  </si>
  <si>
    <t>Cà phê</t>
  </si>
  <si>
    <t>Dđi bộ với Mốc</t>
  </si>
  <si>
    <t>Introduction</t>
  </si>
  <si>
    <t>Q3 Q4 Q6 Q8  Q10 Q11</t>
  </si>
  <si>
    <t>Q3 Q4 Q7 Q8  Q10 Q11</t>
  </si>
  <si>
    <t xml:space="preserve">Q3 Q4 Q8 Q10 Q11 </t>
  </si>
  <si>
    <t>Q3 Q4 Q7 Q8 Q9  Q10 Q11</t>
  </si>
  <si>
    <t xml:space="preserve">Trì </t>
  </si>
  <si>
    <t>Tải sources</t>
  </si>
  <si>
    <t>Đi ăn trưa cà phê</t>
  </si>
  <si>
    <t>Đi ăn tối</t>
  </si>
  <si>
    <t>Áo 550000
Cà phê 35000</t>
  </si>
  <si>
    <t>Q3 Q4 Q5 Q8 Q9 Q10 Q11</t>
  </si>
  <si>
    <t>Chuẩn bị ngủ</t>
  </si>
  <si>
    <t>Trả nợ 1900000
Trả mẹ 1500000
Trả anh Thành 500000
Cà phê 35000
Cà phê 50000
Mì 75000
Pod 300000
Snack 114000</t>
  </si>
  <si>
    <t>Tải Sources</t>
  </si>
  <si>
    <t>Introduction ASM</t>
  </si>
  <si>
    <t>Outline ASM</t>
  </si>
  <si>
    <t>Sub 1 1 2023</t>
  </si>
  <si>
    <t>Video 1 1 2023</t>
  </si>
  <si>
    <t>Render và xuất sub 1 1 2023</t>
  </si>
  <si>
    <t>Thu nhập tháng 1</t>
  </si>
  <si>
    <t>Tạm tính</t>
  </si>
  <si>
    <t>Thu nhập tháng 12</t>
  </si>
  <si>
    <t>Mental recovery</t>
  </si>
  <si>
    <t>Đi việc nhà</t>
  </si>
  <si>
    <t>Video 2 1 2023</t>
  </si>
  <si>
    <t>Nhậu với Min</t>
  </si>
  <si>
    <t>Cà phê 35000
Xe ôm 29000</t>
  </si>
  <si>
    <t>Q8 Q9</t>
  </si>
  <si>
    <t>Viết ASM</t>
  </si>
  <si>
    <t>Ăn sáng 87000
Cà  phê 60000
4G 30000
Ăn nướng 278000
Nước 81000</t>
  </si>
  <si>
    <t>Cà phê 60000
Cà phê 35000</t>
  </si>
  <si>
    <t>Lương 6000000</t>
  </si>
  <si>
    <t>Thu nhập Freelance: 2800000</t>
  </si>
  <si>
    <t>Writing ASM</t>
  </si>
  <si>
    <t>Q1 Q2 Q3 Q4 Q5 Q8 Q9 Q10 Q11</t>
  </si>
  <si>
    <t>Chơi game</t>
  </si>
  <si>
    <t>Hơ</t>
  </si>
  <si>
    <t>Ratio</t>
  </si>
  <si>
    <t>Tổng time</t>
  </si>
  <si>
    <t>Video 3 1 2023</t>
  </si>
  <si>
    <t>Vid 4 1 2023</t>
  </si>
  <si>
    <t>Vid 5 6 1 2023</t>
  </si>
  <si>
    <t>Đi ăn gia đình</t>
  </si>
  <si>
    <t>Tiếp khách</t>
  </si>
  <si>
    <t>Đi với anh Thắng</t>
  </si>
  <si>
    <t>Trà quế 50000
Thuốc  lá 25000
Vé xe 6000</t>
  </si>
  <si>
    <t>Pod 335000
Nước 50000</t>
  </si>
  <si>
    <t>Chị Minh cho 80000</t>
  </si>
  <si>
    <t>Chảy</t>
  </si>
  <si>
    <t>Mua USB</t>
  </si>
  <si>
    <t>Video 8 1 2023</t>
  </si>
  <si>
    <t>Video 7 1 2023</t>
  </si>
  <si>
    <t>Video 9 1 2023</t>
  </si>
  <si>
    <t>Video 10 1 2023</t>
  </si>
  <si>
    <t>Render</t>
  </si>
  <si>
    <t>Chuẩn bị cỗ</t>
  </si>
  <si>
    <t>Cỗ</t>
  </si>
  <si>
    <t>Dọn dẹp</t>
  </si>
  <si>
    <t>Gội đầu đi lại</t>
  </si>
  <si>
    <t>Video 11 1 2023</t>
  </si>
  <si>
    <t>Sub 4 1 2023</t>
  </si>
  <si>
    <t>Sub 5 1 2023</t>
  </si>
  <si>
    <t>Đi ăn cỗ</t>
  </si>
  <si>
    <t>Bố cho 400000</t>
  </si>
  <si>
    <t>USB 119000
Cà phê 35000
Cà phê chiều 60000
Thuốc lá 18000</t>
  </si>
  <si>
    <t>Video 13 1 2023</t>
  </si>
  <si>
    <t>Video 12 1 2023</t>
  </si>
  <si>
    <t>Video 14 1 2023</t>
  </si>
  <si>
    <t>Sub Not 6 1 2023</t>
  </si>
  <si>
    <t>Sub Note 7 1 2023</t>
  </si>
  <si>
    <t>Đi chơi với homie</t>
  </si>
  <si>
    <t>Q3 Q4 Q8 Q7 Q9 Q10 Q11</t>
  </si>
  <si>
    <t>Video 15 1 2023</t>
  </si>
  <si>
    <t>SG Homies</t>
  </si>
  <si>
    <t>Trung Tự Homies</t>
  </si>
  <si>
    <t>Về nhà</t>
  </si>
  <si>
    <t>Pod 250000
Bida 200000
Cà phê 35000
Simping 71000</t>
  </si>
  <si>
    <t>Bố cho 100000</t>
  </si>
  <si>
    <t>Spa and Chillin</t>
  </si>
  <si>
    <t>Bida</t>
  </si>
  <si>
    <t>Ăn tất niên 250000
Pod 300000
Circle K 111000
Cà phê 35000
Bida 150000
Momo 200000
Spa 100000</t>
  </si>
  <si>
    <t>Đi chúc tết</t>
  </si>
  <si>
    <t>Ngồi thẳng lưng, luôn nhìn thẳng</t>
  </si>
  <si>
    <t>Đừng bao giờ sợ người khác phủ nhận mình. Chấp nhận việc mình không được nhận lại sự công nhận từ người khác và thay vào đó thể hiện bằng hành động</t>
  </si>
  <si>
    <t xml:space="preserve">Không nên cố gắng thay đổi góc nhìn hay việc tư của người khác. Tập trung vào bản thân thì năng lượng sẽ tự mạnh hơn </t>
  </si>
  <si>
    <t xml:space="preserve">Ăn tất niên </t>
  </si>
  <si>
    <t>hơ</t>
  </si>
  <si>
    <t>Trở nên tự do hơn bằng việc loại bỏ tất cả những suy nghĩ về yếu tố ngoại cảnh đối với mình</t>
  </si>
  <si>
    <t>Đừng cố chứng minh với người khác về thực lực của bản thân</t>
  </si>
  <si>
    <t>Ăn tất niên 600000
Gửi xe 10000
Bánh trứng 45000
Thuốc ho 135000</t>
  </si>
  <si>
    <t>Tiền nước 55000</t>
  </si>
  <si>
    <t>Cà phê 55000
Xe ôm 2 chiều 100000
Bánh 40000
Bánh rán 30000</t>
  </si>
  <si>
    <t>Lượn phố</t>
  </si>
  <si>
    <t>Family time</t>
  </si>
  <si>
    <t>Chúc tết</t>
  </si>
  <si>
    <t>Bữa năm mới họ nội</t>
  </si>
  <si>
    <t>Entertainment</t>
  </si>
  <si>
    <t>Bánh các loại 100000</t>
  </si>
  <si>
    <t>Lì xì nhận 1800000</t>
  </si>
  <si>
    <t>Du xuân</t>
  </si>
  <si>
    <t>Chuẩn bị bữa tết</t>
  </si>
  <si>
    <t>Ăn tết</t>
  </si>
  <si>
    <t>Tiền bánh mì 160000
Ăn sáng 90000
Cà phê 70000
Nước 25000</t>
  </si>
  <si>
    <t>Lì xì nhận 400000</t>
  </si>
  <si>
    <t>Nhậu 400000
Thuốc lá 35000
Cà phê 35000</t>
  </si>
  <si>
    <t>Đi ăn nhà bác Phương</t>
  </si>
  <si>
    <t>Team Trung Tự</t>
  </si>
  <si>
    <t>Đi lượn</t>
  </si>
  <si>
    <t>Net</t>
  </si>
  <si>
    <t>Poker night</t>
  </si>
  <si>
    <t>Đi ba vì</t>
  </si>
  <si>
    <t>Phải thực hiện hành động giảm thiểu hậu quả cho tương lai</t>
  </si>
  <si>
    <t>Xem nhẹ vấn đề yêu đương hay những vấn đề có sự góp mặt của ngoại cảnh</t>
  </si>
  <si>
    <t>Tổng số ngày kế hoạch (17/12/22 - 17/12/23)</t>
  </si>
  <si>
    <t>Vid 16-1-2023</t>
  </si>
  <si>
    <t>Vid 17 18 Draft</t>
  </si>
  <si>
    <t>Đi ăn đám cưới bạn</t>
  </si>
  <si>
    <t>Skin care các thứ</t>
  </si>
  <si>
    <t>Chằn chọc</t>
  </si>
  <si>
    <t>Vid 17- 1- 2023</t>
  </si>
  <si>
    <t>Anh thắng</t>
  </si>
  <si>
    <t>Dinner</t>
  </si>
  <si>
    <t>YouTube</t>
  </si>
  <si>
    <t>Vid 18 1 2023</t>
  </si>
  <si>
    <t>Vid 19 1 2023</t>
  </si>
  <si>
    <t>Lunch</t>
  </si>
  <si>
    <t>Anime</t>
  </si>
  <si>
    <t>Morning preparation</t>
  </si>
  <si>
    <t>Vid 20-1-2023</t>
  </si>
  <si>
    <t>Vid 21-1-2023</t>
  </si>
  <si>
    <t>Vid 22-1-2023</t>
  </si>
  <si>
    <t>Tải nhạc chỉnh bài cũ</t>
  </si>
  <si>
    <t>Writing Script</t>
  </si>
  <si>
    <t>Đam mê</t>
  </si>
  <si>
    <t>Đi về</t>
  </si>
  <si>
    <t>Viết script</t>
  </si>
  <si>
    <t>Vid 23-1-2023</t>
  </si>
  <si>
    <t>Vid 24 25 - 2023 draft</t>
  </si>
  <si>
    <t>Record</t>
  </si>
  <si>
    <t>Q2 Q3 Q4 Q5 Q7 Q8 Q9 Q10 Q11</t>
  </si>
  <si>
    <t>Ngồi với anh Thắng</t>
  </si>
  <si>
    <t>Vid 26-1-2023</t>
  </si>
  <si>
    <t>Đi với nhà</t>
  </si>
  <si>
    <t>Lượn hồ tây</t>
  </si>
  <si>
    <t>Vid 24-1-2023</t>
  </si>
  <si>
    <t>Vid 27-1-2023</t>
  </si>
  <si>
    <t>Vid 25-1-2023</t>
  </si>
  <si>
    <t>Planning</t>
  </si>
  <si>
    <t>Vid 28-1-2023</t>
  </si>
  <si>
    <t>Vid 29-1-2023</t>
  </si>
  <si>
    <t>Cardio</t>
  </si>
  <si>
    <t>Social Psychology JP</t>
  </si>
  <si>
    <t>Walking</t>
  </si>
  <si>
    <t>Q2 Q3 Q4 Q5 Q8 Q9  Q10 Q11</t>
  </si>
  <si>
    <t>Phát sinh internet chậm</t>
  </si>
  <si>
    <t>Vid 30-1-2023</t>
  </si>
  <si>
    <t>Vid 31-1-2023</t>
  </si>
  <si>
    <t>Vid 32-1-2023</t>
  </si>
  <si>
    <t>Đón mẹ</t>
  </si>
  <si>
    <t>Vid 33-1-2023</t>
  </si>
  <si>
    <t>Vid 34-1-2023</t>
  </si>
  <si>
    <t>Tắm rửa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</si>
</sst>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0.0000%"/>
    <numFmt numFmtId="165" formatCode="0.0%"/>
  </numFmts>
  <fonts count="4"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s>
  <fills count="8">
    <fill>
      <patternFill patternType="none"/>
    </fill>
    <fill>
      <patternFill patternType="gray125"/>
    </fill>
    <fill>
      <patternFill patternType="solid">
        <fgColor theme="6"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9" tint="0.39997558519241921"/>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bottom/>
      <diagonal/>
    </border>
    <border>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s>
  <cellStyleXfs count="2">
    <xf numFmtId="0" fontId="0" fillId="0" borderId="0"/>
    <xf numFmtId="9" fontId="3" fillId="0" borderId="0" applyFont="0" applyFill="0" applyBorder="0" applyAlignment="0" applyProtection="0"/>
  </cellStyleXfs>
  <cellXfs count="285">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left" vertical="center"/>
    </xf>
    <xf numFmtId="16" fontId="0" fillId="0" borderId="1" xfId="0" applyNumberFormat="1" applyBorder="1"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wrapText="1"/>
    </xf>
    <xf numFmtId="0" fontId="1" fillId="0" borderId="1" xfId="0" applyFont="1" applyBorder="1" applyAlignment="1">
      <alignment horizontal="center" vertical="center"/>
    </xf>
    <xf numFmtId="41" fontId="0" fillId="0" borderId="0" xfId="0" applyNumberFormat="1" applyAlignment="1">
      <alignment horizontal="center" vertical="center"/>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1" fillId="0" borderId="9" xfId="0" applyFont="1" applyBorder="1" applyAlignment="1">
      <alignment horizontal="center" vertical="center"/>
    </xf>
    <xf numFmtId="16" fontId="0" fillId="0" borderId="10" xfId="0" applyNumberFormat="1" applyBorder="1" applyAlignment="1">
      <alignment vertical="center"/>
    </xf>
    <xf numFmtId="0" fontId="0" fillId="0" borderId="1" xfId="0" applyBorder="1" applyAlignment="1">
      <alignment horizontal="center" vertical="center" wrapText="1"/>
    </xf>
    <xf numFmtId="16" fontId="0" fillId="0" borderId="9" xfId="0" applyNumberFormat="1" applyBorder="1" applyAlignment="1">
      <alignment vertical="center"/>
    </xf>
    <xf numFmtId="0" fontId="0" fillId="0" borderId="5" xfId="0" applyBorder="1" applyAlignment="1">
      <alignment horizontal="center" vertical="center"/>
    </xf>
    <xf numFmtId="0" fontId="0" fillId="0" borderId="15" xfId="0"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0" fillId="0" borderId="1" xfId="0" applyBorder="1" applyAlignment="1">
      <alignment vertical="center" wrapText="1"/>
    </xf>
    <xf numFmtId="0" fontId="0" fillId="0" borderId="15" xfId="0" applyBorder="1" applyAlignment="1">
      <alignment vertical="center"/>
    </xf>
    <xf numFmtId="0" fontId="0" fillId="0" borderId="17" xfId="0" applyBorder="1" applyAlignment="1">
      <alignment vertical="center" wrapText="1"/>
    </xf>
    <xf numFmtId="0" fontId="1" fillId="0" borderId="10" xfId="0" applyFont="1" applyBorder="1" applyAlignment="1">
      <alignment horizontal="center" vertical="center"/>
    </xf>
    <xf numFmtId="0" fontId="0" fillId="0" borderId="17" xfId="0" applyBorder="1" applyAlignment="1">
      <alignment vertical="center"/>
    </xf>
    <xf numFmtId="0" fontId="0" fillId="0" borderId="18" xfId="0" applyBorder="1" applyAlignment="1">
      <alignment vertical="center"/>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7" xfId="0" applyBorder="1" applyAlignment="1">
      <alignment vertical="center"/>
    </xf>
    <xf numFmtId="0" fontId="0" fillId="0" borderId="10" xfId="0" applyBorder="1" applyAlignment="1">
      <alignment vertical="center"/>
    </xf>
    <xf numFmtId="0" fontId="0" fillId="0" borderId="21" xfId="0" applyBorder="1" applyAlignment="1">
      <alignment vertical="center"/>
    </xf>
    <xf numFmtId="0" fontId="0" fillId="0" borderId="19" xfId="0" applyBorder="1" applyAlignment="1">
      <alignment horizontal="center" vertical="center"/>
    </xf>
    <xf numFmtId="0" fontId="0" fillId="0" borderId="20" xfId="0" applyBorder="1" applyAlignment="1">
      <alignment vertical="center"/>
    </xf>
    <xf numFmtId="0" fontId="0" fillId="0" borderId="19" xfId="0" applyBorder="1" applyAlignment="1">
      <alignment vertical="center"/>
    </xf>
    <xf numFmtId="0" fontId="1" fillId="0" borderId="5" xfId="0" applyFont="1" applyBorder="1" applyAlignment="1">
      <alignment horizontal="center" vertical="center" wrapText="1"/>
    </xf>
    <xf numFmtId="0" fontId="0" fillId="0" borderId="5" xfId="0" applyBorder="1" applyAlignment="1">
      <alignment horizontal="center" vertical="center" wrapText="1"/>
    </xf>
    <xf numFmtId="0" fontId="1" fillId="0" borderId="26" xfId="0" applyFont="1" applyBorder="1" applyAlignment="1">
      <alignment horizontal="left" vertical="center"/>
    </xf>
    <xf numFmtId="0" fontId="1" fillId="0" borderId="26" xfId="0" applyFont="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1" fillId="0" borderId="29" xfId="0" applyFont="1" applyFill="1" applyBorder="1" applyAlignment="1">
      <alignment horizontal="center" vertical="center"/>
    </xf>
    <xf numFmtId="0" fontId="0" fillId="0" borderId="1" xfId="0" applyBorder="1" applyAlignment="1">
      <alignment horizontal="center"/>
    </xf>
    <xf numFmtId="0" fontId="0" fillId="0" borderId="8" xfId="0" applyBorder="1" applyAlignment="1">
      <alignment horizontal="center"/>
    </xf>
    <xf numFmtId="0" fontId="0" fillId="0" borderId="10" xfId="0" applyFill="1" applyBorder="1" applyAlignment="1">
      <alignment horizontal="center" vertical="center"/>
    </xf>
    <xf numFmtId="0" fontId="0" fillId="0" borderId="10"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7" xfId="0" applyBorder="1" applyAlignment="1">
      <alignment horizontal="center"/>
    </xf>
    <xf numFmtId="0" fontId="0" fillId="0" borderId="9" xfId="0" applyBorder="1" applyAlignment="1">
      <alignment horizontal="center"/>
    </xf>
    <xf numFmtId="0" fontId="0" fillId="0" borderId="30" xfId="0" applyBorder="1" applyAlignment="1">
      <alignment horizontal="center"/>
    </xf>
    <xf numFmtId="0" fontId="0" fillId="0" borderId="25" xfId="0" applyBorder="1" applyAlignment="1">
      <alignment horizontal="center"/>
    </xf>
    <xf numFmtId="0" fontId="0" fillId="0" borderId="13" xfId="0" applyBorder="1" applyAlignment="1">
      <alignment horizontal="center"/>
    </xf>
    <xf numFmtId="0" fontId="1" fillId="0" borderId="31" xfId="0" applyFont="1" applyFill="1" applyBorder="1" applyAlignment="1">
      <alignment horizontal="center" vertical="center"/>
    </xf>
    <xf numFmtId="0" fontId="1" fillId="0" borderId="32" xfId="0" applyFont="1" applyBorder="1" applyAlignment="1">
      <alignment horizontal="center" vertical="center"/>
    </xf>
    <xf numFmtId="0" fontId="1" fillId="0" borderId="33" xfId="0" applyFont="1" applyBorder="1" applyAlignment="1">
      <alignment horizontal="center" vertical="center"/>
    </xf>
    <xf numFmtId="0" fontId="1" fillId="0" borderId="34" xfId="0" applyFont="1" applyBorder="1" applyAlignment="1">
      <alignment horizontal="center" vertical="center"/>
    </xf>
    <xf numFmtId="0" fontId="1" fillId="0" borderId="31" xfId="0" applyFont="1" applyBorder="1" applyAlignment="1">
      <alignment horizontal="center" vertical="center"/>
    </xf>
    <xf numFmtId="165" fontId="0" fillId="0" borderId="0" xfId="1" applyNumberFormat="1" applyFont="1"/>
    <xf numFmtId="0" fontId="0" fillId="0" borderId="3" xfId="0" applyFill="1" applyBorder="1" applyAlignment="1">
      <alignment horizontal="center" vertical="center"/>
    </xf>
    <xf numFmtId="164" fontId="0" fillId="0" borderId="3" xfId="1" applyNumberFormat="1" applyFont="1"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center" vertical="center"/>
    </xf>
    <xf numFmtId="164" fontId="0" fillId="0" borderId="1" xfId="1" applyNumberFormat="1" applyFont="1" applyFill="1" applyBorder="1" applyAlignment="1">
      <alignment horizontal="center" vertical="center"/>
    </xf>
    <xf numFmtId="0" fontId="0" fillId="0" borderId="17" xfId="0" applyFill="1" applyBorder="1" applyAlignment="1">
      <alignment horizontal="center" vertical="center"/>
    </xf>
    <xf numFmtId="0" fontId="0" fillId="0" borderId="5" xfId="0" applyFill="1" applyBorder="1" applyAlignment="1">
      <alignment horizontal="center" vertical="center"/>
    </xf>
    <xf numFmtId="164" fontId="0" fillId="0" borderId="5" xfId="1" applyNumberFormat="1" applyFont="1" applyFill="1" applyBorder="1" applyAlignment="1">
      <alignment horizontal="center" vertical="center"/>
    </xf>
    <xf numFmtId="0" fontId="0" fillId="0" borderId="18" xfId="0" applyFill="1" applyBorder="1" applyAlignment="1">
      <alignment horizontal="center" vertical="center"/>
    </xf>
    <xf numFmtId="164" fontId="0" fillId="0" borderId="1" xfId="1" applyNumberFormat="1" applyFont="1" applyBorder="1" applyAlignment="1">
      <alignment horizontal="center" vertical="center"/>
    </xf>
    <xf numFmtId="0" fontId="0" fillId="0" borderId="3" xfId="0" applyBorder="1" applyAlignment="1">
      <alignment horizontal="center" vertical="center"/>
    </xf>
    <xf numFmtId="0" fontId="0" fillId="0" borderId="27" xfId="0" applyBorder="1" applyAlignment="1">
      <alignment horizontal="center" vertical="center"/>
    </xf>
    <xf numFmtId="164" fontId="0" fillId="0" borderId="5" xfId="1" applyNumberFormat="1" applyFont="1" applyBorder="1" applyAlignment="1">
      <alignment horizontal="center" vertical="center"/>
    </xf>
    <xf numFmtId="0" fontId="0" fillId="0" borderId="26" xfId="0" applyBorder="1" applyAlignment="1">
      <alignment horizontal="center" vertical="center"/>
    </xf>
    <xf numFmtId="164" fontId="0" fillId="0" borderId="26" xfId="1" applyNumberFormat="1" applyFont="1" applyBorder="1" applyAlignment="1">
      <alignment horizontal="center" vertical="center"/>
    </xf>
    <xf numFmtId="164" fontId="0" fillId="0" borderId="3" xfId="1" applyNumberFormat="1" applyFont="1" applyBorder="1" applyAlignment="1">
      <alignment horizontal="center" vertical="center"/>
    </xf>
    <xf numFmtId="0" fontId="0" fillId="0" borderId="35" xfId="0" applyBorder="1" applyAlignment="1">
      <alignment horizontal="center" vertical="center"/>
    </xf>
    <xf numFmtId="0" fontId="0" fillId="0" borderId="8"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9" xfId="0" applyFill="1" applyBorder="1" applyAlignment="1">
      <alignment horizontal="center" vertical="center"/>
    </xf>
    <xf numFmtId="0" fontId="0" fillId="0" borderId="39" xfId="0" applyBorder="1" applyAlignment="1">
      <alignment horizontal="center" vertical="center"/>
    </xf>
    <xf numFmtId="0" fontId="1" fillId="0" borderId="37"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3" xfId="0" applyFont="1" applyBorder="1" applyAlignment="1">
      <alignment horizontal="center" vertical="center"/>
    </xf>
    <xf numFmtId="0" fontId="1" fillId="0" borderId="10" xfId="0" applyFont="1" applyBorder="1" applyAlignment="1">
      <alignment horizontal="center" vertical="center" wrapText="1"/>
    </xf>
    <xf numFmtId="16" fontId="0" fillId="2" borderId="1" xfId="0" applyNumberFormat="1" applyFill="1" applyBorder="1" applyAlignment="1">
      <alignment horizontal="left" vertical="center"/>
    </xf>
    <xf numFmtId="0" fontId="0" fillId="2" borderId="1" xfId="0" applyFill="1" applyBorder="1" applyAlignment="1">
      <alignment horizontal="center" vertical="center"/>
    </xf>
    <xf numFmtId="0" fontId="0" fillId="2" borderId="1" xfId="0" applyFill="1" applyBorder="1" applyAlignment="1">
      <alignment vertical="center" wrapText="1"/>
    </xf>
    <xf numFmtId="16" fontId="0" fillId="3" borderId="1" xfId="0" applyNumberFormat="1" applyFill="1" applyBorder="1" applyAlignment="1">
      <alignment horizontal="left" vertical="center"/>
    </xf>
    <xf numFmtId="0" fontId="0" fillId="3" borderId="1" xfId="0" applyFill="1" applyBorder="1" applyAlignment="1">
      <alignment horizontal="center" vertical="center"/>
    </xf>
    <xf numFmtId="0" fontId="0" fillId="3" borderId="13" xfId="0" applyFill="1" applyBorder="1" applyAlignment="1">
      <alignment horizontal="center" vertical="center"/>
    </xf>
    <xf numFmtId="0" fontId="0" fillId="3" borderId="1" xfId="0" applyFill="1" applyBorder="1" applyAlignment="1">
      <alignment vertical="center" wrapText="1"/>
    </xf>
    <xf numFmtId="0" fontId="0" fillId="3" borderId="1" xfId="0" applyFill="1" applyBorder="1" applyAlignment="1">
      <alignment horizontal="center" vertical="center" wrapText="1"/>
    </xf>
    <xf numFmtId="16" fontId="0" fillId="4" borderId="1" xfId="0" applyNumberFormat="1" applyFill="1" applyBorder="1" applyAlignment="1">
      <alignment horizontal="left" vertical="center"/>
    </xf>
    <xf numFmtId="0" fontId="0" fillId="4" borderId="1" xfId="0" applyFill="1" applyBorder="1" applyAlignment="1">
      <alignment horizontal="center" vertical="center"/>
    </xf>
    <xf numFmtId="0" fontId="0" fillId="4" borderId="13" xfId="0" applyFill="1" applyBorder="1" applyAlignment="1">
      <alignment horizontal="center" vertical="center"/>
    </xf>
    <xf numFmtId="0" fontId="0" fillId="4" borderId="1" xfId="0" applyFill="1" applyBorder="1" applyAlignment="1">
      <alignment vertical="center" wrapText="1"/>
    </xf>
    <xf numFmtId="0" fontId="0" fillId="0" borderId="37" xfId="0" applyBorder="1" applyAlignment="1">
      <alignment vertical="center"/>
    </xf>
    <xf numFmtId="0" fontId="0" fillId="0" borderId="35" xfId="0" applyBorder="1" applyAlignment="1">
      <alignment vertical="center"/>
    </xf>
    <xf numFmtId="0" fontId="0" fillId="5" borderId="13"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0" fontId="0" fillId="4" borderId="1" xfId="0" applyFill="1" applyBorder="1" applyAlignment="1">
      <alignment horizontal="center" vertical="center" wrapText="1"/>
    </xf>
    <xf numFmtId="16" fontId="0" fillId="6" borderId="1" xfId="0" applyNumberFormat="1" applyFill="1" applyBorder="1" applyAlignment="1">
      <alignment horizontal="left" vertical="center"/>
    </xf>
    <xf numFmtId="0" fontId="0" fillId="6" borderId="1" xfId="0" applyFill="1" applyBorder="1" applyAlignment="1">
      <alignment horizontal="center" vertical="center"/>
    </xf>
    <xf numFmtId="0" fontId="0" fillId="6" borderId="13" xfId="0" applyFill="1" applyBorder="1" applyAlignment="1">
      <alignment horizontal="center" vertical="center"/>
    </xf>
    <xf numFmtId="0" fontId="0" fillId="6" borderId="1" xfId="0" applyFill="1" applyBorder="1" applyAlignment="1">
      <alignment vertical="center" wrapText="1"/>
    </xf>
    <xf numFmtId="0" fontId="0" fillId="6" borderId="1" xfId="0" applyFill="1" applyBorder="1" applyAlignment="1">
      <alignment horizontal="center" vertical="center" wrapText="1"/>
    </xf>
    <xf numFmtId="0" fontId="1" fillId="0" borderId="30" xfId="0" applyFont="1" applyBorder="1" applyAlignment="1">
      <alignment horizontal="center" vertical="center"/>
    </xf>
    <xf numFmtId="0" fontId="1" fillId="0" borderId="8" xfId="0" applyFont="1" applyBorder="1" applyAlignment="1">
      <alignment horizontal="center" vertical="center" wrapText="1"/>
    </xf>
    <xf numFmtId="0" fontId="0" fillId="0" borderId="27" xfId="0" applyBorder="1" applyAlignment="1">
      <alignment vertical="center" wrapText="1"/>
    </xf>
    <xf numFmtId="0" fontId="0" fillId="0" borderId="35" xfId="0" applyBorder="1" applyAlignment="1">
      <alignment vertical="center" wrapText="1"/>
    </xf>
    <xf numFmtId="0" fontId="1" fillId="0" borderId="9" xfId="0" applyFont="1" applyBorder="1" applyAlignment="1">
      <alignment horizontal="center" vertical="center" wrapText="1"/>
    </xf>
    <xf numFmtId="0" fontId="0" fillId="0" borderId="18" xfId="0" applyBorder="1" applyAlignment="1">
      <alignment vertical="center" wrapText="1"/>
    </xf>
    <xf numFmtId="0" fontId="0" fillId="0" borderId="1" xfId="0"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xf numFmtId="41" fontId="0" fillId="0" borderId="1" xfId="0" applyNumberFormat="1" applyBorder="1"/>
    <xf numFmtId="41" fontId="0" fillId="0" borderId="0" xfId="0" applyNumberFormat="1"/>
    <xf numFmtId="0" fontId="0" fillId="0" borderId="0" xfId="0" applyAlignment="1">
      <alignment horizontal="center"/>
    </xf>
    <xf numFmtId="41" fontId="0" fillId="0" borderId="1" xfId="0" applyNumberFormat="1" applyBorder="1" applyAlignment="1">
      <alignment vertical="center"/>
    </xf>
    <xf numFmtId="41" fontId="0" fillId="0" borderId="1" xfId="0" applyNumberFormat="1" applyBorder="1" applyAlignment="1">
      <alignment horizontal="center" vertical="center"/>
    </xf>
    <xf numFmtId="41" fontId="0" fillId="0" borderId="3" xfId="0" applyNumberFormat="1" applyBorder="1" applyAlignment="1">
      <alignment vertical="center"/>
    </xf>
    <xf numFmtId="41" fontId="0" fillId="0" borderId="27" xfId="0" applyNumberFormat="1" applyBorder="1" applyAlignment="1">
      <alignment horizontal="center" vertical="center"/>
    </xf>
    <xf numFmtId="41" fontId="0" fillId="0" borderId="5" xfId="0" applyNumberFormat="1" applyBorder="1" applyAlignment="1">
      <alignment vertical="center"/>
    </xf>
    <xf numFmtId="41" fontId="0" fillId="0" borderId="18" xfId="0" applyNumberFormat="1" applyBorder="1" applyAlignment="1">
      <alignment horizontal="center" vertical="center"/>
    </xf>
    <xf numFmtId="0" fontId="0" fillId="0" borderId="31" xfId="0" applyBorder="1"/>
    <xf numFmtId="0" fontId="0" fillId="0" borderId="45" xfId="0" applyBorder="1" applyAlignment="1">
      <alignment horizontal="center" vertical="center"/>
    </xf>
    <xf numFmtId="0" fontId="0" fillId="0" borderId="32" xfId="0" applyBorder="1" applyAlignment="1">
      <alignment horizontal="center" vertical="center"/>
    </xf>
    <xf numFmtId="41" fontId="0" fillId="0" borderId="17" xfId="0" applyNumberFormat="1" applyBorder="1" applyAlignment="1">
      <alignment horizontal="center" vertical="center"/>
    </xf>
    <xf numFmtId="0" fontId="0" fillId="0" borderId="8" xfId="0" applyBorder="1" applyAlignment="1">
      <alignment vertical="center"/>
    </xf>
    <xf numFmtId="0" fontId="0" fillId="0" borderId="9" xfId="0" applyBorder="1" applyAlignment="1">
      <alignment vertical="center"/>
    </xf>
    <xf numFmtId="41" fontId="0" fillId="0" borderId="3" xfId="0" applyNumberFormat="1" applyBorder="1" applyAlignment="1">
      <alignment horizontal="center" vertical="center"/>
    </xf>
    <xf numFmtId="41" fontId="0" fillId="0" borderId="5" xfId="0" applyNumberFormat="1" applyBorder="1" applyAlignment="1">
      <alignment horizontal="center" vertical="center"/>
    </xf>
    <xf numFmtId="0" fontId="0" fillId="0" borderId="45" xfId="0" applyBorder="1" applyAlignment="1">
      <alignment horizontal="center"/>
    </xf>
    <xf numFmtId="41" fontId="0" fillId="0" borderId="17" xfId="0" applyNumberFormat="1" applyBorder="1"/>
    <xf numFmtId="41" fontId="0" fillId="0" borderId="5" xfId="0" applyNumberFormat="1" applyBorder="1"/>
    <xf numFmtId="41" fontId="0" fillId="0" borderId="18" xfId="0" applyNumberFormat="1" applyBorder="1"/>
    <xf numFmtId="0" fontId="0" fillId="0" borderId="47" xfId="0" applyBorder="1"/>
    <xf numFmtId="17" fontId="0" fillId="0" borderId="46" xfId="0" applyNumberFormat="1" applyBorder="1"/>
    <xf numFmtId="17" fontId="0" fillId="0" borderId="44" xfId="0" applyNumberFormat="1" applyBorder="1"/>
    <xf numFmtId="0" fontId="1" fillId="0" borderId="26" xfId="0" applyFont="1" applyBorder="1"/>
    <xf numFmtId="41" fontId="0" fillId="0" borderId="26" xfId="0" applyNumberFormat="1" applyBorder="1"/>
    <xf numFmtId="41" fontId="0" fillId="0" borderId="10" xfId="0" applyNumberFormat="1" applyBorder="1"/>
    <xf numFmtId="41" fontId="0" fillId="0" borderId="9" xfId="0" applyNumberFormat="1" applyBorder="1"/>
    <xf numFmtId="17" fontId="0" fillId="0" borderId="0" xfId="0" applyNumberFormat="1" applyFill="1" applyBorder="1"/>
    <xf numFmtId="0" fontId="1" fillId="0" borderId="2" xfId="0" applyFont="1" applyBorder="1" applyAlignment="1">
      <alignment horizontal="center"/>
    </xf>
    <xf numFmtId="0" fontId="1" fillId="0" borderId="48" xfId="0" applyFont="1" applyBorder="1" applyAlignment="1">
      <alignment horizontal="center"/>
    </xf>
    <xf numFmtId="0" fontId="1" fillId="0" borderId="49" xfId="0" applyFont="1" applyBorder="1" applyAlignment="1">
      <alignment horizontal="center"/>
    </xf>
    <xf numFmtId="0" fontId="0" fillId="0" borderId="0" xfId="0" applyAlignment="1">
      <alignment horizontal="right" vertical="center"/>
    </xf>
    <xf numFmtId="16" fontId="0" fillId="0" borderId="1" xfId="0" applyNumberFormat="1" applyBorder="1" applyAlignment="1">
      <alignment vertical="center"/>
    </xf>
    <xf numFmtId="41" fontId="0" fillId="0" borderId="1" xfId="0" applyNumberFormat="1" applyBorder="1" applyAlignment="1">
      <alignment horizontal="center" vertical="center" wrapText="1"/>
    </xf>
    <xf numFmtId="41" fontId="0" fillId="0" borderId="1" xfId="0" applyNumberFormat="1" applyBorder="1" applyAlignment="1">
      <alignment horizontal="right" vertical="center"/>
    </xf>
    <xf numFmtId="41" fontId="0" fillId="0" borderId="1" xfId="0" applyNumberFormat="1" applyBorder="1" applyAlignment="1">
      <alignment horizontal="right" vertical="center" wrapText="1"/>
    </xf>
    <xf numFmtId="10" fontId="0" fillId="0" borderId="0" xfId="1" applyNumberFormat="1" applyFont="1"/>
    <xf numFmtId="0" fontId="0" fillId="0" borderId="25" xfId="0" applyBorder="1"/>
    <xf numFmtId="0" fontId="0" fillId="0" borderId="10" xfId="0" applyBorder="1"/>
    <xf numFmtId="0" fontId="0" fillId="0" borderId="9" xfId="0" applyBorder="1"/>
    <xf numFmtId="0" fontId="0" fillId="0" borderId="5" xfId="0" applyBorder="1"/>
    <xf numFmtId="0" fontId="0" fillId="0" borderId="17" xfId="0" applyBorder="1"/>
    <xf numFmtId="0" fontId="0" fillId="0" borderId="18" xfId="0" applyBorder="1"/>
    <xf numFmtId="0" fontId="0" fillId="0" borderId="19" xfId="0" applyBorder="1"/>
    <xf numFmtId="41" fontId="0" fillId="0" borderId="25" xfId="0" applyNumberFormat="1" applyBorder="1"/>
    <xf numFmtId="41" fontId="0" fillId="0" borderId="21" xfId="0" applyNumberFormat="1" applyBorder="1"/>
    <xf numFmtId="0" fontId="0" fillId="0" borderId="40" xfId="0" applyBorder="1" applyAlignment="1">
      <alignment horizontal="center"/>
    </xf>
    <xf numFmtId="0" fontId="0" fillId="0" borderId="42" xfId="0" applyBorder="1" applyAlignment="1">
      <alignment horizontal="center"/>
    </xf>
    <xf numFmtId="41" fontId="0" fillId="0" borderId="14" xfId="0" applyNumberFormat="1" applyBorder="1" applyAlignment="1">
      <alignment horizontal="center"/>
    </xf>
    <xf numFmtId="41" fontId="0" fillId="0" borderId="16" xfId="0" applyNumberFormat="1" applyBorder="1" applyAlignment="1">
      <alignment horizontal="center"/>
    </xf>
    <xf numFmtId="164" fontId="0" fillId="0" borderId="1" xfId="0" applyNumberFormat="1" applyBorder="1" applyAlignment="1">
      <alignment horizontal="center" vertical="center"/>
    </xf>
    <xf numFmtId="164" fontId="0" fillId="0" borderId="3" xfId="0" applyNumberFormat="1" applyBorder="1" applyAlignment="1">
      <alignment horizontal="center" vertical="center"/>
    </xf>
    <xf numFmtId="0" fontId="0" fillId="0" borderId="50" xfId="0" applyBorder="1" applyAlignment="1">
      <alignment horizontal="center"/>
    </xf>
    <xf numFmtId="0" fontId="0" fillId="0" borderId="51" xfId="0" applyBorder="1" applyAlignment="1">
      <alignment horizontal="center"/>
    </xf>
    <xf numFmtId="0" fontId="1" fillId="0" borderId="31" xfId="0" applyFont="1" applyBorder="1" applyAlignment="1">
      <alignment horizontal="center"/>
    </xf>
    <xf numFmtId="0" fontId="1" fillId="0" borderId="45" xfId="0" applyFont="1" applyBorder="1" applyAlignment="1">
      <alignment horizontal="center"/>
    </xf>
    <xf numFmtId="0" fontId="1" fillId="0" borderId="32" xfId="0" applyFont="1" applyBorder="1" applyAlignment="1">
      <alignment horizontal="center"/>
    </xf>
    <xf numFmtId="2" fontId="0" fillId="0" borderId="11" xfId="0" applyNumberFormat="1" applyBorder="1" applyAlignment="1">
      <alignment horizontal="center" vertical="center"/>
    </xf>
    <xf numFmtId="2" fontId="0" fillId="0" borderId="12" xfId="0" applyNumberFormat="1" applyBorder="1" applyAlignment="1">
      <alignment horizontal="center" vertical="center"/>
    </xf>
    <xf numFmtId="2" fontId="0" fillId="0" borderId="0" xfId="0" applyNumberFormat="1" applyAlignment="1">
      <alignment horizontal="center" vertical="center"/>
    </xf>
    <xf numFmtId="2" fontId="0" fillId="0" borderId="0" xfId="0" applyNumberFormat="1" applyAlignment="1">
      <alignment vertical="center"/>
    </xf>
    <xf numFmtId="164" fontId="0" fillId="0" borderId="0" xfId="1" applyNumberFormat="1" applyFont="1"/>
    <xf numFmtId="41" fontId="0" fillId="0" borderId="27" xfId="0" applyNumberFormat="1" applyBorder="1"/>
    <xf numFmtId="41" fontId="0" fillId="0" borderId="15" xfId="0" applyNumberFormat="1" applyBorder="1" applyAlignment="1">
      <alignment horizontal="center" vertical="center"/>
    </xf>
    <xf numFmtId="41" fontId="0" fillId="0" borderId="13" xfId="0" applyNumberFormat="1" applyBorder="1" applyAlignment="1">
      <alignment vertical="center"/>
    </xf>
    <xf numFmtId="41" fontId="0" fillId="0" borderId="26" xfId="0" applyNumberFormat="1" applyBorder="1" applyAlignment="1">
      <alignment horizontal="right" vertical="center" wrapText="1"/>
    </xf>
    <xf numFmtId="41" fontId="0" fillId="0" borderId="52" xfId="0" applyNumberFormat="1" applyBorder="1" applyAlignment="1">
      <alignment horizontal="right" vertical="center" wrapText="1"/>
    </xf>
    <xf numFmtId="41" fontId="0" fillId="0" borderId="25" xfId="0" applyNumberFormat="1" applyBorder="1" applyAlignment="1">
      <alignment horizontal="right" vertical="center" wrapText="1"/>
    </xf>
    <xf numFmtId="0" fontId="1" fillId="0" borderId="1" xfId="0" applyFont="1" applyBorder="1"/>
    <xf numFmtId="0" fontId="1" fillId="0" borderId="15" xfId="0" applyFont="1" applyBorder="1"/>
    <xf numFmtId="10" fontId="0" fillId="0" borderId="15" xfId="1" applyNumberFormat="1" applyFont="1" applyBorder="1"/>
    <xf numFmtId="0" fontId="0" fillId="7" borderId="10" xfId="0" applyFill="1" applyBorder="1" applyAlignment="1">
      <alignment vertical="center"/>
    </xf>
    <xf numFmtId="41" fontId="0" fillId="7" borderId="1" xfId="0" applyNumberFormat="1" applyFill="1" applyBorder="1" applyAlignment="1">
      <alignment vertical="center"/>
    </xf>
    <xf numFmtId="41" fontId="0" fillId="7" borderId="1" xfId="0" applyNumberFormat="1" applyFill="1" applyBorder="1" applyAlignment="1">
      <alignment horizontal="center" vertical="center"/>
    </xf>
    <xf numFmtId="41" fontId="0" fillId="7" borderId="17" xfId="0" applyNumberFormat="1" applyFill="1" applyBorder="1" applyAlignment="1">
      <alignment horizontal="center" vertical="center"/>
    </xf>
    <xf numFmtId="0" fontId="0" fillId="7" borderId="9" xfId="0" applyFill="1" applyBorder="1" applyAlignment="1">
      <alignment vertical="center"/>
    </xf>
    <xf numFmtId="41" fontId="0" fillId="7" borderId="5" xfId="0" applyNumberFormat="1" applyFill="1" applyBorder="1" applyAlignment="1">
      <alignment vertical="center"/>
    </xf>
    <xf numFmtId="41" fontId="0" fillId="7" borderId="5" xfId="0" applyNumberFormat="1" applyFill="1" applyBorder="1" applyAlignment="1">
      <alignment horizontal="center" vertical="center"/>
    </xf>
    <xf numFmtId="41" fontId="0" fillId="7" borderId="18" xfId="0" applyNumberFormat="1" applyFill="1" applyBorder="1" applyAlignment="1">
      <alignment horizontal="center" vertical="center"/>
    </xf>
    <xf numFmtId="164" fontId="0" fillId="0" borderId="48" xfId="1" applyNumberFormat="1" applyFont="1" applyBorder="1" applyAlignment="1">
      <alignment horizontal="center" vertical="center"/>
    </xf>
    <xf numFmtId="0" fontId="0" fillId="0" borderId="25" xfId="0" applyBorder="1" applyAlignment="1">
      <alignment horizontal="center" vertical="center"/>
    </xf>
    <xf numFmtId="164" fontId="0" fillId="0" borderId="54" xfId="1" applyNumberFormat="1" applyFont="1" applyBorder="1" applyAlignment="1">
      <alignment horizontal="center" vertical="center"/>
    </xf>
    <xf numFmtId="0" fontId="0" fillId="0" borderId="21" xfId="0" applyBorder="1" applyAlignment="1">
      <alignment horizontal="center" vertical="center"/>
    </xf>
    <xf numFmtId="16" fontId="0" fillId="0" borderId="25" xfId="0" applyNumberFormat="1" applyBorder="1" applyAlignment="1">
      <alignment horizontal="left" vertical="center"/>
    </xf>
    <xf numFmtId="0" fontId="1" fillId="0" borderId="23" xfId="0" applyFont="1" applyBorder="1" applyAlignment="1">
      <alignment horizontal="center"/>
    </xf>
    <xf numFmtId="9" fontId="0" fillId="0" borderId="1" xfId="1" applyFont="1" applyBorder="1" applyAlignment="1">
      <alignment horizontal="center" vertical="center"/>
    </xf>
    <xf numFmtId="9" fontId="0" fillId="0" borderId="26" xfId="1" applyFont="1" applyBorder="1" applyAlignment="1">
      <alignment horizontal="center" vertical="center"/>
    </xf>
    <xf numFmtId="9" fontId="0" fillId="0" borderId="3" xfId="1" applyFont="1" applyBorder="1" applyAlignment="1">
      <alignment horizontal="center" vertical="center"/>
    </xf>
    <xf numFmtId="9" fontId="0" fillId="0" borderId="5" xfId="1" applyFont="1" applyBorder="1" applyAlignment="1">
      <alignment horizontal="center" vertical="center"/>
    </xf>
    <xf numFmtId="0" fontId="0" fillId="0" borderId="37" xfId="0" applyBorder="1"/>
    <xf numFmtId="0" fontId="0" fillId="0" borderId="26" xfId="0" applyBorder="1"/>
    <xf numFmtId="41" fontId="0" fillId="0" borderId="35" xfId="0" applyNumberFormat="1" applyBorder="1"/>
    <xf numFmtId="0" fontId="0" fillId="0" borderId="55" xfId="0" applyBorder="1" applyAlignment="1">
      <alignment horizontal="center"/>
    </xf>
    <xf numFmtId="41" fontId="0" fillId="0" borderId="1" xfId="0" applyNumberFormat="1" applyFill="1" applyBorder="1"/>
    <xf numFmtId="0" fontId="1" fillId="0" borderId="34" xfId="0" applyFont="1" applyBorder="1" applyAlignment="1">
      <alignment horizontal="center"/>
    </xf>
    <xf numFmtId="0" fontId="1" fillId="0" borderId="52" xfId="0" applyFont="1" applyBorder="1"/>
    <xf numFmtId="16" fontId="0" fillId="0" borderId="56" xfId="0" applyNumberFormat="1" applyBorder="1"/>
    <xf numFmtId="16" fontId="0" fillId="0" borderId="11" xfId="0" applyNumberFormat="1" applyBorder="1"/>
    <xf numFmtId="16" fontId="0" fillId="0" borderId="57" xfId="0" applyNumberFormat="1" applyBorder="1"/>
    <xf numFmtId="16" fontId="0" fillId="0" borderId="12" xfId="0" applyNumberFormat="1" applyBorder="1"/>
    <xf numFmtId="0" fontId="0" fillId="0" borderId="39" xfId="0" applyBorder="1" applyAlignment="1">
      <alignment horizontal="center"/>
    </xf>
    <xf numFmtId="0" fontId="0" fillId="0" borderId="10" xfId="0" applyFill="1" applyBorder="1"/>
    <xf numFmtId="0" fontId="1" fillId="0" borderId="33" xfId="0" applyFont="1" applyBorder="1" applyAlignment="1">
      <alignment horizontal="center"/>
    </xf>
    <xf numFmtId="0" fontId="0" fillId="0" borderId="20" xfId="0" applyBorder="1"/>
    <xf numFmtId="0" fontId="0" fillId="0" borderId="15" xfId="0" applyBorder="1"/>
    <xf numFmtId="41" fontId="0" fillId="0" borderId="15" xfId="0" applyNumberFormat="1" applyBorder="1"/>
    <xf numFmtId="0" fontId="1" fillId="0" borderId="52" xfId="0" applyFont="1" applyBorder="1" applyAlignment="1">
      <alignment horizontal="center"/>
    </xf>
    <xf numFmtId="41" fontId="0" fillId="0" borderId="56" xfId="0" applyNumberFormat="1" applyBorder="1"/>
    <xf numFmtId="41" fontId="0" fillId="0" borderId="11" xfId="0" applyNumberFormat="1" applyBorder="1"/>
    <xf numFmtId="41" fontId="0" fillId="0" borderId="57" xfId="0" applyNumberFormat="1" applyBorder="1"/>
    <xf numFmtId="0" fontId="0" fillId="0" borderId="12" xfId="0" applyBorder="1"/>
    <xf numFmtId="0" fontId="0" fillId="0" borderId="58" xfId="0" applyBorder="1" applyAlignment="1">
      <alignment horizontal="center"/>
    </xf>
    <xf numFmtId="0" fontId="0" fillId="0" borderId="5" xfId="0" applyBorder="1" applyAlignment="1">
      <alignment horizontal="center"/>
    </xf>
    <xf numFmtId="0" fontId="0" fillId="0" borderId="7" xfId="0" applyBorder="1"/>
    <xf numFmtId="16" fontId="0" fillId="0" borderId="59" xfId="0" applyNumberFormat="1" applyBorder="1"/>
    <xf numFmtId="0" fontId="0" fillId="0" borderId="8" xfId="0" applyBorder="1"/>
    <xf numFmtId="41" fontId="0" fillId="0" borderId="3" xfId="0" applyNumberFormat="1" applyBorder="1"/>
    <xf numFmtId="0" fontId="0" fillId="0" borderId="3" xfId="0" applyBorder="1"/>
    <xf numFmtId="0" fontId="0" fillId="0" borderId="38" xfId="0" applyBorder="1" applyAlignment="1">
      <alignment horizontal="center"/>
    </xf>
    <xf numFmtId="0" fontId="0" fillId="0" borderId="60" xfId="0" applyBorder="1" applyAlignment="1">
      <alignment horizontal="center"/>
    </xf>
    <xf numFmtId="0" fontId="0" fillId="0" borderId="6" xfId="0" applyBorder="1"/>
    <xf numFmtId="41" fontId="0" fillId="0" borderId="59" xfId="0" applyNumberFormat="1" applyBorder="1"/>
    <xf numFmtId="16" fontId="0" fillId="0" borderId="8" xfId="0" applyNumberFormat="1" applyBorder="1" applyAlignment="1">
      <alignment horizontal="center" vertical="center"/>
    </xf>
    <xf numFmtId="16" fontId="0" fillId="0" borderId="10" xfId="0" applyNumberFormat="1" applyBorder="1" applyAlignment="1">
      <alignment horizontal="center" vertical="center"/>
    </xf>
    <xf numFmtId="16" fontId="0" fillId="0" borderId="37" xfId="0" applyNumberFormat="1" applyBorder="1" applyAlignment="1">
      <alignment horizontal="center" vertical="center"/>
    </xf>
    <xf numFmtId="16" fontId="0" fillId="0" borderId="9" xfId="0" applyNumberFormat="1" applyBorder="1" applyAlignment="1">
      <alignment horizontal="center" vertical="center"/>
    </xf>
    <xf numFmtId="16" fontId="0" fillId="0" borderId="2" xfId="0" applyNumberFormat="1" applyBorder="1" applyAlignment="1">
      <alignment horizontal="center" vertical="center"/>
    </xf>
    <xf numFmtId="0" fontId="0" fillId="0" borderId="28" xfId="0" applyBorder="1" applyAlignment="1">
      <alignment horizontal="center" vertical="center"/>
    </xf>
    <xf numFmtId="0" fontId="0" fillId="0" borderId="4" xfId="0" applyBorder="1" applyAlignment="1">
      <alignment horizontal="center" vertical="center"/>
    </xf>
    <xf numFmtId="16" fontId="0" fillId="0" borderId="28" xfId="0" applyNumberFormat="1" applyBorder="1" applyAlignment="1">
      <alignment horizontal="center" vertical="center"/>
    </xf>
    <xf numFmtId="0" fontId="0" fillId="0" borderId="10" xfId="0" applyBorder="1" applyAlignment="1">
      <alignment horizontal="center" vertical="center"/>
    </xf>
    <xf numFmtId="0" fontId="0" fillId="0" borderId="37" xfId="0" applyBorder="1" applyAlignment="1">
      <alignment horizontal="center" vertical="center"/>
    </xf>
    <xf numFmtId="16" fontId="0" fillId="0" borderId="2" xfId="0" applyNumberFormat="1" applyBorder="1" applyAlignment="1">
      <alignment horizontal="center" vertical="center" wrapText="1"/>
    </xf>
    <xf numFmtId="16" fontId="0" fillId="0" borderId="28" xfId="0" applyNumberFormat="1" applyBorder="1" applyAlignment="1">
      <alignment horizontal="center" vertical="center" wrapText="1"/>
    </xf>
    <xf numFmtId="16" fontId="0" fillId="0" borderId="4" xfId="0" applyNumberFormat="1" applyBorder="1" applyAlignment="1">
      <alignment horizontal="center" vertical="center" wrapText="1"/>
    </xf>
    <xf numFmtId="16" fontId="0" fillId="0" borderId="4" xfId="0" applyNumberFormat="1" applyBorder="1" applyAlignment="1">
      <alignment horizontal="center" vertical="center"/>
    </xf>
    <xf numFmtId="0" fontId="0" fillId="0" borderId="14" xfId="0" applyBorder="1" applyAlignment="1">
      <alignment horizontal="center" vertical="center" wrapText="1"/>
    </xf>
    <xf numFmtId="0" fontId="0" fillId="0" borderId="36" xfId="0" applyBorder="1" applyAlignment="1">
      <alignment horizontal="center" vertical="center" wrapText="1"/>
    </xf>
    <xf numFmtId="16" fontId="0" fillId="0" borderId="14" xfId="0" applyNumberFormat="1" applyBorder="1" applyAlignment="1">
      <alignment horizontal="center" vertical="center"/>
    </xf>
    <xf numFmtId="0" fontId="0" fillId="0" borderId="36" xfId="0" applyBorder="1" applyAlignment="1">
      <alignment horizontal="center" vertical="center"/>
    </xf>
    <xf numFmtId="16" fontId="0" fillId="0" borderId="40" xfId="0" applyNumberFormat="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1" fillId="0" borderId="1" xfId="0" applyFont="1" applyBorder="1" applyAlignment="1">
      <alignment horizontal="center" vertical="center"/>
    </xf>
    <xf numFmtId="0" fontId="1"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13" xfId="0" applyFont="1" applyBorder="1" applyAlignment="1">
      <alignment horizontal="center" vertical="center"/>
    </xf>
    <xf numFmtId="0" fontId="1" fillId="0" borderId="10" xfId="0" applyFont="1" applyBorder="1" applyAlignment="1">
      <alignment horizontal="center" vertical="center" wrapText="1"/>
    </xf>
    <xf numFmtId="0" fontId="1" fillId="0" borderId="22" xfId="0" applyFont="1" applyBorder="1" applyAlignment="1">
      <alignment horizontal="center" wrapText="1"/>
    </xf>
    <xf numFmtId="0" fontId="1" fillId="0" borderId="23" xfId="0" applyFont="1" applyBorder="1" applyAlignment="1">
      <alignment horizontal="center" wrapText="1"/>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2" fontId="1" fillId="0" borderId="14" xfId="0" applyNumberFormat="1" applyFont="1" applyBorder="1" applyAlignment="1">
      <alignment horizontal="center" vertical="center"/>
    </xf>
    <xf numFmtId="2" fontId="1" fillId="0" borderId="16" xfId="0" applyNumberFormat="1"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1" fillId="0" borderId="40" xfId="0" applyFont="1" applyBorder="1" applyAlignment="1">
      <alignment horizontal="center"/>
    </xf>
    <xf numFmtId="0" fontId="1" fillId="0" borderId="53"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1</a:t>
            </a:r>
            <a:r>
              <a:rPr lang="en-US" baseline="0"/>
              <a:t> month time record</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72AA-431D-9815-517074094325}"/>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72AA-431D-9815-517074094325}"/>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72AA-431D-9815-517074094325}"/>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72AA-431D-9815-517074094325}"/>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72AA-431D-9815-517074094325}"/>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72AA-431D-9815-517074094325}"/>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72AA-431D-9815-517074094325}"/>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72AA-431D-9815-517074094325}"/>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72AA-431D-9815-517074094325}"/>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72AA-431D-9815-517074094325}"/>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72AA-431D-9815-517074094325}"/>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72AA-431D-9815-517074094325}"/>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0-72AA-431D-9815-517074094325}"/>
              </c:ext>
            </c:extLst>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72AA-431D-9815-517074094325}"/>
              </c:ext>
            </c:extLst>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2-72AA-431D-9815-51707409432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72AA-431D-9815-51707409432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72AA-431D-9815-51707409432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72AA-431D-9815-517074094325}"/>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72AA-431D-9815-517074094325}"/>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8-72AA-431D-9815-517074094325}"/>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72AA-431D-9815-517074094325}"/>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A-72AA-431D-9815-517074094325}"/>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72AA-431D-9815-517074094325}"/>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C-72AA-431D-9815-517074094325}"/>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D-72AA-431D-9815-517074094325}"/>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E-72AA-431D-9815-517074094325}"/>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F-72AA-431D-9815-517074094325}"/>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0-72AA-431D-9815-517074094325}"/>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1-72AA-431D-9815-517074094325}"/>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2-72AA-431D-9815-517074094325}"/>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Draft!$E$2:$E$16</c:f>
              <c:strCache>
                <c:ptCount val="15"/>
                <c:pt idx="0">
                  <c:v>Bạn bè</c:v>
                </c:pt>
                <c:pt idx="1">
                  <c:v>Hơ</c:v>
                </c:pt>
                <c:pt idx="2">
                  <c:v>Freelance Work</c:v>
                </c:pt>
                <c:pt idx="3">
                  <c:v>Gia đình</c:v>
                </c:pt>
                <c:pt idx="4">
                  <c:v>Giải trí</c:v>
                </c:pt>
                <c:pt idx="5">
                  <c:v>Làm việc chính</c:v>
                </c:pt>
                <c:pt idx="6">
                  <c:v>Ngủ</c:v>
                </c:pt>
                <c:pt idx="7">
                  <c:v>Phát sinh</c:v>
                </c:pt>
                <c:pt idx="8">
                  <c:v>Self development</c:v>
                </c:pt>
                <c:pt idx="9">
                  <c:v>Sinh hoạt</c:v>
                </c:pt>
                <c:pt idx="10">
                  <c:v>Special Event</c:v>
                </c:pt>
                <c:pt idx="11">
                  <c:v>Tăng mood</c:v>
                </c:pt>
                <c:pt idx="12">
                  <c:v>Thể dục</c:v>
                </c:pt>
                <c:pt idx="13">
                  <c:v>Tri</c:v>
                </c:pt>
                <c:pt idx="14">
                  <c:v>Việc nhà</c:v>
                </c:pt>
              </c:strCache>
            </c:strRef>
          </c:cat>
          <c:val>
            <c:numRef>
              <c:f>Draft!$F$2:$F$16</c:f>
              <c:numCache>
                <c:formatCode>0.00%</c:formatCode>
                <c:ptCount val="15"/>
                <c:pt idx="0">
                  <c:v>3.8281250000000003E-2</c:v>
                </c:pt>
                <c:pt idx="1">
                  <c:v>5.859375E-2</c:v>
                </c:pt>
                <c:pt idx="2">
                  <c:v>2.1093750000000001E-2</c:v>
                </c:pt>
                <c:pt idx="3">
                  <c:v>6.848958333333334E-2</c:v>
                </c:pt>
                <c:pt idx="4">
                  <c:v>3.802083333333333E-2</c:v>
                </c:pt>
                <c:pt idx="5">
                  <c:v>0.11783854166666667</c:v>
                </c:pt>
                <c:pt idx="6">
                  <c:v>0.32630208333333333</c:v>
                </c:pt>
                <c:pt idx="7">
                  <c:v>1.015625E-2</c:v>
                </c:pt>
                <c:pt idx="8">
                  <c:v>9.2447916666666668E-3</c:v>
                </c:pt>
                <c:pt idx="9">
                  <c:v>0.11184895833333333</c:v>
                </c:pt>
                <c:pt idx="10">
                  <c:v>3.1250000000000002E-3</c:v>
                </c:pt>
                <c:pt idx="11">
                  <c:v>8.4635416666666661E-3</c:v>
                </c:pt>
                <c:pt idx="12">
                  <c:v>5.4947916666666666E-2</c:v>
                </c:pt>
                <c:pt idx="13">
                  <c:v>0.12578125000000001</c:v>
                </c:pt>
                <c:pt idx="14">
                  <c:v>7.8125E-3</c:v>
                </c:pt>
              </c:numCache>
            </c:numRef>
          </c:val>
          <c:extLst>
            <c:ext xmlns:c16="http://schemas.microsoft.com/office/drawing/2014/chart" uri="{C3380CC4-5D6E-409C-BE32-E72D297353CC}">
              <c16:uniqueId val="{00000000-72AA-431D-9815-517074094325}"/>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228598</xdr:colOff>
      <xdr:row>2</xdr:row>
      <xdr:rowOff>125411</xdr:rowOff>
    </xdr:from>
    <xdr:to>
      <xdr:col>19</xdr:col>
      <xdr:colOff>171449</xdr:colOff>
      <xdr:row>28</xdr:row>
      <xdr:rowOff>9525</xdr:rowOff>
    </xdr:to>
    <xdr:graphicFrame macro="">
      <xdr:nvGraphicFramePr>
        <xdr:cNvPr id="2" name="Chart 1">
          <a:extLst>
            <a:ext uri="{FF2B5EF4-FFF2-40B4-BE49-F238E27FC236}">
              <a16:creationId xmlns:a16="http://schemas.microsoft.com/office/drawing/2014/main" id="{EA6D2F3C-DA7D-46F3-9523-E6AEF392E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9C832-02DB-4AC5-9410-8E8F522A18CC}">
  <dimension ref="A1:M718"/>
  <sheetViews>
    <sheetView tabSelected="1" topLeftCell="A172" zoomScale="85" zoomScaleNormal="85" workbookViewId="0">
      <selection activeCell="H176" sqref="H176"/>
    </sheetView>
  </sheetViews>
  <sheetFormatPr defaultRowHeight="14.5" x14ac:dyDescent="0.35"/>
  <cols>
    <col min="1" max="1" width="14.81640625" style="11" customWidth="1"/>
    <col min="2" max="2" width="39.26953125" style="3" bestFit="1" customWidth="1"/>
    <col min="3" max="3" width="20" style="3" bestFit="1" customWidth="1"/>
    <col min="4" max="4" width="24.81640625" style="3" bestFit="1" customWidth="1"/>
    <col min="5" max="5" width="18.54296875" style="3" bestFit="1" customWidth="1"/>
  </cols>
  <sheetData>
    <row r="1" spans="1:5" x14ac:dyDescent="0.35">
      <c r="B1" s="3" t="s">
        <v>480</v>
      </c>
      <c r="C1" s="14">
        <v>365</v>
      </c>
    </row>
    <row r="2" spans="1:5" x14ac:dyDescent="0.35">
      <c r="B2" s="3" t="s">
        <v>83</v>
      </c>
      <c r="C2" s="14">
        <f>C1*24</f>
        <v>8760</v>
      </c>
      <c r="E2" s="3" t="s">
        <v>72</v>
      </c>
    </row>
    <row r="3" spans="1:5" x14ac:dyDescent="0.35">
      <c r="B3" s="3" t="s">
        <v>84</v>
      </c>
      <c r="C3" s="14">
        <f>C2*60</f>
        <v>525600</v>
      </c>
      <c r="E3" s="183">
        <f>SUM(D:D)</f>
        <v>0.13059360730593675</v>
      </c>
    </row>
    <row r="5" spans="1:5" ht="15" thickBot="1" x14ac:dyDescent="0.4">
      <c r="A5" s="41" t="s">
        <v>76</v>
      </c>
      <c r="B5" s="42" t="s">
        <v>86</v>
      </c>
      <c r="C5" s="42" t="s">
        <v>85</v>
      </c>
      <c r="D5" s="42" t="s">
        <v>87</v>
      </c>
      <c r="E5" s="42" t="s">
        <v>88</v>
      </c>
    </row>
    <row r="6" spans="1:5" x14ac:dyDescent="0.35">
      <c r="A6" s="244">
        <v>44912</v>
      </c>
      <c r="B6" s="63" t="s">
        <v>92</v>
      </c>
      <c r="C6" s="63">
        <v>390</v>
      </c>
      <c r="D6" s="64">
        <f t="shared" ref="D6:D69" si="0">C6/$C$3</f>
        <v>7.4200913242009135E-4</v>
      </c>
      <c r="E6" s="65" t="s">
        <v>93</v>
      </c>
    </row>
    <row r="7" spans="1:5" x14ac:dyDescent="0.35">
      <c r="A7" s="245"/>
      <c r="B7" s="66" t="s">
        <v>94</v>
      </c>
      <c r="C7" s="66">
        <v>60</v>
      </c>
      <c r="D7" s="67">
        <f t="shared" si="0"/>
        <v>1.1415525114155251E-4</v>
      </c>
      <c r="E7" s="68" t="s">
        <v>95</v>
      </c>
    </row>
    <row r="8" spans="1:5" x14ac:dyDescent="0.35">
      <c r="A8" s="245"/>
      <c r="B8" s="66" t="s">
        <v>96</v>
      </c>
      <c r="C8" s="66">
        <v>30</v>
      </c>
      <c r="D8" s="67">
        <f t="shared" si="0"/>
        <v>5.7077625570776254E-5</v>
      </c>
      <c r="E8" s="68" t="s">
        <v>93</v>
      </c>
    </row>
    <row r="9" spans="1:5" x14ac:dyDescent="0.35">
      <c r="A9" s="245"/>
      <c r="B9" s="66" t="s">
        <v>98</v>
      </c>
      <c r="C9" s="66">
        <v>180</v>
      </c>
      <c r="D9" s="67">
        <f t="shared" si="0"/>
        <v>3.4246575342465754E-4</v>
      </c>
      <c r="E9" s="68" t="s">
        <v>100</v>
      </c>
    </row>
    <row r="10" spans="1:5" x14ac:dyDescent="0.35">
      <c r="A10" s="245"/>
      <c r="B10" s="66" t="s">
        <v>99</v>
      </c>
      <c r="C10" s="66">
        <v>60</v>
      </c>
      <c r="D10" s="67">
        <f t="shared" si="0"/>
        <v>1.1415525114155251E-4</v>
      </c>
      <c r="E10" s="68" t="s">
        <v>100</v>
      </c>
    </row>
    <row r="11" spans="1:5" x14ac:dyDescent="0.35">
      <c r="A11" s="245"/>
      <c r="B11" s="66" t="s">
        <v>101</v>
      </c>
      <c r="C11" s="66">
        <v>50</v>
      </c>
      <c r="D11" s="67">
        <f t="shared" si="0"/>
        <v>9.5129375951293754E-5</v>
      </c>
      <c r="E11" s="68" t="s">
        <v>93</v>
      </c>
    </row>
    <row r="12" spans="1:5" x14ac:dyDescent="0.35">
      <c r="A12" s="245"/>
      <c r="B12" s="66" t="s">
        <v>102</v>
      </c>
      <c r="C12" s="66">
        <v>70</v>
      </c>
      <c r="D12" s="67">
        <f t="shared" si="0"/>
        <v>1.3318112633181126E-4</v>
      </c>
      <c r="E12" s="68" t="s">
        <v>92</v>
      </c>
    </row>
    <row r="13" spans="1:5" x14ac:dyDescent="0.35">
      <c r="A13" s="245"/>
      <c r="B13" s="66" t="s">
        <v>98</v>
      </c>
      <c r="C13" s="66">
        <f>2.5*60</f>
        <v>150</v>
      </c>
      <c r="D13" s="67">
        <f t="shared" si="0"/>
        <v>2.8538812785388126E-4</v>
      </c>
      <c r="E13" s="68" t="s">
        <v>100</v>
      </c>
    </row>
    <row r="14" spans="1:5" x14ac:dyDescent="0.35">
      <c r="A14" s="245"/>
      <c r="B14" s="66" t="s">
        <v>96</v>
      </c>
      <c r="C14" s="66">
        <f>2.5*60</f>
        <v>150</v>
      </c>
      <c r="D14" s="67">
        <f t="shared" si="0"/>
        <v>2.8538812785388126E-4</v>
      </c>
      <c r="E14" s="68" t="s">
        <v>106</v>
      </c>
    </row>
    <row r="15" spans="1:5" x14ac:dyDescent="0.35">
      <c r="A15" s="245"/>
      <c r="B15" s="66" t="s">
        <v>96</v>
      </c>
      <c r="C15" s="66">
        <f>3.5*60</f>
        <v>210</v>
      </c>
      <c r="D15" s="67">
        <f t="shared" si="0"/>
        <v>3.9954337899543381E-4</v>
      </c>
      <c r="E15" s="68" t="s">
        <v>106</v>
      </c>
    </row>
    <row r="16" spans="1:5" x14ac:dyDescent="0.35">
      <c r="A16" s="245"/>
      <c r="B16" s="66" t="s">
        <v>110</v>
      </c>
      <c r="C16" s="66">
        <v>60</v>
      </c>
      <c r="D16" s="67">
        <f t="shared" si="0"/>
        <v>1.1415525114155251E-4</v>
      </c>
      <c r="E16" s="68" t="s">
        <v>111</v>
      </c>
    </row>
    <row r="17" spans="1:5" x14ac:dyDescent="0.35">
      <c r="A17" s="245"/>
      <c r="B17" s="66" t="s">
        <v>112</v>
      </c>
      <c r="C17" s="66">
        <v>15</v>
      </c>
      <c r="D17" s="67">
        <f t="shared" si="0"/>
        <v>2.8538812785388127E-5</v>
      </c>
      <c r="E17" s="68" t="s">
        <v>114</v>
      </c>
    </row>
    <row r="18" spans="1:5" ht="15" thickBot="1" x14ac:dyDescent="0.4">
      <c r="A18" s="247"/>
      <c r="B18" s="69" t="s">
        <v>92</v>
      </c>
      <c r="C18" s="69">
        <v>15</v>
      </c>
      <c r="D18" s="70">
        <f t="shared" si="0"/>
        <v>2.8538812785388127E-5</v>
      </c>
      <c r="E18" s="71" t="s">
        <v>92</v>
      </c>
    </row>
    <row r="19" spans="1:5" x14ac:dyDescent="0.35">
      <c r="A19" s="254" t="s">
        <v>126</v>
      </c>
      <c r="B19" s="63" t="s">
        <v>92</v>
      </c>
      <c r="C19" s="63">
        <f>6.5*60</f>
        <v>390</v>
      </c>
      <c r="D19" s="64">
        <f t="shared" si="0"/>
        <v>7.4200913242009135E-4</v>
      </c>
      <c r="E19" s="65" t="s">
        <v>92</v>
      </c>
    </row>
    <row r="20" spans="1:5" x14ac:dyDescent="0.35">
      <c r="A20" s="255"/>
      <c r="B20" s="66" t="s">
        <v>113</v>
      </c>
      <c r="C20" s="66">
        <v>30</v>
      </c>
      <c r="D20" s="67">
        <f t="shared" si="0"/>
        <v>5.7077625570776254E-5</v>
      </c>
      <c r="E20" s="68" t="s">
        <v>114</v>
      </c>
    </row>
    <row r="21" spans="1:5" x14ac:dyDescent="0.35">
      <c r="A21" s="255"/>
      <c r="B21" s="66" t="s">
        <v>115</v>
      </c>
      <c r="C21" s="66">
        <v>30</v>
      </c>
      <c r="D21" s="67">
        <f t="shared" si="0"/>
        <v>5.7077625570776254E-5</v>
      </c>
      <c r="E21" s="68" t="s">
        <v>95</v>
      </c>
    </row>
    <row r="22" spans="1:5" x14ac:dyDescent="0.35">
      <c r="A22" s="255"/>
      <c r="B22" s="66" t="s">
        <v>116</v>
      </c>
      <c r="C22" s="66">
        <v>30</v>
      </c>
      <c r="D22" s="67">
        <f t="shared" si="0"/>
        <v>5.7077625570776254E-5</v>
      </c>
      <c r="E22" s="68" t="s">
        <v>93</v>
      </c>
    </row>
    <row r="23" spans="1:5" x14ac:dyDescent="0.35">
      <c r="A23" s="255"/>
      <c r="B23" s="66" t="s">
        <v>96</v>
      </c>
      <c r="C23" s="66">
        <v>210</v>
      </c>
      <c r="D23" s="67">
        <f t="shared" si="0"/>
        <v>3.9954337899543381E-4</v>
      </c>
      <c r="E23" s="68" t="s">
        <v>106</v>
      </c>
    </row>
    <row r="24" spans="1:5" x14ac:dyDescent="0.35">
      <c r="A24" s="255"/>
      <c r="B24" s="66" t="s">
        <v>118</v>
      </c>
      <c r="C24" s="66">
        <v>120</v>
      </c>
      <c r="D24" s="67">
        <f t="shared" si="0"/>
        <v>2.2831050228310502E-4</v>
      </c>
      <c r="E24" s="68" t="s">
        <v>463</v>
      </c>
    </row>
    <row r="25" spans="1:5" x14ac:dyDescent="0.35">
      <c r="A25" s="255"/>
      <c r="B25" s="66" t="s">
        <v>120</v>
      </c>
      <c r="C25" s="66">
        <v>60</v>
      </c>
      <c r="D25" s="67">
        <f t="shared" si="0"/>
        <v>1.1415525114155251E-4</v>
      </c>
      <c r="E25" s="68" t="s">
        <v>92</v>
      </c>
    </row>
    <row r="26" spans="1:5" x14ac:dyDescent="0.35">
      <c r="A26" s="255"/>
      <c r="B26" s="66" t="s">
        <v>119</v>
      </c>
      <c r="C26" s="66">
        <f>2.5*60</f>
        <v>150</v>
      </c>
      <c r="D26" s="67">
        <f t="shared" si="0"/>
        <v>2.8538812785388126E-4</v>
      </c>
      <c r="E26" s="68" t="s">
        <v>100</v>
      </c>
    </row>
    <row r="27" spans="1:5" x14ac:dyDescent="0.35">
      <c r="A27" s="255"/>
      <c r="B27" s="66" t="s">
        <v>96</v>
      </c>
      <c r="C27" s="66">
        <v>120</v>
      </c>
      <c r="D27" s="67">
        <f t="shared" si="0"/>
        <v>2.2831050228310502E-4</v>
      </c>
      <c r="E27" s="68" t="s">
        <v>93</v>
      </c>
    </row>
    <row r="28" spans="1:5" x14ac:dyDescent="0.35">
      <c r="A28" s="255"/>
      <c r="B28" s="66" t="s">
        <v>121</v>
      </c>
      <c r="C28" s="66">
        <v>180</v>
      </c>
      <c r="D28" s="67">
        <f t="shared" si="0"/>
        <v>3.4246575342465754E-4</v>
      </c>
      <c r="E28" s="68" t="s">
        <v>463</v>
      </c>
    </row>
    <row r="29" spans="1:5" ht="15" thickBot="1" x14ac:dyDescent="0.4">
      <c r="A29" s="256"/>
      <c r="B29" s="69" t="s">
        <v>122</v>
      </c>
      <c r="C29" s="69">
        <v>120</v>
      </c>
      <c r="D29" s="70">
        <f t="shared" si="0"/>
        <v>2.2831050228310502E-4</v>
      </c>
      <c r="E29" s="71" t="s">
        <v>463</v>
      </c>
    </row>
    <row r="30" spans="1:5" x14ac:dyDescent="0.35">
      <c r="A30" s="248">
        <v>44914</v>
      </c>
      <c r="B30" s="63" t="s">
        <v>122</v>
      </c>
      <c r="C30" s="63">
        <v>90</v>
      </c>
      <c r="D30" s="64">
        <f t="shared" si="0"/>
        <v>1.7123287671232877E-4</v>
      </c>
      <c r="E30" s="65" t="s">
        <v>463</v>
      </c>
    </row>
    <row r="31" spans="1:5" x14ac:dyDescent="0.35">
      <c r="A31" s="251"/>
      <c r="B31" s="66" t="s">
        <v>92</v>
      </c>
      <c r="C31" s="66">
        <f>6.5*60</f>
        <v>390</v>
      </c>
      <c r="D31" s="67">
        <f t="shared" si="0"/>
        <v>7.4200913242009135E-4</v>
      </c>
      <c r="E31" s="68" t="s">
        <v>92</v>
      </c>
    </row>
    <row r="32" spans="1:5" x14ac:dyDescent="0.35">
      <c r="A32" s="251"/>
      <c r="B32" s="66" t="s">
        <v>123</v>
      </c>
      <c r="C32" s="66">
        <v>30</v>
      </c>
      <c r="D32" s="67">
        <f t="shared" si="0"/>
        <v>5.7077625570776254E-5</v>
      </c>
      <c r="E32" s="68" t="s">
        <v>93</v>
      </c>
    </row>
    <row r="33" spans="1:5" x14ac:dyDescent="0.35">
      <c r="A33" s="251"/>
      <c r="B33" s="66" t="s">
        <v>125</v>
      </c>
      <c r="C33" s="66">
        <v>30</v>
      </c>
      <c r="D33" s="67">
        <f t="shared" si="0"/>
        <v>5.7077625570776254E-5</v>
      </c>
      <c r="E33" s="68" t="s">
        <v>100</v>
      </c>
    </row>
    <row r="34" spans="1:5" x14ac:dyDescent="0.35">
      <c r="A34" s="251"/>
      <c r="B34" s="66" t="s">
        <v>120</v>
      </c>
      <c r="C34" s="66">
        <v>30</v>
      </c>
      <c r="D34" s="67">
        <f t="shared" si="0"/>
        <v>5.7077625570776254E-5</v>
      </c>
      <c r="E34" s="68" t="s">
        <v>92</v>
      </c>
    </row>
    <row r="35" spans="1:5" x14ac:dyDescent="0.35">
      <c r="A35" s="251"/>
      <c r="B35" s="66" t="s">
        <v>103</v>
      </c>
      <c r="C35" s="66">
        <v>120</v>
      </c>
      <c r="D35" s="67">
        <f t="shared" si="0"/>
        <v>2.2831050228310502E-4</v>
      </c>
      <c r="E35" s="68" t="s">
        <v>103</v>
      </c>
    </row>
    <row r="36" spans="1:5" x14ac:dyDescent="0.35">
      <c r="A36" s="251"/>
      <c r="B36" s="66" t="s">
        <v>124</v>
      </c>
      <c r="C36" s="66">
        <v>30</v>
      </c>
      <c r="D36" s="67">
        <f t="shared" si="0"/>
        <v>5.7077625570776254E-5</v>
      </c>
      <c r="E36" s="68" t="s">
        <v>100</v>
      </c>
    </row>
    <row r="37" spans="1:5" x14ac:dyDescent="0.35">
      <c r="A37" s="251"/>
      <c r="B37" s="66" t="s">
        <v>103</v>
      </c>
      <c r="C37" s="66">
        <v>180</v>
      </c>
      <c r="D37" s="67">
        <f t="shared" si="0"/>
        <v>3.4246575342465754E-4</v>
      </c>
      <c r="E37" s="68" t="s">
        <v>103</v>
      </c>
    </row>
    <row r="38" spans="1:5" x14ac:dyDescent="0.35">
      <c r="A38" s="251"/>
      <c r="B38" s="66" t="s">
        <v>127</v>
      </c>
      <c r="C38" s="66">
        <v>100</v>
      </c>
      <c r="D38" s="67">
        <f t="shared" si="0"/>
        <v>1.9025875190258751E-4</v>
      </c>
      <c r="E38" s="68" t="s">
        <v>100</v>
      </c>
    </row>
    <row r="39" spans="1:5" x14ac:dyDescent="0.35">
      <c r="A39" s="251"/>
      <c r="B39" s="66" t="s">
        <v>128</v>
      </c>
      <c r="C39" s="66">
        <v>140</v>
      </c>
      <c r="D39" s="67">
        <f t="shared" si="0"/>
        <v>2.6636225266362252E-4</v>
      </c>
      <c r="E39" s="68" t="s">
        <v>463</v>
      </c>
    </row>
    <row r="40" spans="1:5" x14ac:dyDescent="0.35">
      <c r="A40" s="251"/>
      <c r="B40" s="66" t="s">
        <v>130</v>
      </c>
      <c r="C40" s="66">
        <v>30</v>
      </c>
      <c r="D40" s="67">
        <f t="shared" si="0"/>
        <v>5.7077625570776254E-5</v>
      </c>
      <c r="E40" s="68" t="s">
        <v>93</v>
      </c>
    </row>
    <row r="41" spans="1:5" x14ac:dyDescent="0.35">
      <c r="A41" s="251"/>
      <c r="B41" s="66" t="s">
        <v>129</v>
      </c>
      <c r="C41" s="66">
        <v>120</v>
      </c>
      <c r="D41" s="67">
        <f t="shared" si="0"/>
        <v>2.2831050228310502E-4</v>
      </c>
      <c r="E41" s="68" t="s">
        <v>103</v>
      </c>
    </row>
    <row r="42" spans="1:5" x14ac:dyDescent="0.35">
      <c r="A42" s="251"/>
      <c r="B42" s="66" t="s">
        <v>131</v>
      </c>
      <c r="C42" s="66">
        <v>10</v>
      </c>
      <c r="D42" s="67">
        <f t="shared" si="0"/>
        <v>1.9025875190258754E-5</v>
      </c>
      <c r="E42" s="68" t="s">
        <v>95</v>
      </c>
    </row>
    <row r="43" spans="1:5" x14ac:dyDescent="0.35">
      <c r="A43" s="251"/>
      <c r="B43" s="66" t="s">
        <v>132</v>
      </c>
      <c r="C43" s="66">
        <v>70</v>
      </c>
      <c r="D43" s="67">
        <f t="shared" si="0"/>
        <v>1.3318112633181126E-4</v>
      </c>
      <c r="E43" s="68" t="s">
        <v>103</v>
      </c>
    </row>
    <row r="44" spans="1:5" x14ac:dyDescent="0.35">
      <c r="A44" s="251"/>
      <c r="B44" s="66" t="s">
        <v>112</v>
      </c>
      <c r="C44" s="66">
        <v>10</v>
      </c>
      <c r="D44" s="67">
        <f t="shared" si="0"/>
        <v>1.9025875190258754E-5</v>
      </c>
      <c r="E44" s="68" t="s">
        <v>114</v>
      </c>
    </row>
    <row r="45" spans="1:5" ht="15" thickBot="1" x14ac:dyDescent="0.4">
      <c r="A45" s="257"/>
      <c r="B45" s="69" t="s">
        <v>92</v>
      </c>
      <c r="C45" s="69">
        <v>60</v>
      </c>
      <c r="D45" s="70">
        <f t="shared" si="0"/>
        <v>1.1415525114155251E-4</v>
      </c>
      <c r="E45" s="71" t="s">
        <v>92</v>
      </c>
    </row>
    <row r="46" spans="1:5" x14ac:dyDescent="0.35">
      <c r="A46" s="248">
        <v>44915</v>
      </c>
      <c r="B46" s="63" t="s">
        <v>92</v>
      </c>
      <c r="C46" s="63">
        <f>60*6</f>
        <v>360</v>
      </c>
      <c r="D46" s="64">
        <f t="shared" si="0"/>
        <v>6.8493150684931507E-4</v>
      </c>
      <c r="E46" s="65" t="s">
        <v>92</v>
      </c>
    </row>
    <row r="47" spans="1:5" x14ac:dyDescent="0.35">
      <c r="A47" s="249"/>
      <c r="B47" s="66" t="s">
        <v>134</v>
      </c>
      <c r="C47" s="66">
        <v>30</v>
      </c>
      <c r="D47" s="67">
        <f t="shared" si="0"/>
        <v>5.7077625570776254E-5</v>
      </c>
      <c r="E47" s="68" t="s">
        <v>114</v>
      </c>
    </row>
    <row r="48" spans="1:5" x14ac:dyDescent="0.35">
      <c r="A48" s="249"/>
      <c r="B48" s="66" t="s">
        <v>135</v>
      </c>
      <c r="C48" s="66">
        <v>30</v>
      </c>
      <c r="D48" s="67">
        <f t="shared" si="0"/>
        <v>5.7077625570776254E-5</v>
      </c>
      <c r="E48" s="68" t="s">
        <v>95</v>
      </c>
    </row>
    <row r="49" spans="1:13" x14ac:dyDescent="0.35">
      <c r="A49" s="249"/>
      <c r="B49" s="66" t="s">
        <v>136</v>
      </c>
      <c r="C49" s="66">
        <v>45</v>
      </c>
      <c r="D49" s="67">
        <f t="shared" si="0"/>
        <v>8.5616438356164384E-5</v>
      </c>
      <c r="E49" s="68" t="s">
        <v>93</v>
      </c>
    </row>
    <row r="50" spans="1:13" x14ac:dyDescent="0.35">
      <c r="A50" s="249"/>
      <c r="B50" s="66" t="s">
        <v>137</v>
      </c>
      <c r="C50" s="66">
        <v>15</v>
      </c>
      <c r="D50" s="67">
        <f t="shared" si="0"/>
        <v>2.8538812785388127E-5</v>
      </c>
      <c r="E50" s="68" t="s">
        <v>138</v>
      </c>
    </row>
    <row r="51" spans="1:13" x14ac:dyDescent="0.35">
      <c r="A51" s="249"/>
      <c r="B51" s="66" t="s">
        <v>146</v>
      </c>
      <c r="C51" s="66">
        <v>20</v>
      </c>
      <c r="D51" s="67">
        <f t="shared" si="0"/>
        <v>3.8051750380517507E-5</v>
      </c>
      <c r="E51" s="68" t="s">
        <v>100</v>
      </c>
      <c r="M51" s="62"/>
    </row>
    <row r="52" spans="1:13" x14ac:dyDescent="0.35">
      <c r="A52" s="249"/>
      <c r="B52" s="66" t="s">
        <v>147</v>
      </c>
      <c r="C52" s="66">
        <v>20</v>
      </c>
      <c r="D52" s="67">
        <f t="shared" si="0"/>
        <v>3.8051750380517507E-5</v>
      </c>
      <c r="E52" s="68" t="s">
        <v>100</v>
      </c>
    </row>
    <row r="53" spans="1:13" x14ac:dyDescent="0.35">
      <c r="A53" s="249"/>
      <c r="B53" s="66" t="s">
        <v>148</v>
      </c>
      <c r="C53" s="66">
        <v>15</v>
      </c>
      <c r="D53" s="67">
        <f t="shared" si="0"/>
        <v>2.8538812785388127E-5</v>
      </c>
      <c r="E53" s="68" t="s">
        <v>100</v>
      </c>
    </row>
    <row r="54" spans="1:13" x14ac:dyDescent="0.35">
      <c r="A54" s="249"/>
      <c r="B54" s="66" t="s">
        <v>149</v>
      </c>
      <c r="C54" s="66">
        <v>20</v>
      </c>
      <c r="D54" s="67">
        <f t="shared" si="0"/>
        <v>3.8051750380517507E-5</v>
      </c>
      <c r="E54" s="68" t="s">
        <v>100</v>
      </c>
    </row>
    <row r="55" spans="1:13" x14ac:dyDescent="0.35">
      <c r="A55" s="249"/>
      <c r="B55" s="66" t="s">
        <v>150</v>
      </c>
      <c r="C55" s="66">
        <v>15</v>
      </c>
      <c r="D55" s="67">
        <f t="shared" si="0"/>
        <v>2.8538812785388127E-5</v>
      </c>
      <c r="E55" s="68" t="s">
        <v>103</v>
      </c>
    </row>
    <row r="56" spans="1:13" x14ac:dyDescent="0.35">
      <c r="A56" s="249"/>
      <c r="B56" s="66" t="s">
        <v>151</v>
      </c>
      <c r="C56" s="66">
        <v>20</v>
      </c>
      <c r="D56" s="67">
        <f t="shared" si="0"/>
        <v>3.8051750380517507E-5</v>
      </c>
      <c r="E56" s="68" t="s">
        <v>100</v>
      </c>
    </row>
    <row r="57" spans="1:13" x14ac:dyDescent="0.35">
      <c r="A57" s="249"/>
      <c r="B57" s="66" t="s">
        <v>152</v>
      </c>
      <c r="C57" s="66">
        <v>25</v>
      </c>
      <c r="D57" s="67">
        <f t="shared" si="0"/>
        <v>4.7564687975646877E-5</v>
      </c>
      <c r="E57" s="68" t="s">
        <v>100</v>
      </c>
    </row>
    <row r="58" spans="1:13" x14ac:dyDescent="0.35">
      <c r="A58" s="249"/>
      <c r="B58" s="66" t="s">
        <v>153</v>
      </c>
      <c r="C58" s="66">
        <v>15</v>
      </c>
      <c r="D58" s="67">
        <f t="shared" si="0"/>
        <v>2.8538812785388127E-5</v>
      </c>
      <c r="E58" s="68" t="s">
        <v>100</v>
      </c>
    </row>
    <row r="59" spans="1:13" x14ac:dyDescent="0.35">
      <c r="A59" s="249"/>
      <c r="B59" s="66" t="s">
        <v>154</v>
      </c>
      <c r="C59" s="66">
        <v>45</v>
      </c>
      <c r="D59" s="67">
        <f t="shared" si="0"/>
        <v>8.5616438356164384E-5</v>
      </c>
      <c r="E59" s="68" t="s">
        <v>100</v>
      </c>
    </row>
    <row r="60" spans="1:13" x14ac:dyDescent="0.35">
      <c r="A60" s="249"/>
      <c r="B60" s="66" t="s">
        <v>155</v>
      </c>
      <c r="C60" s="66">
        <v>15</v>
      </c>
      <c r="D60" s="67">
        <f t="shared" si="0"/>
        <v>2.8538812785388127E-5</v>
      </c>
      <c r="E60" s="68" t="s">
        <v>100</v>
      </c>
    </row>
    <row r="61" spans="1:13" x14ac:dyDescent="0.35">
      <c r="A61" s="249"/>
      <c r="B61" s="7" t="s">
        <v>101</v>
      </c>
      <c r="C61" s="7">
        <v>60</v>
      </c>
      <c r="D61" s="67">
        <f t="shared" si="0"/>
        <v>1.1415525114155251E-4</v>
      </c>
      <c r="E61" s="43" t="s">
        <v>93</v>
      </c>
    </row>
    <row r="62" spans="1:13" x14ac:dyDescent="0.35">
      <c r="A62" s="249"/>
      <c r="B62" s="7" t="s">
        <v>102</v>
      </c>
      <c r="C62" s="7">
        <v>60</v>
      </c>
      <c r="D62" s="67">
        <f t="shared" si="0"/>
        <v>1.1415525114155251E-4</v>
      </c>
      <c r="E62" s="43" t="s">
        <v>103</v>
      </c>
    </row>
    <row r="63" spans="1:13" x14ac:dyDescent="0.35">
      <c r="A63" s="249"/>
      <c r="B63" s="7" t="s">
        <v>156</v>
      </c>
      <c r="C63" s="7">
        <f>3.5*60</f>
        <v>210</v>
      </c>
      <c r="D63" s="67">
        <f t="shared" si="0"/>
        <v>3.9954337899543381E-4</v>
      </c>
      <c r="E63" s="43" t="s">
        <v>103</v>
      </c>
    </row>
    <row r="64" spans="1:13" x14ac:dyDescent="0.35">
      <c r="A64" s="249"/>
      <c r="B64" s="7" t="s">
        <v>130</v>
      </c>
      <c r="C64" s="7">
        <v>60</v>
      </c>
      <c r="D64" s="67">
        <f t="shared" si="0"/>
        <v>1.1415525114155251E-4</v>
      </c>
      <c r="E64" s="43" t="s">
        <v>93</v>
      </c>
    </row>
    <row r="65" spans="1:5" x14ac:dyDescent="0.35">
      <c r="A65" s="249"/>
      <c r="B65" s="7" t="s">
        <v>96</v>
      </c>
      <c r="C65" s="7">
        <v>90</v>
      </c>
      <c r="D65" s="67">
        <f t="shared" si="0"/>
        <v>1.7123287671232877E-4</v>
      </c>
      <c r="E65" s="43" t="s">
        <v>106</v>
      </c>
    </row>
    <row r="66" spans="1:5" x14ac:dyDescent="0.35">
      <c r="A66" s="249"/>
      <c r="B66" s="7" t="s">
        <v>157</v>
      </c>
      <c r="C66" s="7">
        <v>180</v>
      </c>
      <c r="D66" s="67">
        <f t="shared" si="0"/>
        <v>3.4246575342465754E-4</v>
      </c>
      <c r="E66" s="43" t="s">
        <v>106</v>
      </c>
    </row>
    <row r="67" spans="1:5" x14ac:dyDescent="0.35">
      <c r="A67" s="249"/>
      <c r="B67" s="7" t="s">
        <v>112</v>
      </c>
      <c r="C67" s="7">
        <v>15</v>
      </c>
      <c r="D67" s="67">
        <f t="shared" si="0"/>
        <v>2.8538812785388127E-5</v>
      </c>
      <c r="E67" s="43" t="s">
        <v>114</v>
      </c>
    </row>
    <row r="68" spans="1:5" ht="15" thickBot="1" x14ac:dyDescent="0.4">
      <c r="A68" s="250"/>
      <c r="B68" s="21" t="s">
        <v>92</v>
      </c>
      <c r="C68" s="21">
        <v>75</v>
      </c>
      <c r="D68" s="70">
        <f t="shared" si="0"/>
        <v>1.4269406392694063E-4</v>
      </c>
      <c r="E68" s="44" t="s">
        <v>92</v>
      </c>
    </row>
    <row r="69" spans="1:5" x14ac:dyDescent="0.35">
      <c r="A69" s="248">
        <v>44916</v>
      </c>
      <c r="B69" s="73" t="s">
        <v>92</v>
      </c>
      <c r="C69" s="73">
        <f>6.5*60</f>
        <v>390</v>
      </c>
      <c r="D69" s="64">
        <f t="shared" si="0"/>
        <v>7.4200913242009135E-4</v>
      </c>
      <c r="E69" s="74" t="s">
        <v>92</v>
      </c>
    </row>
    <row r="70" spans="1:5" x14ac:dyDescent="0.35">
      <c r="A70" s="249"/>
      <c r="B70" s="7" t="s">
        <v>160</v>
      </c>
      <c r="C70" s="7">
        <v>30</v>
      </c>
      <c r="D70" s="67">
        <f t="shared" ref="D70:D138" si="1">C70/$C$3</f>
        <v>5.7077625570776254E-5</v>
      </c>
      <c r="E70" s="43" t="s">
        <v>103</v>
      </c>
    </row>
    <row r="71" spans="1:5" x14ac:dyDescent="0.35">
      <c r="A71" s="249"/>
      <c r="B71" s="7" t="s">
        <v>123</v>
      </c>
      <c r="C71" s="7">
        <v>30</v>
      </c>
      <c r="D71" s="67">
        <f t="shared" si="1"/>
        <v>5.7077625570776254E-5</v>
      </c>
      <c r="E71" s="43" t="s">
        <v>93</v>
      </c>
    </row>
    <row r="72" spans="1:5" x14ac:dyDescent="0.35">
      <c r="A72" s="249"/>
      <c r="B72" s="7" t="s">
        <v>160</v>
      </c>
      <c r="C72" s="7">
        <v>60</v>
      </c>
      <c r="D72" s="67">
        <f t="shared" si="1"/>
        <v>1.1415525114155251E-4</v>
      </c>
      <c r="E72" s="43" t="s">
        <v>103</v>
      </c>
    </row>
    <row r="73" spans="1:5" x14ac:dyDescent="0.35">
      <c r="A73" s="249"/>
      <c r="B73" s="7" t="s">
        <v>161</v>
      </c>
      <c r="C73" s="7">
        <v>30</v>
      </c>
      <c r="D73" s="72">
        <f t="shared" si="1"/>
        <v>5.7077625570776254E-5</v>
      </c>
      <c r="E73" s="43" t="s">
        <v>93</v>
      </c>
    </row>
    <row r="74" spans="1:5" x14ac:dyDescent="0.35">
      <c r="A74" s="249"/>
      <c r="B74" s="7" t="s">
        <v>162</v>
      </c>
      <c r="C74" s="7">
        <v>20</v>
      </c>
      <c r="D74" s="72">
        <f t="shared" si="1"/>
        <v>3.8051750380517507E-5</v>
      </c>
      <c r="E74" s="43" t="s">
        <v>165</v>
      </c>
    </row>
    <row r="75" spans="1:5" x14ac:dyDescent="0.35">
      <c r="A75" s="249"/>
      <c r="B75" s="7" t="s">
        <v>163</v>
      </c>
      <c r="C75" s="7">
        <v>20</v>
      </c>
      <c r="D75" s="72">
        <f t="shared" si="1"/>
        <v>3.8051750380517507E-5</v>
      </c>
      <c r="E75" s="43" t="s">
        <v>100</v>
      </c>
    </row>
    <row r="76" spans="1:5" x14ac:dyDescent="0.35">
      <c r="A76" s="249"/>
      <c r="B76" s="7" t="s">
        <v>164</v>
      </c>
      <c r="C76" s="7">
        <v>30</v>
      </c>
      <c r="D76" s="72">
        <f t="shared" si="1"/>
        <v>5.7077625570776254E-5</v>
      </c>
      <c r="E76" s="43" t="s">
        <v>100</v>
      </c>
    </row>
    <row r="77" spans="1:5" x14ac:dyDescent="0.35">
      <c r="A77" s="249"/>
      <c r="B77" s="7" t="s">
        <v>167</v>
      </c>
      <c r="C77" s="7">
        <v>20</v>
      </c>
      <c r="D77" s="72">
        <f t="shared" si="1"/>
        <v>3.8051750380517507E-5</v>
      </c>
      <c r="E77" s="43" t="s">
        <v>103</v>
      </c>
    </row>
    <row r="78" spans="1:5" x14ac:dyDescent="0.35">
      <c r="A78" s="249"/>
      <c r="B78" s="7" t="s">
        <v>166</v>
      </c>
      <c r="C78" s="7">
        <v>60</v>
      </c>
      <c r="D78" s="72">
        <f t="shared" si="1"/>
        <v>1.1415525114155251E-4</v>
      </c>
      <c r="E78" s="43" t="s">
        <v>100</v>
      </c>
    </row>
    <row r="79" spans="1:5" x14ac:dyDescent="0.35">
      <c r="A79" s="249"/>
      <c r="B79" s="7" t="s">
        <v>162</v>
      </c>
      <c r="C79" s="7">
        <v>10</v>
      </c>
      <c r="D79" s="72">
        <f t="shared" si="1"/>
        <v>1.9025875190258754E-5</v>
      </c>
      <c r="E79" s="43" t="s">
        <v>165</v>
      </c>
    </row>
    <row r="80" spans="1:5" x14ac:dyDescent="0.35">
      <c r="A80" s="249"/>
      <c r="B80" s="7" t="s">
        <v>101</v>
      </c>
      <c r="C80" s="7">
        <v>20</v>
      </c>
      <c r="D80" s="72">
        <f t="shared" si="1"/>
        <v>3.8051750380517507E-5</v>
      </c>
      <c r="E80" s="43" t="s">
        <v>93</v>
      </c>
    </row>
    <row r="81" spans="1:5" x14ac:dyDescent="0.35">
      <c r="A81" s="249"/>
      <c r="B81" s="7" t="s">
        <v>160</v>
      </c>
      <c r="C81" s="7">
        <v>30</v>
      </c>
      <c r="D81" s="72">
        <f t="shared" si="1"/>
        <v>5.7077625570776254E-5</v>
      </c>
      <c r="E81" s="43" t="s">
        <v>103</v>
      </c>
    </row>
    <row r="82" spans="1:5" x14ac:dyDescent="0.35">
      <c r="A82" s="249"/>
      <c r="B82" s="7" t="s">
        <v>168</v>
      </c>
      <c r="C82" s="7">
        <v>120</v>
      </c>
      <c r="D82" s="72">
        <f t="shared" si="1"/>
        <v>2.2831050228310502E-4</v>
      </c>
      <c r="E82" s="43" t="s">
        <v>92</v>
      </c>
    </row>
    <row r="83" spans="1:5" x14ac:dyDescent="0.35">
      <c r="A83" s="249"/>
      <c r="B83" s="7" t="s">
        <v>157</v>
      </c>
      <c r="C83" s="7">
        <v>180</v>
      </c>
      <c r="D83" s="72">
        <f t="shared" si="1"/>
        <v>3.4246575342465754E-4</v>
      </c>
      <c r="E83" s="43" t="s">
        <v>103</v>
      </c>
    </row>
    <row r="84" spans="1:5" x14ac:dyDescent="0.35">
      <c r="A84" s="249"/>
      <c r="B84" s="7" t="s">
        <v>129</v>
      </c>
      <c r="C84" s="7">
        <v>60</v>
      </c>
      <c r="D84" s="72">
        <f t="shared" si="1"/>
        <v>1.1415525114155251E-4</v>
      </c>
      <c r="E84" s="43" t="s">
        <v>103</v>
      </c>
    </row>
    <row r="85" spans="1:5" x14ac:dyDescent="0.35">
      <c r="A85" s="249"/>
      <c r="B85" s="7" t="s">
        <v>130</v>
      </c>
      <c r="C85" s="7">
        <v>30</v>
      </c>
      <c r="D85" s="72">
        <f t="shared" si="1"/>
        <v>5.7077625570776254E-5</v>
      </c>
      <c r="E85" s="43" t="s">
        <v>93</v>
      </c>
    </row>
    <row r="86" spans="1:5" x14ac:dyDescent="0.35">
      <c r="A86" s="249"/>
      <c r="B86" s="7" t="s">
        <v>129</v>
      </c>
      <c r="C86" s="7">
        <v>30</v>
      </c>
      <c r="D86" s="72">
        <f t="shared" si="1"/>
        <v>5.7077625570776254E-5</v>
      </c>
      <c r="E86" s="43" t="s">
        <v>103</v>
      </c>
    </row>
    <row r="87" spans="1:5" x14ac:dyDescent="0.35">
      <c r="A87" s="249"/>
      <c r="B87" s="7" t="s">
        <v>169</v>
      </c>
      <c r="C87" s="7">
        <v>180</v>
      </c>
      <c r="D87" s="72">
        <f t="shared" si="1"/>
        <v>3.4246575342465754E-4</v>
      </c>
      <c r="E87" s="43" t="s">
        <v>95</v>
      </c>
    </row>
    <row r="88" spans="1:5" x14ac:dyDescent="0.35">
      <c r="A88" s="249"/>
      <c r="B88" s="7" t="s">
        <v>171</v>
      </c>
      <c r="C88" s="7">
        <v>30</v>
      </c>
      <c r="D88" s="72">
        <f t="shared" si="1"/>
        <v>5.7077625570776254E-5</v>
      </c>
      <c r="E88" s="43" t="s">
        <v>95</v>
      </c>
    </row>
    <row r="89" spans="1:5" x14ac:dyDescent="0.35">
      <c r="A89" s="249"/>
      <c r="B89" s="7" t="s">
        <v>103</v>
      </c>
      <c r="C89" s="7">
        <v>30</v>
      </c>
      <c r="D89" s="72">
        <f t="shared" si="1"/>
        <v>5.7077625570776254E-5</v>
      </c>
      <c r="E89" s="43" t="s">
        <v>103</v>
      </c>
    </row>
    <row r="90" spans="1:5" ht="15" thickBot="1" x14ac:dyDescent="0.4">
      <c r="A90" s="250"/>
      <c r="B90" s="21" t="s">
        <v>92</v>
      </c>
      <c r="C90" s="21">
        <v>30</v>
      </c>
      <c r="D90" s="75">
        <f t="shared" si="1"/>
        <v>5.7077625570776254E-5</v>
      </c>
      <c r="E90" s="44" t="s">
        <v>92</v>
      </c>
    </row>
    <row r="91" spans="1:5" x14ac:dyDescent="0.35">
      <c r="A91" s="248">
        <v>44917</v>
      </c>
      <c r="B91" s="73" t="s">
        <v>92</v>
      </c>
      <c r="C91" s="73">
        <f>60*7</f>
        <v>420</v>
      </c>
      <c r="D91" s="78">
        <f t="shared" si="1"/>
        <v>7.9908675799086762E-4</v>
      </c>
      <c r="E91" s="74" t="s">
        <v>92</v>
      </c>
    </row>
    <row r="92" spans="1:5" x14ac:dyDescent="0.35">
      <c r="A92" s="249"/>
      <c r="B92" s="7" t="s">
        <v>135</v>
      </c>
      <c r="C92" s="7">
        <v>60</v>
      </c>
      <c r="D92" s="72">
        <f t="shared" si="1"/>
        <v>1.1415525114155251E-4</v>
      </c>
      <c r="E92" s="43" t="s">
        <v>95</v>
      </c>
    </row>
    <row r="93" spans="1:5" x14ac:dyDescent="0.35">
      <c r="A93" s="249"/>
      <c r="B93" s="7" t="s">
        <v>123</v>
      </c>
      <c r="C93" s="7">
        <v>30</v>
      </c>
      <c r="D93" s="72">
        <f t="shared" si="1"/>
        <v>5.7077625570776254E-5</v>
      </c>
      <c r="E93" s="43" t="s">
        <v>93</v>
      </c>
    </row>
    <row r="94" spans="1:5" x14ac:dyDescent="0.35">
      <c r="A94" s="249"/>
      <c r="B94" s="7" t="s">
        <v>96</v>
      </c>
      <c r="C94" s="7">
        <v>30</v>
      </c>
      <c r="D94" s="72">
        <f t="shared" si="1"/>
        <v>5.7077625570776254E-5</v>
      </c>
      <c r="E94" s="43" t="s">
        <v>106</v>
      </c>
    </row>
    <row r="95" spans="1:5" x14ac:dyDescent="0.35">
      <c r="A95" s="249"/>
      <c r="B95" s="7" t="s">
        <v>173</v>
      </c>
      <c r="C95" s="7">
        <v>30</v>
      </c>
      <c r="D95" s="72">
        <f t="shared" si="1"/>
        <v>5.7077625570776254E-5</v>
      </c>
      <c r="E95" s="43" t="s">
        <v>100</v>
      </c>
    </row>
    <row r="96" spans="1:5" x14ac:dyDescent="0.35">
      <c r="A96" s="249"/>
      <c r="B96" s="76" t="s">
        <v>166</v>
      </c>
      <c r="C96" s="76">
        <v>75</v>
      </c>
      <c r="D96" s="77">
        <f t="shared" si="1"/>
        <v>1.4269406392694063E-4</v>
      </c>
      <c r="E96" s="79" t="s">
        <v>100</v>
      </c>
    </row>
    <row r="97" spans="1:5" x14ac:dyDescent="0.35">
      <c r="A97" s="249"/>
      <c r="B97" s="7" t="s">
        <v>103</v>
      </c>
      <c r="C97" s="7">
        <v>75</v>
      </c>
      <c r="D97" s="72">
        <f t="shared" si="1"/>
        <v>1.4269406392694063E-4</v>
      </c>
      <c r="E97" s="43" t="s">
        <v>103</v>
      </c>
    </row>
    <row r="98" spans="1:5" x14ac:dyDescent="0.35">
      <c r="A98" s="249"/>
      <c r="B98" s="7" t="s">
        <v>102</v>
      </c>
      <c r="C98" s="7">
        <v>120</v>
      </c>
      <c r="D98" s="72">
        <f t="shared" si="1"/>
        <v>2.2831050228310502E-4</v>
      </c>
      <c r="E98" s="43" t="s">
        <v>92</v>
      </c>
    </row>
    <row r="99" spans="1:5" x14ac:dyDescent="0.35">
      <c r="A99" s="249"/>
      <c r="B99" s="7" t="s">
        <v>101</v>
      </c>
      <c r="C99" s="7">
        <v>30</v>
      </c>
      <c r="D99" s="72">
        <f t="shared" si="1"/>
        <v>5.7077625570776254E-5</v>
      </c>
      <c r="E99" s="43" t="s">
        <v>93</v>
      </c>
    </row>
    <row r="100" spans="1:5" x14ac:dyDescent="0.35">
      <c r="A100" s="249"/>
      <c r="B100" s="7" t="s">
        <v>174</v>
      </c>
      <c r="C100" s="7">
        <v>120</v>
      </c>
      <c r="D100" s="72">
        <f t="shared" si="1"/>
        <v>2.2831050228310502E-4</v>
      </c>
      <c r="E100" s="43" t="s">
        <v>100</v>
      </c>
    </row>
    <row r="101" spans="1:5" x14ac:dyDescent="0.35">
      <c r="A101" s="249"/>
      <c r="B101" s="7" t="s">
        <v>103</v>
      </c>
      <c r="C101" s="7">
        <v>60</v>
      </c>
      <c r="D101" s="72">
        <f t="shared" si="1"/>
        <v>1.1415525114155251E-4</v>
      </c>
      <c r="E101" s="43" t="s">
        <v>103</v>
      </c>
    </row>
    <row r="102" spans="1:5" x14ac:dyDescent="0.35">
      <c r="A102" s="249"/>
      <c r="B102" s="7" t="s">
        <v>175</v>
      </c>
      <c r="C102" s="7">
        <v>60</v>
      </c>
      <c r="D102" s="72">
        <f t="shared" si="1"/>
        <v>1.1415525114155251E-4</v>
      </c>
      <c r="E102" s="43" t="s">
        <v>453</v>
      </c>
    </row>
    <row r="103" spans="1:5" x14ac:dyDescent="0.35">
      <c r="A103" s="249"/>
      <c r="B103" s="7" t="s">
        <v>176</v>
      </c>
      <c r="C103" s="7">
        <f>5*60</f>
        <v>300</v>
      </c>
      <c r="D103" s="72">
        <f t="shared" si="1"/>
        <v>5.7077625570776253E-4</v>
      </c>
      <c r="E103" s="43" t="s">
        <v>453</v>
      </c>
    </row>
    <row r="104" spans="1:5" ht="15" thickBot="1" x14ac:dyDescent="0.4">
      <c r="A104" s="249"/>
      <c r="B104" s="76" t="s">
        <v>177</v>
      </c>
      <c r="C104" s="76">
        <v>30</v>
      </c>
      <c r="D104" s="77">
        <f t="shared" si="1"/>
        <v>5.7077625570776254E-5</v>
      </c>
      <c r="E104" s="79" t="s">
        <v>103</v>
      </c>
    </row>
    <row r="105" spans="1:5" x14ac:dyDescent="0.35">
      <c r="A105" s="248">
        <v>44918</v>
      </c>
      <c r="B105" s="73" t="s">
        <v>103</v>
      </c>
      <c r="C105" s="73">
        <v>30</v>
      </c>
      <c r="D105" s="78">
        <f t="shared" si="1"/>
        <v>5.7077625570776254E-5</v>
      </c>
      <c r="E105" s="74" t="s">
        <v>103</v>
      </c>
    </row>
    <row r="106" spans="1:5" x14ac:dyDescent="0.35">
      <c r="A106" s="249"/>
      <c r="B106" s="7" t="s">
        <v>92</v>
      </c>
      <c r="C106" s="7">
        <f>7.5*60</f>
        <v>450</v>
      </c>
      <c r="D106" s="72">
        <f t="shared" si="1"/>
        <v>8.5616438356164379E-4</v>
      </c>
      <c r="E106" s="43" t="s">
        <v>92</v>
      </c>
    </row>
    <row r="107" spans="1:5" x14ac:dyDescent="0.35">
      <c r="A107" s="249"/>
      <c r="B107" s="7" t="s">
        <v>123</v>
      </c>
      <c r="C107" s="7">
        <v>30</v>
      </c>
      <c r="D107" s="72">
        <f t="shared" si="1"/>
        <v>5.7077625570776254E-5</v>
      </c>
      <c r="E107" s="43" t="s">
        <v>93</v>
      </c>
    </row>
    <row r="108" spans="1:5" x14ac:dyDescent="0.35">
      <c r="A108" s="249"/>
      <c r="B108" s="7" t="s">
        <v>178</v>
      </c>
      <c r="C108" s="7">
        <v>240</v>
      </c>
      <c r="D108" s="72">
        <f t="shared" si="1"/>
        <v>4.5662100456621003E-4</v>
      </c>
      <c r="E108" s="43" t="s">
        <v>100</v>
      </c>
    </row>
    <row r="109" spans="1:5" x14ac:dyDescent="0.35">
      <c r="A109" s="249"/>
      <c r="B109" s="7" t="s">
        <v>101</v>
      </c>
      <c r="C109" s="7">
        <v>30</v>
      </c>
      <c r="D109" s="72">
        <f t="shared" si="1"/>
        <v>5.7077625570776254E-5</v>
      </c>
      <c r="E109" s="43" t="s">
        <v>93</v>
      </c>
    </row>
    <row r="110" spans="1:5" x14ac:dyDescent="0.35">
      <c r="A110" s="249"/>
      <c r="B110" s="7" t="s">
        <v>179</v>
      </c>
      <c r="C110" s="7">
        <v>60</v>
      </c>
      <c r="D110" s="72">
        <f t="shared" si="1"/>
        <v>1.1415525114155251E-4</v>
      </c>
      <c r="E110" s="43" t="s">
        <v>92</v>
      </c>
    </row>
    <row r="111" spans="1:5" x14ac:dyDescent="0.35">
      <c r="A111" s="249"/>
      <c r="B111" s="7" t="s">
        <v>103</v>
      </c>
      <c r="C111" s="7">
        <v>120</v>
      </c>
      <c r="D111" s="72">
        <f t="shared" si="1"/>
        <v>2.2831050228310502E-4</v>
      </c>
      <c r="E111" s="43" t="s">
        <v>103</v>
      </c>
    </row>
    <row r="112" spans="1:5" x14ac:dyDescent="0.35">
      <c r="A112" s="249"/>
      <c r="B112" s="7" t="s">
        <v>180</v>
      </c>
      <c r="C112" s="7">
        <v>60</v>
      </c>
      <c r="D112" s="72">
        <f t="shared" si="1"/>
        <v>1.1415525114155251E-4</v>
      </c>
      <c r="E112" s="43" t="s">
        <v>100</v>
      </c>
    </row>
    <row r="113" spans="1:5" x14ac:dyDescent="0.35">
      <c r="A113" s="249"/>
      <c r="B113" s="7" t="s">
        <v>181</v>
      </c>
      <c r="C113" s="7">
        <v>30</v>
      </c>
      <c r="D113" s="72">
        <f t="shared" si="1"/>
        <v>5.7077625570776254E-5</v>
      </c>
      <c r="E113" s="43" t="s">
        <v>95</v>
      </c>
    </row>
    <row r="114" spans="1:5" x14ac:dyDescent="0.35">
      <c r="A114" s="249"/>
      <c r="B114" s="7" t="s">
        <v>130</v>
      </c>
      <c r="C114" s="7">
        <v>30</v>
      </c>
      <c r="D114" s="72">
        <f t="shared" si="1"/>
        <v>5.7077625570776254E-5</v>
      </c>
      <c r="E114" s="43" t="s">
        <v>93</v>
      </c>
    </row>
    <row r="115" spans="1:5" x14ac:dyDescent="0.35">
      <c r="A115" s="249"/>
      <c r="B115" s="7" t="s">
        <v>96</v>
      </c>
      <c r="C115" s="7">
        <v>30</v>
      </c>
      <c r="D115" s="72">
        <f t="shared" si="1"/>
        <v>5.7077625570776254E-5</v>
      </c>
      <c r="E115" s="43" t="s">
        <v>106</v>
      </c>
    </row>
    <row r="116" spans="1:5" x14ac:dyDescent="0.35">
      <c r="A116" s="249"/>
      <c r="B116" s="7" t="s">
        <v>182</v>
      </c>
      <c r="C116" s="7">
        <v>150</v>
      </c>
      <c r="D116" s="72">
        <f t="shared" si="1"/>
        <v>2.8538812785388126E-4</v>
      </c>
      <c r="E116" s="43" t="s">
        <v>26</v>
      </c>
    </row>
    <row r="117" spans="1:5" x14ac:dyDescent="0.35">
      <c r="A117" s="249"/>
      <c r="B117" s="7" t="s">
        <v>162</v>
      </c>
      <c r="C117" s="7">
        <v>150</v>
      </c>
      <c r="D117" s="72">
        <f t="shared" si="1"/>
        <v>2.8538812785388126E-4</v>
      </c>
      <c r="E117" s="43" t="s">
        <v>95</v>
      </c>
    </row>
    <row r="118" spans="1:5" ht="15" thickBot="1" x14ac:dyDescent="0.4">
      <c r="A118" s="250"/>
      <c r="B118" s="21" t="s">
        <v>183</v>
      </c>
      <c r="C118" s="21">
        <v>30</v>
      </c>
      <c r="D118" s="75">
        <f t="shared" si="1"/>
        <v>5.7077625570776254E-5</v>
      </c>
      <c r="E118" s="44" t="s">
        <v>103</v>
      </c>
    </row>
    <row r="119" spans="1:5" x14ac:dyDescent="0.35">
      <c r="A119" s="258" t="s">
        <v>194</v>
      </c>
      <c r="B119" s="80" t="s">
        <v>186</v>
      </c>
      <c r="C119" s="73">
        <v>120</v>
      </c>
      <c r="D119" s="78">
        <f t="shared" si="1"/>
        <v>2.2831050228310502E-4</v>
      </c>
      <c r="E119" s="74" t="s">
        <v>103</v>
      </c>
    </row>
    <row r="120" spans="1:5" x14ac:dyDescent="0.35">
      <c r="A120" s="259"/>
      <c r="B120" s="31" t="s">
        <v>92</v>
      </c>
      <c r="C120" s="7">
        <f>6*60</f>
        <v>360</v>
      </c>
      <c r="D120" s="72">
        <f t="shared" si="1"/>
        <v>6.8493150684931507E-4</v>
      </c>
      <c r="E120" s="43" t="s">
        <v>92</v>
      </c>
    </row>
    <row r="121" spans="1:5" x14ac:dyDescent="0.35">
      <c r="A121" s="259"/>
      <c r="B121" s="31" t="s">
        <v>123</v>
      </c>
      <c r="C121" s="7">
        <v>30</v>
      </c>
      <c r="D121" s="72">
        <f t="shared" si="1"/>
        <v>5.7077625570776254E-5</v>
      </c>
      <c r="E121" s="43" t="s">
        <v>93</v>
      </c>
    </row>
    <row r="122" spans="1:5" x14ac:dyDescent="0.35">
      <c r="A122" s="259"/>
      <c r="B122" s="31" t="s">
        <v>96</v>
      </c>
      <c r="C122" s="7">
        <v>30</v>
      </c>
      <c r="D122" s="72">
        <f t="shared" si="1"/>
        <v>5.7077625570776254E-5</v>
      </c>
      <c r="E122" s="43" t="s">
        <v>106</v>
      </c>
    </row>
    <row r="123" spans="1:5" x14ac:dyDescent="0.35">
      <c r="A123" s="259"/>
      <c r="B123" s="31" t="s">
        <v>187</v>
      </c>
      <c r="C123" s="7">
        <v>60</v>
      </c>
      <c r="D123" s="72">
        <f t="shared" si="1"/>
        <v>1.1415525114155251E-4</v>
      </c>
      <c r="E123" s="43" t="s">
        <v>188</v>
      </c>
    </row>
    <row r="124" spans="1:5" x14ac:dyDescent="0.35">
      <c r="A124" s="259"/>
      <c r="B124" s="31" t="s">
        <v>118</v>
      </c>
      <c r="C124" s="7">
        <v>90</v>
      </c>
      <c r="D124" s="72">
        <f t="shared" si="1"/>
        <v>1.7123287671232877E-4</v>
      </c>
      <c r="E124" s="43" t="s">
        <v>463</v>
      </c>
    </row>
    <row r="125" spans="1:5" x14ac:dyDescent="0.35">
      <c r="A125" s="259"/>
      <c r="B125" s="31" t="s">
        <v>101</v>
      </c>
      <c r="C125" s="7">
        <v>30</v>
      </c>
      <c r="D125" s="72">
        <f t="shared" si="1"/>
        <v>5.7077625570776254E-5</v>
      </c>
      <c r="E125" s="43" t="s">
        <v>93</v>
      </c>
    </row>
    <row r="126" spans="1:5" x14ac:dyDescent="0.35">
      <c r="A126" s="259"/>
      <c r="B126" s="31" t="s">
        <v>118</v>
      </c>
      <c r="C126" s="7">
        <v>30</v>
      </c>
      <c r="D126" s="72">
        <f t="shared" si="1"/>
        <v>5.7077625570776254E-5</v>
      </c>
      <c r="E126" s="43" t="s">
        <v>463</v>
      </c>
    </row>
    <row r="127" spans="1:5" x14ac:dyDescent="0.35">
      <c r="A127" s="259"/>
      <c r="B127" s="31" t="s">
        <v>179</v>
      </c>
      <c r="C127" s="7">
        <f>60*1.5</f>
        <v>90</v>
      </c>
      <c r="D127" s="72">
        <f t="shared" si="1"/>
        <v>1.7123287671232877E-4</v>
      </c>
      <c r="E127" s="43" t="s">
        <v>92</v>
      </c>
    </row>
    <row r="128" spans="1:5" x14ac:dyDescent="0.35">
      <c r="A128" s="259"/>
      <c r="B128" s="31" t="s">
        <v>103</v>
      </c>
      <c r="C128" s="7">
        <v>30</v>
      </c>
      <c r="D128" s="72">
        <f t="shared" si="1"/>
        <v>5.7077625570776254E-5</v>
      </c>
      <c r="E128" s="43" t="s">
        <v>103</v>
      </c>
    </row>
    <row r="129" spans="1:5" x14ac:dyDescent="0.35">
      <c r="A129" s="259"/>
      <c r="B129" s="31" t="s">
        <v>189</v>
      </c>
      <c r="C129" s="7">
        <f>4*60</f>
        <v>240</v>
      </c>
      <c r="D129" s="72">
        <f t="shared" si="1"/>
        <v>4.5662100456621003E-4</v>
      </c>
      <c r="E129" s="43" t="s">
        <v>192</v>
      </c>
    </row>
    <row r="130" spans="1:5" x14ac:dyDescent="0.35">
      <c r="A130" s="259"/>
      <c r="B130" s="31" t="s">
        <v>130</v>
      </c>
      <c r="C130" s="7">
        <v>60</v>
      </c>
      <c r="D130" s="72">
        <f t="shared" si="1"/>
        <v>1.1415525114155251E-4</v>
      </c>
      <c r="E130" s="43" t="s">
        <v>93</v>
      </c>
    </row>
    <row r="131" spans="1:5" x14ac:dyDescent="0.35">
      <c r="A131" s="259"/>
      <c r="B131" s="31" t="s">
        <v>190</v>
      </c>
      <c r="C131" s="7">
        <v>60</v>
      </c>
      <c r="D131" s="72">
        <f t="shared" si="1"/>
        <v>1.1415525114155251E-4</v>
      </c>
      <c r="E131" s="43" t="s">
        <v>193</v>
      </c>
    </row>
    <row r="132" spans="1:5" x14ac:dyDescent="0.35">
      <c r="A132" s="259"/>
      <c r="B132" s="31" t="s">
        <v>191</v>
      </c>
      <c r="C132" s="7">
        <v>180</v>
      </c>
      <c r="D132" s="72">
        <f t="shared" si="1"/>
        <v>3.4246575342465754E-4</v>
      </c>
      <c r="E132" s="43" t="s">
        <v>95</v>
      </c>
    </row>
    <row r="133" spans="1:5" ht="15" thickBot="1" x14ac:dyDescent="0.4">
      <c r="A133" s="259"/>
      <c r="B133" s="81" t="s">
        <v>118</v>
      </c>
      <c r="C133" s="76">
        <v>30</v>
      </c>
      <c r="D133" s="77">
        <f t="shared" si="1"/>
        <v>5.7077625570776254E-5</v>
      </c>
      <c r="E133" s="79" t="s">
        <v>463</v>
      </c>
    </row>
    <row r="134" spans="1:5" x14ac:dyDescent="0.35">
      <c r="A134" s="260">
        <v>44920</v>
      </c>
      <c r="B134" s="82" t="s">
        <v>118</v>
      </c>
      <c r="C134" s="73">
        <v>60</v>
      </c>
      <c r="D134" s="78">
        <f t="shared" si="1"/>
        <v>1.1415525114155251E-4</v>
      </c>
      <c r="E134" s="43" t="s">
        <v>463</v>
      </c>
    </row>
    <row r="135" spans="1:5" x14ac:dyDescent="0.35">
      <c r="A135" s="261"/>
      <c r="B135" s="24" t="s">
        <v>92</v>
      </c>
      <c r="C135" s="7">
        <v>420</v>
      </c>
      <c r="D135" s="72">
        <f t="shared" si="1"/>
        <v>7.9908675799086762E-4</v>
      </c>
      <c r="E135" s="43" t="s">
        <v>93</v>
      </c>
    </row>
    <row r="136" spans="1:5" x14ac:dyDescent="0.35">
      <c r="A136" s="261"/>
      <c r="B136" s="24" t="s">
        <v>198</v>
      </c>
      <c r="C136" s="7">
        <v>180</v>
      </c>
      <c r="D136" s="72">
        <f t="shared" si="1"/>
        <v>3.4246575342465754E-4</v>
      </c>
      <c r="E136" s="43" t="s">
        <v>106</v>
      </c>
    </row>
    <row r="137" spans="1:5" x14ac:dyDescent="0.35">
      <c r="A137" s="261"/>
      <c r="B137" s="24" t="s">
        <v>199</v>
      </c>
      <c r="C137" s="7">
        <v>180</v>
      </c>
      <c r="D137" s="72">
        <f t="shared" si="1"/>
        <v>3.4246575342465754E-4</v>
      </c>
      <c r="E137" s="43" t="s">
        <v>106</v>
      </c>
    </row>
    <row r="138" spans="1:5" x14ac:dyDescent="0.35">
      <c r="A138" s="261"/>
      <c r="B138" s="24" t="s">
        <v>102</v>
      </c>
      <c r="C138" s="7">
        <v>60</v>
      </c>
      <c r="D138" s="72">
        <f t="shared" si="1"/>
        <v>1.1415525114155251E-4</v>
      </c>
      <c r="E138" s="43" t="s">
        <v>103</v>
      </c>
    </row>
    <row r="139" spans="1:5" x14ac:dyDescent="0.35">
      <c r="A139" s="261"/>
      <c r="B139" s="24" t="s">
        <v>200</v>
      </c>
      <c r="C139" s="7">
        <f>60*7</f>
        <v>420</v>
      </c>
      <c r="D139" s="72">
        <f t="shared" ref="D139:D202" si="2">C139/$C$3</f>
        <v>7.9908675799086762E-4</v>
      </c>
      <c r="E139" s="43" t="s">
        <v>453</v>
      </c>
    </row>
    <row r="140" spans="1:5" x14ac:dyDescent="0.35">
      <c r="A140" s="261"/>
      <c r="B140" s="24" t="s">
        <v>201</v>
      </c>
      <c r="C140" s="7">
        <v>30</v>
      </c>
      <c r="D140" s="72">
        <f t="shared" si="2"/>
        <v>5.7077625570776254E-5</v>
      </c>
      <c r="E140" s="43" t="s">
        <v>93</v>
      </c>
    </row>
    <row r="141" spans="1:5" ht="15" thickBot="1" x14ac:dyDescent="0.4">
      <c r="A141" s="261"/>
      <c r="B141" s="84" t="s">
        <v>92</v>
      </c>
      <c r="C141" s="76">
        <v>60</v>
      </c>
      <c r="D141" s="77">
        <f t="shared" si="2"/>
        <v>1.1415525114155251E-4</v>
      </c>
      <c r="E141" s="79" t="s">
        <v>92</v>
      </c>
    </row>
    <row r="142" spans="1:5" x14ac:dyDescent="0.35">
      <c r="A142" s="248">
        <v>44921</v>
      </c>
      <c r="B142" s="73" t="s">
        <v>92</v>
      </c>
      <c r="C142" s="73">
        <f>7.5*60</f>
        <v>450</v>
      </c>
      <c r="D142" s="78">
        <f t="shared" si="2"/>
        <v>8.5616438356164379E-4</v>
      </c>
      <c r="E142" s="74" t="s">
        <v>92</v>
      </c>
    </row>
    <row r="143" spans="1:5" x14ac:dyDescent="0.35">
      <c r="A143" s="249"/>
      <c r="B143" s="7" t="s">
        <v>123</v>
      </c>
      <c r="C143" s="7">
        <v>30</v>
      </c>
      <c r="D143" s="72">
        <f t="shared" si="2"/>
        <v>5.7077625570776254E-5</v>
      </c>
      <c r="E143" s="43" t="s">
        <v>93</v>
      </c>
    </row>
    <row r="144" spans="1:5" x14ac:dyDescent="0.35">
      <c r="A144" s="249"/>
      <c r="B144" s="7" t="s">
        <v>160</v>
      </c>
      <c r="C144" s="7">
        <v>180</v>
      </c>
      <c r="D144" s="72">
        <f t="shared" si="2"/>
        <v>3.4246575342465754E-4</v>
      </c>
      <c r="E144" s="43" t="s">
        <v>103</v>
      </c>
    </row>
    <row r="145" spans="1:5" x14ac:dyDescent="0.35">
      <c r="A145" s="249"/>
      <c r="B145" s="7" t="s">
        <v>192</v>
      </c>
      <c r="C145" s="7">
        <v>240</v>
      </c>
      <c r="D145" s="72">
        <f t="shared" si="2"/>
        <v>4.5662100456621003E-4</v>
      </c>
      <c r="E145" s="43" t="s">
        <v>192</v>
      </c>
    </row>
    <row r="146" spans="1:5" x14ac:dyDescent="0.35">
      <c r="A146" s="249"/>
      <c r="B146" s="7" t="s">
        <v>101</v>
      </c>
      <c r="C146" s="7">
        <v>60</v>
      </c>
      <c r="D146" s="72">
        <f t="shared" si="2"/>
        <v>1.1415525114155251E-4</v>
      </c>
      <c r="E146" s="43" t="s">
        <v>93</v>
      </c>
    </row>
    <row r="147" spans="1:5" x14ac:dyDescent="0.35">
      <c r="A147" s="249"/>
      <c r="B147" s="7" t="s">
        <v>92</v>
      </c>
      <c r="C147" s="7">
        <v>120</v>
      </c>
      <c r="D147" s="72">
        <f t="shared" si="2"/>
        <v>2.2831050228310502E-4</v>
      </c>
      <c r="E147" s="43" t="s">
        <v>92</v>
      </c>
    </row>
    <row r="148" spans="1:5" x14ac:dyDescent="0.35">
      <c r="A148" s="249"/>
      <c r="B148" s="7" t="s">
        <v>130</v>
      </c>
      <c r="C148" s="7">
        <v>60</v>
      </c>
      <c r="D148" s="72">
        <f t="shared" si="2"/>
        <v>1.1415525114155251E-4</v>
      </c>
      <c r="E148" s="43" t="s">
        <v>93</v>
      </c>
    </row>
    <row r="149" spans="1:5" x14ac:dyDescent="0.35">
      <c r="A149" s="249"/>
      <c r="B149" s="7" t="s">
        <v>204</v>
      </c>
      <c r="C149" s="7">
        <v>120</v>
      </c>
      <c r="D149" s="72">
        <f t="shared" si="2"/>
        <v>2.2831050228310502E-4</v>
      </c>
      <c r="E149" s="43" t="s">
        <v>453</v>
      </c>
    </row>
    <row r="150" spans="1:5" x14ac:dyDescent="0.35">
      <c r="A150" s="249"/>
      <c r="B150" s="7" t="s">
        <v>182</v>
      </c>
      <c r="C150" s="7">
        <v>60</v>
      </c>
      <c r="D150" s="72">
        <f t="shared" si="2"/>
        <v>1.1415525114155251E-4</v>
      </c>
      <c r="E150" s="43" t="s">
        <v>26</v>
      </c>
    </row>
    <row r="151" spans="1:5" x14ac:dyDescent="0.35">
      <c r="A151" s="249"/>
      <c r="B151" s="7" t="s">
        <v>129</v>
      </c>
      <c r="C151" s="7">
        <v>60</v>
      </c>
      <c r="D151" s="72">
        <f t="shared" si="2"/>
        <v>1.1415525114155251E-4</v>
      </c>
      <c r="E151" s="43" t="s">
        <v>103</v>
      </c>
    </row>
    <row r="152" spans="1:5" ht="15" thickBot="1" x14ac:dyDescent="0.4">
      <c r="A152" s="249"/>
      <c r="B152" s="76" t="s">
        <v>191</v>
      </c>
      <c r="C152" s="76">
        <v>60</v>
      </c>
      <c r="D152" s="77">
        <f t="shared" si="2"/>
        <v>1.1415525114155251E-4</v>
      </c>
      <c r="E152" s="79" t="s">
        <v>95</v>
      </c>
    </row>
    <row r="153" spans="1:5" x14ac:dyDescent="0.35">
      <c r="A153" s="248">
        <v>44922</v>
      </c>
      <c r="B153" s="73" t="s">
        <v>204</v>
      </c>
      <c r="C153" s="73">
        <v>60</v>
      </c>
      <c r="D153" s="78">
        <f t="shared" si="2"/>
        <v>1.1415525114155251E-4</v>
      </c>
      <c r="E153" s="74" t="s">
        <v>453</v>
      </c>
    </row>
    <row r="154" spans="1:5" x14ac:dyDescent="0.35">
      <c r="A154" s="249"/>
      <c r="B154" s="7" t="s">
        <v>92</v>
      </c>
      <c r="C154" s="7">
        <v>420</v>
      </c>
      <c r="D154" s="72">
        <f t="shared" si="2"/>
        <v>7.9908675799086762E-4</v>
      </c>
      <c r="E154" s="43" t="s">
        <v>92</v>
      </c>
    </row>
    <row r="155" spans="1:5" x14ac:dyDescent="0.35">
      <c r="A155" s="249"/>
      <c r="B155" s="7" t="s">
        <v>123</v>
      </c>
      <c r="C155" s="7">
        <v>30</v>
      </c>
      <c r="D155" s="72">
        <f t="shared" si="2"/>
        <v>5.7077625570776254E-5</v>
      </c>
      <c r="E155" s="43" t="s">
        <v>93</v>
      </c>
    </row>
    <row r="156" spans="1:5" x14ac:dyDescent="0.35">
      <c r="A156" s="249"/>
      <c r="B156" s="7" t="s">
        <v>207</v>
      </c>
      <c r="C156" s="7">
        <v>30</v>
      </c>
      <c r="D156" s="72">
        <f t="shared" si="2"/>
        <v>5.7077625570776254E-5</v>
      </c>
      <c r="E156" s="43" t="s">
        <v>93</v>
      </c>
    </row>
    <row r="157" spans="1:5" x14ac:dyDescent="0.35">
      <c r="A157" s="249"/>
      <c r="B157" s="7" t="s">
        <v>208</v>
      </c>
      <c r="C157" s="7">
        <f>3*60</f>
        <v>180</v>
      </c>
      <c r="D157" s="72">
        <f t="shared" si="2"/>
        <v>3.4246575342465754E-4</v>
      </c>
      <c r="E157" s="43" t="s">
        <v>100</v>
      </c>
    </row>
    <row r="158" spans="1:5" x14ac:dyDescent="0.35">
      <c r="A158" s="249"/>
      <c r="B158" s="7" t="s">
        <v>101</v>
      </c>
      <c r="C158" s="7">
        <v>30</v>
      </c>
      <c r="D158" s="72">
        <f t="shared" si="2"/>
        <v>5.7077625570776254E-5</v>
      </c>
      <c r="E158" s="43" t="s">
        <v>93</v>
      </c>
    </row>
    <row r="159" spans="1:5" x14ac:dyDescent="0.35">
      <c r="A159" s="249"/>
      <c r="B159" s="7" t="s">
        <v>179</v>
      </c>
      <c r="C159" s="7">
        <v>240</v>
      </c>
      <c r="D159" s="72">
        <f t="shared" si="2"/>
        <v>4.5662100456621003E-4</v>
      </c>
      <c r="E159" s="43" t="s">
        <v>92</v>
      </c>
    </row>
    <row r="160" spans="1:5" x14ac:dyDescent="0.35">
      <c r="A160" s="249"/>
      <c r="B160" s="7" t="s">
        <v>209</v>
      </c>
      <c r="C160" s="7">
        <v>90</v>
      </c>
      <c r="D160" s="72">
        <f t="shared" si="2"/>
        <v>1.7123287671232877E-4</v>
      </c>
      <c r="E160" s="43" t="s">
        <v>95</v>
      </c>
    </row>
    <row r="161" spans="1:5" x14ac:dyDescent="0.35">
      <c r="A161" s="249"/>
      <c r="B161" s="7" t="s">
        <v>210</v>
      </c>
      <c r="C161" s="7">
        <v>60</v>
      </c>
      <c r="D161" s="72">
        <f t="shared" si="2"/>
        <v>1.1415525114155251E-4</v>
      </c>
      <c r="E161" s="43" t="s">
        <v>100</v>
      </c>
    </row>
    <row r="162" spans="1:5" x14ac:dyDescent="0.35">
      <c r="A162" s="249"/>
      <c r="B162" s="7" t="s">
        <v>211</v>
      </c>
      <c r="C162" s="7">
        <v>120</v>
      </c>
      <c r="D162" s="72">
        <f t="shared" si="2"/>
        <v>2.2831050228310502E-4</v>
      </c>
      <c r="E162" s="43" t="s">
        <v>106</v>
      </c>
    </row>
    <row r="163" spans="1:5" x14ac:dyDescent="0.35">
      <c r="A163" s="249"/>
      <c r="B163" s="7" t="s">
        <v>212</v>
      </c>
      <c r="C163" s="7">
        <v>90</v>
      </c>
      <c r="D163" s="72">
        <f t="shared" si="2"/>
        <v>1.7123287671232877E-4</v>
      </c>
      <c r="E163" s="43" t="s">
        <v>453</v>
      </c>
    </row>
    <row r="164" spans="1:5" x14ac:dyDescent="0.35">
      <c r="A164" s="249"/>
      <c r="B164" s="7" t="s">
        <v>129</v>
      </c>
      <c r="C164" s="7">
        <v>30</v>
      </c>
      <c r="D164" s="72">
        <f t="shared" si="2"/>
        <v>5.7077625570776254E-5</v>
      </c>
      <c r="E164" s="43" t="s">
        <v>103</v>
      </c>
    </row>
    <row r="165" spans="1:5" ht="15" thickBot="1" x14ac:dyDescent="0.4">
      <c r="A165" s="250"/>
      <c r="B165" s="21" t="s">
        <v>92</v>
      </c>
      <c r="C165" s="21">
        <v>60</v>
      </c>
      <c r="D165" s="75">
        <f t="shared" si="2"/>
        <v>1.1415525114155251E-4</v>
      </c>
      <c r="E165" s="44" t="s">
        <v>92</v>
      </c>
    </row>
    <row r="166" spans="1:5" x14ac:dyDescent="0.35">
      <c r="A166" s="248">
        <v>44923</v>
      </c>
      <c r="B166" s="73" t="s">
        <v>92</v>
      </c>
      <c r="C166" s="73">
        <v>420</v>
      </c>
      <c r="D166" s="78">
        <f t="shared" si="2"/>
        <v>7.9908675799086762E-4</v>
      </c>
      <c r="E166" s="74" t="s">
        <v>92</v>
      </c>
    </row>
    <row r="167" spans="1:5" x14ac:dyDescent="0.35">
      <c r="A167" s="249"/>
      <c r="B167" s="7" t="s">
        <v>198</v>
      </c>
      <c r="C167" s="7">
        <v>120</v>
      </c>
      <c r="D167" s="72">
        <f t="shared" si="2"/>
        <v>2.2831050228310502E-4</v>
      </c>
      <c r="E167" s="43" t="s">
        <v>106</v>
      </c>
    </row>
    <row r="168" spans="1:5" x14ac:dyDescent="0.35">
      <c r="A168" s="249"/>
      <c r="B168" s="7" t="s">
        <v>214</v>
      </c>
      <c r="C168" s="7">
        <v>30</v>
      </c>
      <c r="D168" s="72">
        <f t="shared" si="2"/>
        <v>5.7077625570776254E-5</v>
      </c>
      <c r="E168" s="43" t="s">
        <v>100</v>
      </c>
    </row>
    <row r="169" spans="1:5" x14ac:dyDescent="0.35">
      <c r="A169" s="249"/>
      <c r="B169" s="7" t="s">
        <v>215</v>
      </c>
      <c r="C169" s="7">
        <v>30</v>
      </c>
      <c r="D169" s="72">
        <f t="shared" si="2"/>
        <v>5.7077625570776254E-5</v>
      </c>
      <c r="E169" s="43" t="s">
        <v>92</v>
      </c>
    </row>
    <row r="170" spans="1:5" x14ac:dyDescent="0.35">
      <c r="A170" s="249"/>
      <c r="B170" s="7" t="s">
        <v>216</v>
      </c>
      <c r="C170" s="7">
        <v>30</v>
      </c>
      <c r="D170" s="72">
        <f t="shared" si="2"/>
        <v>5.7077625570776254E-5</v>
      </c>
      <c r="E170" s="43" t="s">
        <v>100</v>
      </c>
    </row>
    <row r="171" spans="1:5" x14ac:dyDescent="0.35">
      <c r="A171" s="249"/>
      <c r="B171" s="7" t="s">
        <v>217</v>
      </c>
      <c r="C171" s="7">
        <v>30</v>
      </c>
      <c r="D171" s="72">
        <f t="shared" si="2"/>
        <v>5.7077625570776254E-5</v>
      </c>
      <c r="E171" s="43" t="s">
        <v>100</v>
      </c>
    </row>
    <row r="172" spans="1:5" x14ac:dyDescent="0.35">
      <c r="A172" s="249"/>
      <c r="B172" s="7" t="s">
        <v>218</v>
      </c>
      <c r="C172" s="7">
        <v>30</v>
      </c>
      <c r="D172" s="72">
        <f t="shared" si="2"/>
        <v>5.7077625570776254E-5</v>
      </c>
      <c r="E172" s="43" t="s">
        <v>100</v>
      </c>
    </row>
    <row r="173" spans="1:5" x14ac:dyDescent="0.35">
      <c r="A173" s="249"/>
      <c r="B173" s="7" t="s">
        <v>219</v>
      </c>
      <c r="C173" s="7">
        <v>60</v>
      </c>
      <c r="D173" s="72">
        <f t="shared" si="2"/>
        <v>1.1415525114155251E-4</v>
      </c>
      <c r="E173" s="43" t="s">
        <v>93</v>
      </c>
    </row>
    <row r="174" spans="1:5" x14ac:dyDescent="0.35">
      <c r="A174" s="249"/>
      <c r="B174" s="7" t="s">
        <v>179</v>
      </c>
      <c r="C174" s="7">
        <v>60</v>
      </c>
      <c r="D174" s="72">
        <f t="shared" si="2"/>
        <v>1.1415525114155251E-4</v>
      </c>
      <c r="E174" s="43" t="s">
        <v>92</v>
      </c>
    </row>
    <row r="175" spans="1:5" x14ac:dyDescent="0.35">
      <c r="A175" s="249"/>
      <c r="B175" s="7" t="s">
        <v>156</v>
      </c>
      <c r="C175" s="7">
        <v>180</v>
      </c>
      <c r="D175" s="72">
        <f t="shared" si="2"/>
        <v>3.4246575342465754E-4</v>
      </c>
      <c r="E175" s="43" t="s">
        <v>192</v>
      </c>
    </row>
    <row r="176" spans="1:5" x14ac:dyDescent="0.35">
      <c r="A176" s="249"/>
      <c r="B176" s="7" t="s">
        <v>103</v>
      </c>
      <c r="C176" s="7">
        <v>60</v>
      </c>
      <c r="D176" s="72">
        <f t="shared" si="2"/>
        <v>1.1415525114155251E-4</v>
      </c>
      <c r="E176" s="43" t="s">
        <v>103</v>
      </c>
    </row>
    <row r="177" spans="1:5" x14ac:dyDescent="0.35">
      <c r="A177" s="249"/>
      <c r="B177" s="7" t="s">
        <v>95</v>
      </c>
      <c r="C177" s="7">
        <v>30</v>
      </c>
      <c r="D177" s="72">
        <f t="shared" si="2"/>
        <v>5.7077625570776254E-5</v>
      </c>
      <c r="E177" s="43" t="s">
        <v>95</v>
      </c>
    </row>
    <row r="178" spans="1:5" x14ac:dyDescent="0.35">
      <c r="A178" s="249"/>
      <c r="B178" s="7" t="s">
        <v>130</v>
      </c>
      <c r="C178" s="7">
        <v>40</v>
      </c>
      <c r="D178" s="72">
        <f t="shared" si="2"/>
        <v>7.6103500761035014E-5</v>
      </c>
      <c r="E178" s="43" t="s">
        <v>93</v>
      </c>
    </row>
    <row r="179" spans="1:5" x14ac:dyDescent="0.35">
      <c r="A179" s="249"/>
      <c r="B179" s="7" t="s">
        <v>220</v>
      </c>
      <c r="C179" s="7">
        <v>40</v>
      </c>
      <c r="D179" s="72">
        <f t="shared" si="2"/>
        <v>7.6103500761035014E-5</v>
      </c>
      <c r="E179" s="43" t="s">
        <v>100</v>
      </c>
    </row>
    <row r="180" spans="1:5" x14ac:dyDescent="0.35">
      <c r="A180" s="249"/>
      <c r="B180" s="7" t="s">
        <v>221</v>
      </c>
      <c r="C180" s="7">
        <v>20</v>
      </c>
      <c r="D180" s="72">
        <f t="shared" si="2"/>
        <v>3.8051750380517507E-5</v>
      </c>
      <c r="E180" s="43" t="s">
        <v>100</v>
      </c>
    </row>
    <row r="181" spans="1:5" x14ac:dyDescent="0.35">
      <c r="A181" s="249"/>
      <c r="B181" s="7" t="s">
        <v>222</v>
      </c>
      <c r="C181" s="7">
        <v>20</v>
      </c>
      <c r="D181" s="72">
        <f t="shared" si="2"/>
        <v>3.8051750380517507E-5</v>
      </c>
      <c r="E181" s="43" t="s">
        <v>100</v>
      </c>
    </row>
    <row r="182" spans="1:5" x14ac:dyDescent="0.35">
      <c r="A182" s="249"/>
      <c r="B182" s="7" t="s">
        <v>160</v>
      </c>
      <c r="C182" s="7">
        <v>30</v>
      </c>
      <c r="D182" s="72">
        <f t="shared" si="2"/>
        <v>5.7077625570776254E-5</v>
      </c>
      <c r="E182" s="43" t="s">
        <v>103</v>
      </c>
    </row>
    <row r="183" spans="1:5" x14ac:dyDescent="0.35">
      <c r="A183" s="249"/>
      <c r="B183" s="7" t="s">
        <v>191</v>
      </c>
      <c r="C183" s="7">
        <v>150</v>
      </c>
      <c r="D183" s="72">
        <f t="shared" si="2"/>
        <v>2.8538812785388126E-4</v>
      </c>
      <c r="E183" s="43" t="s">
        <v>95</v>
      </c>
    </row>
    <row r="184" spans="1:5" ht="15" thickBot="1" x14ac:dyDescent="0.4">
      <c r="A184" s="250"/>
      <c r="B184" s="21" t="s">
        <v>183</v>
      </c>
      <c r="C184" s="21">
        <v>60</v>
      </c>
      <c r="D184" s="75">
        <f t="shared" si="2"/>
        <v>1.1415525114155251E-4</v>
      </c>
      <c r="E184" s="44" t="s">
        <v>103</v>
      </c>
    </row>
    <row r="185" spans="1:5" x14ac:dyDescent="0.35">
      <c r="A185" s="248">
        <v>44924</v>
      </c>
      <c r="B185" s="73" t="s">
        <v>129</v>
      </c>
      <c r="C185" s="73">
        <v>60</v>
      </c>
      <c r="D185" s="78">
        <f t="shared" si="2"/>
        <v>1.1415525114155251E-4</v>
      </c>
      <c r="E185" s="74" t="s">
        <v>103</v>
      </c>
    </row>
    <row r="186" spans="1:5" x14ac:dyDescent="0.35">
      <c r="A186" s="249"/>
      <c r="B186" s="7" t="s">
        <v>92</v>
      </c>
      <c r="C186" s="7">
        <v>420</v>
      </c>
      <c r="D186" s="72">
        <f t="shared" si="2"/>
        <v>7.9908675799086762E-4</v>
      </c>
      <c r="E186" s="43" t="s">
        <v>92</v>
      </c>
    </row>
    <row r="187" spans="1:5" x14ac:dyDescent="0.35">
      <c r="A187" s="249"/>
      <c r="B187" s="7" t="s">
        <v>123</v>
      </c>
      <c r="C187" s="7">
        <v>30</v>
      </c>
      <c r="D187" s="72">
        <f t="shared" si="2"/>
        <v>5.7077625570776254E-5</v>
      </c>
      <c r="E187" s="43" t="s">
        <v>93</v>
      </c>
    </row>
    <row r="188" spans="1:5" x14ac:dyDescent="0.35">
      <c r="A188" s="249"/>
      <c r="B188" s="7" t="s">
        <v>173</v>
      </c>
      <c r="C188" s="7">
        <v>40</v>
      </c>
      <c r="D188" s="72">
        <f t="shared" si="2"/>
        <v>7.6103500761035014E-5</v>
      </c>
      <c r="E188" s="43" t="s">
        <v>100</v>
      </c>
    </row>
    <row r="189" spans="1:5" x14ac:dyDescent="0.35">
      <c r="A189" s="249"/>
      <c r="B189" s="7" t="s">
        <v>102</v>
      </c>
      <c r="C189" s="7">
        <v>40</v>
      </c>
      <c r="D189" s="72">
        <f t="shared" si="2"/>
        <v>7.6103500761035014E-5</v>
      </c>
      <c r="E189" s="43" t="s">
        <v>92</v>
      </c>
    </row>
    <row r="190" spans="1:5" x14ac:dyDescent="0.35">
      <c r="A190" s="249"/>
      <c r="B190" s="7" t="s">
        <v>229</v>
      </c>
      <c r="C190" s="7">
        <v>20</v>
      </c>
      <c r="D190" s="72">
        <f t="shared" si="2"/>
        <v>3.8051750380517507E-5</v>
      </c>
      <c r="E190" s="43" t="s">
        <v>106</v>
      </c>
    </row>
    <row r="191" spans="1:5" x14ac:dyDescent="0.35">
      <c r="A191" s="249"/>
      <c r="B191" s="7" t="s">
        <v>231</v>
      </c>
      <c r="C191" s="7">
        <v>20</v>
      </c>
      <c r="D191" s="72">
        <f t="shared" si="2"/>
        <v>3.8051750380517507E-5</v>
      </c>
      <c r="E191" s="43" t="s">
        <v>100</v>
      </c>
    </row>
    <row r="192" spans="1:5" x14ac:dyDescent="0.35">
      <c r="A192" s="249"/>
      <c r="B192" s="7" t="s">
        <v>230</v>
      </c>
      <c r="C192" s="7">
        <v>60</v>
      </c>
      <c r="D192" s="72">
        <f t="shared" si="2"/>
        <v>1.1415525114155251E-4</v>
      </c>
      <c r="E192" s="43" t="s">
        <v>100</v>
      </c>
    </row>
    <row r="193" spans="1:5" x14ac:dyDescent="0.35">
      <c r="A193" s="249"/>
      <c r="B193" s="7" t="s">
        <v>101</v>
      </c>
      <c r="C193" s="7">
        <v>60</v>
      </c>
      <c r="D193" s="72">
        <f t="shared" si="2"/>
        <v>1.1415525114155251E-4</v>
      </c>
      <c r="E193" s="43" t="s">
        <v>93</v>
      </c>
    </row>
    <row r="194" spans="1:5" x14ac:dyDescent="0.35">
      <c r="A194" s="249"/>
      <c r="B194" s="7" t="s">
        <v>168</v>
      </c>
      <c r="C194" s="7">
        <v>60</v>
      </c>
      <c r="D194" s="72">
        <f t="shared" si="2"/>
        <v>1.1415525114155251E-4</v>
      </c>
      <c r="E194" s="43" t="s">
        <v>92</v>
      </c>
    </row>
    <row r="195" spans="1:5" x14ac:dyDescent="0.35">
      <c r="A195" s="249"/>
      <c r="B195" s="7" t="s">
        <v>232</v>
      </c>
      <c r="C195" s="7">
        <v>30</v>
      </c>
      <c r="D195" s="72">
        <f t="shared" si="2"/>
        <v>5.7077625570776254E-5</v>
      </c>
      <c r="E195" s="43" t="s">
        <v>100</v>
      </c>
    </row>
    <row r="196" spans="1:5" x14ac:dyDescent="0.35">
      <c r="A196" s="249"/>
      <c r="B196" s="7" t="s">
        <v>233</v>
      </c>
      <c r="C196" s="7">
        <v>20</v>
      </c>
      <c r="D196" s="72">
        <f t="shared" si="2"/>
        <v>3.8051750380517507E-5</v>
      </c>
      <c r="E196" s="43" t="s">
        <v>100</v>
      </c>
    </row>
    <row r="197" spans="1:5" x14ac:dyDescent="0.35">
      <c r="A197" s="249"/>
      <c r="B197" s="7" t="s">
        <v>234</v>
      </c>
      <c r="C197" s="7">
        <v>100</v>
      </c>
      <c r="D197" s="72">
        <f t="shared" si="2"/>
        <v>1.9025875190258751E-4</v>
      </c>
      <c r="E197" s="43" t="s">
        <v>100</v>
      </c>
    </row>
    <row r="198" spans="1:5" x14ac:dyDescent="0.35">
      <c r="A198" s="249"/>
      <c r="B198" s="7" t="s">
        <v>103</v>
      </c>
      <c r="C198" s="7">
        <v>120</v>
      </c>
      <c r="D198" s="72">
        <f t="shared" si="2"/>
        <v>2.2831050228310502E-4</v>
      </c>
      <c r="E198" s="43" t="s">
        <v>103</v>
      </c>
    </row>
    <row r="199" spans="1:5" x14ac:dyDescent="0.35">
      <c r="A199" s="249"/>
      <c r="B199" s="7" t="s">
        <v>115</v>
      </c>
      <c r="C199" s="7">
        <v>60</v>
      </c>
      <c r="D199" s="72">
        <f t="shared" si="2"/>
        <v>1.1415525114155251E-4</v>
      </c>
      <c r="E199" s="43" t="s">
        <v>95</v>
      </c>
    </row>
    <row r="200" spans="1:5" x14ac:dyDescent="0.35">
      <c r="A200" s="249"/>
      <c r="B200" s="7" t="s">
        <v>130</v>
      </c>
      <c r="C200" s="7">
        <v>30</v>
      </c>
      <c r="D200" s="72">
        <f t="shared" si="2"/>
        <v>5.7077625570776254E-5</v>
      </c>
      <c r="E200" s="43" t="s">
        <v>93</v>
      </c>
    </row>
    <row r="201" spans="1:5" x14ac:dyDescent="0.35">
      <c r="A201" s="249"/>
      <c r="B201" s="7" t="s">
        <v>235</v>
      </c>
      <c r="C201" s="7">
        <v>30</v>
      </c>
      <c r="D201" s="72">
        <f t="shared" si="2"/>
        <v>5.7077625570776254E-5</v>
      </c>
      <c r="E201" s="43" t="s">
        <v>165</v>
      </c>
    </row>
    <row r="202" spans="1:5" x14ac:dyDescent="0.35">
      <c r="A202" s="249"/>
      <c r="B202" s="7" t="s">
        <v>191</v>
      </c>
      <c r="C202" s="7">
        <v>150</v>
      </c>
      <c r="D202" s="72">
        <f t="shared" si="2"/>
        <v>2.8538812785388126E-4</v>
      </c>
      <c r="E202" s="43" t="s">
        <v>95</v>
      </c>
    </row>
    <row r="203" spans="1:5" x14ac:dyDescent="0.35">
      <c r="A203" s="249"/>
      <c r="B203" s="7" t="s">
        <v>182</v>
      </c>
      <c r="C203" s="7">
        <v>30</v>
      </c>
      <c r="D203" s="72">
        <f t="shared" ref="D203:D276" si="3">C203/$C$3</f>
        <v>5.7077625570776254E-5</v>
      </c>
      <c r="E203" s="43" t="s">
        <v>26</v>
      </c>
    </row>
    <row r="204" spans="1:5" x14ac:dyDescent="0.35">
      <c r="A204" s="249"/>
      <c r="B204" s="7" t="s">
        <v>186</v>
      </c>
      <c r="C204" s="7">
        <v>30</v>
      </c>
      <c r="D204" s="72">
        <f t="shared" si="3"/>
        <v>5.7077625570776254E-5</v>
      </c>
      <c r="E204" s="43" t="s">
        <v>453</v>
      </c>
    </row>
    <row r="205" spans="1:5" ht="15" thickBot="1" x14ac:dyDescent="0.4">
      <c r="A205" s="250"/>
      <c r="B205" s="21" t="s">
        <v>92</v>
      </c>
      <c r="C205" s="21">
        <v>30</v>
      </c>
      <c r="D205" s="75">
        <f t="shared" si="3"/>
        <v>5.7077625570776254E-5</v>
      </c>
      <c r="E205" s="44" t="s">
        <v>92</v>
      </c>
    </row>
    <row r="206" spans="1:5" x14ac:dyDescent="0.35">
      <c r="A206" s="248">
        <v>44925</v>
      </c>
      <c r="B206" s="73" t="s">
        <v>92</v>
      </c>
      <c r="C206" s="73">
        <v>420</v>
      </c>
      <c r="D206" s="78">
        <f t="shared" si="3"/>
        <v>7.9908675799086762E-4</v>
      </c>
      <c r="E206" s="74" t="s">
        <v>92</v>
      </c>
    </row>
    <row r="207" spans="1:5" x14ac:dyDescent="0.35">
      <c r="A207" s="249"/>
      <c r="B207" s="7" t="s">
        <v>123</v>
      </c>
      <c r="C207" s="7">
        <v>30</v>
      </c>
      <c r="D207" s="72">
        <f t="shared" si="3"/>
        <v>5.7077625570776254E-5</v>
      </c>
      <c r="E207" s="43" t="s">
        <v>93</v>
      </c>
    </row>
    <row r="208" spans="1:5" x14ac:dyDescent="0.35">
      <c r="A208" s="249"/>
      <c r="B208" s="7" t="s">
        <v>113</v>
      </c>
      <c r="C208" s="7">
        <v>90</v>
      </c>
      <c r="D208" s="72">
        <f t="shared" si="3"/>
        <v>1.7123287671232877E-4</v>
      </c>
      <c r="E208" s="43" t="s">
        <v>114</v>
      </c>
    </row>
    <row r="209" spans="1:5" x14ac:dyDescent="0.35">
      <c r="A209" s="249"/>
      <c r="B209" s="7" t="s">
        <v>237</v>
      </c>
      <c r="C209" s="7">
        <v>60</v>
      </c>
      <c r="D209" s="72">
        <f t="shared" si="3"/>
        <v>1.1415525114155251E-4</v>
      </c>
      <c r="E209" s="43" t="s">
        <v>100</v>
      </c>
    </row>
    <row r="210" spans="1:5" x14ac:dyDescent="0.35">
      <c r="A210" s="249"/>
      <c r="B210" s="7" t="s">
        <v>129</v>
      </c>
      <c r="C210" s="7">
        <v>120</v>
      </c>
      <c r="D210" s="72">
        <f t="shared" si="3"/>
        <v>2.2831050228310502E-4</v>
      </c>
      <c r="E210" s="43" t="s">
        <v>103</v>
      </c>
    </row>
    <row r="211" spans="1:5" x14ac:dyDescent="0.35">
      <c r="A211" s="249"/>
      <c r="B211" s="7" t="s">
        <v>168</v>
      </c>
      <c r="C211" s="7">
        <v>60</v>
      </c>
      <c r="D211" s="72">
        <f t="shared" si="3"/>
        <v>1.1415525114155251E-4</v>
      </c>
      <c r="E211" s="43" t="s">
        <v>92</v>
      </c>
    </row>
    <row r="212" spans="1:5" x14ac:dyDescent="0.35">
      <c r="A212" s="249"/>
      <c r="B212" s="7" t="s">
        <v>98</v>
      </c>
      <c r="C212" s="7">
        <v>120</v>
      </c>
      <c r="D212" s="72">
        <f t="shared" si="3"/>
        <v>2.2831050228310502E-4</v>
      </c>
      <c r="E212" s="43" t="s">
        <v>100</v>
      </c>
    </row>
    <row r="213" spans="1:5" x14ac:dyDescent="0.35">
      <c r="A213" s="249"/>
      <c r="B213" s="7" t="s">
        <v>238</v>
      </c>
      <c r="C213" s="7">
        <v>120</v>
      </c>
      <c r="D213" s="72">
        <f t="shared" si="3"/>
        <v>2.2831050228310502E-4</v>
      </c>
      <c r="E213" s="43" t="s">
        <v>100</v>
      </c>
    </row>
    <row r="214" spans="1:5" x14ac:dyDescent="0.35">
      <c r="A214" s="249"/>
      <c r="B214" s="7" t="s">
        <v>239</v>
      </c>
      <c r="C214" s="7">
        <v>120</v>
      </c>
      <c r="D214" s="72">
        <f t="shared" si="3"/>
        <v>2.2831050228310502E-4</v>
      </c>
      <c r="E214" s="43" t="s">
        <v>188</v>
      </c>
    </row>
    <row r="215" spans="1:5" x14ac:dyDescent="0.35">
      <c r="A215" s="249"/>
      <c r="B215" s="7" t="s">
        <v>130</v>
      </c>
      <c r="C215" s="7">
        <v>60</v>
      </c>
      <c r="D215" s="72">
        <f t="shared" si="3"/>
        <v>1.1415525114155251E-4</v>
      </c>
      <c r="E215" s="43" t="s">
        <v>106</v>
      </c>
    </row>
    <row r="216" spans="1:5" x14ac:dyDescent="0.35">
      <c r="A216" s="249"/>
      <c r="B216" s="7" t="s">
        <v>121</v>
      </c>
      <c r="C216" s="7">
        <v>180</v>
      </c>
      <c r="D216" s="72">
        <f t="shared" si="3"/>
        <v>3.4246575342465754E-4</v>
      </c>
      <c r="E216" s="43" t="s">
        <v>95</v>
      </c>
    </row>
    <row r="217" spans="1:5" ht="15" thickBot="1" x14ac:dyDescent="0.4">
      <c r="A217" s="250"/>
      <c r="B217" s="21" t="s">
        <v>201</v>
      </c>
      <c r="C217" s="21">
        <v>60</v>
      </c>
      <c r="D217" s="75">
        <f t="shared" si="3"/>
        <v>1.1415525114155251E-4</v>
      </c>
      <c r="E217" s="44" t="s">
        <v>93</v>
      </c>
    </row>
    <row r="218" spans="1:5" x14ac:dyDescent="0.35">
      <c r="A218" s="248">
        <v>44926</v>
      </c>
      <c r="B218" s="73" t="s">
        <v>186</v>
      </c>
      <c r="C218" s="73">
        <v>30</v>
      </c>
      <c r="D218" s="78">
        <f t="shared" si="3"/>
        <v>5.7077625570776254E-5</v>
      </c>
      <c r="E218" s="74" t="s">
        <v>453</v>
      </c>
    </row>
    <row r="219" spans="1:5" x14ac:dyDescent="0.35">
      <c r="A219" s="249"/>
      <c r="B219" s="7" t="s">
        <v>92</v>
      </c>
      <c r="C219" s="7">
        <f>5.5*60</f>
        <v>330</v>
      </c>
      <c r="D219" s="72">
        <f t="shared" si="3"/>
        <v>6.278538812785388E-4</v>
      </c>
      <c r="E219" s="43" t="s">
        <v>92</v>
      </c>
    </row>
    <row r="220" spans="1:5" x14ac:dyDescent="0.35">
      <c r="A220" s="249"/>
      <c r="B220" s="7" t="s">
        <v>116</v>
      </c>
      <c r="C220" s="7">
        <v>30</v>
      </c>
      <c r="D220" s="72">
        <f t="shared" si="3"/>
        <v>5.7077625570776254E-5</v>
      </c>
      <c r="E220" s="43" t="s">
        <v>93</v>
      </c>
    </row>
    <row r="221" spans="1:5" x14ac:dyDescent="0.35">
      <c r="A221" s="249"/>
      <c r="B221" s="7" t="s">
        <v>112</v>
      </c>
      <c r="C221" s="7">
        <v>30</v>
      </c>
      <c r="D221" s="72">
        <f t="shared" si="3"/>
        <v>5.7077625570776254E-5</v>
      </c>
      <c r="E221" s="43" t="s">
        <v>114</v>
      </c>
    </row>
    <row r="222" spans="1:5" x14ac:dyDescent="0.35">
      <c r="A222" s="249"/>
      <c r="B222" s="7" t="s">
        <v>120</v>
      </c>
      <c r="C222" s="7">
        <v>30</v>
      </c>
      <c r="D222" s="72">
        <f t="shared" si="3"/>
        <v>5.7077625570776254E-5</v>
      </c>
      <c r="E222" s="43" t="s">
        <v>92</v>
      </c>
    </row>
    <row r="223" spans="1:5" x14ac:dyDescent="0.35">
      <c r="A223" s="249"/>
      <c r="B223" s="7" t="s">
        <v>96</v>
      </c>
      <c r="C223" s="7">
        <v>90</v>
      </c>
      <c r="D223" s="72">
        <f t="shared" si="3"/>
        <v>1.7123287671232877E-4</v>
      </c>
      <c r="E223" s="43" t="s">
        <v>106</v>
      </c>
    </row>
    <row r="224" spans="1:5" x14ac:dyDescent="0.35">
      <c r="A224" s="249"/>
      <c r="B224" s="7" t="s">
        <v>244</v>
      </c>
      <c r="C224" s="7">
        <v>30</v>
      </c>
      <c r="D224" s="72">
        <f t="shared" si="3"/>
        <v>5.7077625570776254E-5</v>
      </c>
      <c r="E224" s="43" t="s">
        <v>100</v>
      </c>
    </row>
    <row r="225" spans="1:5" x14ac:dyDescent="0.35">
      <c r="A225" s="249"/>
      <c r="B225" s="7" t="s">
        <v>245</v>
      </c>
      <c r="C225" s="7">
        <v>45</v>
      </c>
      <c r="D225" s="72">
        <f t="shared" si="3"/>
        <v>8.5616438356164384E-5</v>
      </c>
      <c r="E225" s="43" t="s">
        <v>100</v>
      </c>
    </row>
    <row r="226" spans="1:5" x14ac:dyDescent="0.35">
      <c r="A226" s="249"/>
      <c r="B226" s="7" t="s">
        <v>246</v>
      </c>
      <c r="C226" s="7">
        <v>45</v>
      </c>
      <c r="D226" s="72">
        <f t="shared" si="3"/>
        <v>8.5616438356164384E-5</v>
      </c>
      <c r="E226" s="43" t="s">
        <v>100</v>
      </c>
    </row>
    <row r="227" spans="1:5" x14ac:dyDescent="0.35">
      <c r="A227" s="249"/>
      <c r="B227" s="7" t="s">
        <v>239</v>
      </c>
      <c r="C227" s="7">
        <v>30</v>
      </c>
      <c r="D227" s="72">
        <f t="shared" si="3"/>
        <v>5.7077625570776254E-5</v>
      </c>
      <c r="E227" s="43" t="s">
        <v>188</v>
      </c>
    </row>
    <row r="228" spans="1:5" x14ac:dyDescent="0.35">
      <c r="A228" s="249"/>
      <c r="B228" s="7" t="s">
        <v>101</v>
      </c>
      <c r="C228" s="7">
        <v>30</v>
      </c>
      <c r="D228" s="72">
        <f t="shared" si="3"/>
        <v>5.7077625570776254E-5</v>
      </c>
      <c r="E228" s="43" t="s">
        <v>93</v>
      </c>
    </row>
    <row r="229" spans="1:5" x14ac:dyDescent="0.35">
      <c r="A229" s="249"/>
      <c r="B229" s="7" t="s">
        <v>239</v>
      </c>
      <c r="C229" s="7">
        <v>30</v>
      </c>
      <c r="D229" s="72">
        <f t="shared" si="3"/>
        <v>5.7077625570776254E-5</v>
      </c>
      <c r="E229" s="43" t="s">
        <v>188</v>
      </c>
    </row>
    <row r="230" spans="1:5" x14ac:dyDescent="0.35">
      <c r="A230" s="249"/>
      <c r="B230" s="7" t="s">
        <v>92</v>
      </c>
      <c r="C230" s="7">
        <v>120</v>
      </c>
      <c r="D230" s="72">
        <f t="shared" si="3"/>
        <v>2.2831050228310502E-4</v>
      </c>
      <c r="E230" s="43" t="s">
        <v>92</v>
      </c>
    </row>
    <row r="231" spans="1:5" x14ac:dyDescent="0.35">
      <c r="A231" s="249"/>
      <c r="B231" s="7" t="s">
        <v>156</v>
      </c>
      <c r="C231" s="7">
        <v>180</v>
      </c>
      <c r="D231" s="72">
        <f t="shared" si="3"/>
        <v>3.4246575342465754E-4</v>
      </c>
      <c r="E231" s="43" t="s">
        <v>192</v>
      </c>
    </row>
    <row r="232" spans="1:5" x14ac:dyDescent="0.35">
      <c r="A232" s="249"/>
      <c r="B232" s="7" t="s">
        <v>211</v>
      </c>
      <c r="C232" s="7">
        <v>180</v>
      </c>
      <c r="D232" s="72">
        <f t="shared" si="3"/>
        <v>3.4246575342465754E-4</v>
      </c>
      <c r="E232" s="43" t="s">
        <v>106</v>
      </c>
    </row>
    <row r="233" spans="1:5" ht="15" thickBot="1" x14ac:dyDescent="0.4">
      <c r="A233" s="249"/>
      <c r="B233" s="76" t="s">
        <v>247</v>
      </c>
      <c r="C233" s="76">
        <v>240</v>
      </c>
      <c r="D233" s="77">
        <f t="shared" si="3"/>
        <v>4.5662100456621003E-4</v>
      </c>
      <c r="E233" s="79" t="s">
        <v>103</v>
      </c>
    </row>
    <row r="234" spans="1:5" x14ac:dyDescent="0.35">
      <c r="A234" s="262">
        <v>44927</v>
      </c>
      <c r="B234" s="73" t="s">
        <v>249</v>
      </c>
      <c r="C234" s="73">
        <v>60</v>
      </c>
      <c r="D234" s="78">
        <f t="shared" si="3"/>
        <v>1.1415525114155251E-4</v>
      </c>
      <c r="E234" s="74" t="s">
        <v>193</v>
      </c>
    </row>
    <row r="235" spans="1:5" x14ac:dyDescent="0.35">
      <c r="A235" s="263"/>
      <c r="B235" s="7" t="s">
        <v>160</v>
      </c>
      <c r="C235" s="7">
        <v>30</v>
      </c>
      <c r="D235" s="72">
        <f t="shared" si="3"/>
        <v>5.7077625570776254E-5</v>
      </c>
      <c r="E235" s="43" t="s">
        <v>103</v>
      </c>
    </row>
    <row r="236" spans="1:5" x14ac:dyDescent="0.35">
      <c r="A236" s="263"/>
      <c r="B236" s="7" t="s">
        <v>92</v>
      </c>
      <c r="C236" s="7">
        <v>360</v>
      </c>
      <c r="D236" s="72">
        <f t="shared" si="3"/>
        <v>6.8493150684931507E-4</v>
      </c>
      <c r="E236" s="43" t="s">
        <v>92</v>
      </c>
    </row>
    <row r="237" spans="1:5" x14ac:dyDescent="0.35">
      <c r="A237" s="263"/>
      <c r="B237" s="7" t="s">
        <v>96</v>
      </c>
      <c r="C237" s="7">
        <v>90</v>
      </c>
      <c r="D237" s="72">
        <f t="shared" si="3"/>
        <v>1.7123287671232877E-4</v>
      </c>
      <c r="E237" s="43" t="s">
        <v>106</v>
      </c>
    </row>
    <row r="238" spans="1:5" x14ac:dyDescent="0.35">
      <c r="A238" s="263"/>
      <c r="B238" s="7" t="s">
        <v>96</v>
      </c>
      <c r="C238" s="7">
        <v>180</v>
      </c>
      <c r="D238" s="72">
        <f t="shared" si="3"/>
        <v>3.4246575342465754E-4</v>
      </c>
      <c r="E238" s="43" t="s">
        <v>106</v>
      </c>
    </row>
    <row r="239" spans="1:5" x14ac:dyDescent="0.35">
      <c r="A239" s="263"/>
      <c r="B239" s="7" t="s">
        <v>101</v>
      </c>
      <c r="C239" s="7">
        <v>60</v>
      </c>
      <c r="D239" s="72">
        <f t="shared" si="3"/>
        <v>1.1415525114155251E-4</v>
      </c>
      <c r="E239" s="43" t="s">
        <v>93</v>
      </c>
    </row>
    <row r="240" spans="1:5" x14ac:dyDescent="0.35">
      <c r="A240" s="263"/>
      <c r="B240" s="7" t="s">
        <v>92</v>
      </c>
      <c r="C240" s="7">
        <v>120</v>
      </c>
      <c r="D240" s="72">
        <f t="shared" si="3"/>
        <v>2.2831050228310502E-4</v>
      </c>
      <c r="E240" s="43" t="s">
        <v>92</v>
      </c>
    </row>
    <row r="241" spans="1:5" x14ac:dyDescent="0.35">
      <c r="A241" s="263"/>
      <c r="B241" s="7" t="s">
        <v>250</v>
      </c>
      <c r="C241" s="7">
        <v>120</v>
      </c>
      <c r="D241" s="72">
        <f t="shared" si="3"/>
        <v>2.2831050228310502E-4</v>
      </c>
      <c r="E241" s="43" t="s">
        <v>100</v>
      </c>
    </row>
    <row r="242" spans="1:5" x14ac:dyDescent="0.35">
      <c r="A242" s="263"/>
      <c r="B242" s="7" t="s">
        <v>160</v>
      </c>
      <c r="C242" s="7">
        <v>60</v>
      </c>
      <c r="D242" s="72">
        <f t="shared" si="3"/>
        <v>1.1415525114155251E-4</v>
      </c>
      <c r="E242" s="43" t="s">
        <v>103</v>
      </c>
    </row>
    <row r="243" spans="1:5" x14ac:dyDescent="0.35">
      <c r="A243" s="263"/>
      <c r="B243" s="7" t="s">
        <v>251</v>
      </c>
      <c r="C243" s="7">
        <v>180</v>
      </c>
      <c r="D243" s="72">
        <f t="shared" si="3"/>
        <v>3.4246575342465754E-4</v>
      </c>
      <c r="E243" s="43" t="s">
        <v>453</v>
      </c>
    </row>
    <row r="244" spans="1:5" ht="15" thickBot="1" x14ac:dyDescent="0.4">
      <c r="A244" s="264"/>
      <c r="B244" s="21" t="s">
        <v>183</v>
      </c>
      <c r="C244" s="21">
        <v>60</v>
      </c>
      <c r="D244" s="75">
        <f t="shared" si="3"/>
        <v>1.1415525114155251E-4</v>
      </c>
      <c r="E244" s="44" t="s">
        <v>103</v>
      </c>
    </row>
    <row r="245" spans="1:5" x14ac:dyDescent="0.35">
      <c r="A245" s="248">
        <v>44928</v>
      </c>
      <c r="B245" s="73" t="s">
        <v>186</v>
      </c>
      <c r="C245" s="73">
        <v>60</v>
      </c>
      <c r="D245" s="78">
        <f t="shared" si="3"/>
        <v>1.1415525114155251E-4</v>
      </c>
      <c r="E245" s="74" t="s">
        <v>103</v>
      </c>
    </row>
    <row r="246" spans="1:5" x14ac:dyDescent="0.35">
      <c r="A246" s="249"/>
      <c r="B246" s="7" t="s">
        <v>92</v>
      </c>
      <c r="C246" s="7">
        <v>420</v>
      </c>
      <c r="D246" s="72">
        <f t="shared" si="3"/>
        <v>7.9908675799086762E-4</v>
      </c>
      <c r="E246" s="43" t="s">
        <v>92</v>
      </c>
    </row>
    <row r="247" spans="1:5" x14ac:dyDescent="0.35">
      <c r="A247" s="249"/>
      <c r="B247" s="7" t="s">
        <v>198</v>
      </c>
      <c r="C247" s="7">
        <v>60</v>
      </c>
      <c r="D247" s="72">
        <f t="shared" si="3"/>
        <v>1.1415525114155251E-4</v>
      </c>
      <c r="E247" s="43" t="s">
        <v>106</v>
      </c>
    </row>
    <row r="248" spans="1:5" x14ac:dyDescent="0.35">
      <c r="A248" s="249"/>
      <c r="B248" s="7" t="s">
        <v>252</v>
      </c>
      <c r="C248" s="7">
        <v>60</v>
      </c>
      <c r="D248" s="72">
        <f t="shared" si="3"/>
        <v>1.1415525114155251E-4</v>
      </c>
      <c r="E248" s="43" t="s">
        <v>165</v>
      </c>
    </row>
    <row r="249" spans="1:5" x14ac:dyDescent="0.35">
      <c r="A249" s="249"/>
      <c r="B249" s="7" t="s">
        <v>253</v>
      </c>
      <c r="C249" s="7">
        <v>60</v>
      </c>
      <c r="D249" s="72">
        <f t="shared" si="3"/>
        <v>1.1415525114155251E-4</v>
      </c>
      <c r="E249" s="43" t="s">
        <v>100</v>
      </c>
    </row>
    <row r="250" spans="1:5" x14ac:dyDescent="0.35">
      <c r="A250" s="249"/>
      <c r="B250" s="7" t="s">
        <v>254</v>
      </c>
      <c r="C250" s="7">
        <v>60</v>
      </c>
      <c r="D250" s="72">
        <f t="shared" si="3"/>
        <v>1.1415525114155251E-4</v>
      </c>
      <c r="E250" s="43" t="s">
        <v>100</v>
      </c>
    </row>
    <row r="251" spans="1:5" x14ac:dyDescent="0.35">
      <c r="A251" s="249"/>
      <c r="B251" s="7" t="s">
        <v>101</v>
      </c>
      <c r="C251" s="7">
        <v>60</v>
      </c>
      <c r="D251" s="72">
        <f t="shared" si="3"/>
        <v>1.1415525114155251E-4</v>
      </c>
      <c r="E251" s="43" t="s">
        <v>93</v>
      </c>
    </row>
    <row r="252" spans="1:5" x14ac:dyDescent="0.35">
      <c r="A252" s="249"/>
      <c r="B252" s="7" t="s">
        <v>239</v>
      </c>
      <c r="C252" s="7">
        <v>60</v>
      </c>
      <c r="D252" s="72">
        <f t="shared" si="3"/>
        <v>1.1415525114155251E-4</v>
      </c>
      <c r="E252" s="43" t="s">
        <v>188</v>
      </c>
    </row>
    <row r="253" spans="1:5" x14ac:dyDescent="0.35">
      <c r="A253" s="249"/>
      <c r="B253" s="7" t="s">
        <v>179</v>
      </c>
      <c r="C253" s="7">
        <v>120</v>
      </c>
      <c r="D253" s="72">
        <f t="shared" si="3"/>
        <v>2.2831050228310502E-4</v>
      </c>
      <c r="E253" s="43" t="s">
        <v>92</v>
      </c>
    </row>
    <row r="254" spans="1:5" x14ac:dyDescent="0.35">
      <c r="A254" s="249"/>
      <c r="B254" s="7" t="s">
        <v>103</v>
      </c>
      <c r="C254" s="7">
        <v>60</v>
      </c>
      <c r="D254" s="72">
        <f t="shared" si="3"/>
        <v>1.1415525114155251E-4</v>
      </c>
      <c r="E254" s="43" t="s">
        <v>103</v>
      </c>
    </row>
    <row r="255" spans="1:5" x14ac:dyDescent="0.35">
      <c r="A255" s="249"/>
      <c r="B255" s="7" t="s">
        <v>181</v>
      </c>
      <c r="C255" s="7">
        <v>30</v>
      </c>
      <c r="D255" s="72">
        <f t="shared" si="3"/>
        <v>5.7077625570776254E-5</v>
      </c>
      <c r="E255" s="43" t="s">
        <v>95</v>
      </c>
    </row>
    <row r="256" spans="1:5" x14ac:dyDescent="0.35">
      <c r="A256" s="249"/>
      <c r="B256" s="7" t="s">
        <v>130</v>
      </c>
      <c r="C256" s="7">
        <v>30</v>
      </c>
      <c r="D256" s="72">
        <f t="shared" si="3"/>
        <v>5.7077625570776254E-5</v>
      </c>
      <c r="E256" s="43" t="s">
        <v>93</v>
      </c>
    </row>
    <row r="257" spans="1:5" x14ac:dyDescent="0.35">
      <c r="A257" s="249"/>
      <c r="B257" s="7" t="s">
        <v>255</v>
      </c>
      <c r="C257" s="7">
        <v>60</v>
      </c>
      <c r="D257" s="72">
        <f t="shared" si="3"/>
        <v>1.1415525114155251E-4</v>
      </c>
      <c r="E257" s="43" t="s">
        <v>93</v>
      </c>
    </row>
    <row r="258" spans="1:5" x14ac:dyDescent="0.35">
      <c r="A258" s="249"/>
      <c r="B258" s="7" t="s">
        <v>103</v>
      </c>
      <c r="C258" s="7">
        <v>60</v>
      </c>
      <c r="D258" s="72">
        <f t="shared" si="3"/>
        <v>1.1415525114155251E-4</v>
      </c>
      <c r="E258" s="43" t="s">
        <v>103</v>
      </c>
    </row>
    <row r="259" spans="1:5" x14ac:dyDescent="0.35">
      <c r="A259" s="249"/>
      <c r="B259" s="7" t="s">
        <v>118</v>
      </c>
      <c r="C259" s="7">
        <f>3.5*60</f>
        <v>210</v>
      </c>
      <c r="D259" s="72">
        <f t="shared" si="3"/>
        <v>3.9954337899543381E-4</v>
      </c>
      <c r="E259" s="43" t="s">
        <v>103</v>
      </c>
    </row>
    <row r="260" spans="1:5" ht="15" thickBot="1" x14ac:dyDescent="0.4">
      <c r="A260" s="250"/>
      <c r="B260" s="21" t="s">
        <v>183</v>
      </c>
      <c r="C260" s="21">
        <v>30</v>
      </c>
      <c r="D260" s="75">
        <f t="shared" si="3"/>
        <v>5.7077625570776254E-5</v>
      </c>
      <c r="E260" s="44" t="s">
        <v>103</v>
      </c>
    </row>
    <row r="261" spans="1:5" x14ac:dyDescent="0.35">
      <c r="A261" s="248">
        <v>44929</v>
      </c>
      <c r="B261" s="73" t="s">
        <v>103</v>
      </c>
      <c r="C261" s="73">
        <v>30</v>
      </c>
      <c r="D261" s="173">
        <f t="shared" si="3"/>
        <v>5.7077625570776254E-5</v>
      </c>
      <c r="E261" s="74" t="s">
        <v>103</v>
      </c>
    </row>
    <row r="262" spans="1:5" x14ac:dyDescent="0.35">
      <c r="A262" s="249"/>
      <c r="B262" s="7" t="s">
        <v>92</v>
      </c>
      <c r="C262" s="7">
        <f>7.5*60</f>
        <v>450</v>
      </c>
      <c r="D262" s="172">
        <f t="shared" si="3"/>
        <v>8.5616438356164379E-4</v>
      </c>
      <c r="E262" s="43" t="s">
        <v>92</v>
      </c>
    </row>
    <row r="263" spans="1:5" x14ac:dyDescent="0.35">
      <c r="A263" s="249"/>
      <c r="B263" s="7" t="s">
        <v>123</v>
      </c>
      <c r="C263" s="7">
        <v>60</v>
      </c>
      <c r="D263" s="172">
        <f t="shared" si="3"/>
        <v>1.1415525114155251E-4</v>
      </c>
      <c r="E263" s="43" t="s">
        <v>93</v>
      </c>
    </row>
    <row r="264" spans="1:5" x14ac:dyDescent="0.35">
      <c r="A264" s="249"/>
      <c r="B264" s="7" t="s">
        <v>257</v>
      </c>
      <c r="C264" s="7">
        <v>20</v>
      </c>
      <c r="D264" s="172">
        <f t="shared" si="3"/>
        <v>3.8051750380517507E-5</v>
      </c>
      <c r="E264" s="43" t="s">
        <v>100</v>
      </c>
    </row>
    <row r="265" spans="1:5" x14ac:dyDescent="0.35">
      <c r="A265" s="249"/>
      <c r="B265" s="7" t="s">
        <v>258</v>
      </c>
      <c r="C265" s="7">
        <v>20</v>
      </c>
      <c r="D265" s="172">
        <f t="shared" si="3"/>
        <v>3.8051750380517507E-5</v>
      </c>
      <c r="E265" s="43" t="s">
        <v>100</v>
      </c>
    </row>
    <row r="266" spans="1:5" x14ac:dyDescent="0.35">
      <c r="A266" s="249"/>
      <c r="B266" s="7" t="s">
        <v>259</v>
      </c>
      <c r="C266" s="7">
        <v>20</v>
      </c>
      <c r="D266" s="172">
        <f t="shared" si="3"/>
        <v>3.8051750380517507E-5</v>
      </c>
      <c r="E266" s="43" t="s">
        <v>259</v>
      </c>
    </row>
    <row r="267" spans="1:5" x14ac:dyDescent="0.35">
      <c r="A267" s="249"/>
      <c r="B267" s="7" t="s">
        <v>267</v>
      </c>
      <c r="C267" s="7">
        <v>20</v>
      </c>
      <c r="D267" s="172">
        <f t="shared" si="3"/>
        <v>3.8051750380517507E-5</v>
      </c>
      <c r="E267" s="43" t="s">
        <v>100</v>
      </c>
    </row>
    <row r="268" spans="1:5" x14ac:dyDescent="0.35">
      <c r="A268" s="249"/>
      <c r="B268" s="7" t="s">
        <v>268</v>
      </c>
      <c r="C268" s="7">
        <v>20</v>
      </c>
      <c r="D268" s="172">
        <f t="shared" si="3"/>
        <v>3.8051750380517507E-5</v>
      </c>
      <c r="E268" s="43" t="s">
        <v>100</v>
      </c>
    </row>
    <row r="269" spans="1:5" x14ac:dyDescent="0.35">
      <c r="A269" s="249"/>
      <c r="B269" s="7" t="s">
        <v>138</v>
      </c>
      <c r="C269" s="7">
        <v>20</v>
      </c>
      <c r="D269" s="172">
        <f t="shared" si="3"/>
        <v>3.8051750380517507E-5</v>
      </c>
      <c r="E269" s="43" t="s">
        <v>26</v>
      </c>
    </row>
    <row r="270" spans="1:5" x14ac:dyDescent="0.35">
      <c r="A270" s="249"/>
      <c r="B270" s="7" t="s">
        <v>287</v>
      </c>
      <c r="C270" s="7">
        <v>20</v>
      </c>
      <c r="D270" s="172">
        <f t="shared" si="3"/>
        <v>3.8051750380517507E-5</v>
      </c>
      <c r="E270" s="43" t="s">
        <v>100</v>
      </c>
    </row>
    <row r="271" spans="1:5" x14ac:dyDescent="0.35">
      <c r="A271" s="249"/>
      <c r="B271" s="7" t="s">
        <v>288</v>
      </c>
      <c r="C271" s="7">
        <v>20</v>
      </c>
      <c r="D271" s="172">
        <f t="shared" si="3"/>
        <v>3.8051750380517507E-5</v>
      </c>
      <c r="E271" s="43" t="s">
        <v>100</v>
      </c>
    </row>
    <row r="272" spans="1:5" x14ac:dyDescent="0.35">
      <c r="A272" s="249"/>
      <c r="B272" s="7" t="s">
        <v>138</v>
      </c>
      <c r="C272" s="7">
        <v>20</v>
      </c>
      <c r="D272" s="72">
        <f t="shared" si="3"/>
        <v>3.8051750380517507E-5</v>
      </c>
      <c r="E272" s="43" t="s">
        <v>26</v>
      </c>
    </row>
    <row r="273" spans="1:5" x14ac:dyDescent="0.35">
      <c r="A273" s="249"/>
      <c r="B273" s="7" t="s">
        <v>101</v>
      </c>
      <c r="C273" s="7">
        <v>60</v>
      </c>
      <c r="D273" s="72">
        <f t="shared" si="3"/>
        <v>1.1415525114155251E-4</v>
      </c>
      <c r="E273" s="43" t="s">
        <v>93</v>
      </c>
    </row>
    <row r="274" spans="1:5" x14ac:dyDescent="0.35">
      <c r="A274" s="249"/>
      <c r="B274" s="7" t="s">
        <v>296</v>
      </c>
      <c r="C274" s="7">
        <v>30</v>
      </c>
      <c r="D274" s="72">
        <f t="shared" si="3"/>
        <v>5.7077625570776254E-5</v>
      </c>
      <c r="E274" s="43" t="s">
        <v>463</v>
      </c>
    </row>
    <row r="275" spans="1:5" x14ac:dyDescent="0.35">
      <c r="A275" s="249"/>
      <c r="B275" s="7" t="s">
        <v>179</v>
      </c>
      <c r="C275" s="7">
        <v>30</v>
      </c>
      <c r="D275" s="72">
        <f t="shared" si="3"/>
        <v>5.7077625570776254E-5</v>
      </c>
      <c r="E275" s="43" t="s">
        <v>92</v>
      </c>
    </row>
    <row r="276" spans="1:5" x14ac:dyDescent="0.35">
      <c r="A276" s="249"/>
      <c r="B276" s="7" t="s">
        <v>297</v>
      </c>
      <c r="C276" s="7">
        <f>60*4</f>
        <v>240</v>
      </c>
      <c r="D276" s="72">
        <f t="shared" si="3"/>
        <v>4.5662100456621003E-4</v>
      </c>
      <c r="E276" s="43" t="s">
        <v>300</v>
      </c>
    </row>
    <row r="277" spans="1:5" x14ac:dyDescent="0.35">
      <c r="A277" s="249"/>
      <c r="B277" s="7" t="s">
        <v>298</v>
      </c>
      <c r="C277" s="7">
        <v>60</v>
      </c>
      <c r="D277" s="72">
        <f t="shared" ref="D277:D368" si="4">C277/$C$3</f>
        <v>1.1415525114155251E-4</v>
      </c>
      <c r="E277" s="43" t="s">
        <v>165</v>
      </c>
    </row>
    <row r="278" spans="1:5" x14ac:dyDescent="0.35">
      <c r="A278" s="249"/>
      <c r="B278" s="7" t="s">
        <v>299</v>
      </c>
      <c r="C278" s="7">
        <v>60</v>
      </c>
      <c r="D278" s="72">
        <f t="shared" si="4"/>
        <v>1.1415525114155251E-4</v>
      </c>
      <c r="E278" s="43" t="s">
        <v>100</v>
      </c>
    </row>
    <row r="279" spans="1:5" x14ac:dyDescent="0.35">
      <c r="A279" s="249"/>
      <c r="B279" s="7" t="s">
        <v>130</v>
      </c>
      <c r="C279" s="7">
        <v>30</v>
      </c>
      <c r="D279" s="72">
        <f t="shared" si="4"/>
        <v>5.7077625570776254E-5</v>
      </c>
      <c r="E279" s="43" t="s">
        <v>93</v>
      </c>
    </row>
    <row r="280" spans="1:5" x14ac:dyDescent="0.35">
      <c r="A280" s="249"/>
      <c r="B280" s="7" t="s">
        <v>304</v>
      </c>
      <c r="C280" s="7">
        <v>180</v>
      </c>
      <c r="D280" s="72">
        <f t="shared" si="4"/>
        <v>3.4246575342465754E-4</v>
      </c>
      <c r="E280" s="43" t="s">
        <v>192</v>
      </c>
    </row>
    <row r="281" spans="1:5" ht="15" thickBot="1" x14ac:dyDescent="0.4">
      <c r="A281" s="250"/>
      <c r="B281" s="21" t="s">
        <v>201</v>
      </c>
      <c r="C281" s="21">
        <v>30</v>
      </c>
      <c r="D281" s="75">
        <f t="shared" si="4"/>
        <v>5.7077625570776254E-5</v>
      </c>
      <c r="E281" s="44" t="s">
        <v>93</v>
      </c>
    </row>
    <row r="282" spans="1:5" x14ac:dyDescent="0.35">
      <c r="A282" s="248">
        <v>44930</v>
      </c>
      <c r="B282" s="73" t="s">
        <v>310</v>
      </c>
      <c r="C282" s="73">
        <v>30</v>
      </c>
      <c r="D282" s="78">
        <f t="shared" si="4"/>
        <v>5.7077625570776254E-5</v>
      </c>
      <c r="E282" s="74" t="s">
        <v>103</v>
      </c>
    </row>
    <row r="283" spans="1:5" x14ac:dyDescent="0.35">
      <c r="A283" s="249"/>
      <c r="B283" s="7" t="s">
        <v>92</v>
      </c>
      <c r="C283" s="7">
        <v>420</v>
      </c>
      <c r="D283" s="72">
        <f t="shared" si="4"/>
        <v>7.9908675799086762E-4</v>
      </c>
      <c r="E283" s="43" t="s">
        <v>92</v>
      </c>
    </row>
    <row r="284" spans="1:5" x14ac:dyDescent="0.35">
      <c r="A284" s="249"/>
      <c r="B284" s="7" t="s">
        <v>123</v>
      </c>
      <c r="C284" s="7">
        <v>60</v>
      </c>
      <c r="D284" s="72">
        <f t="shared" si="4"/>
        <v>1.1415525114155251E-4</v>
      </c>
      <c r="E284" s="43" t="s">
        <v>93</v>
      </c>
    </row>
    <row r="285" spans="1:5" x14ac:dyDescent="0.35">
      <c r="A285" s="249"/>
      <c r="B285" s="7" t="s">
        <v>311</v>
      </c>
      <c r="C285" s="7">
        <v>30</v>
      </c>
      <c r="D285" s="72">
        <f t="shared" si="4"/>
        <v>5.7077625570776254E-5</v>
      </c>
      <c r="E285" s="43" t="s">
        <v>100</v>
      </c>
    </row>
    <row r="286" spans="1:5" x14ac:dyDescent="0.35">
      <c r="A286" s="249"/>
      <c r="B286" s="7" t="s">
        <v>313</v>
      </c>
      <c r="C286" s="7">
        <v>20</v>
      </c>
      <c r="D286" s="72">
        <f t="shared" si="4"/>
        <v>3.8051750380517507E-5</v>
      </c>
      <c r="E286" s="43" t="s">
        <v>100</v>
      </c>
    </row>
    <row r="287" spans="1:5" x14ac:dyDescent="0.35">
      <c r="A287" s="249"/>
      <c r="B287" s="7" t="s">
        <v>314</v>
      </c>
      <c r="C287" s="7">
        <v>15</v>
      </c>
      <c r="D287" s="72">
        <f t="shared" si="4"/>
        <v>2.8538812785388127E-5</v>
      </c>
      <c r="E287" s="43" t="s">
        <v>100</v>
      </c>
    </row>
    <row r="288" spans="1:5" x14ac:dyDescent="0.35">
      <c r="A288" s="249"/>
      <c r="B288" s="7" t="s">
        <v>254</v>
      </c>
      <c r="C288" s="7">
        <v>5</v>
      </c>
      <c r="D288" s="72">
        <f t="shared" si="4"/>
        <v>9.5129375951293768E-6</v>
      </c>
      <c r="E288" s="43" t="s">
        <v>100</v>
      </c>
    </row>
    <row r="289" spans="1:5" x14ac:dyDescent="0.35">
      <c r="A289" s="249"/>
      <c r="B289" s="7" t="s">
        <v>315</v>
      </c>
      <c r="C289" s="7">
        <v>20</v>
      </c>
      <c r="D289" s="72">
        <f t="shared" si="4"/>
        <v>3.8051750380517507E-5</v>
      </c>
      <c r="E289" s="43" t="s">
        <v>100</v>
      </c>
    </row>
    <row r="290" spans="1:5" x14ac:dyDescent="0.35">
      <c r="A290" s="249"/>
      <c r="B290" s="7" t="s">
        <v>316</v>
      </c>
      <c r="C290" s="7">
        <v>20</v>
      </c>
      <c r="D290" s="72">
        <f t="shared" si="4"/>
        <v>3.8051750380517507E-5</v>
      </c>
      <c r="E290" s="43" t="s">
        <v>100</v>
      </c>
    </row>
    <row r="291" spans="1:5" x14ac:dyDescent="0.35">
      <c r="A291" s="249"/>
      <c r="B291" s="7" t="s">
        <v>317</v>
      </c>
      <c r="C291" s="7">
        <v>10</v>
      </c>
      <c r="D291" s="72">
        <f t="shared" si="4"/>
        <v>1.9025875190258754E-5</v>
      </c>
      <c r="E291" s="43" t="s">
        <v>100</v>
      </c>
    </row>
    <row r="292" spans="1:5" x14ac:dyDescent="0.35">
      <c r="A292" s="249"/>
      <c r="B292" s="7" t="s">
        <v>147</v>
      </c>
      <c r="C292" s="7">
        <v>10</v>
      </c>
      <c r="D292" s="72">
        <f t="shared" si="4"/>
        <v>1.9025875190258754E-5</v>
      </c>
      <c r="E292" s="43" t="s">
        <v>100</v>
      </c>
    </row>
    <row r="293" spans="1:5" x14ac:dyDescent="0.35">
      <c r="A293" s="249"/>
      <c r="B293" s="7" t="s">
        <v>318</v>
      </c>
      <c r="C293" s="7">
        <v>20</v>
      </c>
      <c r="D293" s="72">
        <f t="shared" si="4"/>
        <v>3.8051750380517507E-5</v>
      </c>
      <c r="E293" s="43" t="s">
        <v>100</v>
      </c>
    </row>
    <row r="294" spans="1:5" x14ac:dyDescent="0.35">
      <c r="A294" s="249"/>
      <c r="B294" s="7" t="s">
        <v>319</v>
      </c>
      <c r="C294" s="7">
        <v>20</v>
      </c>
      <c r="D294" s="72">
        <f t="shared" si="4"/>
        <v>3.8051750380517507E-5</v>
      </c>
      <c r="E294" s="43" t="s">
        <v>100</v>
      </c>
    </row>
    <row r="295" spans="1:5" x14ac:dyDescent="0.35">
      <c r="A295" s="249"/>
      <c r="B295" s="7" t="s">
        <v>320</v>
      </c>
      <c r="C295" s="7">
        <v>20</v>
      </c>
      <c r="D295" s="72">
        <f t="shared" si="4"/>
        <v>3.8051750380517507E-5</v>
      </c>
      <c r="E295" s="43" t="s">
        <v>100</v>
      </c>
    </row>
    <row r="296" spans="1:5" x14ac:dyDescent="0.35">
      <c r="A296" s="249"/>
      <c r="B296" s="7" t="s">
        <v>321</v>
      </c>
      <c r="C296" s="7">
        <v>20</v>
      </c>
      <c r="D296" s="72">
        <f t="shared" si="4"/>
        <v>3.8051750380517507E-5</v>
      </c>
      <c r="E296" s="43" t="s">
        <v>100</v>
      </c>
    </row>
    <row r="297" spans="1:5" x14ac:dyDescent="0.35">
      <c r="A297" s="249"/>
      <c r="B297" s="7" t="s">
        <v>101</v>
      </c>
      <c r="C297" s="7">
        <v>60</v>
      </c>
      <c r="D297" s="72">
        <f t="shared" si="4"/>
        <v>1.1415525114155251E-4</v>
      </c>
      <c r="E297" s="43" t="s">
        <v>93</v>
      </c>
    </row>
    <row r="298" spans="1:5" x14ac:dyDescent="0.35">
      <c r="A298" s="249"/>
      <c r="B298" s="7" t="s">
        <v>179</v>
      </c>
      <c r="C298" s="7">
        <v>120</v>
      </c>
      <c r="D298" s="72">
        <f t="shared" si="4"/>
        <v>2.2831050228310502E-4</v>
      </c>
      <c r="E298" s="43" t="s">
        <v>92</v>
      </c>
    </row>
    <row r="299" spans="1:5" x14ac:dyDescent="0.35">
      <c r="A299" s="249"/>
      <c r="B299" s="7" t="s">
        <v>322</v>
      </c>
      <c r="C299" s="7">
        <v>60</v>
      </c>
      <c r="D299" s="72">
        <f t="shared" si="4"/>
        <v>1.1415525114155251E-4</v>
      </c>
      <c r="E299" s="43" t="s">
        <v>165</v>
      </c>
    </row>
    <row r="300" spans="1:5" x14ac:dyDescent="0.35">
      <c r="A300" s="249"/>
      <c r="B300" s="7" t="s">
        <v>323</v>
      </c>
      <c r="C300" s="7">
        <v>20</v>
      </c>
      <c r="D300" s="72">
        <f t="shared" si="4"/>
        <v>3.8051750380517507E-5</v>
      </c>
      <c r="E300" s="43" t="s">
        <v>100</v>
      </c>
    </row>
    <row r="301" spans="1:5" x14ac:dyDescent="0.35">
      <c r="A301" s="249"/>
      <c r="B301" s="7" t="s">
        <v>324</v>
      </c>
      <c r="C301" s="7">
        <v>20</v>
      </c>
      <c r="D301" s="72">
        <f t="shared" si="4"/>
        <v>3.8051750380517507E-5</v>
      </c>
      <c r="E301" s="43" t="s">
        <v>100</v>
      </c>
    </row>
    <row r="302" spans="1:5" x14ac:dyDescent="0.35">
      <c r="A302" s="249"/>
      <c r="B302" s="7" t="s">
        <v>325</v>
      </c>
      <c r="C302" s="7">
        <v>20</v>
      </c>
      <c r="D302" s="72">
        <f t="shared" si="4"/>
        <v>3.8051750380517507E-5</v>
      </c>
      <c r="E302" s="43" t="s">
        <v>100</v>
      </c>
    </row>
    <row r="303" spans="1:5" x14ac:dyDescent="0.35">
      <c r="A303" s="249"/>
      <c r="B303" s="7" t="s">
        <v>326</v>
      </c>
      <c r="C303" s="7">
        <v>90</v>
      </c>
      <c r="D303" s="72">
        <f t="shared" si="4"/>
        <v>1.7123287671232877E-4</v>
      </c>
      <c r="E303" s="43" t="s">
        <v>100</v>
      </c>
    </row>
    <row r="304" spans="1:5" x14ac:dyDescent="0.35">
      <c r="A304" s="249"/>
      <c r="B304" s="7" t="s">
        <v>328</v>
      </c>
      <c r="C304" s="7">
        <v>90</v>
      </c>
      <c r="D304" s="72">
        <f t="shared" si="4"/>
        <v>1.7123287671232877E-4</v>
      </c>
      <c r="E304" s="43" t="s">
        <v>103</v>
      </c>
    </row>
    <row r="305" spans="1:5" x14ac:dyDescent="0.35">
      <c r="A305" s="249"/>
      <c r="B305" s="7" t="s">
        <v>130</v>
      </c>
      <c r="C305" s="7">
        <v>30</v>
      </c>
      <c r="D305" s="72">
        <f t="shared" si="4"/>
        <v>5.7077625570776254E-5</v>
      </c>
      <c r="E305" s="43" t="s">
        <v>93</v>
      </c>
    </row>
    <row r="306" spans="1:5" x14ac:dyDescent="0.35">
      <c r="A306" s="249"/>
      <c r="B306" s="7" t="s">
        <v>328</v>
      </c>
      <c r="C306" s="7">
        <v>90</v>
      </c>
      <c r="D306" s="72">
        <f t="shared" si="4"/>
        <v>1.7123287671232877E-4</v>
      </c>
      <c r="E306" s="43" t="s">
        <v>103</v>
      </c>
    </row>
    <row r="307" spans="1:5" ht="15" thickBot="1" x14ac:dyDescent="0.4">
      <c r="A307" s="249"/>
      <c r="B307" s="76" t="s">
        <v>329</v>
      </c>
      <c r="C307" s="76">
        <v>120</v>
      </c>
      <c r="D307" s="77">
        <f t="shared" si="4"/>
        <v>2.2831050228310502E-4</v>
      </c>
      <c r="E307" s="79" t="s">
        <v>103</v>
      </c>
    </row>
    <row r="308" spans="1:5" x14ac:dyDescent="0.35">
      <c r="A308" s="248">
        <v>44931</v>
      </c>
      <c r="B308" s="73" t="s">
        <v>92</v>
      </c>
      <c r="C308" s="73">
        <f>8*60</f>
        <v>480</v>
      </c>
      <c r="D308" s="78">
        <f t="shared" si="4"/>
        <v>9.1324200913242006E-4</v>
      </c>
      <c r="E308" s="74" t="s">
        <v>92</v>
      </c>
    </row>
    <row r="309" spans="1:5" x14ac:dyDescent="0.35">
      <c r="A309" s="249"/>
      <c r="B309" s="7" t="s">
        <v>96</v>
      </c>
      <c r="C309" s="7">
        <v>60</v>
      </c>
      <c r="D309" s="72">
        <f t="shared" si="4"/>
        <v>1.1415525114155251E-4</v>
      </c>
      <c r="E309" s="43" t="s">
        <v>96</v>
      </c>
    </row>
    <row r="310" spans="1:5" x14ac:dyDescent="0.35">
      <c r="A310" s="249"/>
      <c r="B310" s="7" t="s">
        <v>331</v>
      </c>
      <c r="C310" s="7">
        <v>20</v>
      </c>
      <c r="D310" s="72">
        <f t="shared" si="4"/>
        <v>3.8051750380517507E-5</v>
      </c>
      <c r="E310" s="43" t="s">
        <v>100</v>
      </c>
    </row>
    <row r="311" spans="1:5" x14ac:dyDescent="0.35">
      <c r="A311" s="249"/>
      <c r="B311" s="7" t="s">
        <v>332</v>
      </c>
      <c r="C311" s="7">
        <v>20</v>
      </c>
      <c r="D311" s="72">
        <f t="shared" si="4"/>
        <v>3.8051750380517507E-5</v>
      </c>
      <c r="E311" s="43" t="s">
        <v>100</v>
      </c>
    </row>
    <row r="312" spans="1:5" x14ac:dyDescent="0.35">
      <c r="A312" s="249"/>
      <c r="B312" s="7" t="s">
        <v>333</v>
      </c>
      <c r="C312" s="7">
        <v>20</v>
      </c>
      <c r="D312" s="72">
        <f t="shared" si="4"/>
        <v>3.8051750380517507E-5</v>
      </c>
      <c r="E312" s="43" t="s">
        <v>100</v>
      </c>
    </row>
    <row r="313" spans="1:5" x14ac:dyDescent="0.35">
      <c r="A313" s="249"/>
      <c r="B313" s="7" t="s">
        <v>334</v>
      </c>
      <c r="C313" s="7">
        <v>20</v>
      </c>
      <c r="D313" s="72">
        <f t="shared" si="4"/>
        <v>3.8051750380517507E-5</v>
      </c>
      <c r="E313" s="43" t="s">
        <v>100</v>
      </c>
    </row>
    <row r="314" spans="1:5" x14ac:dyDescent="0.35">
      <c r="A314" s="249"/>
      <c r="B314" s="7" t="s">
        <v>147</v>
      </c>
      <c r="C314" s="7">
        <v>40</v>
      </c>
      <c r="D314" s="72">
        <f t="shared" si="4"/>
        <v>7.6103500761035014E-5</v>
      </c>
      <c r="E314" s="43" t="s">
        <v>100</v>
      </c>
    </row>
    <row r="315" spans="1:5" x14ac:dyDescent="0.35">
      <c r="A315" s="249"/>
      <c r="B315" s="7" t="s">
        <v>335</v>
      </c>
      <c r="C315" s="7">
        <v>60</v>
      </c>
      <c r="D315" s="72">
        <f t="shared" si="4"/>
        <v>1.1415525114155251E-4</v>
      </c>
      <c r="E315" s="43" t="s">
        <v>100</v>
      </c>
    </row>
    <row r="316" spans="1:5" x14ac:dyDescent="0.35">
      <c r="A316" s="249"/>
      <c r="B316" s="7" t="s">
        <v>160</v>
      </c>
      <c r="C316" s="7">
        <v>30</v>
      </c>
      <c r="D316" s="72">
        <f t="shared" si="4"/>
        <v>5.7077625570776254E-5</v>
      </c>
      <c r="E316" s="43" t="s">
        <v>103</v>
      </c>
    </row>
    <row r="317" spans="1:5" x14ac:dyDescent="0.35">
      <c r="A317" s="249"/>
      <c r="B317" s="7" t="s">
        <v>337</v>
      </c>
      <c r="C317" s="7">
        <v>120</v>
      </c>
      <c r="D317" s="72">
        <f t="shared" si="4"/>
        <v>2.2831050228310502E-4</v>
      </c>
      <c r="E317" s="43" t="s">
        <v>106</v>
      </c>
    </row>
    <row r="318" spans="1:5" x14ac:dyDescent="0.35">
      <c r="A318" s="249"/>
      <c r="B318" s="7" t="s">
        <v>186</v>
      </c>
      <c r="C318" s="7">
        <v>60</v>
      </c>
      <c r="D318" s="72">
        <f t="shared" si="4"/>
        <v>1.1415525114155251E-4</v>
      </c>
      <c r="E318" s="43" t="s">
        <v>103</v>
      </c>
    </row>
    <row r="319" spans="1:5" x14ac:dyDescent="0.35">
      <c r="A319" s="249"/>
      <c r="B319" s="7" t="s">
        <v>338</v>
      </c>
      <c r="C319" s="7">
        <v>70</v>
      </c>
      <c r="D319" s="72">
        <f t="shared" si="4"/>
        <v>1.3318112633181126E-4</v>
      </c>
      <c r="E319" s="43" t="s">
        <v>100</v>
      </c>
    </row>
    <row r="320" spans="1:5" x14ac:dyDescent="0.35">
      <c r="A320" s="249"/>
      <c r="B320" s="7" t="s">
        <v>339</v>
      </c>
      <c r="C320" s="7">
        <v>20</v>
      </c>
      <c r="D320" s="72">
        <f t="shared" si="4"/>
        <v>3.8051750380517507E-5</v>
      </c>
      <c r="E320" s="43" t="s">
        <v>100</v>
      </c>
    </row>
    <row r="321" spans="1:5" x14ac:dyDescent="0.35">
      <c r="A321" s="249"/>
      <c r="B321" s="7" t="s">
        <v>340</v>
      </c>
      <c r="C321" s="7">
        <v>30</v>
      </c>
      <c r="D321" s="72">
        <f t="shared" si="4"/>
        <v>5.7077625570776254E-5</v>
      </c>
      <c r="E321" s="43" t="s">
        <v>100</v>
      </c>
    </row>
    <row r="322" spans="1:5" x14ac:dyDescent="0.35">
      <c r="A322" s="249"/>
      <c r="B322" s="7" t="s">
        <v>326</v>
      </c>
      <c r="C322" s="7">
        <v>30</v>
      </c>
      <c r="D322" s="72">
        <f t="shared" si="4"/>
        <v>5.7077625570776254E-5</v>
      </c>
      <c r="E322" s="43" t="s">
        <v>100</v>
      </c>
    </row>
    <row r="323" spans="1:5" x14ac:dyDescent="0.35">
      <c r="A323" s="249"/>
      <c r="B323" s="7" t="s">
        <v>211</v>
      </c>
      <c r="C323" s="7">
        <v>120</v>
      </c>
      <c r="D323" s="72">
        <f t="shared" si="4"/>
        <v>2.2831050228310502E-4</v>
      </c>
      <c r="E323" s="43" t="s">
        <v>106</v>
      </c>
    </row>
    <row r="324" spans="1:5" x14ac:dyDescent="0.35">
      <c r="A324" s="249"/>
      <c r="B324" s="7" t="s">
        <v>103</v>
      </c>
      <c r="C324" s="7">
        <v>60</v>
      </c>
      <c r="D324" s="72">
        <f t="shared" si="4"/>
        <v>1.1415525114155251E-4</v>
      </c>
      <c r="E324" s="43" t="s">
        <v>103</v>
      </c>
    </row>
    <row r="325" spans="1:5" x14ac:dyDescent="0.35">
      <c r="A325" s="249"/>
      <c r="B325" s="7" t="s">
        <v>191</v>
      </c>
      <c r="C325" s="7">
        <f>3.5*60</f>
        <v>210</v>
      </c>
      <c r="D325" s="72">
        <f t="shared" si="4"/>
        <v>3.9954337899543381E-4</v>
      </c>
      <c r="E325" s="43" t="s">
        <v>95</v>
      </c>
    </row>
    <row r="326" spans="1:5" ht="15" thickBot="1" x14ac:dyDescent="0.4">
      <c r="A326" s="250"/>
      <c r="B326" s="21" t="s">
        <v>201</v>
      </c>
      <c r="C326" s="21">
        <v>30</v>
      </c>
      <c r="D326" s="75">
        <f t="shared" si="4"/>
        <v>5.7077625570776254E-5</v>
      </c>
      <c r="E326" s="44" t="s">
        <v>343</v>
      </c>
    </row>
    <row r="327" spans="1:5" x14ac:dyDescent="0.35">
      <c r="A327" s="248">
        <v>44932</v>
      </c>
      <c r="B327" s="73" t="s">
        <v>186</v>
      </c>
      <c r="C327" s="73">
        <v>60</v>
      </c>
      <c r="D327" s="78">
        <f t="shared" si="4"/>
        <v>1.1415525114155251E-4</v>
      </c>
      <c r="E327" s="74" t="s">
        <v>103</v>
      </c>
    </row>
    <row r="328" spans="1:5" x14ac:dyDescent="0.35">
      <c r="A328" s="249"/>
      <c r="B328" s="7" t="s">
        <v>92</v>
      </c>
      <c r="C328" s="7">
        <v>420</v>
      </c>
      <c r="D328" s="72">
        <f t="shared" si="4"/>
        <v>7.9908675799086762E-4</v>
      </c>
      <c r="E328" s="43" t="s">
        <v>92</v>
      </c>
    </row>
    <row r="329" spans="1:5" x14ac:dyDescent="0.35">
      <c r="A329" s="249"/>
      <c r="B329" s="7" t="s">
        <v>123</v>
      </c>
      <c r="C329" s="7">
        <v>30</v>
      </c>
      <c r="D329" s="72">
        <f t="shared" si="4"/>
        <v>5.7077625570776254E-5</v>
      </c>
      <c r="E329" s="43" t="s">
        <v>93</v>
      </c>
    </row>
    <row r="330" spans="1:5" x14ac:dyDescent="0.35">
      <c r="A330" s="249"/>
      <c r="B330" s="7" t="s">
        <v>344</v>
      </c>
      <c r="C330" s="7">
        <v>60</v>
      </c>
      <c r="D330" s="72">
        <f t="shared" si="4"/>
        <v>1.1415525114155251E-4</v>
      </c>
      <c r="E330" s="43" t="s">
        <v>165</v>
      </c>
    </row>
    <row r="331" spans="1:5" x14ac:dyDescent="0.35">
      <c r="A331" s="249"/>
      <c r="B331" s="7" t="s">
        <v>345</v>
      </c>
      <c r="C331" s="7">
        <v>40</v>
      </c>
      <c r="D331" s="72">
        <f t="shared" si="4"/>
        <v>7.6103500761035014E-5</v>
      </c>
      <c r="E331" s="43" t="s">
        <v>100</v>
      </c>
    </row>
    <row r="332" spans="1:5" x14ac:dyDescent="0.35">
      <c r="A332" s="249"/>
      <c r="B332" s="7" t="s">
        <v>346</v>
      </c>
      <c r="C332" s="7">
        <v>20</v>
      </c>
      <c r="D332" s="72">
        <f t="shared" si="4"/>
        <v>3.8051750380517507E-5</v>
      </c>
      <c r="E332" s="43" t="s">
        <v>100</v>
      </c>
    </row>
    <row r="333" spans="1:5" x14ac:dyDescent="0.35">
      <c r="A333" s="249"/>
      <c r="B333" s="7" t="s">
        <v>259</v>
      </c>
      <c r="C333" s="7">
        <v>10</v>
      </c>
      <c r="D333" s="72">
        <f t="shared" si="4"/>
        <v>1.9025875190258754E-5</v>
      </c>
      <c r="E333" s="43" t="s">
        <v>259</v>
      </c>
    </row>
    <row r="334" spans="1:5" x14ac:dyDescent="0.35">
      <c r="A334" s="249"/>
      <c r="B334" s="7" t="s">
        <v>347</v>
      </c>
      <c r="C334" s="7">
        <v>20</v>
      </c>
      <c r="D334" s="72">
        <f t="shared" si="4"/>
        <v>3.8051750380517507E-5</v>
      </c>
      <c r="E334" s="43" t="s">
        <v>100</v>
      </c>
    </row>
    <row r="335" spans="1:5" x14ac:dyDescent="0.35">
      <c r="A335" s="249"/>
      <c r="B335" s="7" t="s">
        <v>348</v>
      </c>
      <c r="C335" s="7">
        <v>20</v>
      </c>
      <c r="D335" s="72">
        <f t="shared" si="4"/>
        <v>3.8051750380517507E-5</v>
      </c>
      <c r="E335" s="43" t="s">
        <v>100</v>
      </c>
    </row>
    <row r="336" spans="1:5" x14ac:dyDescent="0.35">
      <c r="A336" s="249"/>
      <c r="B336" s="7" t="s">
        <v>147</v>
      </c>
      <c r="C336" s="7">
        <v>20</v>
      </c>
      <c r="D336" s="72">
        <f t="shared" si="4"/>
        <v>3.8051750380517507E-5</v>
      </c>
      <c r="E336" s="43" t="s">
        <v>100</v>
      </c>
    </row>
    <row r="337" spans="1:5" x14ac:dyDescent="0.35">
      <c r="A337" s="249"/>
      <c r="B337" s="7" t="s">
        <v>349</v>
      </c>
      <c r="C337" s="7">
        <v>20</v>
      </c>
      <c r="D337" s="72">
        <f t="shared" si="4"/>
        <v>3.8051750380517507E-5</v>
      </c>
      <c r="E337" s="43" t="s">
        <v>100</v>
      </c>
    </row>
    <row r="338" spans="1:5" x14ac:dyDescent="0.35">
      <c r="A338" s="249"/>
      <c r="B338" s="7" t="s">
        <v>147</v>
      </c>
      <c r="C338" s="7">
        <v>30</v>
      </c>
      <c r="D338" s="72">
        <f t="shared" si="4"/>
        <v>5.7077625570776254E-5</v>
      </c>
      <c r="E338" s="43" t="s">
        <v>100</v>
      </c>
    </row>
    <row r="339" spans="1:5" x14ac:dyDescent="0.35">
      <c r="A339" s="249"/>
      <c r="B339" s="7" t="s">
        <v>350</v>
      </c>
      <c r="C339" s="7">
        <v>90</v>
      </c>
      <c r="D339" s="72">
        <f t="shared" si="4"/>
        <v>1.7123287671232877E-4</v>
      </c>
      <c r="E339" s="43" t="s">
        <v>93</v>
      </c>
    </row>
    <row r="340" spans="1:5" x14ac:dyDescent="0.35">
      <c r="A340" s="249"/>
      <c r="B340" s="7" t="s">
        <v>160</v>
      </c>
      <c r="C340" s="7">
        <v>60</v>
      </c>
      <c r="D340" s="72">
        <f t="shared" si="4"/>
        <v>1.1415525114155251E-4</v>
      </c>
      <c r="E340" s="43" t="s">
        <v>103</v>
      </c>
    </row>
    <row r="341" spans="1:5" x14ac:dyDescent="0.35">
      <c r="A341" s="249"/>
      <c r="B341" s="7" t="s">
        <v>179</v>
      </c>
      <c r="C341" s="7">
        <v>60</v>
      </c>
      <c r="D341" s="72">
        <f t="shared" si="4"/>
        <v>1.1415525114155251E-4</v>
      </c>
      <c r="E341" s="43" t="s">
        <v>92</v>
      </c>
    </row>
    <row r="342" spans="1:5" x14ac:dyDescent="0.35">
      <c r="A342" s="249"/>
      <c r="B342" s="7" t="s">
        <v>160</v>
      </c>
      <c r="C342" s="7">
        <v>60</v>
      </c>
      <c r="D342" s="72">
        <f t="shared" si="4"/>
        <v>1.1415525114155251E-4</v>
      </c>
      <c r="E342" s="43" t="s">
        <v>103</v>
      </c>
    </row>
    <row r="343" spans="1:5" x14ac:dyDescent="0.35">
      <c r="A343" s="249"/>
      <c r="B343" s="7" t="s">
        <v>351</v>
      </c>
      <c r="C343" s="7">
        <v>60</v>
      </c>
      <c r="D343" s="72">
        <f t="shared" si="4"/>
        <v>1.1415525114155251E-4</v>
      </c>
      <c r="E343" s="43" t="s">
        <v>100</v>
      </c>
    </row>
    <row r="344" spans="1:5" x14ac:dyDescent="0.35">
      <c r="A344" s="249"/>
      <c r="B344" s="7" t="s">
        <v>147</v>
      </c>
      <c r="C344" s="7">
        <v>20</v>
      </c>
      <c r="D344" s="72">
        <f t="shared" si="4"/>
        <v>3.8051750380517507E-5</v>
      </c>
      <c r="E344" s="43" t="s">
        <v>100</v>
      </c>
    </row>
    <row r="345" spans="1:5" x14ac:dyDescent="0.35">
      <c r="A345" s="249"/>
      <c r="B345" s="7" t="s">
        <v>211</v>
      </c>
      <c r="C345" s="7">
        <v>60</v>
      </c>
      <c r="D345" s="72">
        <f t="shared" si="4"/>
        <v>1.1415525114155251E-4</v>
      </c>
      <c r="E345" s="43" t="s">
        <v>93</v>
      </c>
    </row>
    <row r="346" spans="1:5" x14ac:dyDescent="0.35">
      <c r="A346" s="249"/>
      <c r="B346" s="7" t="s">
        <v>352</v>
      </c>
      <c r="C346" s="7">
        <v>40</v>
      </c>
      <c r="D346" s="72">
        <f t="shared" si="4"/>
        <v>7.6103500761035014E-5</v>
      </c>
      <c r="E346" s="43" t="s">
        <v>100</v>
      </c>
    </row>
    <row r="347" spans="1:5" x14ac:dyDescent="0.35">
      <c r="A347" s="249"/>
      <c r="B347" s="7" t="s">
        <v>353</v>
      </c>
      <c r="C347" s="7">
        <v>30</v>
      </c>
      <c r="D347" s="72">
        <f t="shared" si="4"/>
        <v>5.7077625570776254E-5</v>
      </c>
      <c r="E347" s="43" t="s">
        <v>100</v>
      </c>
    </row>
    <row r="348" spans="1:5" x14ac:dyDescent="0.35">
      <c r="A348" s="249"/>
      <c r="B348" s="7" t="s">
        <v>354</v>
      </c>
      <c r="C348" s="7">
        <v>180</v>
      </c>
      <c r="D348" s="72">
        <f t="shared" si="4"/>
        <v>3.4246575342465754E-4</v>
      </c>
      <c r="E348" s="43" t="s">
        <v>95</v>
      </c>
    </row>
    <row r="349" spans="1:5" ht="15" thickBot="1" x14ac:dyDescent="0.4">
      <c r="A349" s="250"/>
      <c r="B349" s="21" t="s">
        <v>201</v>
      </c>
      <c r="C349" s="21">
        <v>30</v>
      </c>
      <c r="D349" s="75">
        <f t="shared" si="4"/>
        <v>5.7077625570776254E-5</v>
      </c>
      <c r="E349" s="44" t="s">
        <v>93</v>
      </c>
    </row>
    <row r="350" spans="1:5" x14ac:dyDescent="0.35">
      <c r="A350" s="248">
        <v>44933</v>
      </c>
      <c r="B350" s="73" t="s">
        <v>157</v>
      </c>
      <c r="C350" s="73">
        <v>120</v>
      </c>
      <c r="D350" s="78">
        <f t="shared" si="4"/>
        <v>2.2831050228310502E-4</v>
      </c>
      <c r="E350" s="74" t="s">
        <v>463</v>
      </c>
    </row>
    <row r="351" spans="1:5" x14ac:dyDescent="0.35">
      <c r="A351" s="249"/>
      <c r="B351" s="7" t="s">
        <v>92</v>
      </c>
      <c r="C351" s="7">
        <v>360</v>
      </c>
      <c r="D351" s="72">
        <f t="shared" si="4"/>
        <v>6.8493150684931507E-4</v>
      </c>
      <c r="E351" s="43" t="s">
        <v>92</v>
      </c>
    </row>
    <row r="352" spans="1:5" x14ac:dyDescent="0.35">
      <c r="A352" s="249"/>
      <c r="B352" s="7" t="s">
        <v>123</v>
      </c>
      <c r="C352" s="7">
        <v>60</v>
      </c>
      <c r="D352" s="72">
        <f t="shared" si="4"/>
        <v>1.1415525114155251E-4</v>
      </c>
      <c r="E352" s="43" t="s">
        <v>93</v>
      </c>
    </row>
    <row r="353" spans="1:5" x14ac:dyDescent="0.35">
      <c r="A353" s="249"/>
      <c r="B353" s="7" t="s">
        <v>134</v>
      </c>
      <c r="C353" s="7">
        <v>30</v>
      </c>
      <c r="D353" s="72">
        <f t="shared" si="4"/>
        <v>5.7077625570776254E-5</v>
      </c>
      <c r="E353" s="43" t="s">
        <v>114</v>
      </c>
    </row>
    <row r="354" spans="1:5" x14ac:dyDescent="0.35">
      <c r="A354" s="249"/>
      <c r="B354" s="7" t="s">
        <v>356</v>
      </c>
      <c r="C354" s="7">
        <v>30</v>
      </c>
      <c r="D354" s="72">
        <f t="shared" si="4"/>
        <v>5.7077625570776254E-5</v>
      </c>
      <c r="E354" s="43" t="s">
        <v>100</v>
      </c>
    </row>
    <row r="355" spans="1:5" x14ac:dyDescent="0.35">
      <c r="A355" s="249"/>
      <c r="B355" s="7" t="s">
        <v>147</v>
      </c>
      <c r="C355" s="7">
        <v>10</v>
      </c>
      <c r="D355" s="72">
        <f t="shared" si="4"/>
        <v>1.9025875190258754E-5</v>
      </c>
      <c r="E355" s="43" t="s">
        <v>100</v>
      </c>
    </row>
    <row r="356" spans="1:5" x14ac:dyDescent="0.35">
      <c r="A356" s="249"/>
      <c r="B356" s="7" t="s">
        <v>326</v>
      </c>
      <c r="C356" s="7">
        <v>30</v>
      </c>
      <c r="D356" s="72">
        <f t="shared" si="4"/>
        <v>5.7077625570776254E-5</v>
      </c>
      <c r="E356" s="43" t="s">
        <v>100</v>
      </c>
    </row>
    <row r="357" spans="1:5" x14ac:dyDescent="0.35">
      <c r="A357" s="249"/>
      <c r="B357" s="7" t="s">
        <v>357</v>
      </c>
      <c r="C357" s="7">
        <v>30</v>
      </c>
      <c r="D357" s="72">
        <f t="shared" si="4"/>
        <v>5.7077625570776254E-5</v>
      </c>
      <c r="E357" s="43" t="s">
        <v>100</v>
      </c>
    </row>
    <row r="358" spans="1:5" x14ac:dyDescent="0.35">
      <c r="A358" s="249"/>
      <c r="B358" s="7" t="s">
        <v>358</v>
      </c>
      <c r="C358" s="7">
        <v>20</v>
      </c>
      <c r="D358" s="72">
        <f t="shared" si="4"/>
        <v>3.8051750380517507E-5</v>
      </c>
      <c r="E358" s="43" t="s">
        <v>100</v>
      </c>
    </row>
    <row r="359" spans="1:5" x14ac:dyDescent="0.35">
      <c r="A359" s="249"/>
      <c r="B359" s="7" t="s">
        <v>254</v>
      </c>
      <c r="C359" s="7">
        <v>30</v>
      </c>
      <c r="D359" s="72">
        <f t="shared" si="4"/>
        <v>5.7077625570776254E-5</v>
      </c>
      <c r="E359" s="43" t="s">
        <v>100</v>
      </c>
    </row>
    <row r="360" spans="1:5" x14ac:dyDescent="0.35">
      <c r="A360" s="249"/>
      <c r="B360" s="7" t="s">
        <v>360</v>
      </c>
      <c r="C360" s="7">
        <v>60</v>
      </c>
      <c r="D360" s="72">
        <f t="shared" si="4"/>
        <v>1.1415525114155251E-4</v>
      </c>
      <c r="E360" s="43" t="s">
        <v>93</v>
      </c>
    </row>
    <row r="361" spans="1:5" x14ac:dyDescent="0.35">
      <c r="A361" s="249"/>
      <c r="B361" s="7" t="s">
        <v>165</v>
      </c>
      <c r="C361" s="7">
        <v>30</v>
      </c>
      <c r="D361" s="72">
        <f t="shared" si="4"/>
        <v>5.7077625570776254E-5</v>
      </c>
      <c r="E361" s="43" t="s">
        <v>165</v>
      </c>
    </row>
    <row r="362" spans="1:5" x14ac:dyDescent="0.35">
      <c r="A362" s="249"/>
      <c r="B362" s="7" t="s">
        <v>92</v>
      </c>
      <c r="C362" s="7">
        <v>90</v>
      </c>
      <c r="D362" s="72">
        <f t="shared" si="4"/>
        <v>1.7123287671232877E-4</v>
      </c>
      <c r="E362" s="43" t="s">
        <v>92</v>
      </c>
    </row>
    <row r="363" spans="1:5" x14ac:dyDescent="0.35">
      <c r="A363" s="249"/>
      <c r="B363" s="7" t="s">
        <v>361</v>
      </c>
      <c r="C363" s="7">
        <v>150</v>
      </c>
      <c r="D363" s="72">
        <f t="shared" si="4"/>
        <v>2.8538812785388126E-4</v>
      </c>
      <c r="E363" s="43" t="s">
        <v>300</v>
      </c>
    </row>
    <row r="364" spans="1:5" x14ac:dyDescent="0.35">
      <c r="A364" s="249"/>
      <c r="B364" s="7" t="s">
        <v>160</v>
      </c>
      <c r="C364" s="7">
        <v>30</v>
      </c>
      <c r="D364" s="72">
        <f t="shared" si="4"/>
        <v>5.7077625570776254E-5</v>
      </c>
      <c r="E364" s="43" t="s">
        <v>103</v>
      </c>
    </row>
    <row r="365" spans="1:5" x14ac:dyDescent="0.35">
      <c r="A365" s="249"/>
      <c r="B365" s="7" t="s">
        <v>362</v>
      </c>
      <c r="C365" s="7">
        <v>120</v>
      </c>
      <c r="D365" s="72">
        <f t="shared" si="4"/>
        <v>2.2831050228310502E-4</v>
      </c>
      <c r="E365" s="43" t="s">
        <v>93</v>
      </c>
    </row>
    <row r="366" spans="1:5" ht="15" thickBot="1" x14ac:dyDescent="0.4">
      <c r="A366" s="250"/>
      <c r="B366" s="21" t="s">
        <v>157</v>
      </c>
      <c r="C366" s="21">
        <v>240</v>
      </c>
      <c r="D366" s="75">
        <f t="shared" si="4"/>
        <v>4.5662100456621003E-4</v>
      </c>
      <c r="E366" s="44" t="s">
        <v>463</v>
      </c>
    </row>
    <row r="367" spans="1:5" x14ac:dyDescent="0.35">
      <c r="A367" s="248">
        <v>44934</v>
      </c>
      <c r="B367" s="73" t="s">
        <v>157</v>
      </c>
      <c r="C367" s="73">
        <v>90</v>
      </c>
      <c r="D367" s="78">
        <f t="shared" si="4"/>
        <v>1.7123287671232877E-4</v>
      </c>
      <c r="E367" s="74" t="s">
        <v>463</v>
      </c>
    </row>
    <row r="368" spans="1:5" x14ac:dyDescent="0.35">
      <c r="A368" s="249"/>
      <c r="B368" s="7" t="s">
        <v>201</v>
      </c>
      <c r="C368" s="7">
        <v>30</v>
      </c>
      <c r="D368" s="72">
        <f t="shared" si="4"/>
        <v>5.7077625570776254E-5</v>
      </c>
      <c r="E368" s="43" t="s">
        <v>93</v>
      </c>
    </row>
    <row r="369" spans="1:5" x14ac:dyDescent="0.35">
      <c r="A369" s="249"/>
      <c r="B369" s="7" t="s">
        <v>92</v>
      </c>
      <c r="C369" s="7">
        <f>6.5*60</f>
        <v>390</v>
      </c>
      <c r="D369" s="72">
        <f t="shared" ref="D369:D387" si="5">C369/$C$3</f>
        <v>7.4200913242009135E-4</v>
      </c>
      <c r="E369" s="43" t="s">
        <v>92</v>
      </c>
    </row>
    <row r="370" spans="1:5" x14ac:dyDescent="0.35">
      <c r="A370" s="249"/>
      <c r="B370" s="7" t="s">
        <v>96</v>
      </c>
      <c r="C370" s="7">
        <f>2.5*60</f>
        <v>150</v>
      </c>
      <c r="D370" s="72">
        <f t="shared" si="5"/>
        <v>2.8538812785388126E-4</v>
      </c>
      <c r="E370" s="43" t="s">
        <v>106</v>
      </c>
    </row>
    <row r="371" spans="1:5" x14ac:dyDescent="0.35">
      <c r="A371" s="249"/>
      <c r="B371" s="7" t="s">
        <v>364</v>
      </c>
      <c r="C371" s="7">
        <v>60</v>
      </c>
      <c r="D371" s="72">
        <f t="shared" si="5"/>
        <v>1.1415525114155251E-4</v>
      </c>
      <c r="E371" s="43" t="s">
        <v>300</v>
      </c>
    </row>
    <row r="372" spans="1:5" x14ac:dyDescent="0.35">
      <c r="A372" s="249"/>
      <c r="B372" s="7" t="s">
        <v>103</v>
      </c>
      <c r="C372" s="7">
        <v>60</v>
      </c>
      <c r="D372" s="72">
        <f t="shared" si="5"/>
        <v>1.1415525114155251E-4</v>
      </c>
      <c r="E372" s="43" t="s">
        <v>103</v>
      </c>
    </row>
    <row r="373" spans="1:5" x14ac:dyDescent="0.35">
      <c r="A373" s="249"/>
      <c r="B373" s="7" t="s">
        <v>365</v>
      </c>
      <c r="C373" s="7">
        <v>300</v>
      </c>
      <c r="D373" s="72">
        <f t="shared" si="5"/>
        <v>5.7077625570776253E-4</v>
      </c>
      <c r="E373" s="43" t="s">
        <v>192</v>
      </c>
    </row>
    <row r="374" spans="1:5" x14ac:dyDescent="0.35">
      <c r="A374" s="249"/>
      <c r="B374" s="7" t="s">
        <v>183</v>
      </c>
      <c r="C374" s="7">
        <v>120</v>
      </c>
      <c r="D374" s="72">
        <f t="shared" si="5"/>
        <v>2.2831050228310502E-4</v>
      </c>
      <c r="E374" s="43" t="s">
        <v>103</v>
      </c>
    </row>
    <row r="375" spans="1:5" x14ac:dyDescent="0.35">
      <c r="A375" s="249"/>
      <c r="B375" s="7" t="s">
        <v>130</v>
      </c>
      <c r="C375" s="7">
        <v>30</v>
      </c>
      <c r="D375" s="72">
        <f t="shared" si="5"/>
        <v>5.7077625570776254E-5</v>
      </c>
      <c r="E375" s="43" t="s">
        <v>93</v>
      </c>
    </row>
    <row r="376" spans="1:5" x14ac:dyDescent="0.35">
      <c r="A376" s="249"/>
      <c r="B376" s="7" t="s">
        <v>366</v>
      </c>
      <c r="C376" s="7">
        <v>150</v>
      </c>
      <c r="D376" s="72">
        <f t="shared" si="5"/>
        <v>2.8538812785388126E-4</v>
      </c>
      <c r="E376" s="43" t="s">
        <v>192</v>
      </c>
    </row>
    <row r="377" spans="1:5" ht="15" thickBot="1" x14ac:dyDescent="0.4">
      <c r="A377" s="249"/>
      <c r="B377" s="76" t="s">
        <v>201</v>
      </c>
      <c r="C377" s="76">
        <v>30</v>
      </c>
      <c r="D377" s="77">
        <f t="shared" si="5"/>
        <v>5.7077625570776254E-5</v>
      </c>
      <c r="E377" s="79" t="s">
        <v>93</v>
      </c>
    </row>
    <row r="378" spans="1:5" x14ac:dyDescent="0.35">
      <c r="A378" s="244">
        <v>44935</v>
      </c>
      <c r="B378" s="73" t="s">
        <v>92</v>
      </c>
      <c r="C378" s="73">
        <f>7.5*60</f>
        <v>450</v>
      </c>
      <c r="D378" s="78">
        <f t="shared" si="5"/>
        <v>8.5616438356164379E-4</v>
      </c>
      <c r="E378" s="74" t="s">
        <v>92</v>
      </c>
    </row>
    <row r="379" spans="1:5" x14ac:dyDescent="0.35">
      <c r="A379" s="252"/>
      <c r="B379" s="7" t="s">
        <v>116</v>
      </c>
      <c r="C379" s="7">
        <v>60</v>
      </c>
      <c r="D379" s="72">
        <f t="shared" si="5"/>
        <v>1.1415525114155251E-4</v>
      </c>
      <c r="E379" s="43" t="s">
        <v>93</v>
      </c>
    </row>
    <row r="380" spans="1:5" x14ac:dyDescent="0.35">
      <c r="A380" s="252"/>
      <c r="B380" s="7" t="s">
        <v>123</v>
      </c>
      <c r="C380" s="7">
        <v>30</v>
      </c>
      <c r="D380" s="72">
        <f t="shared" si="5"/>
        <v>5.7077625570776254E-5</v>
      </c>
      <c r="E380" s="43" t="s">
        <v>93</v>
      </c>
    </row>
    <row r="381" spans="1:5" x14ac:dyDescent="0.35">
      <c r="A381" s="252"/>
      <c r="B381" s="7" t="s">
        <v>373</v>
      </c>
      <c r="C381" s="7">
        <v>90</v>
      </c>
      <c r="D381" s="72">
        <f t="shared" si="5"/>
        <v>1.7123287671232877E-4</v>
      </c>
      <c r="E381" s="43" t="s">
        <v>100</v>
      </c>
    </row>
    <row r="382" spans="1:5" x14ac:dyDescent="0.35">
      <c r="A382" s="252"/>
      <c r="B382" s="7" t="s">
        <v>160</v>
      </c>
      <c r="C382" s="7">
        <v>90</v>
      </c>
      <c r="D382" s="72">
        <f t="shared" si="5"/>
        <v>1.7123287671232877E-4</v>
      </c>
      <c r="E382" s="43" t="s">
        <v>103</v>
      </c>
    </row>
    <row r="383" spans="1:5" x14ac:dyDescent="0.35">
      <c r="A383" s="252"/>
      <c r="B383" s="7" t="s">
        <v>374</v>
      </c>
      <c r="C383" s="7">
        <v>120</v>
      </c>
      <c r="D383" s="72">
        <f t="shared" si="5"/>
        <v>2.2831050228310502E-4</v>
      </c>
      <c r="E383" s="43" t="s">
        <v>93</v>
      </c>
    </row>
    <row r="384" spans="1:5" x14ac:dyDescent="0.35">
      <c r="A384" s="252"/>
      <c r="B384" s="7" t="s">
        <v>179</v>
      </c>
      <c r="C384" s="7">
        <v>120</v>
      </c>
      <c r="D384" s="72">
        <f t="shared" si="5"/>
        <v>2.2831050228310502E-4</v>
      </c>
      <c r="E384" s="43" t="s">
        <v>92</v>
      </c>
    </row>
    <row r="385" spans="1:5" x14ac:dyDescent="0.35">
      <c r="A385" s="252"/>
      <c r="B385" s="7" t="s">
        <v>160</v>
      </c>
      <c r="C385" s="7">
        <v>120</v>
      </c>
      <c r="D385" s="72">
        <f t="shared" si="5"/>
        <v>2.2831050228310502E-4</v>
      </c>
      <c r="E385" s="43" t="s">
        <v>103</v>
      </c>
    </row>
    <row r="386" spans="1:5" x14ac:dyDescent="0.35">
      <c r="A386" s="252"/>
      <c r="B386" s="7" t="s">
        <v>375</v>
      </c>
      <c r="C386" s="7">
        <v>120</v>
      </c>
      <c r="D386" s="72">
        <f t="shared" si="5"/>
        <v>2.2831050228310502E-4</v>
      </c>
      <c r="E386" s="43" t="s">
        <v>93</v>
      </c>
    </row>
    <row r="387" spans="1:5" x14ac:dyDescent="0.35">
      <c r="A387" s="252"/>
      <c r="B387" s="7" t="s">
        <v>378</v>
      </c>
      <c r="C387" s="7">
        <v>30</v>
      </c>
      <c r="D387" s="72">
        <f t="shared" si="5"/>
        <v>5.7077625570776254E-5</v>
      </c>
      <c r="E387" s="43" t="s">
        <v>93</v>
      </c>
    </row>
    <row r="388" spans="1:5" x14ac:dyDescent="0.35">
      <c r="A388" s="252"/>
      <c r="B388" s="7" t="s">
        <v>157</v>
      </c>
      <c r="C388" s="7">
        <v>60</v>
      </c>
      <c r="D388" s="72">
        <f>C388/$C$3</f>
        <v>1.1415525114155251E-4</v>
      </c>
      <c r="E388" s="43" t="s">
        <v>463</v>
      </c>
    </row>
    <row r="389" spans="1:5" ht="15" thickBot="1" x14ac:dyDescent="0.4">
      <c r="A389" s="253"/>
      <c r="B389" s="76" t="s">
        <v>92</v>
      </c>
      <c r="C389" s="76">
        <v>30</v>
      </c>
      <c r="D389" s="72">
        <f t="shared" ref="D389:D452" si="6">C389/$C$3</f>
        <v>5.7077625570776254E-5</v>
      </c>
      <c r="E389" s="79" t="s">
        <v>92</v>
      </c>
    </row>
    <row r="390" spans="1:5" x14ac:dyDescent="0.35">
      <c r="A390" s="248">
        <v>44936</v>
      </c>
      <c r="B390" s="73" t="s">
        <v>92</v>
      </c>
      <c r="C390" s="73">
        <f>7.5*60</f>
        <v>450</v>
      </c>
      <c r="D390" s="72">
        <f t="shared" si="6"/>
        <v>8.5616438356164379E-4</v>
      </c>
      <c r="E390" s="74" t="s">
        <v>92</v>
      </c>
    </row>
    <row r="391" spans="1:5" x14ac:dyDescent="0.35">
      <c r="A391" s="249"/>
      <c r="B391" s="7" t="s">
        <v>123</v>
      </c>
      <c r="C391" s="7">
        <v>30</v>
      </c>
      <c r="D391" s="72">
        <f t="shared" si="6"/>
        <v>5.7077625570776254E-5</v>
      </c>
      <c r="E391" s="43" t="s">
        <v>93</v>
      </c>
    </row>
    <row r="392" spans="1:5" x14ac:dyDescent="0.35">
      <c r="A392" s="249"/>
      <c r="B392" s="7" t="s">
        <v>160</v>
      </c>
      <c r="C392" s="7">
        <v>60</v>
      </c>
      <c r="D392" s="72">
        <f t="shared" si="6"/>
        <v>1.1415525114155251E-4</v>
      </c>
      <c r="E392" s="43" t="s">
        <v>103</v>
      </c>
    </row>
    <row r="393" spans="1:5" x14ac:dyDescent="0.35">
      <c r="A393" s="249"/>
      <c r="B393" s="7" t="s">
        <v>380</v>
      </c>
      <c r="C393" s="7">
        <v>60</v>
      </c>
      <c r="D393" s="72">
        <f t="shared" si="6"/>
        <v>1.1415525114155251E-4</v>
      </c>
      <c r="E393" s="43" t="s">
        <v>100</v>
      </c>
    </row>
    <row r="394" spans="1:5" x14ac:dyDescent="0.35">
      <c r="A394" s="249"/>
      <c r="B394" s="7" t="s">
        <v>384</v>
      </c>
      <c r="C394" s="7">
        <v>30</v>
      </c>
      <c r="D394" s="72">
        <f t="shared" si="6"/>
        <v>5.7077625570776254E-5</v>
      </c>
      <c r="E394" s="43" t="s">
        <v>100</v>
      </c>
    </row>
    <row r="395" spans="1:5" x14ac:dyDescent="0.35">
      <c r="A395" s="249"/>
      <c r="B395" s="7" t="s">
        <v>385</v>
      </c>
      <c r="C395" s="7">
        <v>15</v>
      </c>
      <c r="D395" s="72">
        <f t="shared" si="6"/>
        <v>2.8538812785388127E-5</v>
      </c>
      <c r="E395" s="43" t="s">
        <v>100</v>
      </c>
    </row>
    <row r="396" spans="1:5" x14ac:dyDescent="0.35">
      <c r="A396" s="249"/>
      <c r="B396" s="7" t="s">
        <v>383</v>
      </c>
      <c r="C396" s="7">
        <v>30</v>
      </c>
      <c r="D396" s="72">
        <f t="shared" si="6"/>
        <v>5.7077625570776254E-5</v>
      </c>
      <c r="E396" s="43" t="s">
        <v>100</v>
      </c>
    </row>
    <row r="397" spans="1:5" x14ac:dyDescent="0.35">
      <c r="A397" s="249"/>
      <c r="B397" s="7" t="s">
        <v>389</v>
      </c>
      <c r="C397" s="7">
        <v>45</v>
      </c>
      <c r="D397" s="72">
        <f t="shared" si="6"/>
        <v>8.5616438356164384E-5</v>
      </c>
      <c r="E397" s="43" t="s">
        <v>114</v>
      </c>
    </row>
    <row r="398" spans="1:5" x14ac:dyDescent="0.35">
      <c r="A398" s="249"/>
      <c r="B398" s="7" t="s">
        <v>101</v>
      </c>
      <c r="C398" s="7">
        <v>60</v>
      </c>
      <c r="D398" s="72">
        <f t="shared" si="6"/>
        <v>1.1415525114155251E-4</v>
      </c>
      <c r="E398" s="43" t="s">
        <v>93</v>
      </c>
    </row>
    <row r="399" spans="1:5" x14ac:dyDescent="0.35">
      <c r="A399" s="249"/>
      <c r="B399" s="7" t="s">
        <v>390</v>
      </c>
      <c r="C399" s="7">
        <v>90</v>
      </c>
      <c r="D399" s="72">
        <f t="shared" si="6"/>
        <v>1.7123287671232877E-4</v>
      </c>
      <c r="E399" s="43" t="s">
        <v>106</v>
      </c>
    </row>
    <row r="400" spans="1:5" x14ac:dyDescent="0.35">
      <c r="A400" s="249"/>
      <c r="B400" s="7" t="s">
        <v>179</v>
      </c>
      <c r="C400" s="7">
        <v>60</v>
      </c>
      <c r="D400" s="72">
        <f t="shared" si="6"/>
        <v>1.1415525114155251E-4</v>
      </c>
      <c r="E400" s="43" t="s">
        <v>92</v>
      </c>
    </row>
    <row r="401" spans="1:5" x14ac:dyDescent="0.35">
      <c r="A401" s="249"/>
      <c r="B401" s="7" t="s">
        <v>161</v>
      </c>
      <c r="C401" s="7">
        <v>30</v>
      </c>
      <c r="D401" s="72">
        <f t="shared" si="6"/>
        <v>5.7077625570776254E-5</v>
      </c>
      <c r="E401" s="43" t="s">
        <v>93</v>
      </c>
    </row>
    <row r="402" spans="1:5" x14ac:dyDescent="0.35">
      <c r="A402" s="249"/>
      <c r="B402" s="7" t="s">
        <v>391</v>
      </c>
      <c r="C402" s="7">
        <v>60</v>
      </c>
      <c r="D402" s="72">
        <f t="shared" si="6"/>
        <v>1.1415525114155251E-4</v>
      </c>
      <c r="E402" s="43" t="s">
        <v>100</v>
      </c>
    </row>
    <row r="403" spans="1:5" x14ac:dyDescent="0.35">
      <c r="A403" s="249"/>
      <c r="B403" s="7" t="s">
        <v>160</v>
      </c>
      <c r="C403" s="7">
        <v>60</v>
      </c>
      <c r="D403" s="72">
        <f t="shared" si="6"/>
        <v>1.1415525114155251E-4</v>
      </c>
      <c r="E403" s="43" t="s">
        <v>103</v>
      </c>
    </row>
    <row r="404" spans="1:5" x14ac:dyDescent="0.35">
      <c r="A404" s="249"/>
      <c r="B404" s="7" t="s">
        <v>130</v>
      </c>
      <c r="C404" s="7">
        <v>60</v>
      </c>
      <c r="D404" s="72">
        <f t="shared" si="6"/>
        <v>1.1415525114155251E-4</v>
      </c>
      <c r="E404" s="43" t="s">
        <v>93</v>
      </c>
    </row>
    <row r="405" spans="1:5" x14ac:dyDescent="0.35">
      <c r="A405" s="249"/>
      <c r="B405" s="7" t="s">
        <v>103</v>
      </c>
      <c r="C405" s="7">
        <v>60</v>
      </c>
      <c r="D405" s="72">
        <f t="shared" si="6"/>
        <v>1.1415525114155251E-4</v>
      </c>
      <c r="E405" s="43" t="s">
        <v>103</v>
      </c>
    </row>
    <row r="406" spans="1:5" ht="15" thickBot="1" x14ac:dyDescent="0.4">
      <c r="A406" s="249"/>
      <c r="B406" s="76" t="s">
        <v>392</v>
      </c>
      <c r="C406" s="76">
        <f>60*4</f>
        <v>240</v>
      </c>
      <c r="D406" s="77">
        <f t="shared" si="6"/>
        <v>4.5662100456621003E-4</v>
      </c>
      <c r="E406" s="79" t="s">
        <v>453</v>
      </c>
    </row>
    <row r="407" spans="1:5" x14ac:dyDescent="0.35">
      <c r="A407" s="248">
        <v>44937</v>
      </c>
      <c r="B407" s="73" t="s">
        <v>251</v>
      </c>
      <c r="C407" s="73">
        <f>10*60</f>
        <v>600</v>
      </c>
      <c r="D407" s="78">
        <f t="shared" si="6"/>
        <v>1.1415525114155251E-3</v>
      </c>
      <c r="E407" s="74" t="s">
        <v>453</v>
      </c>
    </row>
    <row r="408" spans="1:5" x14ac:dyDescent="0.35">
      <c r="A408" s="249"/>
      <c r="B408" s="7" t="s">
        <v>92</v>
      </c>
      <c r="C408" s="7">
        <v>90</v>
      </c>
      <c r="D408" s="72">
        <f t="shared" si="6"/>
        <v>1.7123287671232877E-4</v>
      </c>
      <c r="E408" s="43" t="s">
        <v>92</v>
      </c>
    </row>
    <row r="409" spans="1:5" x14ac:dyDescent="0.35">
      <c r="A409" s="249"/>
      <c r="B409" s="7" t="s">
        <v>350</v>
      </c>
      <c r="C409" s="7">
        <v>240</v>
      </c>
      <c r="D409" s="72">
        <f t="shared" si="6"/>
        <v>4.5662100456621003E-4</v>
      </c>
      <c r="E409" s="43" t="s">
        <v>93</v>
      </c>
    </row>
    <row r="410" spans="1:5" x14ac:dyDescent="0.35">
      <c r="A410" s="249"/>
      <c r="B410" s="7" t="s">
        <v>179</v>
      </c>
      <c r="C410" s="7">
        <v>30</v>
      </c>
      <c r="D410" s="72">
        <f t="shared" si="6"/>
        <v>5.7077625570776254E-5</v>
      </c>
      <c r="E410" s="43" t="s">
        <v>92</v>
      </c>
    </row>
    <row r="411" spans="1:5" x14ac:dyDescent="0.35">
      <c r="A411" s="249"/>
      <c r="B411" s="7" t="s">
        <v>160</v>
      </c>
      <c r="C411" s="7">
        <v>60</v>
      </c>
      <c r="D411" s="72">
        <f t="shared" si="6"/>
        <v>1.1415525114155251E-4</v>
      </c>
      <c r="E411" s="43" t="s">
        <v>103</v>
      </c>
    </row>
    <row r="412" spans="1:5" x14ac:dyDescent="0.35">
      <c r="A412" s="249"/>
      <c r="B412" s="7" t="s">
        <v>395</v>
      </c>
      <c r="C412" s="7">
        <v>60</v>
      </c>
      <c r="D412" s="72">
        <f t="shared" si="6"/>
        <v>1.1415525114155251E-4</v>
      </c>
      <c r="E412" s="43" t="s">
        <v>300</v>
      </c>
    </row>
    <row r="413" spans="1:5" x14ac:dyDescent="0.35">
      <c r="A413" s="249"/>
      <c r="B413" s="7" t="s">
        <v>176</v>
      </c>
      <c r="C413" s="7">
        <v>120</v>
      </c>
      <c r="D413" s="72">
        <f t="shared" si="6"/>
        <v>2.2831050228310502E-4</v>
      </c>
      <c r="E413" s="43" t="s">
        <v>453</v>
      </c>
    </row>
    <row r="414" spans="1:5" x14ac:dyDescent="0.35">
      <c r="A414" s="249"/>
      <c r="B414" s="7" t="s">
        <v>121</v>
      </c>
      <c r="C414" s="7">
        <v>150</v>
      </c>
      <c r="D414" s="72">
        <f t="shared" si="6"/>
        <v>2.8538812785388126E-4</v>
      </c>
      <c r="E414" s="43" t="s">
        <v>95</v>
      </c>
    </row>
    <row r="415" spans="1:5" ht="15" thickBot="1" x14ac:dyDescent="0.4">
      <c r="A415" s="249"/>
      <c r="B415" s="76" t="s">
        <v>201</v>
      </c>
      <c r="C415" s="76">
        <v>30</v>
      </c>
      <c r="D415" s="77">
        <f t="shared" si="6"/>
        <v>5.7077625570776254E-5</v>
      </c>
      <c r="E415" s="79" t="s">
        <v>93</v>
      </c>
    </row>
    <row r="416" spans="1:5" x14ac:dyDescent="0.35">
      <c r="A416" s="248">
        <v>44938</v>
      </c>
      <c r="B416" s="73" t="s">
        <v>92</v>
      </c>
      <c r="C416" s="73">
        <f>8*60</f>
        <v>480</v>
      </c>
      <c r="D416" s="78">
        <f t="shared" si="6"/>
        <v>9.1324200913242006E-4</v>
      </c>
      <c r="E416" s="74" t="s">
        <v>92</v>
      </c>
    </row>
    <row r="417" spans="1:8" x14ac:dyDescent="0.35">
      <c r="A417" s="249"/>
      <c r="B417" s="7" t="s">
        <v>123</v>
      </c>
      <c r="C417" s="7">
        <v>30</v>
      </c>
      <c r="D417" s="72">
        <f t="shared" si="6"/>
        <v>5.7077625570776254E-5</v>
      </c>
      <c r="E417" s="43" t="s">
        <v>93</v>
      </c>
      <c r="H417" s="158"/>
    </row>
    <row r="418" spans="1:8" x14ac:dyDescent="0.35">
      <c r="A418" s="249"/>
      <c r="B418" s="7" t="s">
        <v>137</v>
      </c>
      <c r="C418" s="7">
        <v>30</v>
      </c>
      <c r="D418" s="72">
        <f t="shared" si="6"/>
        <v>5.7077625570776254E-5</v>
      </c>
      <c r="E418" s="43" t="s">
        <v>114</v>
      </c>
    </row>
    <row r="419" spans="1:8" x14ac:dyDescent="0.35">
      <c r="A419" s="249"/>
      <c r="B419" s="7" t="s">
        <v>395</v>
      </c>
      <c r="C419" s="7">
        <v>150</v>
      </c>
      <c r="D419" s="72">
        <f t="shared" si="6"/>
        <v>2.8538812785388126E-4</v>
      </c>
      <c r="E419" s="43" t="s">
        <v>300</v>
      </c>
    </row>
    <row r="420" spans="1:8" x14ac:dyDescent="0.35">
      <c r="A420" s="249"/>
      <c r="B420" s="7" t="s">
        <v>101</v>
      </c>
      <c r="C420" s="7">
        <v>30</v>
      </c>
      <c r="D420" s="72">
        <f t="shared" si="6"/>
        <v>5.7077625570776254E-5</v>
      </c>
      <c r="E420" s="43" t="s">
        <v>93</v>
      </c>
    </row>
    <row r="421" spans="1:8" x14ac:dyDescent="0.35">
      <c r="A421" s="249"/>
      <c r="B421" s="7" t="s">
        <v>160</v>
      </c>
      <c r="C421" s="7">
        <v>120</v>
      </c>
      <c r="D421" s="72">
        <f t="shared" si="6"/>
        <v>2.2831050228310502E-4</v>
      </c>
      <c r="E421" s="43" t="s">
        <v>103</v>
      </c>
    </row>
    <row r="422" spans="1:8" x14ac:dyDescent="0.35">
      <c r="A422" s="249"/>
      <c r="B422" s="7" t="s">
        <v>92</v>
      </c>
      <c r="C422" s="7">
        <v>30</v>
      </c>
      <c r="D422" s="72">
        <f t="shared" si="6"/>
        <v>5.7077625570776254E-5</v>
      </c>
      <c r="E422" s="43" t="s">
        <v>92</v>
      </c>
    </row>
    <row r="423" spans="1:8" x14ac:dyDescent="0.35">
      <c r="A423" s="249"/>
      <c r="B423" s="7" t="s">
        <v>181</v>
      </c>
      <c r="C423" s="7">
        <v>60</v>
      </c>
      <c r="D423" s="72">
        <f t="shared" si="6"/>
        <v>1.1415525114155251E-4</v>
      </c>
      <c r="E423" s="43" t="s">
        <v>95</v>
      </c>
    </row>
    <row r="424" spans="1:8" x14ac:dyDescent="0.35">
      <c r="A424" s="249"/>
      <c r="B424" s="7" t="s">
        <v>165</v>
      </c>
      <c r="C424" s="7">
        <v>60</v>
      </c>
      <c r="D424" s="72">
        <f t="shared" si="6"/>
        <v>1.1415525114155251E-4</v>
      </c>
      <c r="E424" s="43" t="s">
        <v>165</v>
      </c>
    </row>
    <row r="425" spans="1:8" x14ac:dyDescent="0.35">
      <c r="A425" s="249"/>
      <c r="B425" s="7" t="s">
        <v>395</v>
      </c>
      <c r="C425" s="7">
        <v>90</v>
      </c>
      <c r="D425" s="72">
        <f t="shared" si="6"/>
        <v>1.7123287671232877E-4</v>
      </c>
      <c r="E425" s="43" t="s">
        <v>300</v>
      </c>
    </row>
    <row r="426" spans="1:8" x14ac:dyDescent="0.35">
      <c r="A426" s="249"/>
      <c r="B426" s="7" t="s">
        <v>130</v>
      </c>
      <c r="C426" s="7">
        <v>30</v>
      </c>
      <c r="D426" s="72">
        <f t="shared" si="6"/>
        <v>5.7077625570776254E-5</v>
      </c>
      <c r="E426" s="43" t="s">
        <v>93</v>
      </c>
    </row>
    <row r="427" spans="1:8" x14ac:dyDescent="0.35">
      <c r="A427" s="249"/>
      <c r="B427" s="7" t="s">
        <v>96</v>
      </c>
      <c r="C427" s="7">
        <v>60</v>
      </c>
      <c r="D427" s="72">
        <f t="shared" si="6"/>
        <v>1.1415525114155251E-4</v>
      </c>
      <c r="E427" s="43" t="s">
        <v>106</v>
      </c>
    </row>
    <row r="428" spans="1:8" x14ac:dyDescent="0.35">
      <c r="A428" s="249"/>
      <c r="B428" s="7" t="s">
        <v>103</v>
      </c>
      <c r="C428" s="7">
        <v>30</v>
      </c>
      <c r="D428" s="72">
        <f t="shared" si="6"/>
        <v>5.7077625570776254E-5</v>
      </c>
      <c r="E428" s="43" t="s">
        <v>103</v>
      </c>
    </row>
    <row r="429" spans="1:8" x14ac:dyDescent="0.35">
      <c r="A429" s="249"/>
      <c r="B429" s="7" t="s">
        <v>120</v>
      </c>
      <c r="C429" s="7">
        <v>90</v>
      </c>
      <c r="D429" s="72">
        <f t="shared" si="6"/>
        <v>1.7123287671232877E-4</v>
      </c>
      <c r="E429" s="43" t="s">
        <v>92</v>
      </c>
    </row>
    <row r="430" spans="1:8" x14ac:dyDescent="0.35">
      <c r="A430" s="249"/>
      <c r="B430" s="7" t="s">
        <v>395</v>
      </c>
      <c r="C430" s="7">
        <v>60</v>
      </c>
      <c r="D430" s="72">
        <f t="shared" si="6"/>
        <v>1.1415525114155251E-4</v>
      </c>
      <c r="E430" s="43" t="s">
        <v>300</v>
      </c>
    </row>
    <row r="431" spans="1:8" x14ac:dyDescent="0.35">
      <c r="A431" s="249"/>
      <c r="B431" s="7" t="s">
        <v>402</v>
      </c>
      <c r="C431" s="7">
        <v>60</v>
      </c>
      <c r="D431" s="72">
        <f t="shared" si="6"/>
        <v>1.1415525114155251E-4</v>
      </c>
      <c r="E431" s="43" t="s">
        <v>463</v>
      </c>
    </row>
    <row r="432" spans="1:8" ht="15" thickBot="1" x14ac:dyDescent="0.4">
      <c r="A432" s="249"/>
      <c r="B432" s="76" t="s">
        <v>201</v>
      </c>
      <c r="C432" s="76">
        <v>30</v>
      </c>
      <c r="D432" s="77">
        <f t="shared" si="6"/>
        <v>5.7077625570776254E-5</v>
      </c>
      <c r="E432" s="79" t="s">
        <v>93</v>
      </c>
    </row>
    <row r="433" spans="1:5" x14ac:dyDescent="0.35">
      <c r="A433" s="248">
        <v>44939</v>
      </c>
      <c r="B433" s="73" t="s">
        <v>160</v>
      </c>
      <c r="C433" s="73">
        <v>90</v>
      </c>
      <c r="D433" s="78">
        <f t="shared" si="6"/>
        <v>1.7123287671232877E-4</v>
      </c>
      <c r="E433" s="74" t="s">
        <v>103</v>
      </c>
    </row>
    <row r="434" spans="1:5" x14ac:dyDescent="0.35">
      <c r="A434" s="249"/>
      <c r="B434" s="7" t="s">
        <v>92</v>
      </c>
      <c r="C434" s="7">
        <f>(8-1.5)*60</f>
        <v>390</v>
      </c>
      <c r="D434" s="72">
        <f t="shared" si="6"/>
        <v>7.4200913242009135E-4</v>
      </c>
      <c r="E434" s="43" t="s">
        <v>92</v>
      </c>
    </row>
    <row r="435" spans="1:5" x14ac:dyDescent="0.35">
      <c r="A435" s="249"/>
      <c r="B435" s="7" t="s">
        <v>123</v>
      </c>
      <c r="C435" s="7">
        <v>30</v>
      </c>
      <c r="D435" s="72">
        <f t="shared" si="6"/>
        <v>5.7077625570776254E-5</v>
      </c>
      <c r="E435" s="43" t="s">
        <v>93</v>
      </c>
    </row>
    <row r="436" spans="1:5" x14ac:dyDescent="0.35">
      <c r="A436" s="249"/>
      <c r="B436" s="7" t="s">
        <v>160</v>
      </c>
      <c r="C436" s="7">
        <v>60</v>
      </c>
      <c r="D436" s="72">
        <f t="shared" si="6"/>
        <v>1.1415525114155251E-4</v>
      </c>
      <c r="E436" s="43" t="s">
        <v>103</v>
      </c>
    </row>
    <row r="437" spans="1:5" x14ac:dyDescent="0.35">
      <c r="A437" s="249"/>
      <c r="B437" s="7" t="s">
        <v>349</v>
      </c>
      <c r="C437" s="7">
        <v>30</v>
      </c>
      <c r="D437" s="72">
        <f t="shared" si="6"/>
        <v>5.7077625570776254E-5</v>
      </c>
      <c r="E437" s="43" t="s">
        <v>100</v>
      </c>
    </row>
    <row r="438" spans="1:5" x14ac:dyDescent="0.35">
      <c r="A438" s="249"/>
      <c r="B438" s="7" t="s">
        <v>406</v>
      </c>
      <c r="C438" s="7">
        <v>40</v>
      </c>
      <c r="D438" s="72">
        <f t="shared" si="6"/>
        <v>7.6103500761035014E-5</v>
      </c>
      <c r="E438" s="43" t="s">
        <v>100</v>
      </c>
    </row>
    <row r="439" spans="1:5" x14ac:dyDescent="0.35">
      <c r="A439" s="249"/>
      <c r="B439" s="7" t="s">
        <v>349</v>
      </c>
      <c r="C439" s="7">
        <v>80</v>
      </c>
      <c r="D439" s="72">
        <f t="shared" si="6"/>
        <v>1.5220700152207003E-4</v>
      </c>
      <c r="E439" s="43" t="s">
        <v>100</v>
      </c>
    </row>
    <row r="440" spans="1:5" x14ac:dyDescent="0.35">
      <c r="A440" s="249"/>
      <c r="B440" s="7" t="s">
        <v>101</v>
      </c>
      <c r="C440" s="7">
        <v>60</v>
      </c>
      <c r="D440" s="72">
        <f t="shared" si="6"/>
        <v>1.1415525114155251E-4</v>
      </c>
      <c r="E440" s="43" t="s">
        <v>93</v>
      </c>
    </row>
    <row r="441" spans="1:5" x14ac:dyDescent="0.35">
      <c r="A441" s="249"/>
      <c r="B441" s="7" t="s">
        <v>103</v>
      </c>
      <c r="C441" s="7">
        <v>60</v>
      </c>
      <c r="D441" s="72">
        <f t="shared" si="6"/>
        <v>1.1415525114155251E-4</v>
      </c>
      <c r="E441" s="43" t="s">
        <v>103</v>
      </c>
    </row>
    <row r="442" spans="1:5" x14ac:dyDescent="0.35">
      <c r="A442" s="249"/>
      <c r="B442" s="7" t="s">
        <v>179</v>
      </c>
      <c r="C442" s="7">
        <v>30</v>
      </c>
      <c r="D442" s="72">
        <f t="shared" si="6"/>
        <v>5.7077625570776254E-5</v>
      </c>
      <c r="E442" s="43" t="s">
        <v>92</v>
      </c>
    </row>
    <row r="443" spans="1:5" x14ac:dyDescent="0.35">
      <c r="A443" s="249"/>
      <c r="B443" s="7" t="s">
        <v>181</v>
      </c>
      <c r="C443" s="7">
        <v>60</v>
      </c>
      <c r="D443" s="72">
        <f t="shared" si="6"/>
        <v>1.1415525114155251E-4</v>
      </c>
      <c r="E443" s="43" t="s">
        <v>95</v>
      </c>
    </row>
    <row r="444" spans="1:5" x14ac:dyDescent="0.35">
      <c r="A444" s="249"/>
      <c r="B444" s="7" t="s">
        <v>103</v>
      </c>
      <c r="C444" s="7">
        <v>110</v>
      </c>
      <c r="D444" s="72">
        <f t="shared" si="6"/>
        <v>2.0928462709284628E-4</v>
      </c>
      <c r="E444" s="43" t="s">
        <v>103</v>
      </c>
    </row>
    <row r="445" spans="1:5" x14ac:dyDescent="0.35">
      <c r="A445" s="249"/>
      <c r="B445" s="7" t="s">
        <v>407</v>
      </c>
      <c r="C445" s="7">
        <v>20</v>
      </c>
      <c r="D445" s="72">
        <f t="shared" si="6"/>
        <v>3.8051750380517507E-5</v>
      </c>
      <c r="E445" s="43" t="s">
        <v>100</v>
      </c>
    </row>
    <row r="446" spans="1:5" x14ac:dyDescent="0.35">
      <c r="A446" s="249"/>
      <c r="B446" s="7" t="s">
        <v>408</v>
      </c>
      <c r="C446" s="7">
        <v>50</v>
      </c>
      <c r="D446" s="72">
        <f t="shared" si="6"/>
        <v>9.5129375951293754E-5</v>
      </c>
      <c r="E446" s="43" t="s">
        <v>100</v>
      </c>
    </row>
    <row r="447" spans="1:5" x14ac:dyDescent="0.35">
      <c r="A447" s="249"/>
      <c r="B447" s="7" t="s">
        <v>409</v>
      </c>
      <c r="C447" s="7">
        <v>150</v>
      </c>
      <c r="D447" s="72">
        <f t="shared" si="6"/>
        <v>2.8538812785388126E-4</v>
      </c>
      <c r="E447" s="43" t="s">
        <v>106</v>
      </c>
    </row>
    <row r="448" spans="1:5" x14ac:dyDescent="0.35">
      <c r="A448" s="249"/>
      <c r="B448" s="7" t="s">
        <v>160</v>
      </c>
      <c r="C448" s="7">
        <v>120</v>
      </c>
      <c r="D448" s="72">
        <f t="shared" si="6"/>
        <v>2.2831050228310502E-4</v>
      </c>
      <c r="E448" s="43" t="s">
        <v>103</v>
      </c>
    </row>
    <row r="449" spans="1:5" ht="15" thickBot="1" x14ac:dyDescent="0.4">
      <c r="A449" s="250"/>
      <c r="B449" s="21" t="s">
        <v>103</v>
      </c>
      <c r="C449" s="21">
        <v>60</v>
      </c>
      <c r="D449" s="75">
        <f t="shared" si="6"/>
        <v>1.1415525114155251E-4</v>
      </c>
      <c r="E449" s="44" t="s">
        <v>103</v>
      </c>
    </row>
    <row r="450" spans="1:5" x14ac:dyDescent="0.35">
      <c r="A450" s="248">
        <v>44940</v>
      </c>
      <c r="B450" s="73" t="s">
        <v>103</v>
      </c>
      <c r="C450" s="73">
        <v>30</v>
      </c>
      <c r="D450" s="78">
        <f t="shared" si="6"/>
        <v>5.7077625570776254E-5</v>
      </c>
      <c r="E450" s="74" t="s">
        <v>103</v>
      </c>
    </row>
    <row r="451" spans="1:5" x14ac:dyDescent="0.35">
      <c r="A451" s="249"/>
      <c r="B451" s="7" t="s">
        <v>92</v>
      </c>
      <c r="C451" s="7">
        <v>420</v>
      </c>
      <c r="D451" s="72">
        <f t="shared" si="6"/>
        <v>7.9908675799086762E-4</v>
      </c>
      <c r="E451" s="43" t="s">
        <v>92</v>
      </c>
    </row>
    <row r="452" spans="1:5" x14ac:dyDescent="0.35">
      <c r="A452" s="249"/>
      <c r="B452" s="7" t="s">
        <v>123</v>
      </c>
      <c r="C452" s="7">
        <v>30</v>
      </c>
      <c r="D452" s="72">
        <f t="shared" si="6"/>
        <v>5.7077625570776254E-5</v>
      </c>
      <c r="E452" s="43" t="s">
        <v>93</v>
      </c>
    </row>
    <row r="453" spans="1:5" x14ac:dyDescent="0.35">
      <c r="A453" s="249"/>
      <c r="B453" s="7" t="s">
        <v>188</v>
      </c>
      <c r="C453" s="7">
        <v>120</v>
      </c>
      <c r="D453" s="72">
        <f t="shared" ref="D453:D516" si="7">C453/$C$3</f>
        <v>2.2831050228310502E-4</v>
      </c>
      <c r="E453" s="43" t="s">
        <v>188</v>
      </c>
    </row>
    <row r="454" spans="1:5" x14ac:dyDescent="0.35">
      <c r="A454" s="249"/>
      <c r="B454" s="7" t="s">
        <v>410</v>
      </c>
      <c r="C454" s="7">
        <v>240</v>
      </c>
      <c r="D454" s="72">
        <f t="shared" si="7"/>
        <v>4.5662100456621003E-4</v>
      </c>
      <c r="E454" s="43" t="s">
        <v>188</v>
      </c>
    </row>
    <row r="455" spans="1:5" x14ac:dyDescent="0.35">
      <c r="A455" s="249"/>
      <c r="B455" s="7" t="s">
        <v>350</v>
      </c>
      <c r="C455" s="7">
        <v>120</v>
      </c>
      <c r="D455" s="72">
        <f t="shared" si="7"/>
        <v>2.2831050228310502E-4</v>
      </c>
      <c r="E455" s="43" t="s">
        <v>93</v>
      </c>
    </row>
    <row r="456" spans="1:5" x14ac:dyDescent="0.35">
      <c r="A456" s="249"/>
      <c r="B456" s="7" t="s">
        <v>103</v>
      </c>
      <c r="C456" s="7">
        <v>30</v>
      </c>
      <c r="D456" s="72">
        <f t="shared" si="7"/>
        <v>5.7077625570776254E-5</v>
      </c>
      <c r="E456" s="43" t="s">
        <v>103</v>
      </c>
    </row>
    <row r="457" spans="1:5" x14ac:dyDescent="0.35">
      <c r="A457" s="249"/>
      <c r="B457" s="7" t="s">
        <v>411</v>
      </c>
      <c r="C457" s="7">
        <v>150</v>
      </c>
      <c r="D457" s="72">
        <f t="shared" si="7"/>
        <v>2.8538812785388126E-4</v>
      </c>
      <c r="E457" s="43" t="s">
        <v>192</v>
      </c>
    </row>
    <row r="458" spans="1:5" x14ac:dyDescent="0.35">
      <c r="A458" s="249"/>
      <c r="B458" s="7" t="s">
        <v>130</v>
      </c>
      <c r="C458" s="7">
        <v>120</v>
      </c>
      <c r="D458" s="72">
        <f t="shared" si="7"/>
        <v>2.2831050228310502E-4</v>
      </c>
      <c r="E458" s="43" t="s">
        <v>93</v>
      </c>
    </row>
    <row r="459" spans="1:5" x14ac:dyDescent="0.35">
      <c r="A459" s="249"/>
      <c r="B459" s="7" t="s">
        <v>366</v>
      </c>
      <c r="C459" s="7">
        <v>150</v>
      </c>
      <c r="D459" s="72">
        <f t="shared" si="7"/>
        <v>2.8538812785388126E-4</v>
      </c>
      <c r="E459" s="43" t="s">
        <v>192</v>
      </c>
    </row>
    <row r="460" spans="1:5" ht="15" thickBot="1" x14ac:dyDescent="0.4">
      <c r="A460" s="250"/>
      <c r="B460" s="21" t="s">
        <v>201</v>
      </c>
      <c r="C460" s="21">
        <v>30</v>
      </c>
      <c r="D460" s="75">
        <f t="shared" si="7"/>
        <v>5.7077625570776254E-5</v>
      </c>
      <c r="E460" s="44" t="s">
        <v>93</v>
      </c>
    </row>
    <row r="461" spans="1:5" x14ac:dyDescent="0.35">
      <c r="A461" s="248">
        <v>44941</v>
      </c>
      <c r="B461" s="73" t="s">
        <v>415</v>
      </c>
      <c r="C461" s="73">
        <v>30</v>
      </c>
      <c r="D461" s="78">
        <f t="shared" si="7"/>
        <v>5.7077625570776254E-5</v>
      </c>
      <c r="E461" s="74" t="s">
        <v>103</v>
      </c>
    </row>
    <row r="462" spans="1:5" x14ac:dyDescent="0.35">
      <c r="A462" s="251"/>
      <c r="B462" s="7" t="s">
        <v>92</v>
      </c>
      <c r="C462" s="7">
        <v>450</v>
      </c>
      <c r="D462" s="72">
        <f t="shared" si="7"/>
        <v>8.5616438356164379E-4</v>
      </c>
      <c r="E462" s="43" t="s">
        <v>92</v>
      </c>
    </row>
    <row r="463" spans="1:5" x14ac:dyDescent="0.35">
      <c r="A463" s="251"/>
      <c r="B463" s="7" t="s">
        <v>123</v>
      </c>
      <c r="C463" s="7">
        <v>30</v>
      </c>
      <c r="D463" s="72">
        <f t="shared" si="7"/>
        <v>5.7077625570776254E-5</v>
      </c>
      <c r="E463" s="43" t="s">
        <v>93</v>
      </c>
    </row>
    <row r="464" spans="1:5" x14ac:dyDescent="0.35">
      <c r="A464" s="251"/>
      <c r="B464" s="7" t="s">
        <v>416</v>
      </c>
      <c r="C464" s="7">
        <v>30</v>
      </c>
      <c r="D464" s="72">
        <f t="shared" si="7"/>
        <v>5.7077625570776254E-5</v>
      </c>
      <c r="E464" s="43" t="s">
        <v>165</v>
      </c>
    </row>
    <row r="465" spans="1:5" x14ac:dyDescent="0.35">
      <c r="A465" s="251"/>
      <c r="B465" s="7" t="s">
        <v>188</v>
      </c>
      <c r="C465" s="7">
        <v>20</v>
      </c>
      <c r="D465" s="72">
        <f t="shared" si="7"/>
        <v>3.8051750380517507E-5</v>
      </c>
      <c r="E465" s="43" t="s">
        <v>188</v>
      </c>
    </row>
    <row r="466" spans="1:5" x14ac:dyDescent="0.35">
      <c r="A466" s="251"/>
      <c r="B466" s="7" t="s">
        <v>418</v>
      </c>
      <c r="C466" s="7">
        <v>40</v>
      </c>
      <c r="D466" s="72">
        <f t="shared" si="7"/>
        <v>7.6103500761035014E-5</v>
      </c>
      <c r="E466" s="43" t="s">
        <v>100</v>
      </c>
    </row>
    <row r="467" spans="1:5" x14ac:dyDescent="0.35">
      <c r="A467" s="251"/>
      <c r="B467" s="7" t="s">
        <v>417</v>
      </c>
      <c r="C467" s="7">
        <v>20</v>
      </c>
      <c r="D467" s="72">
        <f t="shared" si="7"/>
        <v>3.8051750380517507E-5</v>
      </c>
      <c r="E467" s="43" t="s">
        <v>100</v>
      </c>
    </row>
    <row r="468" spans="1:5" x14ac:dyDescent="0.35">
      <c r="A468" s="251"/>
      <c r="B468" s="7" t="s">
        <v>419</v>
      </c>
      <c r="C468" s="7">
        <v>40</v>
      </c>
      <c r="D468" s="72">
        <f t="shared" si="7"/>
        <v>7.6103500761035014E-5</v>
      </c>
      <c r="E468" s="43" t="s">
        <v>100</v>
      </c>
    </row>
    <row r="469" spans="1:5" x14ac:dyDescent="0.35">
      <c r="A469" s="251"/>
      <c r="B469" s="7" t="s">
        <v>420</v>
      </c>
      <c r="C469" s="7">
        <v>20</v>
      </c>
      <c r="D469" s="72">
        <f t="shared" si="7"/>
        <v>3.8051750380517507E-5</v>
      </c>
      <c r="E469" s="43" t="s">
        <v>100</v>
      </c>
    </row>
    <row r="470" spans="1:5" x14ac:dyDescent="0.35">
      <c r="A470" s="251"/>
      <c r="B470" s="7" t="s">
        <v>421</v>
      </c>
      <c r="C470" s="7">
        <v>20</v>
      </c>
      <c r="D470" s="72">
        <f t="shared" si="7"/>
        <v>3.8051750380517507E-5</v>
      </c>
      <c r="E470" s="43" t="s">
        <v>100</v>
      </c>
    </row>
    <row r="471" spans="1:5" x14ac:dyDescent="0.35">
      <c r="A471" s="251"/>
      <c r="B471" s="7" t="s">
        <v>422</v>
      </c>
      <c r="C471" s="7">
        <v>20</v>
      </c>
      <c r="D471" s="72">
        <f t="shared" si="7"/>
        <v>3.8051750380517507E-5</v>
      </c>
      <c r="E471" s="43" t="s">
        <v>188</v>
      </c>
    </row>
    <row r="472" spans="1:5" x14ac:dyDescent="0.35">
      <c r="A472" s="251"/>
      <c r="B472" s="7" t="s">
        <v>423</v>
      </c>
      <c r="C472" s="7">
        <v>90</v>
      </c>
      <c r="D472" s="72">
        <f t="shared" si="7"/>
        <v>1.7123287671232877E-4</v>
      </c>
      <c r="E472" s="43" t="s">
        <v>193</v>
      </c>
    </row>
    <row r="473" spans="1:5" x14ac:dyDescent="0.35">
      <c r="A473" s="251"/>
      <c r="B473" s="7" t="s">
        <v>424</v>
      </c>
      <c r="C473" s="7">
        <v>60</v>
      </c>
      <c r="D473" s="72">
        <f t="shared" si="7"/>
        <v>1.1415525114155251E-4</v>
      </c>
      <c r="E473" s="43" t="s">
        <v>188</v>
      </c>
    </row>
    <row r="474" spans="1:5" x14ac:dyDescent="0.35">
      <c r="A474" s="251"/>
      <c r="B474" s="7" t="s">
        <v>179</v>
      </c>
      <c r="C474" s="7">
        <v>30</v>
      </c>
      <c r="D474" s="72">
        <f t="shared" si="7"/>
        <v>5.7077625570776254E-5</v>
      </c>
      <c r="E474" s="43" t="s">
        <v>92</v>
      </c>
    </row>
    <row r="475" spans="1:5" x14ac:dyDescent="0.35">
      <c r="A475" s="251"/>
      <c r="B475" s="7" t="s">
        <v>425</v>
      </c>
      <c r="C475" s="7">
        <v>60</v>
      </c>
      <c r="D475" s="72">
        <f t="shared" si="7"/>
        <v>1.1415525114155251E-4</v>
      </c>
      <c r="E475" s="43" t="s">
        <v>165</v>
      </c>
    </row>
    <row r="476" spans="1:5" x14ac:dyDescent="0.35">
      <c r="A476" s="251"/>
      <c r="B476" s="7" t="s">
        <v>426</v>
      </c>
      <c r="C476" s="7">
        <v>50</v>
      </c>
      <c r="D476" s="72">
        <f t="shared" si="7"/>
        <v>9.5129375951293754E-5</v>
      </c>
      <c r="E476" s="43" t="s">
        <v>100</v>
      </c>
    </row>
    <row r="477" spans="1:5" x14ac:dyDescent="0.35">
      <c r="A477" s="251"/>
      <c r="B477" s="7" t="s">
        <v>254</v>
      </c>
      <c r="C477" s="7">
        <v>10</v>
      </c>
      <c r="D477" s="72">
        <f t="shared" si="7"/>
        <v>1.9025875190258754E-5</v>
      </c>
      <c r="E477" s="43" t="s">
        <v>100</v>
      </c>
    </row>
    <row r="478" spans="1:5" x14ac:dyDescent="0.35">
      <c r="A478" s="251"/>
      <c r="B478" s="7" t="s">
        <v>427</v>
      </c>
      <c r="C478" s="7">
        <v>15</v>
      </c>
      <c r="D478" s="72">
        <f t="shared" si="7"/>
        <v>2.8538812785388127E-5</v>
      </c>
      <c r="E478" s="43" t="s">
        <v>100</v>
      </c>
    </row>
    <row r="479" spans="1:5" x14ac:dyDescent="0.35">
      <c r="A479" s="251"/>
      <c r="B479" s="7" t="s">
        <v>428</v>
      </c>
      <c r="C479" s="7">
        <v>15</v>
      </c>
      <c r="D479" s="72">
        <f t="shared" si="7"/>
        <v>2.8538812785388127E-5</v>
      </c>
      <c r="E479" s="43" t="s">
        <v>100</v>
      </c>
    </row>
    <row r="480" spans="1:5" x14ac:dyDescent="0.35">
      <c r="A480" s="251"/>
      <c r="B480" s="7" t="s">
        <v>429</v>
      </c>
      <c r="C480" s="7">
        <f>3.5*60</f>
        <v>210</v>
      </c>
      <c r="D480" s="72">
        <f t="shared" si="7"/>
        <v>3.9954337899543381E-4</v>
      </c>
      <c r="E480" s="43" t="s">
        <v>193</v>
      </c>
    </row>
    <row r="481" spans="1:5" x14ac:dyDescent="0.35">
      <c r="A481" s="251"/>
      <c r="B481" s="7" t="s">
        <v>106</v>
      </c>
      <c r="C481" s="7">
        <v>30</v>
      </c>
      <c r="D481" s="72">
        <f t="shared" si="7"/>
        <v>5.7077625570776254E-5</v>
      </c>
      <c r="E481" s="43" t="s">
        <v>106</v>
      </c>
    </row>
    <row r="482" spans="1:5" x14ac:dyDescent="0.35">
      <c r="A482" s="251"/>
      <c r="B482" s="7" t="s">
        <v>191</v>
      </c>
      <c r="C482" s="7">
        <v>150</v>
      </c>
      <c r="D482" s="72">
        <f t="shared" si="7"/>
        <v>2.8538812785388126E-4</v>
      </c>
      <c r="E482" s="43" t="s">
        <v>192</v>
      </c>
    </row>
    <row r="483" spans="1:5" ht="15" thickBot="1" x14ac:dyDescent="0.4">
      <c r="A483" s="257"/>
      <c r="B483" s="21" t="s">
        <v>201</v>
      </c>
      <c r="C483" s="21">
        <v>30</v>
      </c>
      <c r="D483" s="75">
        <f t="shared" si="7"/>
        <v>5.7077625570776254E-5</v>
      </c>
      <c r="E483" s="44" t="s">
        <v>93</v>
      </c>
    </row>
    <row r="484" spans="1:5" x14ac:dyDescent="0.35">
      <c r="A484" s="248">
        <v>44942</v>
      </c>
      <c r="B484" s="73" t="s">
        <v>310</v>
      </c>
      <c r="C484" s="73">
        <v>120</v>
      </c>
      <c r="D484" s="78">
        <f t="shared" si="7"/>
        <v>2.2831050228310502E-4</v>
      </c>
      <c r="E484" s="74" t="s">
        <v>103</v>
      </c>
    </row>
    <row r="485" spans="1:5" x14ac:dyDescent="0.35">
      <c r="A485" s="249"/>
      <c r="B485" s="7" t="s">
        <v>92</v>
      </c>
      <c r="C485" s="7">
        <v>360</v>
      </c>
      <c r="D485" s="72">
        <f t="shared" si="7"/>
        <v>6.8493150684931507E-4</v>
      </c>
      <c r="E485" s="43" t="s">
        <v>92</v>
      </c>
    </row>
    <row r="486" spans="1:5" x14ac:dyDescent="0.35">
      <c r="A486" s="249"/>
      <c r="B486" s="7" t="s">
        <v>123</v>
      </c>
      <c r="C486" s="7">
        <v>30</v>
      </c>
      <c r="D486" s="72">
        <f t="shared" si="7"/>
        <v>5.7077625570776254E-5</v>
      </c>
      <c r="E486" s="43" t="s">
        <v>93</v>
      </c>
    </row>
    <row r="487" spans="1:5" x14ac:dyDescent="0.35">
      <c r="A487" s="249"/>
      <c r="B487" s="7" t="s">
        <v>116</v>
      </c>
      <c r="C487" s="7">
        <v>30</v>
      </c>
      <c r="D487" s="72">
        <f t="shared" si="7"/>
        <v>5.7077625570776254E-5</v>
      </c>
      <c r="E487" s="43" t="s">
        <v>93</v>
      </c>
    </row>
    <row r="488" spans="1:5" x14ac:dyDescent="0.35">
      <c r="A488" s="249"/>
      <c r="B488" s="7" t="s">
        <v>432</v>
      </c>
      <c r="C488" s="7">
        <v>40</v>
      </c>
      <c r="D488" s="72">
        <f t="shared" si="7"/>
        <v>7.6103500761035014E-5</v>
      </c>
      <c r="E488" s="43" t="s">
        <v>100</v>
      </c>
    </row>
    <row r="489" spans="1:5" x14ac:dyDescent="0.35">
      <c r="A489" s="249"/>
      <c r="B489" s="7" t="s">
        <v>433</v>
      </c>
      <c r="C489" s="7">
        <v>20</v>
      </c>
      <c r="D489" s="72">
        <f t="shared" si="7"/>
        <v>3.8051750380517507E-5</v>
      </c>
      <c r="E489" s="43" t="s">
        <v>100</v>
      </c>
    </row>
    <row r="490" spans="1:5" x14ac:dyDescent="0.35">
      <c r="A490" s="249"/>
      <c r="B490" s="7" t="s">
        <v>434</v>
      </c>
      <c r="C490" s="7">
        <v>60</v>
      </c>
      <c r="D490" s="72">
        <f t="shared" si="7"/>
        <v>1.1415525114155251E-4</v>
      </c>
      <c r="E490" s="43" t="s">
        <v>100</v>
      </c>
    </row>
    <row r="491" spans="1:5" x14ac:dyDescent="0.35">
      <c r="A491" s="249"/>
      <c r="B491" s="7" t="s">
        <v>435</v>
      </c>
      <c r="C491" s="7">
        <v>15</v>
      </c>
      <c r="D491" s="72">
        <f t="shared" si="7"/>
        <v>2.8538812785388127E-5</v>
      </c>
      <c r="E491" s="43" t="s">
        <v>100</v>
      </c>
    </row>
    <row r="492" spans="1:5" x14ac:dyDescent="0.35">
      <c r="A492" s="249"/>
      <c r="B492" s="7" t="s">
        <v>436</v>
      </c>
      <c r="C492" s="7">
        <v>15</v>
      </c>
      <c r="D492" s="72">
        <f t="shared" si="7"/>
        <v>2.8538812785388127E-5</v>
      </c>
      <c r="E492" s="43" t="s">
        <v>100</v>
      </c>
    </row>
    <row r="493" spans="1:5" x14ac:dyDescent="0.35">
      <c r="A493" s="249"/>
      <c r="B493" s="7" t="s">
        <v>259</v>
      </c>
      <c r="C493" s="7">
        <v>30</v>
      </c>
      <c r="D493" s="72">
        <f t="shared" si="7"/>
        <v>5.7077625570776254E-5</v>
      </c>
      <c r="E493" s="43" t="s">
        <v>100</v>
      </c>
    </row>
    <row r="494" spans="1:5" x14ac:dyDescent="0.35">
      <c r="A494" s="249"/>
      <c r="B494" s="7" t="s">
        <v>101</v>
      </c>
      <c r="C494" s="7">
        <v>60</v>
      </c>
      <c r="D494" s="72">
        <f t="shared" si="7"/>
        <v>1.1415525114155251E-4</v>
      </c>
      <c r="E494" s="43" t="s">
        <v>93</v>
      </c>
    </row>
    <row r="495" spans="1:5" x14ac:dyDescent="0.35">
      <c r="A495" s="249"/>
      <c r="B495" s="7" t="s">
        <v>188</v>
      </c>
      <c r="C495" s="7">
        <v>90</v>
      </c>
      <c r="D495" s="72">
        <f t="shared" si="7"/>
        <v>1.7123287671232877E-4</v>
      </c>
      <c r="E495" s="43" t="s">
        <v>188</v>
      </c>
    </row>
    <row r="496" spans="1:5" x14ac:dyDescent="0.35">
      <c r="A496" s="249"/>
      <c r="B496" s="7" t="s">
        <v>437</v>
      </c>
      <c r="C496" s="7">
        <f>7.5*60</f>
        <v>450</v>
      </c>
      <c r="D496" s="72">
        <f t="shared" si="7"/>
        <v>8.5616438356164379E-4</v>
      </c>
      <c r="E496" s="43" t="s">
        <v>192</v>
      </c>
    </row>
    <row r="497" spans="1:5" x14ac:dyDescent="0.35">
      <c r="A497" s="249"/>
      <c r="B497" s="7" t="s">
        <v>329</v>
      </c>
      <c r="C497" s="7">
        <v>60</v>
      </c>
      <c r="D497" s="72">
        <f t="shared" si="7"/>
        <v>1.1415525114155251E-4</v>
      </c>
      <c r="E497" s="43" t="s">
        <v>103</v>
      </c>
    </row>
    <row r="498" spans="1:5" ht="15" thickBot="1" x14ac:dyDescent="0.4">
      <c r="A498" s="249"/>
      <c r="B498" s="76" t="s">
        <v>201</v>
      </c>
      <c r="C498" s="76">
        <v>60</v>
      </c>
      <c r="D498" s="77">
        <f t="shared" si="7"/>
        <v>1.1415525114155251E-4</v>
      </c>
      <c r="E498" s="79" t="s">
        <v>93</v>
      </c>
    </row>
    <row r="499" spans="1:5" x14ac:dyDescent="0.35">
      <c r="A499" s="248">
        <v>44943</v>
      </c>
      <c r="B499" s="73" t="s">
        <v>92</v>
      </c>
      <c r="C499" s="73">
        <v>480</v>
      </c>
      <c r="D499" s="78">
        <f t="shared" si="7"/>
        <v>9.1324200913242006E-4</v>
      </c>
      <c r="E499" s="74" t="s">
        <v>92</v>
      </c>
    </row>
    <row r="500" spans="1:5" x14ac:dyDescent="0.35">
      <c r="A500" s="249"/>
      <c r="B500" s="7" t="s">
        <v>123</v>
      </c>
      <c r="C500" s="7">
        <v>30</v>
      </c>
      <c r="D500" s="72">
        <f t="shared" si="7"/>
        <v>5.7077625570776254E-5</v>
      </c>
      <c r="E500" s="43" t="s">
        <v>93</v>
      </c>
    </row>
    <row r="501" spans="1:5" x14ac:dyDescent="0.35">
      <c r="A501" s="249"/>
      <c r="B501" s="7" t="s">
        <v>188</v>
      </c>
      <c r="C501" s="7">
        <v>30</v>
      </c>
      <c r="D501" s="72">
        <f t="shared" si="7"/>
        <v>5.7077625570776254E-5</v>
      </c>
      <c r="E501" s="43" t="s">
        <v>188</v>
      </c>
    </row>
    <row r="502" spans="1:5" x14ac:dyDescent="0.35">
      <c r="A502" s="249"/>
      <c r="B502" s="7" t="s">
        <v>160</v>
      </c>
      <c r="C502" s="7">
        <v>30</v>
      </c>
      <c r="D502" s="72">
        <f t="shared" si="7"/>
        <v>5.7077625570776254E-5</v>
      </c>
      <c r="E502" s="43" t="s">
        <v>103</v>
      </c>
    </row>
    <row r="503" spans="1:5" x14ac:dyDescent="0.35">
      <c r="A503" s="249"/>
      <c r="B503" s="7" t="s">
        <v>439</v>
      </c>
      <c r="C503" s="7">
        <v>30</v>
      </c>
      <c r="D503" s="72">
        <f t="shared" si="7"/>
        <v>5.7077625570776254E-5</v>
      </c>
      <c r="E503" s="43" t="s">
        <v>100</v>
      </c>
    </row>
    <row r="504" spans="1:5" x14ac:dyDescent="0.35">
      <c r="A504" s="249"/>
      <c r="B504" s="7" t="s">
        <v>259</v>
      </c>
      <c r="C504" s="7">
        <v>20</v>
      </c>
      <c r="D504" s="72">
        <f t="shared" si="7"/>
        <v>3.8051750380517507E-5</v>
      </c>
      <c r="E504" s="43" t="s">
        <v>103</v>
      </c>
    </row>
    <row r="505" spans="1:5" x14ac:dyDescent="0.35">
      <c r="A505" s="249"/>
      <c r="B505" s="7" t="s">
        <v>103</v>
      </c>
      <c r="C505" s="7">
        <v>160</v>
      </c>
      <c r="D505" s="72">
        <f t="shared" si="7"/>
        <v>3.0441400304414006E-4</v>
      </c>
      <c r="E505" s="43" t="s">
        <v>103</v>
      </c>
    </row>
    <row r="506" spans="1:5" x14ac:dyDescent="0.35">
      <c r="A506" s="249"/>
      <c r="B506" s="7" t="s">
        <v>440</v>
      </c>
      <c r="C506" s="7">
        <f>60*4</f>
        <v>240</v>
      </c>
      <c r="D506" s="72">
        <f t="shared" si="7"/>
        <v>4.5662100456621003E-4</v>
      </c>
      <c r="E506" s="43" t="s">
        <v>192</v>
      </c>
    </row>
    <row r="507" spans="1:5" x14ac:dyDescent="0.35">
      <c r="A507" s="249"/>
      <c r="B507" s="7" t="s">
        <v>188</v>
      </c>
      <c r="C507" s="7">
        <v>180</v>
      </c>
      <c r="D507" s="72">
        <f t="shared" si="7"/>
        <v>3.4246575342465754E-4</v>
      </c>
      <c r="E507" s="43" t="s">
        <v>188</v>
      </c>
    </row>
    <row r="508" spans="1:5" x14ac:dyDescent="0.35">
      <c r="A508" s="249"/>
      <c r="B508" s="7" t="s">
        <v>441</v>
      </c>
      <c r="C508" s="7">
        <v>180</v>
      </c>
      <c r="D508" s="72">
        <f t="shared" si="7"/>
        <v>3.4246575342465754E-4</v>
      </c>
      <c r="E508" s="43" t="s">
        <v>192</v>
      </c>
    </row>
    <row r="509" spans="1:5" ht="15" thickBot="1" x14ac:dyDescent="0.4">
      <c r="A509" s="249"/>
      <c r="B509" s="76" t="s">
        <v>442</v>
      </c>
      <c r="C509" s="76">
        <v>60</v>
      </c>
      <c r="D509" s="77">
        <f t="shared" si="7"/>
        <v>1.1415525114155251E-4</v>
      </c>
      <c r="E509" s="79" t="s">
        <v>165</v>
      </c>
    </row>
    <row r="510" spans="1:5" x14ac:dyDescent="0.35">
      <c r="A510" s="248">
        <v>44944</v>
      </c>
      <c r="B510" s="73" t="s">
        <v>310</v>
      </c>
      <c r="C510" s="73">
        <v>60</v>
      </c>
      <c r="D510" s="78">
        <f t="shared" si="7"/>
        <v>1.1415525114155251E-4</v>
      </c>
      <c r="E510" s="74" t="s">
        <v>103</v>
      </c>
    </row>
    <row r="511" spans="1:5" x14ac:dyDescent="0.35">
      <c r="A511" s="249"/>
      <c r="B511" s="7" t="s">
        <v>92</v>
      </c>
      <c r="C511" s="7">
        <v>420</v>
      </c>
      <c r="D511" s="72">
        <f t="shared" si="7"/>
        <v>7.9908675799086762E-4</v>
      </c>
      <c r="E511" s="43" t="s">
        <v>92</v>
      </c>
    </row>
    <row r="512" spans="1:5" x14ac:dyDescent="0.35">
      <c r="A512" s="249"/>
      <c r="B512" s="7" t="s">
        <v>123</v>
      </c>
      <c r="C512" s="7">
        <v>60</v>
      </c>
      <c r="D512" s="72">
        <f t="shared" si="7"/>
        <v>1.1415525114155251E-4</v>
      </c>
      <c r="E512" s="43" t="s">
        <v>93</v>
      </c>
    </row>
    <row r="513" spans="1:5" x14ac:dyDescent="0.35">
      <c r="A513" s="249"/>
      <c r="B513" s="7" t="s">
        <v>160</v>
      </c>
      <c r="C513" s="7">
        <v>60</v>
      </c>
      <c r="D513" s="72">
        <f t="shared" si="7"/>
        <v>1.1415525114155251E-4</v>
      </c>
      <c r="E513" s="43" t="s">
        <v>103</v>
      </c>
    </row>
    <row r="514" spans="1:5" x14ac:dyDescent="0.35">
      <c r="A514" s="249"/>
      <c r="B514" s="7" t="s">
        <v>329</v>
      </c>
      <c r="C514" s="7">
        <v>60</v>
      </c>
      <c r="D514" s="72">
        <f t="shared" si="7"/>
        <v>1.1415525114155251E-4</v>
      </c>
      <c r="E514" s="43" t="s">
        <v>463</v>
      </c>
    </row>
    <row r="515" spans="1:5" x14ac:dyDescent="0.35">
      <c r="A515" s="249"/>
      <c r="B515" s="7" t="s">
        <v>445</v>
      </c>
      <c r="C515" s="7">
        <v>180</v>
      </c>
      <c r="D515" s="72">
        <f t="shared" si="7"/>
        <v>3.4246575342465754E-4</v>
      </c>
      <c r="E515" s="43" t="s">
        <v>463</v>
      </c>
    </row>
    <row r="516" spans="1:5" x14ac:dyDescent="0.35">
      <c r="A516" s="249"/>
      <c r="B516" s="7" t="s">
        <v>446</v>
      </c>
      <c r="C516" s="7">
        <v>180</v>
      </c>
      <c r="D516" s="72">
        <f t="shared" si="7"/>
        <v>3.4246575342465754E-4</v>
      </c>
      <c r="E516" s="43" t="s">
        <v>192</v>
      </c>
    </row>
    <row r="517" spans="1:5" x14ac:dyDescent="0.35">
      <c r="A517" s="249"/>
      <c r="B517" s="7" t="s">
        <v>409</v>
      </c>
      <c r="C517" s="7">
        <v>240</v>
      </c>
      <c r="D517" s="72">
        <f t="shared" ref="D517:D581" si="8">C517/$C$3</f>
        <v>4.5662100456621003E-4</v>
      </c>
      <c r="E517" s="43" t="s">
        <v>106</v>
      </c>
    </row>
    <row r="518" spans="1:5" x14ac:dyDescent="0.35">
      <c r="A518" s="249"/>
      <c r="B518" s="7" t="s">
        <v>298</v>
      </c>
      <c r="C518" s="7">
        <v>60</v>
      </c>
      <c r="D518" s="72">
        <f t="shared" si="8"/>
        <v>1.1415525114155251E-4</v>
      </c>
      <c r="E518" s="43" t="s">
        <v>165</v>
      </c>
    </row>
    <row r="519" spans="1:5" ht="15" thickBot="1" x14ac:dyDescent="0.4">
      <c r="A519" s="249"/>
      <c r="B519" s="76" t="s">
        <v>121</v>
      </c>
      <c r="C519" s="76">
        <v>120</v>
      </c>
      <c r="D519" s="77">
        <f t="shared" si="8"/>
        <v>2.2831050228310502E-4</v>
      </c>
      <c r="E519" s="79" t="s">
        <v>192</v>
      </c>
    </row>
    <row r="520" spans="1:5" x14ac:dyDescent="0.35">
      <c r="A520" s="248">
        <v>44945</v>
      </c>
      <c r="B520" s="73" t="s">
        <v>201</v>
      </c>
      <c r="C520" s="73">
        <v>30</v>
      </c>
      <c r="D520" s="78">
        <f t="shared" si="8"/>
        <v>5.7077625570776254E-5</v>
      </c>
      <c r="E520" s="74" t="s">
        <v>93</v>
      </c>
    </row>
    <row r="521" spans="1:5" x14ac:dyDescent="0.35">
      <c r="A521" s="249"/>
      <c r="B521" s="7" t="s">
        <v>92</v>
      </c>
      <c r="C521" s="7">
        <v>450</v>
      </c>
      <c r="D521" s="72">
        <f t="shared" si="8"/>
        <v>8.5616438356164379E-4</v>
      </c>
      <c r="E521" s="43" t="s">
        <v>92</v>
      </c>
    </row>
    <row r="522" spans="1:5" x14ac:dyDescent="0.35">
      <c r="A522" s="249"/>
      <c r="B522" s="7" t="s">
        <v>160</v>
      </c>
      <c r="C522" s="7">
        <v>30</v>
      </c>
      <c r="D522" s="72">
        <f t="shared" si="8"/>
        <v>5.7077625570776254E-5</v>
      </c>
      <c r="E522" s="43" t="s">
        <v>103</v>
      </c>
    </row>
    <row r="523" spans="1:5" x14ac:dyDescent="0.35">
      <c r="A523" s="249"/>
      <c r="B523" s="7" t="s">
        <v>123</v>
      </c>
      <c r="C523" s="7">
        <v>30</v>
      </c>
      <c r="D523" s="72">
        <f t="shared" si="8"/>
        <v>5.7077625570776254E-5</v>
      </c>
      <c r="E523" s="43" t="s">
        <v>93</v>
      </c>
    </row>
    <row r="524" spans="1:5" x14ac:dyDescent="0.35">
      <c r="A524" s="249"/>
      <c r="B524" s="7" t="s">
        <v>160</v>
      </c>
      <c r="C524" s="7">
        <v>120</v>
      </c>
      <c r="D524" s="72">
        <f t="shared" si="8"/>
        <v>2.2831050228310502E-4</v>
      </c>
      <c r="E524" s="43" t="s">
        <v>103</v>
      </c>
    </row>
    <row r="525" spans="1:5" x14ac:dyDescent="0.35">
      <c r="A525" s="249"/>
      <c r="B525" s="7" t="s">
        <v>452</v>
      </c>
      <c r="C525" s="7">
        <f>(16-11)*60</f>
        <v>300</v>
      </c>
      <c r="D525" s="72">
        <f t="shared" si="8"/>
        <v>5.7077625570776253E-4</v>
      </c>
      <c r="E525" s="43" t="s">
        <v>192</v>
      </c>
    </row>
    <row r="526" spans="1:5" x14ac:dyDescent="0.35">
      <c r="A526" s="249"/>
      <c r="B526" s="7" t="s">
        <v>160</v>
      </c>
      <c r="C526" s="7">
        <v>120</v>
      </c>
      <c r="D526" s="72">
        <f t="shared" si="8"/>
        <v>2.2831050228310502E-4</v>
      </c>
      <c r="E526" s="43" t="s">
        <v>103</v>
      </c>
    </row>
    <row r="527" spans="1:5" x14ac:dyDescent="0.35">
      <c r="A527" s="249"/>
      <c r="B527" s="7" t="s">
        <v>130</v>
      </c>
      <c r="C527" s="7">
        <v>60</v>
      </c>
      <c r="D527" s="72">
        <f t="shared" si="8"/>
        <v>1.1415525114155251E-4</v>
      </c>
      <c r="E527" s="43" t="s">
        <v>93</v>
      </c>
    </row>
    <row r="528" spans="1:5" x14ac:dyDescent="0.35">
      <c r="A528" s="249"/>
      <c r="B528" s="7" t="s">
        <v>106</v>
      </c>
      <c r="C528" s="7">
        <v>60</v>
      </c>
      <c r="D528" s="72">
        <f t="shared" si="8"/>
        <v>1.1415525114155251E-4</v>
      </c>
      <c r="E528" s="43" t="s">
        <v>106</v>
      </c>
    </row>
    <row r="529" spans="1:5" x14ac:dyDescent="0.35">
      <c r="A529" s="249"/>
      <c r="B529" s="7" t="s">
        <v>103</v>
      </c>
      <c r="C529" s="7">
        <v>120</v>
      </c>
      <c r="D529" s="72">
        <f t="shared" si="8"/>
        <v>2.2831050228310502E-4</v>
      </c>
      <c r="E529" s="43" t="s">
        <v>103</v>
      </c>
    </row>
    <row r="530" spans="1:5" ht="15" thickBot="1" x14ac:dyDescent="0.4">
      <c r="A530" s="249"/>
      <c r="B530" s="76" t="s">
        <v>92</v>
      </c>
      <c r="C530" s="76">
        <v>120</v>
      </c>
      <c r="D530" s="77">
        <f t="shared" si="8"/>
        <v>2.2831050228310502E-4</v>
      </c>
      <c r="E530" s="79" t="s">
        <v>92</v>
      </c>
    </row>
    <row r="531" spans="1:5" x14ac:dyDescent="0.35">
      <c r="A531" s="260">
        <v>44946</v>
      </c>
      <c r="B531" s="82" t="s">
        <v>92</v>
      </c>
      <c r="C531" s="73">
        <v>480</v>
      </c>
      <c r="D531" s="201">
        <f t="shared" si="8"/>
        <v>9.1324200913242006E-4</v>
      </c>
      <c r="E531" s="74" t="s">
        <v>92</v>
      </c>
    </row>
    <row r="532" spans="1:5" x14ac:dyDescent="0.35">
      <c r="A532" s="261"/>
      <c r="B532" s="24" t="s">
        <v>123</v>
      </c>
      <c r="C532" s="7">
        <v>60</v>
      </c>
      <c r="D532" s="77">
        <f t="shared" si="8"/>
        <v>1.1415525114155251E-4</v>
      </c>
      <c r="E532" s="43" t="s">
        <v>93</v>
      </c>
    </row>
    <row r="533" spans="1:5" x14ac:dyDescent="0.35">
      <c r="A533" s="261"/>
      <c r="B533" s="24" t="s">
        <v>448</v>
      </c>
      <c r="C533" s="7">
        <v>240</v>
      </c>
      <c r="D533" s="77">
        <f t="shared" si="8"/>
        <v>4.5662100456621003E-4</v>
      </c>
      <c r="E533" s="43" t="s">
        <v>106</v>
      </c>
    </row>
    <row r="534" spans="1:5" x14ac:dyDescent="0.35">
      <c r="A534" s="261"/>
      <c r="B534" s="24" t="s">
        <v>188</v>
      </c>
      <c r="C534" s="7">
        <v>60</v>
      </c>
      <c r="D534" s="77">
        <f t="shared" si="8"/>
        <v>1.1415525114155251E-4</v>
      </c>
      <c r="E534" s="43" t="s">
        <v>188</v>
      </c>
    </row>
    <row r="535" spans="1:5" x14ac:dyDescent="0.35">
      <c r="A535" s="261"/>
      <c r="B535" s="24" t="s">
        <v>251</v>
      </c>
      <c r="C535" s="7">
        <v>180</v>
      </c>
      <c r="D535" s="77">
        <f t="shared" si="8"/>
        <v>3.4246575342465754E-4</v>
      </c>
      <c r="E535" s="43" t="s">
        <v>453</v>
      </c>
    </row>
    <row r="536" spans="1:5" x14ac:dyDescent="0.35">
      <c r="A536" s="261"/>
      <c r="B536" s="24" t="s">
        <v>116</v>
      </c>
      <c r="C536" s="7">
        <v>60</v>
      </c>
      <c r="D536" s="77">
        <f t="shared" si="8"/>
        <v>1.1415525114155251E-4</v>
      </c>
      <c r="E536" s="43" t="s">
        <v>93</v>
      </c>
    </row>
    <row r="537" spans="1:5" x14ac:dyDescent="0.35">
      <c r="A537" s="261"/>
      <c r="B537" s="24" t="s">
        <v>452</v>
      </c>
      <c r="C537" s="7">
        <v>180</v>
      </c>
      <c r="D537" s="77">
        <f t="shared" si="8"/>
        <v>3.4246575342465754E-4</v>
      </c>
      <c r="E537" s="43" t="s">
        <v>106</v>
      </c>
    </row>
    <row r="538" spans="1:5" x14ac:dyDescent="0.35">
      <c r="A538" s="261"/>
      <c r="B538" s="24" t="s">
        <v>235</v>
      </c>
      <c r="C538" s="7">
        <v>30</v>
      </c>
      <c r="D538" s="77">
        <f t="shared" si="8"/>
        <v>5.7077625570776254E-5</v>
      </c>
      <c r="E538" s="43" t="s">
        <v>188</v>
      </c>
    </row>
    <row r="539" spans="1:5" ht="15" thickBot="1" x14ac:dyDescent="0.4">
      <c r="A539" s="261"/>
      <c r="B539" s="84" t="s">
        <v>191</v>
      </c>
      <c r="C539" s="76">
        <v>150</v>
      </c>
      <c r="D539" s="77">
        <f t="shared" si="8"/>
        <v>2.8538812785388126E-4</v>
      </c>
      <c r="E539" s="79" t="s">
        <v>95</v>
      </c>
    </row>
    <row r="540" spans="1:5" x14ac:dyDescent="0.35">
      <c r="A540" s="248">
        <v>44947</v>
      </c>
      <c r="B540" s="73" t="s">
        <v>201</v>
      </c>
      <c r="C540" s="73">
        <v>30</v>
      </c>
      <c r="D540" s="78">
        <f t="shared" si="8"/>
        <v>5.7077625570776254E-5</v>
      </c>
      <c r="E540" s="74" t="s">
        <v>93</v>
      </c>
    </row>
    <row r="541" spans="1:5" x14ac:dyDescent="0.35">
      <c r="A541" s="249"/>
      <c r="B541" s="7" t="s">
        <v>92</v>
      </c>
      <c r="C541" s="7">
        <v>450</v>
      </c>
      <c r="D541" s="72">
        <f t="shared" si="8"/>
        <v>8.5616438356164379E-4</v>
      </c>
      <c r="E541" s="43" t="s">
        <v>92</v>
      </c>
    </row>
    <row r="542" spans="1:5" x14ac:dyDescent="0.35">
      <c r="A542" s="249"/>
      <c r="B542" s="7" t="s">
        <v>123</v>
      </c>
      <c r="C542" s="7">
        <v>30</v>
      </c>
      <c r="D542" s="72">
        <f t="shared" si="8"/>
        <v>5.7077625570776254E-5</v>
      </c>
      <c r="E542" s="43" t="s">
        <v>93</v>
      </c>
    </row>
    <row r="543" spans="1:5" x14ac:dyDescent="0.35">
      <c r="A543" s="249"/>
      <c r="B543" s="7" t="s">
        <v>188</v>
      </c>
      <c r="C543" s="7">
        <v>60</v>
      </c>
      <c r="D543" s="72">
        <f t="shared" si="8"/>
        <v>1.1415525114155251E-4</v>
      </c>
      <c r="E543" s="43" t="s">
        <v>188</v>
      </c>
    </row>
    <row r="544" spans="1:5" x14ac:dyDescent="0.35">
      <c r="A544" s="249"/>
      <c r="B544" s="7" t="s">
        <v>251</v>
      </c>
      <c r="C544" s="7">
        <v>60</v>
      </c>
      <c r="D544" s="72">
        <f t="shared" si="8"/>
        <v>1.1415525114155251E-4</v>
      </c>
      <c r="E544" s="43" t="s">
        <v>453</v>
      </c>
    </row>
    <row r="545" spans="1:5" x14ac:dyDescent="0.35">
      <c r="A545" s="249"/>
      <c r="B545" s="7" t="s">
        <v>188</v>
      </c>
      <c r="C545" s="7">
        <v>60</v>
      </c>
      <c r="D545" s="72">
        <f t="shared" si="8"/>
        <v>1.1415525114155251E-4</v>
      </c>
      <c r="E545" s="43" t="s">
        <v>188</v>
      </c>
    </row>
    <row r="546" spans="1:5" x14ac:dyDescent="0.35">
      <c r="A546" s="249"/>
      <c r="B546" s="7" t="s">
        <v>106</v>
      </c>
      <c r="C546" s="7">
        <v>60</v>
      </c>
      <c r="D546" s="72">
        <f t="shared" si="8"/>
        <v>1.1415525114155251E-4</v>
      </c>
      <c r="E546" s="43" t="s">
        <v>106</v>
      </c>
    </row>
    <row r="547" spans="1:5" x14ac:dyDescent="0.35">
      <c r="A547" s="249"/>
      <c r="B547" s="7" t="s">
        <v>188</v>
      </c>
      <c r="C547" s="7">
        <v>120</v>
      </c>
      <c r="D547" s="72">
        <f t="shared" si="8"/>
        <v>2.2831050228310502E-4</v>
      </c>
      <c r="E547" s="43" t="s">
        <v>188</v>
      </c>
    </row>
    <row r="548" spans="1:5" x14ac:dyDescent="0.35">
      <c r="A548" s="249"/>
      <c r="B548" s="7" t="s">
        <v>92</v>
      </c>
      <c r="C548" s="7">
        <v>150</v>
      </c>
      <c r="D548" s="72">
        <f t="shared" si="8"/>
        <v>2.8538812785388126E-4</v>
      </c>
      <c r="E548" s="43" t="s">
        <v>92</v>
      </c>
    </row>
    <row r="549" spans="1:5" x14ac:dyDescent="0.35">
      <c r="A549" s="249"/>
      <c r="B549" s="7" t="s">
        <v>459</v>
      </c>
      <c r="C549" s="7">
        <v>120</v>
      </c>
      <c r="D549" s="72">
        <f t="shared" si="8"/>
        <v>2.2831050228310502E-4</v>
      </c>
      <c r="E549" s="43" t="s">
        <v>106</v>
      </c>
    </row>
    <row r="550" spans="1:5" ht="15" thickBot="1" x14ac:dyDescent="0.4">
      <c r="A550" s="249"/>
      <c r="B550" s="76" t="s">
        <v>460</v>
      </c>
      <c r="C550" s="76">
        <v>300</v>
      </c>
      <c r="D550" s="77">
        <f t="shared" si="8"/>
        <v>5.7077625570776253E-4</v>
      </c>
      <c r="E550" s="79" t="s">
        <v>193</v>
      </c>
    </row>
    <row r="551" spans="1:5" x14ac:dyDescent="0.35">
      <c r="A551" s="248">
        <v>44948</v>
      </c>
      <c r="B551" s="73" t="s">
        <v>460</v>
      </c>
      <c r="C551" s="73">
        <v>60</v>
      </c>
      <c r="D551" s="78">
        <f t="shared" si="8"/>
        <v>1.1415525114155251E-4</v>
      </c>
      <c r="E551" s="74" t="s">
        <v>193</v>
      </c>
    </row>
    <row r="552" spans="1:5" x14ac:dyDescent="0.35">
      <c r="A552" s="251"/>
      <c r="B552" s="7" t="s">
        <v>92</v>
      </c>
      <c r="C552" s="7">
        <v>420</v>
      </c>
      <c r="D552" s="72">
        <f t="shared" si="8"/>
        <v>7.9908675799086762E-4</v>
      </c>
      <c r="E552" s="43" t="s">
        <v>92</v>
      </c>
    </row>
    <row r="553" spans="1:5" x14ac:dyDescent="0.35">
      <c r="A553" s="251"/>
      <c r="B553" s="7" t="s">
        <v>123</v>
      </c>
      <c r="C553" s="7">
        <v>60</v>
      </c>
      <c r="D553" s="72">
        <f t="shared" si="8"/>
        <v>1.1415525114155251E-4</v>
      </c>
      <c r="E553" s="43" t="s">
        <v>93</v>
      </c>
    </row>
    <row r="554" spans="1:5" x14ac:dyDescent="0.35">
      <c r="A554" s="251"/>
      <c r="B554" s="7" t="s">
        <v>461</v>
      </c>
      <c r="C554" s="7">
        <v>180</v>
      </c>
      <c r="D554" s="72">
        <f t="shared" si="8"/>
        <v>3.4246575342465754E-4</v>
      </c>
      <c r="E554" s="43" t="s">
        <v>193</v>
      </c>
    </row>
    <row r="555" spans="1:5" x14ac:dyDescent="0.35">
      <c r="A555" s="251"/>
      <c r="B555" s="7" t="s">
        <v>365</v>
      </c>
      <c r="C555" s="7">
        <v>60</v>
      </c>
      <c r="D555" s="72">
        <f t="shared" si="8"/>
        <v>1.1415525114155251E-4</v>
      </c>
      <c r="E555" s="43" t="s">
        <v>106</v>
      </c>
    </row>
    <row r="556" spans="1:5" x14ac:dyDescent="0.35">
      <c r="A556" s="251"/>
      <c r="B556" s="7" t="s">
        <v>251</v>
      </c>
      <c r="C556" s="7">
        <v>60</v>
      </c>
      <c r="D556" s="72">
        <f t="shared" si="8"/>
        <v>1.1415525114155251E-4</v>
      </c>
      <c r="E556" s="43" t="s">
        <v>453</v>
      </c>
    </row>
    <row r="557" spans="1:5" x14ac:dyDescent="0.35">
      <c r="A557" s="251"/>
      <c r="B557" s="7" t="s">
        <v>106</v>
      </c>
      <c r="C557" s="7">
        <v>120</v>
      </c>
      <c r="D557" s="72">
        <f t="shared" si="8"/>
        <v>2.2831050228310502E-4</v>
      </c>
      <c r="E557" s="43" t="s">
        <v>106</v>
      </c>
    </row>
    <row r="558" spans="1:5" x14ac:dyDescent="0.35">
      <c r="A558" s="251"/>
      <c r="B558" s="7" t="s">
        <v>160</v>
      </c>
      <c r="C558" s="7">
        <v>60</v>
      </c>
      <c r="D558" s="72">
        <f t="shared" si="8"/>
        <v>1.1415525114155251E-4</v>
      </c>
      <c r="E558" s="43" t="s">
        <v>103</v>
      </c>
    </row>
    <row r="559" spans="1:5" x14ac:dyDescent="0.35">
      <c r="A559" s="251"/>
      <c r="B559" s="7" t="s">
        <v>102</v>
      </c>
      <c r="C559" s="7">
        <v>30</v>
      </c>
      <c r="D559" s="72">
        <f t="shared" si="8"/>
        <v>5.7077625570776254E-5</v>
      </c>
      <c r="E559" s="43" t="s">
        <v>92</v>
      </c>
    </row>
    <row r="560" spans="1:5" x14ac:dyDescent="0.35">
      <c r="A560" s="251"/>
      <c r="B560" s="7" t="s">
        <v>462</v>
      </c>
      <c r="C560" s="7">
        <v>180</v>
      </c>
      <c r="D560" s="72">
        <f t="shared" si="8"/>
        <v>3.4246575342465754E-4</v>
      </c>
      <c r="E560" s="43" t="s">
        <v>193</v>
      </c>
    </row>
    <row r="561" spans="1:5" x14ac:dyDescent="0.35">
      <c r="A561" s="251"/>
      <c r="B561" s="7" t="s">
        <v>329</v>
      </c>
      <c r="C561" s="7">
        <v>90</v>
      </c>
      <c r="D561" s="72">
        <f t="shared" si="8"/>
        <v>1.7123287671232877E-4</v>
      </c>
      <c r="E561" s="43" t="s">
        <v>463</v>
      </c>
    </row>
    <row r="562" spans="1:5" x14ac:dyDescent="0.35">
      <c r="A562" s="251"/>
      <c r="B562" s="76" t="s">
        <v>201</v>
      </c>
      <c r="C562" s="76">
        <v>60</v>
      </c>
      <c r="D562" s="77">
        <f t="shared" si="8"/>
        <v>1.1415525114155251E-4</v>
      </c>
      <c r="E562" s="79" t="s">
        <v>93</v>
      </c>
    </row>
    <row r="563" spans="1:5" ht="15" thickBot="1" x14ac:dyDescent="0.4">
      <c r="A563" s="257"/>
      <c r="B563" s="21" t="s">
        <v>92</v>
      </c>
      <c r="C563" s="21">
        <v>60</v>
      </c>
      <c r="D563" s="75">
        <f t="shared" si="8"/>
        <v>1.1415525114155251E-4</v>
      </c>
      <c r="E563" s="44" t="s">
        <v>92</v>
      </c>
    </row>
    <row r="564" spans="1:5" x14ac:dyDescent="0.35">
      <c r="A564" s="251">
        <v>44949</v>
      </c>
      <c r="B564" s="202" t="s">
        <v>92</v>
      </c>
      <c r="C564" s="202">
        <f>8.5*60</f>
        <v>510</v>
      </c>
      <c r="D564" s="203">
        <f t="shared" si="8"/>
        <v>9.7031963470319634E-4</v>
      </c>
      <c r="E564" s="204" t="s">
        <v>92</v>
      </c>
    </row>
    <row r="565" spans="1:5" x14ac:dyDescent="0.35">
      <c r="A565" s="249"/>
      <c r="B565" s="7" t="s">
        <v>123</v>
      </c>
      <c r="C565" s="7">
        <v>30</v>
      </c>
      <c r="D565" s="77">
        <f t="shared" si="8"/>
        <v>5.7077625570776254E-5</v>
      </c>
      <c r="E565" s="43" t="s">
        <v>93</v>
      </c>
    </row>
    <row r="566" spans="1:5" x14ac:dyDescent="0.35">
      <c r="A566" s="249"/>
      <c r="B566" s="7" t="s">
        <v>466</v>
      </c>
      <c r="C566" s="7">
        <v>180</v>
      </c>
      <c r="D566" s="77">
        <f t="shared" si="8"/>
        <v>3.4246575342465754E-4</v>
      </c>
      <c r="E566" s="43" t="s">
        <v>193</v>
      </c>
    </row>
    <row r="567" spans="1:5" x14ac:dyDescent="0.35">
      <c r="A567" s="249"/>
      <c r="B567" s="7" t="s">
        <v>160</v>
      </c>
      <c r="C567" s="7">
        <v>120</v>
      </c>
      <c r="D567" s="77">
        <f t="shared" si="8"/>
        <v>2.2831050228310502E-4</v>
      </c>
      <c r="E567" s="43" t="s">
        <v>103</v>
      </c>
    </row>
    <row r="568" spans="1:5" x14ac:dyDescent="0.35">
      <c r="A568" s="249"/>
      <c r="B568" s="7" t="s">
        <v>251</v>
      </c>
      <c r="C568" s="7">
        <v>120</v>
      </c>
      <c r="D568" s="77">
        <f t="shared" si="8"/>
        <v>2.2831050228310502E-4</v>
      </c>
      <c r="E568" s="43" t="s">
        <v>453</v>
      </c>
    </row>
    <row r="569" spans="1:5" x14ac:dyDescent="0.35">
      <c r="A569" s="249"/>
      <c r="B569" s="7" t="s">
        <v>467</v>
      </c>
      <c r="C569" s="7">
        <v>60</v>
      </c>
      <c r="D569" s="77">
        <f t="shared" si="8"/>
        <v>1.1415525114155251E-4</v>
      </c>
      <c r="E569" s="43" t="s">
        <v>188</v>
      </c>
    </row>
    <row r="570" spans="1:5" x14ac:dyDescent="0.35">
      <c r="A570" s="249"/>
      <c r="B570" s="7" t="s">
        <v>468</v>
      </c>
      <c r="C570" s="7">
        <v>120</v>
      </c>
      <c r="D570" s="77">
        <f t="shared" si="8"/>
        <v>2.2831050228310502E-4</v>
      </c>
      <c r="E570" s="43" t="s">
        <v>193</v>
      </c>
    </row>
    <row r="571" spans="1:5" x14ac:dyDescent="0.35">
      <c r="A571" s="249"/>
      <c r="B571" s="7" t="s">
        <v>424</v>
      </c>
      <c r="C571" s="7">
        <v>60</v>
      </c>
      <c r="D571" s="77">
        <f t="shared" si="8"/>
        <v>1.1415525114155251E-4</v>
      </c>
      <c r="E571" s="43" t="s">
        <v>188</v>
      </c>
    </row>
    <row r="572" spans="1:5" x14ac:dyDescent="0.35">
      <c r="A572" s="249"/>
      <c r="B572" s="7" t="s">
        <v>162</v>
      </c>
      <c r="C572" s="7">
        <v>120</v>
      </c>
      <c r="D572" s="77">
        <f t="shared" si="8"/>
        <v>2.2831050228310502E-4</v>
      </c>
      <c r="E572" s="43" t="s">
        <v>95</v>
      </c>
    </row>
    <row r="573" spans="1:5" x14ac:dyDescent="0.35">
      <c r="A573" s="249"/>
      <c r="B573" s="7" t="s">
        <v>424</v>
      </c>
      <c r="C573" s="7">
        <v>30</v>
      </c>
      <c r="D573" s="77">
        <f t="shared" si="8"/>
        <v>5.7077625570776254E-5</v>
      </c>
      <c r="E573" s="43" t="s">
        <v>188</v>
      </c>
    </row>
    <row r="574" spans="1:5" x14ac:dyDescent="0.35">
      <c r="A574" s="249"/>
      <c r="B574" s="7" t="s">
        <v>201</v>
      </c>
      <c r="C574" s="7">
        <v>30</v>
      </c>
      <c r="D574" s="77">
        <f t="shared" si="8"/>
        <v>5.7077625570776254E-5</v>
      </c>
      <c r="E574" s="43" t="s">
        <v>93</v>
      </c>
    </row>
    <row r="575" spans="1:5" ht="15" thickBot="1" x14ac:dyDescent="0.4">
      <c r="A575" s="249"/>
      <c r="B575" s="76" t="s">
        <v>92</v>
      </c>
      <c r="C575" s="76">
        <v>60</v>
      </c>
      <c r="D575" s="77">
        <f t="shared" si="8"/>
        <v>1.1415525114155251E-4</v>
      </c>
      <c r="E575" s="79" t="s">
        <v>92</v>
      </c>
    </row>
    <row r="576" spans="1:5" x14ac:dyDescent="0.35">
      <c r="A576" s="248">
        <v>44950</v>
      </c>
      <c r="B576" s="73" t="s">
        <v>92</v>
      </c>
      <c r="C576" s="73">
        <v>480</v>
      </c>
      <c r="D576" s="78">
        <f t="shared" si="8"/>
        <v>9.1324200913242006E-4</v>
      </c>
      <c r="E576" s="74" t="s">
        <v>92</v>
      </c>
    </row>
    <row r="577" spans="1:5" x14ac:dyDescent="0.35">
      <c r="A577" s="249"/>
      <c r="B577" s="7" t="s">
        <v>123</v>
      </c>
      <c r="C577" s="7">
        <v>30</v>
      </c>
      <c r="D577" s="72">
        <f t="shared" si="8"/>
        <v>5.7077625570776254E-5</v>
      </c>
      <c r="E577" s="43" t="s">
        <v>93</v>
      </c>
    </row>
    <row r="578" spans="1:5" x14ac:dyDescent="0.35">
      <c r="A578" s="249"/>
      <c r="B578" s="7" t="s">
        <v>106</v>
      </c>
      <c r="C578" s="7">
        <v>60</v>
      </c>
      <c r="D578" s="72">
        <f t="shared" si="8"/>
        <v>1.1415525114155251E-4</v>
      </c>
      <c r="E578" s="43" t="s">
        <v>106</v>
      </c>
    </row>
    <row r="579" spans="1:5" x14ac:dyDescent="0.35">
      <c r="A579" s="249"/>
      <c r="B579" s="7" t="s">
        <v>472</v>
      </c>
      <c r="C579" s="7">
        <v>300</v>
      </c>
      <c r="D579" s="72">
        <f t="shared" si="8"/>
        <v>5.7077625570776253E-4</v>
      </c>
      <c r="E579" s="43" t="s">
        <v>193</v>
      </c>
    </row>
    <row r="580" spans="1:5" x14ac:dyDescent="0.35">
      <c r="A580" s="249"/>
      <c r="B580" s="7" t="s">
        <v>251</v>
      </c>
      <c r="C580" s="7">
        <v>30</v>
      </c>
      <c r="D580" s="72">
        <f t="shared" si="8"/>
        <v>5.7077625570776254E-5</v>
      </c>
      <c r="E580" s="43" t="s">
        <v>453</v>
      </c>
    </row>
    <row r="581" spans="1:5" x14ac:dyDescent="0.35">
      <c r="A581" s="249"/>
      <c r="B581" s="7" t="s">
        <v>473</v>
      </c>
      <c r="C581" s="7">
        <f>7*60</f>
        <v>420</v>
      </c>
      <c r="D581" s="72">
        <f t="shared" si="8"/>
        <v>7.9908675799086762E-4</v>
      </c>
      <c r="E581" s="43" t="s">
        <v>192</v>
      </c>
    </row>
    <row r="582" spans="1:5" x14ac:dyDescent="0.35">
      <c r="A582" s="249"/>
      <c r="B582" s="7" t="s">
        <v>201</v>
      </c>
      <c r="C582" s="7">
        <v>30</v>
      </c>
      <c r="D582" s="72">
        <f t="shared" ref="D582:D671" si="9">C582/$C$3</f>
        <v>5.7077625570776254E-5</v>
      </c>
      <c r="E582" s="43" t="s">
        <v>93</v>
      </c>
    </row>
    <row r="583" spans="1:5" ht="15" thickBot="1" x14ac:dyDescent="0.4">
      <c r="A583" s="249"/>
      <c r="B583" s="76" t="s">
        <v>92</v>
      </c>
      <c r="C583" s="76">
        <v>90</v>
      </c>
      <c r="D583" s="77">
        <f t="shared" si="9"/>
        <v>1.7123287671232877E-4</v>
      </c>
      <c r="E583" s="79" t="s">
        <v>92</v>
      </c>
    </row>
    <row r="584" spans="1:5" x14ac:dyDescent="0.35">
      <c r="A584" s="248">
        <v>44951</v>
      </c>
      <c r="B584" s="73" t="s">
        <v>92</v>
      </c>
      <c r="C584" s="73">
        <v>480</v>
      </c>
      <c r="D584" s="78">
        <f t="shared" si="9"/>
        <v>9.1324200913242006E-4</v>
      </c>
      <c r="E584" s="74" t="s">
        <v>92</v>
      </c>
    </row>
    <row r="585" spans="1:5" x14ac:dyDescent="0.35">
      <c r="A585" s="249"/>
      <c r="B585" s="7" t="s">
        <v>123</v>
      </c>
      <c r="C585" s="7">
        <v>30</v>
      </c>
      <c r="D585" s="72">
        <f t="shared" si="9"/>
        <v>5.7077625570776254E-5</v>
      </c>
      <c r="E585" s="43" t="s">
        <v>93</v>
      </c>
    </row>
    <row r="586" spans="1:5" x14ac:dyDescent="0.35">
      <c r="A586" s="249"/>
      <c r="B586" s="7" t="s">
        <v>160</v>
      </c>
      <c r="C586" s="7">
        <v>30</v>
      </c>
      <c r="D586" s="72">
        <f t="shared" si="9"/>
        <v>5.7077625570776254E-5</v>
      </c>
      <c r="E586" s="43" t="s">
        <v>103</v>
      </c>
    </row>
    <row r="587" spans="1:5" x14ac:dyDescent="0.35">
      <c r="A587" s="249"/>
      <c r="B587" s="7" t="s">
        <v>474</v>
      </c>
      <c r="C587" s="7">
        <v>180</v>
      </c>
      <c r="D587" s="72">
        <f t="shared" si="9"/>
        <v>3.4246575342465754E-4</v>
      </c>
      <c r="E587" s="43" t="s">
        <v>106</v>
      </c>
    </row>
    <row r="588" spans="1:5" x14ac:dyDescent="0.35">
      <c r="A588" s="249"/>
      <c r="B588" s="7" t="s">
        <v>251</v>
      </c>
      <c r="C588" s="7">
        <v>60</v>
      </c>
      <c r="D588" s="72">
        <f t="shared" si="9"/>
        <v>1.1415525114155251E-4</v>
      </c>
      <c r="E588" s="43" t="s">
        <v>453</v>
      </c>
    </row>
    <row r="589" spans="1:5" x14ac:dyDescent="0.35">
      <c r="A589" s="249"/>
      <c r="B589" s="7" t="s">
        <v>475</v>
      </c>
      <c r="C589" s="7">
        <v>270</v>
      </c>
      <c r="D589" s="72">
        <f t="shared" si="9"/>
        <v>5.1369863013698625E-4</v>
      </c>
      <c r="E589" s="43" t="s">
        <v>192</v>
      </c>
    </row>
    <row r="590" spans="1:5" x14ac:dyDescent="0.35">
      <c r="A590" s="249"/>
      <c r="B590" s="7" t="s">
        <v>298</v>
      </c>
      <c r="C590" s="7">
        <v>60</v>
      </c>
      <c r="D590" s="72">
        <f t="shared" si="9"/>
        <v>1.1415525114155251E-4</v>
      </c>
      <c r="E590" s="43" t="s">
        <v>165</v>
      </c>
    </row>
    <row r="591" spans="1:5" x14ac:dyDescent="0.35">
      <c r="A591" s="249"/>
      <c r="B591" s="7" t="s">
        <v>460</v>
      </c>
      <c r="C591" s="7">
        <v>150</v>
      </c>
      <c r="D591" s="72">
        <f t="shared" si="9"/>
        <v>2.8538812785388126E-4</v>
      </c>
      <c r="E591" s="43" t="s">
        <v>106</v>
      </c>
    </row>
    <row r="592" spans="1:5" ht="15" thickBot="1" x14ac:dyDescent="0.4">
      <c r="A592" s="249"/>
      <c r="B592" s="76" t="s">
        <v>476</v>
      </c>
      <c r="C592" s="76">
        <v>180</v>
      </c>
      <c r="D592" s="77">
        <f t="shared" si="9"/>
        <v>3.4246575342465754E-4</v>
      </c>
      <c r="E592" s="79" t="s">
        <v>192</v>
      </c>
    </row>
    <row r="593" spans="1:5" x14ac:dyDescent="0.35">
      <c r="A593" s="244">
        <v>44952</v>
      </c>
      <c r="B593" s="73" t="s">
        <v>298</v>
      </c>
      <c r="C593" s="73">
        <v>30</v>
      </c>
      <c r="D593" s="78">
        <f t="shared" si="9"/>
        <v>5.7077625570776254E-5</v>
      </c>
      <c r="E593" s="74" t="s">
        <v>165</v>
      </c>
    </row>
    <row r="594" spans="1:5" x14ac:dyDescent="0.35">
      <c r="A594" s="252"/>
      <c r="B594" s="7" t="s">
        <v>201</v>
      </c>
      <c r="C594" s="7">
        <v>30</v>
      </c>
      <c r="D594" s="72">
        <f t="shared" si="9"/>
        <v>5.7077625570776254E-5</v>
      </c>
      <c r="E594" s="43" t="s">
        <v>93</v>
      </c>
    </row>
    <row r="595" spans="1:5" x14ac:dyDescent="0.35">
      <c r="A595" s="252"/>
      <c r="B595" s="7" t="s">
        <v>92</v>
      </c>
      <c r="C595" s="7">
        <f>7*60</f>
        <v>420</v>
      </c>
      <c r="D595" s="72">
        <f t="shared" si="9"/>
        <v>7.9908675799086762E-4</v>
      </c>
      <c r="E595" s="43" t="s">
        <v>92</v>
      </c>
    </row>
    <row r="596" spans="1:5" x14ac:dyDescent="0.35">
      <c r="A596" s="252"/>
      <c r="B596" s="7" t="s">
        <v>477</v>
      </c>
      <c r="C596" s="7">
        <f>60*(17.5-8)</f>
        <v>570</v>
      </c>
      <c r="D596" s="72">
        <f t="shared" si="9"/>
        <v>1.0844748858447489E-3</v>
      </c>
      <c r="E596" s="43" t="s">
        <v>192</v>
      </c>
    </row>
    <row r="597" spans="1:5" x14ac:dyDescent="0.35">
      <c r="A597" s="252"/>
      <c r="B597" s="7" t="s">
        <v>183</v>
      </c>
      <c r="C597" s="7">
        <v>30</v>
      </c>
      <c r="D597" s="72">
        <f t="shared" si="9"/>
        <v>5.7077625570776254E-5</v>
      </c>
      <c r="E597" s="43" t="s">
        <v>92</v>
      </c>
    </row>
    <row r="598" spans="1:5" x14ac:dyDescent="0.35">
      <c r="A598" s="252"/>
      <c r="B598" s="7" t="s">
        <v>130</v>
      </c>
      <c r="C598" s="7">
        <v>60</v>
      </c>
      <c r="D598" s="72">
        <f t="shared" si="9"/>
        <v>1.1415525114155251E-4</v>
      </c>
      <c r="E598" s="43" t="s">
        <v>93</v>
      </c>
    </row>
    <row r="599" spans="1:5" x14ac:dyDescent="0.35">
      <c r="A599" s="252"/>
      <c r="B599" s="7" t="s">
        <v>191</v>
      </c>
      <c r="C599" s="7">
        <v>180</v>
      </c>
      <c r="D599" s="72">
        <f t="shared" si="9"/>
        <v>3.4246575342465754E-4</v>
      </c>
      <c r="E599" s="43" t="s">
        <v>95</v>
      </c>
    </row>
    <row r="600" spans="1:5" x14ac:dyDescent="0.35">
      <c r="A600" s="252"/>
      <c r="B600" s="7" t="s">
        <v>329</v>
      </c>
      <c r="C600" s="7">
        <v>60</v>
      </c>
      <c r="D600" s="72">
        <f t="shared" si="9"/>
        <v>1.1415525114155251E-4</v>
      </c>
      <c r="E600" s="43" t="s">
        <v>463</v>
      </c>
    </row>
    <row r="601" spans="1:5" ht="15" thickBot="1" x14ac:dyDescent="0.4">
      <c r="A601" s="253"/>
      <c r="B601" s="76" t="s">
        <v>201</v>
      </c>
      <c r="C601" s="76">
        <v>60</v>
      </c>
      <c r="D601" s="77">
        <f t="shared" si="9"/>
        <v>1.1415525114155251E-4</v>
      </c>
      <c r="E601" s="79" t="s">
        <v>93</v>
      </c>
    </row>
    <row r="602" spans="1:5" x14ac:dyDescent="0.35">
      <c r="A602" s="248">
        <v>44953</v>
      </c>
      <c r="B602" s="73" t="s">
        <v>92</v>
      </c>
      <c r="C602" s="73">
        <v>450</v>
      </c>
      <c r="D602" s="78">
        <f t="shared" si="9"/>
        <v>8.5616438356164379E-4</v>
      </c>
      <c r="E602" s="74" t="s">
        <v>92</v>
      </c>
    </row>
    <row r="603" spans="1:5" x14ac:dyDescent="0.35">
      <c r="A603" s="249"/>
      <c r="B603" s="7" t="s">
        <v>123</v>
      </c>
      <c r="C603" s="7">
        <v>30</v>
      </c>
      <c r="D603" s="72">
        <f t="shared" si="9"/>
        <v>5.7077625570776254E-5</v>
      </c>
      <c r="E603" s="43" t="s">
        <v>93</v>
      </c>
    </row>
    <row r="604" spans="1:5" x14ac:dyDescent="0.35">
      <c r="A604" s="249"/>
      <c r="B604" s="7" t="s">
        <v>96</v>
      </c>
      <c r="C604" s="7">
        <v>60</v>
      </c>
      <c r="D604" s="72">
        <f t="shared" si="9"/>
        <v>1.1415525114155251E-4</v>
      </c>
      <c r="E604" s="43" t="s">
        <v>106</v>
      </c>
    </row>
    <row r="605" spans="1:5" x14ac:dyDescent="0.35">
      <c r="A605" s="249"/>
      <c r="B605" s="7" t="s">
        <v>481</v>
      </c>
      <c r="C605" s="7">
        <v>40</v>
      </c>
      <c r="D605" s="72">
        <f t="shared" si="9"/>
        <v>7.6103500761035014E-5</v>
      </c>
      <c r="E605" s="43" t="s">
        <v>100</v>
      </c>
    </row>
    <row r="606" spans="1:5" x14ac:dyDescent="0.35">
      <c r="A606" s="249"/>
      <c r="B606" s="7" t="s">
        <v>482</v>
      </c>
      <c r="C606" s="7">
        <v>20</v>
      </c>
      <c r="D606" s="72">
        <f t="shared" si="9"/>
        <v>3.8051750380517507E-5</v>
      </c>
      <c r="E606" s="43" t="s">
        <v>100</v>
      </c>
    </row>
    <row r="607" spans="1:5" x14ac:dyDescent="0.35">
      <c r="A607" s="249"/>
      <c r="B607" s="7" t="s">
        <v>483</v>
      </c>
      <c r="C607" s="7">
        <f>360</f>
        <v>360</v>
      </c>
      <c r="D607" s="72">
        <f t="shared" si="9"/>
        <v>6.8493150684931507E-4</v>
      </c>
      <c r="E607" s="43" t="s">
        <v>193</v>
      </c>
    </row>
    <row r="608" spans="1:5" x14ac:dyDescent="0.35">
      <c r="A608" s="249"/>
      <c r="B608" s="7" t="s">
        <v>298</v>
      </c>
      <c r="C608" s="7">
        <v>60</v>
      </c>
      <c r="D608" s="72">
        <f t="shared" si="9"/>
        <v>1.1415525114155251E-4</v>
      </c>
      <c r="E608" s="43" t="s">
        <v>165</v>
      </c>
    </row>
    <row r="609" spans="1:5" x14ac:dyDescent="0.35">
      <c r="A609" s="249"/>
      <c r="B609" s="7" t="s">
        <v>102</v>
      </c>
      <c r="C609" s="7">
        <v>60</v>
      </c>
      <c r="D609" s="72">
        <f t="shared" si="9"/>
        <v>1.1415525114155251E-4</v>
      </c>
      <c r="E609" s="43" t="s">
        <v>92</v>
      </c>
    </row>
    <row r="610" spans="1:5" x14ac:dyDescent="0.35">
      <c r="A610" s="249"/>
      <c r="B610" s="7" t="s">
        <v>375</v>
      </c>
      <c r="C610" s="7">
        <v>90</v>
      </c>
      <c r="D610" s="72">
        <f t="shared" si="9"/>
        <v>1.7123287671232877E-4</v>
      </c>
      <c r="E610" s="43" t="s">
        <v>93</v>
      </c>
    </row>
    <row r="611" spans="1:5" x14ac:dyDescent="0.35">
      <c r="A611" s="249"/>
      <c r="B611" s="7" t="s">
        <v>460</v>
      </c>
      <c r="C611" s="7">
        <v>60</v>
      </c>
      <c r="D611" s="72">
        <f t="shared" si="9"/>
        <v>1.1415525114155251E-4</v>
      </c>
      <c r="E611" s="43" t="s">
        <v>106</v>
      </c>
    </row>
    <row r="612" spans="1:5" x14ac:dyDescent="0.35">
      <c r="A612" s="249"/>
      <c r="B612" s="7" t="s">
        <v>162</v>
      </c>
      <c r="C612" s="7">
        <v>180</v>
      </c>
      <c r="D612" s="72">
        <f t="shared" si="9"/>
        <v>3.4246575342465754E-4</v>
      </c>
      <c r="E612" s="43" t="s">
        <v>95</v>
      </c>
    </row>
    <row r="613" spans="1:5" ht="15" thickBot="1" x14ac:dyDescent="0.4">
      <c r="A613" s="249"/>
      <c r="B613" s="76" t="s">
        <v>484</v>
      </c>
      <c r="C613" s="76">
        <v>30</v>
      </c>
      <c r="D613" s="77">
        <f t="shared" si="9"/>
        <v>5.7077625570776254E-5</v>
      </c>
      <c r="E613" s="79" t="s">
        <v>93</v>
      </c>
    </row>
    <row r="614" spans="1:5" x14ac:dyDescent="0.35">
      <c r="A614" s="248">
        <v>44954</v>
      </c>
      <c r="B614" s="73" t="s">
        <v>485</v>
      </c>
      <c r="C614" s="73">
        <v>30</v>
      </c>
      <c r="D614" s="78">
        <f t="shared" si="9"/>
        <v>5.7077625570776254E-5</v>
      </c>
      <c r="E614" s="74" t="s">
        <v>165</v>
      </c>
    </row>
    <row r="615" spans="1:5" x14ac:dyDescent="0.35">
      <c r="A615" s="249"/>
      <c r="B615" s="7" t="s">
        <v>92</v>
      </c>
      <c r="C615" s="7">
        <v>450</v>
      </c>
      <c r="D615" s="72">
        <f t="shared" si="9"/>
        <v>8.5616438356164379E-4</v>
      </c>
      <c r="E615" s="43" t="s">
        <v>92</v>
      </c>
    </row>
    <row r="616" spans="1:5" x14ac:dyDescent="0.35">
      <c r="A616" s="249"/>
      <c r="B616" s="7" t="s">
        <v>116</v>
      </c>
      <c r="C616" s="7">
        <v>30</v>
      </c>
      <c r="D616" s="72">
        <f t="shared" si="9"/>
        <v>5.7077625570776254E-5</v>
      </c>
      <c r="E616" s="43" t="s">
        <v>93</v>
      </c>
    </row>
    <row r="617" spans="1:5" x14ac:dyDescent="0.35">
      <c r="A617" s="249"/>
      <c r="B617" s="7" t="s">
        <v>123</v>
      </c>
      <c r="C617" s="7">
        <v>30</v>
      </c>
      <c r="D617" s="72">
        <f t="shared" si="9"/>
        <v>5.7077625570776254E-5</v>
      </c>
      <c r="E617" s="43" t="s">
        <v>93</v>
      </c>
    </row>
    <row r="618" spans="1:5" x14ac:dyDescent="0.35">
      <c r="A618" s="249"/>
      <c r="B618" s="7" t="s">
        <v>160</v>
      </c>
      <c r="C618" s="7">
        <v>30</v>
      </c>
      <c r="D618" s="72">
        <f t="shared" si="9"/>
        <v>5.7077625570776254E-5</v>
      </c>
      <c r="E618" s="43" t="s">
        <v>103</v>
      </c>
    </row>
    <row r="619" spans="1:5" x14ac:dyDescent="0.35">
      <c r="A619" s="249"/>
      <c r="B619" s="7" t="s">
        <v>173</v>
      </c>
      <c r="C619" s="7">
        <v>30</v>
      </c>
      <c r="D619" s="72">
        <f t="shared" si="9"/>
        <v>5.7077625570776254E-5</v>
      </c>
      <c r="E619" s="43" t="s">
        <v>100</v>
      </c>
    </row>
    <row r="620" spans="1:5" x14ac:dyDescent="0.35">
      <c r="A620" s="249"/>
      <c r="B620" s="7" t="s">
        <v>486</v>
      </c>
      <c r="C620" s="7">
        <v>40</v>
      </c>
      <c r="D620" s="72">
        <f t="shared" si="9"/>
        <v>7.6103500761035014E-5</v>
      </c>
      <c r="E620" s="43" t="s">
        <v>100</v>
      </c>
    </row>
    <row r="621" spans="1:5" x14ac:dyDescent="0.35">
      <c r="A621" s="249"/>
      <c r="B621" s="7" t="s">
        <v>101</v>
      </c>
      <c r="C621" s="7">
        <v>80</v>
      </c>
      <c r="D621" s="72">
        <f t="shared" si="9"/>
        <v>1.5220700152207003E-4</v>
      </c>
      <c r="E621" s="43" t="s">
        <v>93</v>
      </c>
    </row>
    <row r="622" spans="1:5" x14ac:dyDescent="0.35">
      <c r="A622" s="249"/>
      <c r="B622" s="7" t="s">
        <v>179</v>
      </c>
      <c r="C622" s="7">
        <v>120</v>
      </c>
      <c r="D622" s="72">
        <f t="shared" si="9"/>
        <v>2.2831050228310502E-4</v>
      </c>
      <c r="E622" s="43" t="s">
        <v>92</v>
      </c>
    </row>
    <row r="623" spans="1:5" x14ac:dyDescent="0.35">
      <c r="A623" s="249"/>
      <c r="B623" s="7" t="s">
        <v>487</v>
      </c>
      <c r="C623" s="7">
        <v>90</v>
      </c>
      <c r="D623" s="72">
        <f t="shared" si="9"/>
        <v>1.7123287671232877E-4</v>
      </c>
      <c r="E623" s="43" t="s">
        <v>192</v>
      </c>
    </row>
    <row r="624" spans="1:5" x14ac:dyDescent="0.35">
      <c r="A624" s="249"/>
      <c r="B624" s="7" t="s">
        <v>251</v>
      </c>
      <c r="C624" s="7">
        <v>150</v>
      </c>
      <c r="D624" s="72">
        <f t="shared" si="9"/>
        <v>2.8538812785388126E-4</v>
      </c>
      <c r="E624" s="43" t="s">
        <v>403</v>
      </c>
    </row>
    <row r="625" spans="1:5" x14ac:dyDescent="0.35">
      <c r="A625" s="249"/>
      <c r="B625" s="7" t="s">
        <v>488</v>
      </c>
      <c r="C625" s="7">
        <v>120</v>
      </c>
      <c r="D625" s="72">
        <f t="shared" si="9"/>
        <v>2.2831050228310502E-4</v>
      </c>
      <c r="E625" s="43" t="s">
        <v>93</v>
      </c>
    </row>
    <row r="626" spans="1:5" x14ac:dyDescent="0.35">
      <c r="A626" s="249"/>
      <c r="B626" s="7" t="s">
        <v>489</v>
      </c>
      <c r="C626" s="7">
        <v>90</v>
      </c>
      <c r="D626" s="72">
        <f t="shared" si="9"/>
        <v>1.7123287671232877E-4</v>
      </c>
      <c r="E626" s="43" t="s">
        <v>463</v>
      </c>
    </row>
    <row r="627" spans="1:5" x14ac:dyDescent="0.35">
      <c r="A627" s="249"/>
      <c r="B627" s="7" t="s">
        <v>162</v>
      </c>
      <c r="C627" s="7">
        <v>90</v>
      </c>
      <c r="D627" s="72">
        <f t="shared" si="9"/>
        <v>1.7123287671232877E-4</v>
      </c>
      <c r="E627" s="43" t="s">
        <v>95</v>
      </c>
    </row>
    <row r="628" spans="1:5" ht="15" thickBot="1" x14ac:dyDescent="0.4">
      <c r="A628" s="249"/>
      <c r="B628" s="76" t="s">
        <v>310</v>
      </c>
      <c r="C628" s="76">
        <v>60</v>
      </c>
      <c r="D628" s="77">
        <f t="shared" si="9"/>
        <v>1.1415525114155251E-4</v>
      </c>
      <c r="E628" s="79" t="s">
        <v>103</v>
      </c>
    </row>
    <row r="629" spans="1:5" x14ac:dyDescent="0.35">
      <c r="A629" s="248">
        <v>44955</v>
      </c>
      <c r="B629" s="73" t="s">
        <v>310</v>
      </c>
      <c r="C629" s="73">
        <v>60</v>
      </c>
      <c r="D629" s="78">
        <f t="shared" si="9"/>
        <v>1.1415525114155251E-4</v>
      </c>
      <c r="E629" s="74" t="s">
        <v>103</v>
      </c>
    </row>
    <row r="630" spans="1:5" x14ac:dyDescent="0.35">
      <c r="A630" s="249"/>
      <c r="B630" s="7" t="s">
        <v>201</v>
      </c>
      <c r="C630" s="7">
        <v>30</v>
      </c>
      <c r="D630" s="72">
        <f t="shared" si="9"/>
        <v>5.7077625570776254E-5</v>
      </c>
      <c r="E630" s="43" t="s">
        <v>93</v>
      </c>
    </row>
    <row r="631" spans="1:5" x14ac:dyDescent="0.35">
      <c r="A631" s="249"/>
      <c r="B631" s="7" t="s">
        <v>92</v>
      </c>
      <c r="C631" s="7">
        <v>420</v>
      </c>
      <c r="D631" s="207">
        <f t="shared" si="9"/>
        <v>7.9908675799086762E-4</v>
      </c>
      <c r="E631" s="43" t="s">
        <v>92</v>
      </c>
    </row>
    <row r="632" spans="1:5" x14ac:dyDescent="0.35">
      <c r="A632" s="249"/>
      <c r="B632" s="7" t="s">
        <v>116</v>
      </c>
      <c r="C632" s="7">
        <v>60</v>
      </c>
      <c r="D632" s="207">
        <f t="shared" si="9"/>
        <v>1.1415525114155251E-4</v>
      </c>
      <c r="E632" s="43" t="s">
        <v>93</v>
      </c>
    </row>
    <row r="633" spans="1:5" x14ac:dyDescent="0.35">
      <c r="A633" s="249"/>
      <c r="B633" s="7" t="s">
        <v>160</v>
      </c>
      <c r="C633" s="7">
        <v>30</v>
      </c>
      <c r="D633" s="207">
        <f t="shared" si="9"/>
        <v>5.7077625570776254E-5</v>
      </c>
      <c r="E633" s="43" t="s">
        <v>103</v>
      </c>
    </row>
    <row r="634" spans="1:5" x14ac:dyDescent="0.35">
      <c r="A634" s="249"/>
      <c r="B634" s="7" t="s">
        <v>123</v>
      </c>
      <c r="C634" s="7">
        <v>30</v>
      </c>
      <c r="D634" s="207">
        <f t="shared" si="9"/>
        <v>5.7077625570776254E-5</v>
      </c>
      <c r="E634" s="43" t="s">
        <v>93</v>
      </c>
    </row>
    <row r="635" spans="1:5" x14ac:dyDescent="0.35">
      <c r="A635" s="249"/>
      <c r="B635" s="7" t="s">
        <v>490</v>
      </c>
      <c r="C635" s="7">
        <v>20</v>
      </c>
      <c r="D635" s="207">
        <f t="shared" si="9"/>
        <v>3.8051750380517507E-5</v>
      </c>
      <c r="E635" s="43" t="s">
        <v>100</v>
      </c>
    </row>
    <row r="636" spans="1:5" x14ac:dyDescent="0.35">
      <c r="A636" s="249"/>
      <c r="B636" s="7" t="s">
        <v>491</v>
      </c>
      <c r="C636" s="7">
        <v>40</v>
      </c>
      <c r="D636" s="207">
        <f t="shared" si="9"/>
        <v>7.6103500761035014E-5</v>
      </c>
      <c r="E636" s="43" t="s">
        <v>100</v>
      </c>
    </row>
    <row r="637" spans="1:5" x14ac:dyDescent="0.35">
      <c r="A637" s="249"/>
      <c r="B637" s="7" t="s">
        <v>103</v>
      </c>
      <c r="C637" s="7">
        <v>60</v>
      </c>
      <c r="D637" s="207">
        <f t="shared" si="9"/>
        <v>1.1415525114155251E-4</v>
      </c>
      <c r="E637" s="43" t="s">
        <v>103</v>
      </c>
    </row>
    <row r="638" spans="1:5" x14ac:dyDescent="0.35">
      <c r="A638" s="249"/>
      <c r="B638" s="7" t="s">
        <v>492</v>
      </c>
      <c r="C638" s="7">
        <v>30</v>
      </c>
      <c r="D638" s="207">
        <f t="shared" si="9"/>
        <v>5.7077625570776254E-5</v>
      </c>
      <c r="E638" s="43" t="s">
        <v>93</v>
      </c>
    </row>
    <row r="639" spans="1:5" x14ac:dyDescent="0.35">
      <c r="A639" s="249"/>
      <c r="B639" s="7" t="s">
        <v>493</v>
      </c>
      <c r="C639" s="7">
        <v>210</v>
      </c>
      <c r="D639" s="207">
        <f t="shared" si="9"/>
        <v>3.9954337899543381E-4</v>
      </c>
      <c r="E639" s="43" t="s">
        <v>463</v>
      </c>
    </row>
    <row r="640" spans="1:5" x14ac:dyDescent="0.35">
      <c r="A640" s="249"/>
      <c r="B640" s="7" t="s">
        <v>92</v>
      </c>
      <c r="C640" s="7">
        <v>180</v>
      </c>
      <c r="D640" s="207">
        <f t="shared" si="9"/>
        <v>3.4246575342465754E-4</v>
      </c>
      <c r="E640" s="43" t="s">
        <v>92</v>
      </c>
    </row>
    <row r="641" spans="1:5" x14ac:dyDescent="0.35">
      <c r="A641" s="249"/>
      <c r="B641" s="7" t="s">
        <v>488</v>
      </c>
      <c r="C641" s="7">
        <v>60</v>
      </c>
      <c r="D641" s="207">
        <f t="shared" si="9"/>
        <v>1.1415525114155251E-4</v>
      </c>
      <c r="E641" s="43" t="s">
        <v>93</v>
      </c>
    </row>
    <row r="642" spans="1:5" x14ac:dyDescent="0.35">
      <c r="A642" s="249"/>
      <c r="B642" s="7" t="s">
        <v>162</v>
      </c>
      <c r="C642" s="7">
        <v>180</v>
      </c>
      <c r="D642" s="207">
        <f t="shared" si="9"/>
        <v>3.4246575342465754E-4</v>
      </c>
      <c r="E642" s="43" t="s">
        <v>95</v>
      </c>
    </row>
    <row r="643" spans="1:5" ht="15" thickBot="1" x14ac:dyDescent="0.4">
      <c r="A643" s="249"/>
      <c r="B643" s="76" t="s">
        <v>201</v>
      </c>
      <c r="C643" s="76">
        <v>30</v>
      </c>
      <c r="D643" s="208">
        <f t="shared" si="9"/>
        <v>5.7077625570776254E-5</v>
      </c>
      <c r="E643" s="79" t="s">
        <v>93</v>
      </c>
    </row>
    <row r="644" spans="1:5" x14ac:dyDescent="0.35">
      <c r="A644" s="248">
        <v>44956</v>
      </c>
      <c r="B644" s="73" t="s">
        <v>92</v>
      </c>
      <c r="C644" s="73">
        <v>450</v>
      </c>
      <c r="D644" s="209">
        <f t="shared" si="9"/>
        <v>8.5616438356164379E-4</v>
      </c>
      <c r="E644" s="74" t="s">
        <v>92</v>
      </c>
    </row>
    <row r="645" spans="1:5" x14ac:dyDescent="0.35">
      <c r="A645" s="249"/>
      <c r="B645" s="7" t="s">
        <v>494</v>
      </c>
      <c r="C645" s="7">
        <v>30</v>
      </c>
      <c r="D645" s="207">
        <f t="shared" si="9"/>
        <v>5.7077625570776254E-5</v>
      </c>
      <c r="E645" s="43" t="s">
        <v>114</v>
      </c>
    </row>
    <row r="646" spans="1:5" x14ac:dyDescent="0.35">
      <c r="A646" s="249"/>
      <c r="B646" s="7" t="s">
        <v>198</v>
      </c>
      <c r="C646" s="7">
        <v>30</v>
      </c>
      <c r="D646" s="207">
        <f t="shared" si="9"/>
        <v>5.7077625570776254E-5</v>
      </c>
      <c r="E646" s="43" t="s">
        <v>93</v>
      </c>
    </row>
    <row r="647" spans="1:5" x14ac:dyDescent="0.35">
      <c r="A647" s="249"/>
      <c r="B647" s="7" t="s">
        <v>498</v>
      </c>
      <c r="C647" s="7">
        <v>30</v>
      </c>
      <c r="D647" s="207">
        <f t="shared" si="9"/>
        <v>5.7077625570776254E-5</v>
      </c>
      <c r="E647" s="43" t="s">
        <v>100</v>
      </c>
    </row>
    <row r="648" spans="1:5" x14ac:dyDescent="0.35">
      <c r="A648" s="249"/>
      <c r="B648" s="7" t="s">
        <v>495</v>
      </c>
      <c r="C648" s="7">
        <v>40</v>
      </c>
      <c r="D648" s="207">
        <f t="shared" si="9"/>
        <v>7.6103500761035014E-5</v>
      </c>
      <c r="E648" s="43" t="s">
        <v>100</v>
      </c>
    </row>
    <row r="649" spans="1:5" x14ac:dyDescent="0.35">
      <c r="A649" s="249"/>
      <c r="B649" s="7" t="s">
        <v>496</v>
      </c>
      <c r="C649" s="7">
        <v>40</v>
      </c>
      <c r="D649" s="207">
        <f t="shared" si="9"/>
        <v>7.6103500761035014E-5</v>
      </c>
      <c r="E649" s="43" t="s">
        <v>100</v>
      </c>
    </row>
    <row r="650" spans="1:5" x14ac:dyDescent="0.35">
      <c r="A650" s="249"/>
      <c r="B650" s="7" t="s">
        <v>497</v>
      </c>
      <c r="C650" s="7">
        <v>40</v>
      </c>
      <c r="D650" s="207">
        <f t="shared" si="9"/>
        <v>7.6103500761035014E-5</v>
      </c>
      <c r="E650" s="43" t="s">
        <v>100</v>
      </c>
    </row>
    <row r="651" spans="1:5" x14ac:dyDescent="0.35">
      <c r="A651" s="249"/>
      <c r="B651" s="7" t="s">
        <v>499</v>
      </c>
      <c r="C651" s="7">
        <v>50</v>
      </c>
      <c r="D651" s="207">
        <f t="shared" si="9"/>
        <v>9.5129375951293754E-5</v>
      </c>
      <c r="E651" s="43" t="s">
        <v>500</v>
      </c>
    </row>
    <row r="652" spans="1:5" x14ac:dyDescent="0.35">
      <c r="A652" s="249"/>
      <c r="B652" s="7" t="s">
        <v>501</v>
      </c>
      <c r="C652" s="7">
        <v>10</v>
      </c>
      <c r="D652" s="207">
        <f t="shared" si="9"/>
        <v>1.9025875190258754E-5</v>
      </c>
      <c r="E652" s="43" t="s">
        <v>165</v>
      </c>
    </row>
    <row r="653" spans="1:5" x14ac:dyDescent="0.35">
      <c r="A653" s="249"/>
      <c r="B653" s="7" t="s">
        <v>101</v>
      </c>
      <c r="C653" s="7">
        <v>60</v>
      </c>
      <c r="D653" s="207">
        <f t="shared" si="9"/>
        <v>1.1415525114155251E-4</v>
      </c>
      <c r="E653" s="43" t="s">
        <v>93</v>
      </c>
    </row>
    <row r="654" spans="1:5" x14ac:dyDescent="0.35">
      <c r="A654" s="249"/>
      <c r="B654" s="7" t="s">
        <v>92</v>
      </c>
      <c r="C654" s="7">
        <v>60</v>
      </c>
      <c r="D654" s="207">
        <f t="shared" si="9"/>
        <v>1.1415525114155251E-4</v>
      </c>
      <c r="E654" s="43" t="s">
        <v>92</v>
      </c>
    </row>
    <row r="655" spans="1:5" x14ac:dyDescent="0.35">
      <c r="A655" s="249"/>
      <c r="B655" s="7" t="s">
        <v>181</v>
      </c>
      <c r="C655" s="7">
        <v>60</v>
      </c>
      <c r="D655" s="207">
        <f t="shared" si="9"/>
        <v>1.1415525114155251E-4</v>
      </c>
      <c r="E655" s="43" t="s">
        <v>95</v>
      </c>
    </row>
    <row r="656" spans="1:5" x14ac:dyDescent="0.35">
      <c r="A656" s="249"/>
      <c r="B656" s="7" t="s">
        <v>116</v>
      </c>
      <c r="C656" s="7">
        <v>30</v>
      </c>
      <c r="D656" s="207">
        <f t="shared" si="9"/>
        <v>5.7077625570776254E-5</v>
      </c>
      <c r="E656" s="43" t="s">
        <v>93</v>
      </c>
    </row>
    <row r="657" spans="1:5" x14ac:dyDescent="0.35">
      <c r="A657" s="249"/>
      <c r="B657" s="7" t="s">
        <v>502</v>
      </c>
      <c r="C657" s="7">
        <v>60</v>
      </c>
      <c r="D657" s="207">
        <f t="shared" si="9"/>
        <v>1.1415525114155251E-4</v>
      </c>
      <c r="E657" s="43" t="s">
        <v>500</v>
      </c>
    </row>
    <row r="658" spans="1:5" x14ac:dyDescent="0.35">
      <c r="A658" s="249"/>
      <c r="B658" s="7" t="s">
        <v>503</v>
      </c>
      <c r="C658" s="7">
        <v>30</v>
      </c>
      <c r="D658" s="207">
        <f t="shared" si="9"/>
        <v>5.7077625570776254E-5</v>
      </c>
      <c r="E658" s="43" t="s">
        <v>100</v>
      </c>
    </row>
    <row r="659" spans="1:5" x14ac:dyDescent="0.35">
      <c r="A659" s="249"/>
      <c r="B659" s="7" t="s">
        <v>504</v>
      </c>
      <c r="C659" s="7">
        <v>90</v>
      </c>
      <c r="D659" s="207">
        <f t="shared" si="9"/>
        <v>1.7123287671232877E-4</v>
      </c>
      <c r="E659" s="43" t="s">
        <v>100</v>
      </c>
    </row>
    <row r="660" spans="1:5" x14ac:dyDescent="0.35">
      <c r="A660" s="249"/>
      <c r="B660" s="7" t="s">
        <v>488</v>
      </c>
      <c r="C660" s="7">
        <v>30</v>
      </c>
      <c r="D660" s="207">
        <f t="shared" si="9"/>
        <v>5.7077625570776254E-5</v>
      </c>
      <c r="E660" s="43" t="s">
        <v>93</v>
      </c>
    </row>
    <row r="661" spans="1:5" x14ac:dyDescent="0.35">
      <c r="A661" s="249"/>
      <c r="B661" s="7" t="s">
        <v>460</v>
      </c>
      <c r="C661" s="7">
        <v>30</v>
      </c>
      <c r="D661" s="207">
        <f t="shared" si="9"/>
        <v>5.7077625570776254E-5</v>
      </c>
      <c r="E661" s="43" t="s">
        <v>106</v>
      </c>
    </row>
    <row r="662" spans="1:5" x14ac:dyDescent="0.35">
      <c r="A662" s="249"/>
      <c r="B662" s="7" t="s">
        <v>129</v>
      </c>
      <c r="C662" s="7">
        <v>120</v>
      </c>
      <c r="D662" s="207">
        <f t="shared" si="9"/>
        <v>2.2831050228310502E-4</v>
      </c>
      <c r="E662" s="43" t="s">
        <v>463</v>
      </c>
    </row>
    <row r="663" spans="1:5" x14ac:dyDescent="0.35">
      <c r="A663" s="249"/>
      <c r="B663" s="7" t="s">
        <v>505</v>
      </c>
      <c r="C663" s="7">
        <v>60</v>
      </c>
      <c r="D663" s="207">
        <f t="shared" si="9"/>
        <v>1.1415525114155251E-4</v>
      </c>
      <c r="E663" s="43" t="s">
        <v>500</v>
      </c>
    </row>
    <row r="664" spans="1:5" x14ac:dyDescent="0.35">
      <c r="A664" s="249"/>
      <c r="B664" s="7" t="s">
        <v>162</v>
      </c>
      <c r="C664" s="7">
        <v>30</v>
      </c>
      <c r="D664" s="207">
        <f t="shared" si="9"/>
        <v>5.7077625570776254E-5</v>
      </c>
      <c r="E664" s="43" t="s">
        <v>95</v>
      </c>
    </row>
    <row r="665" spans="1:5" x14ac:dyDescent="0.35">
      <c r="A665" s="249"/>
      <c r="B665" s="7" t="s">
        <v>201</v>
      </c>
      <c r="C665" s="7">
        <v>30</v>
      </c>
      <c r="D665" s="207">
        <f t="shared" si="9"/>
        <v>5.7077625570776254E-5</v>
      </c>
      <c r="E665" s="43" t="s">
        <v>93</v>
      </c>
    </row>
    <row r="666" spans="1:5" ht="15" thickBot="1" x14ac:dyDescent="0.4">
      <c r="A666" s="249"/>
      <c r="B666" s="76" t="s">
        <v>92</v>
      </c>
      <c r="C666" s="76">
        <v>30</v>
      </c>
      <c r="D666" s="208">
        <f t="shared" si="9"/>
        <v>5.7077625570776254E-5</v>
      </c>
      <c r="E666" s="79" t="s">
        <v>92</v>
      </c>
    </row>
    <row r="667" spans="1:5" x14ac:dyDescent="0.35">
      <c r="A667" s="244">
        <v>44957</v>
      </c>
      <c r="B667" s="73" t="s">
        <v>92</v>
      </c>
      <c r="C667" s="73">
        <v>420</v>
      </c>
      <c r="D667" s="209">
        <f t="shared" si="9"/>
        <v>7.9908675799086762E-4</v>
      </c>
      <c r="E667" s="74"/>
    </row>
    <row r="668" spans="1:5" x14ac:dyDescent="0.35">
      <c r="A668" s="245"/>
      <c r="B668" s="7" t="s">
        <v>123</v>
      </c>
      <c r="C668" s="7">
        <v>60</v>
      </c>
      <c r="D668" s="207">
        <f t="shared" si="9"/>
        <v>1.1415525114155251E-4</v>
      </c>
      <c r="E668" s="43"/>
    </row>
    <row r="669" spans="1:5" x14ac:dyDescent="0.35">
      <c r="A669" s="245"/>
      <c r="B669" s="7" t="s">
        <v>510</v>
      </c>
      <c r="C669" s="7">
        <v>30</v>
      </c>
      <c r="D669" s="207">
        <f t="shared" si="9"/>
        <v>5.7077625570776254E-5</v>
      </c>
      <c r="E669" s="43"/>
    </row>
    <row r="670" spans="1:5" x14ac:dyDescent="0.35">
      <c r="A670" s="245"/>
      <c r="B670" s="7" t="s">
        <v>513</v>
      </c>
      <c r="C670" s="7">
        <v>30</v>
      </c>
      <c r="D670" s="207">
        <f t="shared" si="9"/>
        <v>5.7077625570776254E-5</v>
      </c>
      <c r="E670" s="43"/>
    </row>
    <row r="671" spans="1:5" x14ac:dyDescent="0.35">
      <c r="A671" s="245"/>
      <c r="B671" s="7" t="s">
        <v>507</v>
      </c>
      <c r="C671" s="7">
        <v>180</v>
      </c>
      <c r="D671" s="207">
        <f t="shared" si="9"/>
        <v>3.4246575342465754E-4</v>
      </c>
      <c r="E671" s="43"/>
    </row>
    <row r="672" spans="1:5" x14ac:dyDescent="0.35">
      <c r="A672" s="245"/>
      <c r="B672" s="7" t="s">
        <v>101</v>
      </c>
      <c r="C672" s="7">
        <v>60</v>
      </c>
      <c r="D672" s="207">
        <f t="shared" ref="D672:D718" si="10">C672/$C$3</f>
        <v>1.1415525114155251E-4</v>
      </c>
      <c r="E672" s="43"/>
    </row>
    <row r="673" spans="1:5" x14ac:dyDescent="0.35">
      <c r="A673" s="245"/>
      <c r="B673" s="7" t="s">
        <v>92</v>
      </c>
      <c r="C673" s="7">
        <v>90</v>
      </c>
      <c r="D673" s="207">
        <f t="shared" si="10"/>
        <v>1.7123287671232877E-4</v>
      </c>
      <c r="E673" s="43"/>
    </row>
    <row r="674" spans="1:5" x14ac:dyDescent="0.35">
      <c r="A674" s="245"/>
      <c r="B674" s="7" t="s">
        <v>509</v>
      </c>
      <c r="C674" s="7">
        <v>120</v>
      </c>
      <c r="D674" s="207">
        <f t="shared" si="10"/>
        <v>2.2831050228310502E-4</v>
      </c>
      <c r="E674" s="43"/>
    </row>
    <row r="675" spans="1:5" x14ac:dyDescent="0.35">
      <c r="A675" s="245"/>
      <c r="B675" s="7" t="s">
        <v>92</v>
      </c>
      <c r="C675" s="7">
        <v>90</v>
      </c>
      <c r="D675" s="207">
        <f t="shared" si="10"/>
        <v>1.7123287671232877E-4</v>
      </c>
      <c r="E675" s="43"/>
    </row>
    <row r="676" spans="1:5" x14ac:dyDescent="0.35">
      <c r="A676" s="245"/>
      <c r="B676" s="7" t="s">
        <v>130</v>
      </c>
      <c r="C676" s="7">
        <v>60</v>
      </c>
      <c r="D676" s="207">
        <f t="shared" si="10"/>
        <v>1.1415525114155251E-4</v>
      </c>
      <c r="E676" s="43"/>
    </row>
    <row r="677" spans="1:5" x14ac:dyDescent="0.35">
      <c r="A677" s="245"/>
      <c r="B677" s="7" t="s">
        <v>489</v>
      </c>
      <c r="C677" s="7">
        <v>240</v>
      </c>
      <c r="D677" s="207">
        <f t="shared" si="10"/>
        <v>4.5662100456621003E-4</v>
      </c>
      <c r="E677" s="43"/>
    </row>
    <row r="678" spans="1:5" x14ac:dyDescent="0.35">
      <c r="A678" s="245"/>
      <c r="B678" s="7" t="s">
        <v>201</v>
      </c>
      <c r="C678" s="7">
        <v>30</v>
      </c>
      <c r="D678" s="207">
        <f t="shared" si="10"/>
        <v>5.7077625570776254E-5</v>
      </c>
      <c r="E678" s="43"/>
    </row>
    <row r="679" spans="1:5" ht="15" thickBot="1" x14ac:dyDescent="0.4">
      <c r="A679" s="246"/>
      <c r="B679" s="76" t="s">
        <v>92</v>
      </c>
      <c r="C679" s="76">
        <v>30</v>
      </c>
      <c r="D679" s="208">
        <f t="shared" si="10"/>
        <v>5.7077625570776254E-5</v>
      </c>
      <c r="E679" s="79"/>
    </row>
    <row r="680" spans="1:5" x14ac:dyDescent="0.35">
      <c r="A680" s="244">
        <v>44958</v>
      </c>
      <c r="B680" s="73" t="s">
        <v>92</v>
      </c>
      <c r="C680" s="73">
        <v>420</v>
      </c>
      <c r="D680" s="209">
        <f t="shared" si="10"/>
        <v>7.9908675799086762E-4</v>
      </c>
      <c r="E680" s="74"/>
    </row>
    <row r="681" spans="1:5" x14ac:dyDescent="0.35">
      <c r="A681" s="245"/>
      <c r="B681" s="7" t="s">
        <v>103</v>
      </c>
      <c r="C681" s="7">
        <v>30</v>
      </c>
      <c r="D681" s="207">
        <f t="shared" si="10"/>
        <v>5.7077625570776254E-5</v>
      </c>
      <c r="E681" s="43"/>
    </row>
    <row r="682" spans="1:5" x14ac:dyDescent="0.35">
      <c r="A682" s="245"/>
      <c r="B682" s="7" t="s">
        <v>123</v>
      </c>
      <c r="C682" s="7">
        <v>30</v>
      </c>
      <c r="D682" s="207">
        <f t="shared" si="10"/>
        <v>5.7077625570776254E-5</v>
      </c>
      <c r="E682" s="43"/>
    </row>
    <row r="683" spans="1:5" x14ac:dyDescent="0.35">
      <c r="A683" s="245"/>
      <c r="B683" s="7" t="s">
        <v>298</v>
      </c>
      <c r="C683" s="7">
        <v>30</v>
      </c>
      <c r="D683" s="207">
        <f t="shared" si="10"/>
        <v>5.7077625570776254E-5</v>
      </c>
      <c r="E683" s="43"/>
    </row>
    <row r="684" spans="1:5" x14ac:dyDescent="0.35">
      <c r="A684" s="245"/>
      <c r="B684" s="7" t="s">
        <v>511</v>
      </c>
      <c r="C684" s="7">
        <v>20</v>
      </c>
      <c r="D684" s="207">
        <f t="shared" si="10"/>
        <v>3.8051750380517507E-5</v>
      </c>
      <c r="E684" s="43"/>
    </row>
    <row r="685" spans="1:5" x14ac:dyDescent="0.35">
      <c r="A685" s="245"/>
      <c r="B685" s="7" t="s">
        <v>508</v>
      </c>
      <c r="C685" s="7">
        <v>40</v>
      </c>
      <c r="D685" s="207">
        <f t="shared" si="10"/>
        <v>7.6103500761035014E-5</v>
      </c>
      <c r="E685" s="43"/>
    </row>
    <row r="686" spans="1:5" x14ac:dyDescent="0.35">
      <c r="A686" s="245"/>
      <c r="B686" s="7" t="s">
        <v>512</v>
      </c>
      <c r="C686" s="7">
        <v>60</v>
      </c>
      <c r="D686" s="207">
        <f t="shared" si="10"/>
        <v>1.1415525114155251E-4</v>
      </c>
      <c r="E686" s="43"/>
    </row>
    <row r="687" spans="1:5" x14ac:dyDescent="0.35">
      <c r="A687" s="245"/>
      <c r="B687" s="7" t="s">
        <v>259</v>
      </c>
      <c r="C687" s="7">
        <v>30</v>
      </c>
      <c r="D687" s="207">
        <f t="shared" si="10"/>
        <v>5.7077625570776254E-5</v>
      </c>
      <c r="E687" s="43"/>
    </row>
    <row r="688" spans="1:5" x14ac:dyDescent="0.35">
      <c r="A688" s="245"/>
      <c r="B688" s="7" t="s">
        <v>103</v>
      </c>
      <c r="C688" s="7">
        <v>30</v>
      </c>
      <c r="D688" s="207">
        <f t="shared" si="10"/>
        <v>5.7077625570776254E-5</v>
      </c>
      <c r="E688" s="43"/>
    </row>
    <row r="689" spans="1:5" x14ac:dyDescent="0.35">
      <c r="A689" s="245"/>
      <c r="B689" s="7" t="s">
        <v>298</v>
      </c>
      <c r="C689" s="7">
        <v>30</v>
      </c>
      <c r="D689" s="207">
        <f t="shared" si="10"/>
        <v>5.7077625570776254E-5</v>
      </c>
      <c r="E689" s="43"/>
    </row>
    <row r="690" spans="1:5" x14ac:dyDescent="0.35">
      <c r="A690" s="245"/>
      <c r="B690" s="7" t="s">
        <v>101</v>
      </c>
      <c r="C690" s="7">
        <v>60</v>
      </c>
      <c r="D690" s="207">
        <f t="shared" si="10"/>
        <v>1.1415525114155251E-4</v>
      </c>
      <c r="E690" s="43"/>
    </row>
    <row r="691" spans="1:5" x14ac:dyDescent="0.35">
      <c r="A691" s="245"/>
      <c r="B691" s="7" t="s">
        <v>92</v>
      </c>
      <c r="C691" s="7">
        <v>90</v>
      </c>
      <c r="D691" s="207">
        <f t="shared" si="10"/>
        <v>1.7123287671232877E-4</v>
      </c>
      <c r="E691" s="43"/>
    </row>
    <row r="692" spans="1:5" x14ac:dyDescent="0.35">
      <c r="A692" s="245"/>
      <c r="B692" s="7" t="s">
        <v>514</v>
      </c>
      <c r="C692" s="7">
        <v>90</v>
      </c>
      <c r="D692" s="207">
        <f t="shared" si="10"/>
        <v>1.7123287671232877E-4</v>
      </c>
      <c r="E692" s="43"/>
    </row>
    <row r="693" spans="1:5" x14ac:dyDescent="0.35">
      <c r="A693" s="245"/>
      <c r="B693" s="7" t="s">
        <v>515</v>
      </c>
      <c r="C693" s="7">
        <v>40</v>
      </c>
      <c r="D693" s="207">
        <f t="shared" si="10"/>
        <v>7.6103500761035014E-5</v>
      </c>
      <c r="E693" s="43"/>
    </row>
    <row r="694" spans="1:5" x14ac:dyDescent="0.35">
      <c r="A694" s="245"/>
      <c r="B694" s="7" t="s">
        <v>516</v>
      </c>
      <c r="C694" s="7">
        <v>40</v>
      </c>
      <c r="D694" s="207">
        <f t="shared" si="10"/>
        <v>7.6103500761035014E-5</v>
      </c>
      <c r="E694" s="43"/>
    </row>
    <row r="695" spans="1:5" x14ac:dyDescent="0.35">
      <c r="A695" s="245"/>
      <c r="B695" s="7" t="s">
        <v>517</v>
      </c>
      <c r="C695" s="7">
        <v>40</v>
      </c>
      <c r="D695" s="207">
        <f t="shared" si="10"/>
        <v>7.6103500761035014E-5</v>
      </c>
      <c r="E695" s="43"/>
    </row>
    <row r="696" spans="1:5" x14ac:dyDescent="0.35">
      <c r="A696" s="245"/>
      <c r="B696" s="7" t="s">
        <v>96</v>
      </c>
      <c r="C696" s="7">
        <v>60</v>
      </c>
      <c r="D696" s="207">
        <f t="shared" si="10"/>
        <v>1.1415525114155251E-4</v>
      </c>
      <c r="E696" s="43"/>
    </row>
    <row r="697" spans="1:5" x14ac:dyDescent="0.35">
      <c r="A697" s="245"/>
      <c r="B697" s="7" t="s">
        <v>130</v>
      </c>
      <c r="C697" s="7">
        <v>60</v>
      </c>
      <c r="D697" s="207">
        <f t="shared" si="10"/>
        <v>1.1415525114155251E-4</v>
      </c>
      <c r="E697" s="43"/>
    </row>
    <row r="698" spans="1:5" x14ac:dyDescent="0.35">
      <c r="A698" s="245"/>
      <c r="B698" s="7" t="s">
        <v>518</v>
      </c>
      <c r="C698" s="7">
        <v>60</v>
      </c>
      <c r="D698" s="207">
        <f t="shared" si="10"/>
        <v>1.1415525114155251E-4</v>
      </c>
      <c r="E698" s="43"/>
    </row>
    <row r="699" spans="1:5" x14ac:dyDescent="0.35">
      <c r="A699" s="245"/>
      <c r="B699" s="7" t="s">
        <v>519</v>
      </c>
      <c r="C699" s="7">
        <v>150</v>
      </c>
      <c r="D699" s="207">
        <f t="shared" si="10"/>
        <v>2.8538812785388126E-4</v>
      </c>
      <c r="E699" s="43"/>
    </row>
    <row r="700" spans="1:5" ht="15" thickBot="1" x14ac:dyDescent="0.4">
      <c r="A700" s="247"/>
      <c r="B700" s="21" t="s">
        <v>201</v>
      </c>
      <c r="C700" s="21">
        <v>30</v>
      </c>
      <c r="D700" s="210">
        <f t="shared" si="10"/>
        <v>5.7077625570776254E-5</v>
      </c>
      <c r="E700" s="44"/>
    </row>
    <row r="701" spans="1:5" x14ac:dyDescent="0.35">
      <c r="B701" s="3" t="s">
        <v>92</v>
      </c>
      <c r="C701" s="3">
        <v>480</v>
      </c>
      <c r="D701" s="3">
        <f t="shared" si="10"/>
        <v>9.1324200913242006E-4</v>
      </c>
    </row>
    <row r="702" spans="1:5" x14ac:dyDescent="0.35">
      <c r="B702" s="3" t="s">
        <v>181</v>
      </c>
      <c r="C702" s="3">
        <v>30</v>
      </c>
      <c r="D702" s="3">
        <f t="shared" si="10"/>
        <v>5.7077625570776254E-5</v>
      </c>
    </row>
    <row r="703" spans="1:5" x14ac:dyDescent="0.35">
      <c r="B703" s="3" t="s">
        <v>123</v>
      </c>
      <c r="C703" s="3">
        <v>30</v>
      </c>
      <c r="D703" s="3">
        <f t="shared" si="10"/>
        <v>5.7077625570776254E-5</v>
      </c>
    </row>
    <row r="704" spans="1:5" x14ac:dyDescent="0.35">
      <c r="B704" s="3" t="s">
        <v>460</v>
      </c>
      <c r="C704" s="3">
        <v>30</v>
      </c>
      <c r="D704" s="3">
        <f t="shared" si="10"/>
        <v>5.7077625570776254E-5</v>
      </c>
    </row>
    <row r="705" spans="2:4" x14ac:dyDescent="0.35">
      <c r="B705" s="3" t="s">
        <v>521</v>
      </c>
      <c r="C705" s="3">
        <v>30</v>
      </c>
      <c r="D705" s="3">
        <f t="shared" si="10"/>
        <v>5.7077625570776254E-5</v>
      </c>
    </row>
    <row r="706" spans="2:4" x14ac:dyDescent="0.35">
      <c r="B706" s="3" t="s">
        <v>522</v>
      </c>
      <c r="C706" s="3">
        <v>40</v>
      </c>
      <c r="D706" s="3">
        <f t="shared" si="10"/>
        <v>7.6103500761035014E-5</v>
      </c>
    </row>
    <row r="707" spans="2:4" x14ac:dyDescent="0.35">
      <c r="B707" s="3" t="s">
        <v>523</v>
      </c>
      <c r="C707" s="3">
        <v>40</v>
      </c>
      <c r="D707" s="3">
        <f t="shared" si="10"/>
        <v>7.6103500761035014E-5</v>
      </c>
    </row>
    <row r="708" spans="2:4" x14ac:dyDescent="0.35">
      <c r="B708" s="3" t="s">
        <v>524</v>
      </c>
      <c r="C708" s="3">
        <v>40</v>
      </c>
      <c r="D708" s="3">
        <f t="shared" si="10"/>
        <v>7.6103500761035014E-5</v>
      </c>
    </row>
    <row r="709" spans="2:4" x14ac:dyDescent="0.35">
      <c r="B709" s="3" t="s">
        <v>101</v>
      </c>
      <c r="C709" s="3">
        <v>30</v>
      </c>
      <c r="D709" s="3">
        <f t="shared" si="10"/>
        <v>5.7077625570776254E-5</v>
      </c>
    </row>
    <row r="710" spans="2:4" x14ac:dyDescent="0.35">
      <c r="B710" s="3" t="s">
        <v>160</v>
      </c>
      <c r="C710" s="3">
        <v>30</v>
      </c>
      <c r="D710" s="3">
        <f t="shared" si="10"/>
        <v>5.7077625570776254E-5</v>
      </c>
    </row>
    <row r="711" spans="2:4" x14ac:dyDescent="0.35">
      <c r="B711" s="3" t="s">
        <v>525</v>
      </c>
      <c r="C711" s="3">
        <v>90</v>
      </c>
      <c r="D711" s="3">
        <f t="shared" si="10"/>
        <v>1.7123287671232877E-4</v>
      </c>
    </row>
    <row r="712" spans="2:4" x14ac:dyDescent="0.35">
      <c r="B712" s="3" t="s">
        <v>92</v>
      </c>
      <c r="C712" s="3">
        <v>90</v>
      </c>
      <c r="D712" s="3">
        <f t="shared" si="10"/>
        <v>1.7123287671232877E-4</v>
      </c>
    </row>
    <row r="713" spans="2:4" x14ac:dyDescent="0.35">
      <c r="B713" s="3" t="s">
        <v>526</v>
      </c>
      <c r="C713" s="3">
        <v>30</v>
      </c>
      <c r="D713" s="3">
        <f t="shared" si="10"/>
        <v>5.7077625570776254E-5</v>
      </c>
    </row>
    <row r="714" spans="2:4" x14ac:dyDescent="0.35">
      <c r="B714" s="3" t="s">
        <v>527</v>
      </c>
      <c r="C714" s="3">
        <v>40</v>
      </c>
      <c r="D714" s="3">
        <f t="shared" si="10"/>
        <v>7.6103500761035014E-5</v>
      </c>
    </row>
    <row r="715" spans="2:4" x14ac:dyDescent="0.35">
      <c r="B715" s="3" t="s">
        <v>181</v>
      </c>
      <c r="C715" s="3">
        <v>30</v>
      </c>
      <c r="D715" s="3">
        <f t="shared" si="10"/>
        <v>5.7077625570776254E-5</v>
      </c>
    </row>
    <row r="716" spans="2:4" x14ac:dyDescent="0.35">
      <c r="B716" s="3" t="s">
        <v>528</v>
      </c>
      <c r="C716" s="3">
        <v>20</v>
      </c>
      <c r="D716" s="3">
        <f t="shared" si="10"/>
        <v>3.8051750380517507E-5</v>
      </c>
    </row>
    <row r="717" spans="2:4" x14ac:dyDescent="0.35">
      <c r="B717" s="3" t="s">
        <v>130</v>
      </c>
      <c r="C717" s="3">
        <v>60</v>
      </c>
      <c r="D717" s="3">
        <f t="shared" si="10"/>
        <v>1.1415525114155251E-4</v>
      </c>
    </row>
    <row r="718" spans="2:4" x14ac:dyDescent="0.35">
      <c r="B718" s="3" t="s">
        <v>129</v>
      </c>
      <c r="C718" s="3">
        <v>60</v>
      </c>
      <c r="D718" s="3">
        <f t="shared" si="10"/>
        <v>1.1415525114155251E-4</v>
      </c>
    </row>
  </sheetData>
  <mergeCells count="47">
    <mergeCell ref="A484:A498"/>
    <mergeCell ref="A499:A509"/>
    <mergeCell ref="A510:A519"/>
    <mergeCell ref="A520:A530"/>
    <mergeCell ref="A531:A539"/>
    <mergeCell ref="A153:A165"/>
    <mergeCell ref="A416:A432"/>
    <mergeCell ref="A433:A449"/>
    <mergeCell ref="A166:A184"/>
    <mergeCell ref="A261:A281"/>
    <mergeCell ref="A282:A307"/>
    <mergeCell ref="A390:A406"/>
    <mergeCell ref="A407:A415"/>
    <mergeCell ref="A378:A389"/>
    <mergeCell ref="A185:A205"/>
    <mergeCell ref="A206:A217"/>
    <mergeCell ref="A218:A233"/>
    <mergeCell ref="A234:A244"/>
    <mergeCell ref="A308:A326"/>
    <mergeCell ref="A367:A377"/>
    <mergeCell ref="A350:A366"/>
    <mergeCell ref="A91:A104"/>
    <mergeCell ref="A119:A133"/>
    <mergeCell ref="A105:A118"/>
    <mergeCell ref="A134:A141"/>
    <mergeCell ref="A142:A152"/>
    <mergeCell ref="A6:A18"/>
    <mergeCell ref="A19:A29"/>
    <mergeCell ref="A30:A45"/>
    <mergeCell ref="A46:A68"/>
    <mergeCell ref="A69:A90"/>
    <mergeCell ref="A667:A679"/>
    <mergeCell ref="A680:A700"/>
    <mergeCell ref="A327:A349"/>
    <mergeCell ref="A245:A260"/>
    <mergeCell ref="A602:A613"/>
    <mergeCell ref="A614:A628"/>
    <mergeCell ref="A564:A575"/>
    <mergeCell ref="A576:A583"/>
    <mergeCell ref="A584:A592"/>
    <mergeCell ref="A593:A601"/>
    <mergeCell ref="A540:A550"/>
    <mergeCell ref="A629:A643"/>
    <mergeCell ref="A644:A666"/>
    <mergeCell ref="A551:A563"/>
    <mergeCell ref="A450:A460"/>
    <mergeCell ref="A461:A48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EE9B7-87F9-4B67-A066-E7DAD34E7124}">
  <dimension ref="A1:Q57"/>
  <sheetViews>
    <sheetView zoomScale="85" workbookViewId="0">
      <selection activeCell="D44" sqref="D44"/>
    </sheetView>
  </sheetViews>
  <sheetFormatPr defaultRowHeight="14.5" x14ac:dyDescent="0.35"/>
  <cols>
    <col min="1" max="1" width="9.1796875" style="10"/>
    <col min="2" max="6" width="36.7265625" style="3" customWidth="1"/>
    <col min="7" max="7" width="39" style="3" customWidth="1"/>
    <col min="8" max="8" width="42.7265625" style="3" bestFit="1" customWidth="1"/>
    <col min="9" max="9" width="43.81640625" style="3" customWidth="1"/>
    <col min="10" max="10" width="26.26953125" style="2" customWidth="1"/>
    <col min="12" max="12" width="8.7265625" style="1"/>
  </cols>
  <sheetData>
    <row r="1" spans="1:17" x14ac:dyDescent="0.35">
      <c r="A1" s="8"/>
      <c r="B1" s="7"/>
      <c r="C1" s="7"/>
      <c r="D1" s="265" t="s">
        <v>90</v>
      </c>
      <c r="E1" s="265"/>
      <c r="F1" s="265"/>
      <c r="G1" s="265"/>
      <c r="H1" s="7"/>
      <c r="I1" s="7"/>
      <c r="J1" s="19"/>
    </row>
    <row r="2" spans="1:17" ht="15" thickBot="1" x14ac:dyDescent="0.4">
      <c r="A2" s="8"/>
      <c r="B2" s="13" t="s">
        <v>89</v>
      </c>
      <c r="C2" s="13" t="s">
        <v>40</v>
      </c>
      <c r="D2" s="13" t="s">
        <v>97</v>
      </c>
      <c r="E2" s="13" t="s">
        <v>41</v>
      </c>
      <c r="F2" s="13" t="s">
        <v>97</v>
      </c>
      <c r="G2" s="5" t="s">
        <v>91</v>
      </c>
      <c r="H2" s="13" t="s">
        <v>39</v>
      </c>
      <c r="I2" s="13" t="s">
        <v>42</v>
      </c>
      <c r="J2" s="86" t="s">
        <v>43</v>
      </c>
      <c r="L2" s="45" t="s">
        <v>140</v>
      </c>
    </row>
    <row r="3" spans="1:17" ht="44" thickBot="1" x14ac:dyDescent="0.4">
      <c r="A3" s="97">
        <v>44912</v>
      </c>
      <c r="B3" s="98">
        <f>60*6.5+30</f>
        <v>420</v>
      </c>
      <c r="C3" s="98">
        <v>4</v>
      </c>
      <c r="D3" s="98">
        <v>315</v>
      </c>
      <c r="E3" s="98"/>
      <c r="F3" s="98"/>
      <c r="G3" s="99" t="s">
        <v>107</v>
      </c>
      <c r="H3" s="98" t="s">
        <v>143</v>
      </c>
      <c r="I3" s="98" t="s">
        <v>109</v>
      </c>
      <c r="J3" s="100" t="s">
        <v>105</v>
      </c>
      <c r="L3" s="57" t="s">
        <v>70</v>
      </c>
      <c r="M3" s="59" t="s">
        <v>145</v>
      </c>
      <c r="N3" s="61" t="s">
        <v>71</v>
      </c>
      <c r="O3" s="58" t="s">
        <v>145</v>
      </c>
      <c r="P3" s="60" t="s">
        <v>59</v>
      </c>
      <c r="Q3" s="58" t="s">
        <v>145</v>
      </c>
    </row>
    <row r="4" spans="1:17" x14ac:dyDescent="0.35">
      <c r="A4" s="92">
        <v>44913</v>
      </c>
      <c r="B4" s="93">
        <f>390+60</f>
        <v>450</v>
      </c>
      <c r="C4" s="93"/>
      <c r="D4" s="93"/>
      <c r="E4" s="93"/>
      <c r="F4" s="93"/>
      <c r="G4" s="94"/>
      <c r="H4" s="93"/>
      <c r="I4" s="93" t="s">
        <v>139</v>
      </c>
      <c r="J4" s="95"/>
      <c r="L4" s="80" t="s">
        <v>50</v>
      </c>
      <c r="M4" s="52"/>
      <c r="N4" s="47" t="s">
        <v>62</v>
      </c>
      <c r="O4" s="52"/>
      <c r="P4" s="47" t="s">
        <v>58</v>
      </c>
      <c r="Q4" s="52"/>
    </row>
    <row r="5" spans="1:17" x14ac:dyDescent="0.35">
      <c r="A5" s="92">
        <v>44914</v>
      </c>
      <c r="B5" s="93">
        <v>480</v>
      </c>
      <c r="C5" s="93">
        <v>1</v>
      </c>
      <c r="D5" s="93">
        <v>30</v>
      </c>
      <c r="E5" s="93">
        <v>5</v>
      </c>
      <c r="F5" s="93">
        <v>180</v>
      </c>
      <c r="G5" s="94" t="s">
        <v>107</v>
      </c>
      <c r="H5" s="93" t="s">
        <v>142</v>
      </c>
      <c r="I5" s="93" t="s">
        <v>139</v>
      </c>
      <c r="J5" s="95"/>
      <c r="L5" s="48" t="s">
        <v>51</v>
      </c>
      <c r="M5" s="50"/>
      <c r="N5" s="49" t="s">
        <v>63</v>
      </c>
      <c r="O5" s="50"/>
      <c r="P5" s="49" t="s">
        <v>60</v>
      </c>
      <c r="Q5" s="50"/>
    </row>
    <row r="6" spans="1:17" ht="15" thickBot="1" x14ac:dyDescent="0.4">
      <c r="A6" s="92">
        <v>44915</v>
      </c>
      <c r="B6" s="93">
        <v>495</v>
      </c>
      <c r="C6" s="93">
        <v>2</v>
      </c>
      <c r="D6" s="93">
        <v>60</v>
      </c>
      <c r="E6" s="93">
        <v>5</v>
      </c>
      <c r="F6" s="93">
        <v>90</v>
      </c>
      <c r="G6" s="94"/>
      <c r="H6" s="96" t="s">
        <v>158</v>
      </c>
      <c r="I6" s="93" t="s">
        <v>139</v>
      </c>
      <c r="J6" s="95"/>
      <c r="L6" s="31" t="s">
        <v>52</v>
      </c>
      <c r="M6" s="50">
        <v>1</v>
      </c>
      <c r="N6" s="49" t="s">
        <v>64</v>
      </c>
      <c r="O6" s="50"/>
      <c r="P6" s="53" t="s">
        <v>61</v>
      </c>
      <c r="Q6" s="51"/>
    </row>
    <row r="7" spans="1:17" x14ac:dyDescent="0.35">
      <c r="A7" s="92">
        <v>44916</v>
      </c>
      <c r="B7" s="93">
        <v>450</v>
      </c>
      <c r="C7" s="93">
        <v>3</v>
      </c>
      <c r="D7" s="93">
        <v>110</v>
      </c>
      <c r="E7" s="93"/>
      <c r="F7" s="93"/>
      <c r="G7" s="94"/>
      <c r="H7" s="96" t="s">
        <v>172</v>
      </c>
      <c r="I7" s="93" t="s">
        <v>139</v>
      </c>
      <c r="J7" s="95"/>
      <c r="L7" s="31" t="s">
        <v>53</v>
      </c>
      <c r="M7" s="50">
        <v>1</v>
      </c>
      <c r="N7" s="49" t="s">
        <v>65</v>
      </c>
      <c r="O7" s="50"/>
      <c r="P7" s="54"/>
      <c r="Q7" s="55"/>
    </row>
    <row r="8" spans="1:17" x14ac:dyDescent="0.35">
      <c r="A8" s="92">
        <v>44917</v>
      </c>
      <c r="B8" s="93">
        <v>540</v>
      </c>
      <c r="C8" s="93">
        <v>1</v>
      </c>
      <c r="D8" s="93">
        <v>75</v>
      </c>
      <c r="E8" s="93"/>
      <c r="F8" s="93"/>
      <c r="G8" s="94"/>
      <c r="H8" s="96" t="s">
        <v>158</v>
      </c>
      <c r="I8" s="93" t="s">
        <v>139</v>
      </c>
      <c r="J8" s="95"/>
      <c r="L8" s="48" t="s">
        <v>54</v>
      </c>
      <c r="M8" s="50"/>
      <c r="N8" s="49" t="s">
        <v>66</v>
      </c>
      <c r="O8" s="50"/>
      <c r="P8" s="56"/>
      <c r="Q8" s="46"/>
    </row>
    <row r="9" spans="1:17" ht="87" x14ac:dyDescent="0.35">
      <c r="A9" s="97">
        <v>44918</v>
      </c>
      <c r="B9" s="98">
        <v>510</v>
      </c>
      <c r="C9" s="98">
        <v>5</v>
      </c>
      <c r="D9" s="98">
        <v>300</v>
      </c>
      <c r="E9" s="98"/>
      <c r="F9" s="98">
        <v>150</v>
      </c>
      <c r="G9" s="99" t="s">
        <v>184</v>
      </c>
      <c r="H9" s="106" t="s">
        <v>158</v>
      </c>
      <c r="I9" s="98" t="s">
        <v>109</v>
      </c>
      <c r="J9" s="100" t="s">
        <v>185</v>
      </c>
      <c r="L9" s="48" t="s">
        <v>55</v>
      </c>
      <c r="M9" s="50"/>
      <c r="N9" s="49" t="s">
        <v>67</v>
      </c>
      <c r="O9" s="50"/>
      <c r="P9" s="56"/>
      <c r="Q9" s="46"/>
    </row>
    <row r="10" spans="1:17" ht="15" thickBot="1" x14ac:dyDescent="0.4">
      <c r="A10" s="89">
        <v>44919</v>
      </c>
      <c r="B10" s="90">
        <v>450</v>
      </c>
      <c r="C10" s="90"/>
      <c r="D10" s="90"/>
      <c r="E10" s="90"/>
      <c r="F10" s="90"/>
      <c r="G10" s="103"/>
      <c r="H10" s="104" t="s">
        <v>243</v>
      </c>
      <c r="I10" s="105" t="s">
        <v>139</v>
      </c>
      <c r="J10" s="91"/>
      <c r="L10" s="48" t="s">
        <v>56</v>
      </c>
      <c r="M10" s="50"/>
      <c r="N10" s="53" t="s">
        <v>68</v>
      </c>
      <c r="O10" s="51"/>
      <c r="P10" s="56"/>
      <c r="Q10" s="46"/>
    </row>
    <row r="11" spans="1:17" ht="29" x14ac:dyDescent="0.35">
      <c r="A11" s="89">
        <v>44920</v>
      </c>
      <c r="B11" s="90">
        <v>560</v>
      </c>
      <c r="C11" s="90"/>
      <c r="D11" s="90"/>
      <c r="E11" s="90"/>
      <c r="F11" s="90"/>
      <c r="G11" s="103"/>
      <c r="H11" s="104" t="s">
        <v>206</v>
      </c>
      <c r="I11" s="105" t="s">
        <v>139</v>
      </c>
      <c r="J11" s="91" t="s">
        <v>205</v>
      </c>
      <c r="L11" s="48" t="s">
        <v>57</v>
      </c>
      <c r="M11" s="50">
        <v>10</v>
      </c>
      <c r="N11" s="54"/>
      <c r="O11" s="55"/>
      <c r="P11" s="46"/>
      <c r="Q11" s="46"/>
    </row>
    <row r="12" spans="1:17" x14ac:dyDescent="0.35">
      <c r="A12" s="89">
        <v>44921</v>
      </c>
      <c r="B12" s="90">
        <v>570</v>
      </c>
      <c r="C12" s="90"/>
      <c r="D12" s="90"/>
      <c r="E12" s="90"/>
      <c r="F12" s="90"/>
      <c r="G12" s="103"/>
      <c r="H12" s="104" t="s">
        <v>158</v>
      </c>
      <c r="I12" s="105" t="s">
        <v>139</v>
      </c>
      <c r="J12" s="91"/>
      <c r="L12" s="48" t="s">
        <v>170</v>
      </c>
      <c r="M12" s="50">
        <v>0</v>
      </c>
      <c r="N12" s="56"/>
      <c r="O12" s="46"/>
      <c r="P12" s="46"/>
      <c r="Q12" s="46"/>
    </row>
    <row r="13" spans="1:17" ht="29" x14ac:dyDescent="0.35">
      <c r="A13" s="97">
        <v>44922</v>
      </c>
      <c r="B13" s="98">
        <v>720</v>
      </c>
      <c r="C13" s="98">
        <v>6</v>
      </c>
      <c r="D13" s="98">
        <v>240</v>
      </c>
      <c r="E13" s="98"/>
      <c r="F13" s="98"/>
      <c r="G13" s="99"/>
      <c r="H13" s="106" t="s">
        <v>213</v>
      </c>
      <c r="I13" s="98" t="s">
        <v>223</v>
      </c>
      <c r="J13" s="100" t="s">
        <v>227</v>
      </c>
      <c r="L13" s="48" t="s">
        <v>79</v>
      </c>
      <c r="M13" s="50">
        <v>10</v>
      </c>
      <c r="N13" s="56"/>
      <c r="O13" s="46"/>
      <c r="P13" s="46"/>
      <c r="Q13" s="46"/>
    </row>
    <row r="14" spans="1:17" ht="44" thickBot="1" x14ac:dyDescent="0.4">
      <c r="A14" s="97">
        <v>44923</v>
      </c>
      <c r="B14" s="98">
        <v>540</v>
      </c>
      <c r="C14" s="98"/>
      <c r="D14" s="98"/>
      <c r="E14" s="98">
        <v>7</v>
      </c>
      <c r="F14" s="98">
        <v>200</v>
      </c>
      <c r="G14" s="99"/>
      <c r="H14" s="106" t="s">
        <v>228</v>
      </c>
      <c r="I14" s="98" t="s">
        <v>109</v>
      </c>
      <c r="J14" s="100" t="s">
        <v>226</v>
      </c>
      <c r="L14" s="83" t="s">
        <v>81</v>
      </c>
      <c r="M14" s="51">
        <v>10</v>
      </c>
      <c r="N14" s="56"/>
      <c r="O14" s="46"/>
      <c r="P14" s="46"/>
      <c r="Q14" s="46"/>
    </row>
    <row r="15" spans="1:17" ht="43.5" x14ac:dyDescent="0.35">
      <c r="A15" s="107">
        <v>44924</v>
      </c>
      <c r="B15" s="108">
        <v>520</v>
      </c>
      <c r="C15" s="108">
        <v>2</v>
      </c>
      <c r="D15" s="108">
        <v>180</v>
      </c>
      <c r="E15" s="108"/>
      <c r="F15" s="108"/>
      <c r="G15" s="109"/>
      <c r="H15" s="111" t="s">
        <v>228</v>
      </c>
      <c r="I15" s="108" t="s">
        <v>139</v>
      </c>
      <c r="J15" s="110" t="s">
        <v>236</v>
      </c>
    </row>
    <row r="16" spans="1:17" ht="29" x14ac:dyDescent="0.35">
      <c r="A16" s="9">
        <v>44925</v>
      </c>
      <c r="B16" s="7">
        <v>450</v>
      </c>
      <c r="C16" s="7">
        <v>2</v>
      </c>
      <c r="D16" s="7">
        <v>300</v>
      </c>
      <c r="E16" s="7"/>
      <c r="F16" s="7"/>
      <c r="G16" s="7"/>
      <c r="H16" s="19" t="s">
        <v>241</v>
      </c>
      <c r="I16" s="7" t="s">
        <v>242</v>
      </c>
      <c r="J16" s="25" t="s">
        <v>240</v>
      </c>
    </row>
    <row r="17" spans="1:10" x14ac:dyDescent="0.35">
      <c r="A17" s="9">
        <v>44926</v>
      </c>
      <c r="B17" s="7">
        <v>450</v>
      </c>
      <c r="C17" s="7">
        <v>4</v>
      </c>
      <c r="D17" s="7">
        <v>120</v>
      </c>
      <c r="E17" s="7"/>
      <c r="F17" s="7"/>
      <c r="G17" s="7"/>
      <c r="H17" s="19" t="s">
        <v>248</v>
      </c>
      <c r="I17" s="7" t="s">
        <v>242</v>
      </c>
      <c r="J17" s="25"/>
    </row>
    <row r="18" spans="1:10" x14ac:dyDescent="0.35">
      <c r="A18" s="9">
        <v>44927</v>
      </c>
      <c r="B18" s="7">
        <v>480</v>
      </c>
      <c r="C18" s="7">
        <v>2</v>
      </c>
      <c r="D18" s="7">
        <v>120</v>
      </c>
      <c r="E18" s="7"/>
      <c r="F18" s="7"/>
      <c r="G18" s="7"/>
      <c r="H18" s="19" t="s">
        <v>241</v>
      </c>
      <c r="I18" s="7" t="s">
        <v>242</v>
      </c>
      <c r="J18" s="25"/>
    </row>
    <row r="19" spans="1:10" x14ac:dyDescent="0.35">
      <c r="A19" s="107">
        <v>44928</v>
      </c>
      <c r="B19" s="108">
        <v>540</v>
      </c>
      <c r="C19" s="108"/>
      <c r="D19" s="108"/>
      <c r="E19" s="108">
        <v>2</v>
      </c>
      <c r="F19" s="108">
        <v>120</v>
      </c>
      <c r="G19" s="108"/>
      <c r="H19" s="111" t="s">
        <v>256</v>
      </c>
      <c r="I19" s="108" t="s">
        <v>139</v>
      </c>
      <c r="J19" s="110"/>
    </row>
    <row r="20" spans="1:10" x14ac:dyDescent="0.35">
      <c r="A20" s="9">
        <v>44929</v>
      </c>
      <c r="B20" s="7">
        <v>480</v>
      </c>
      <c r="C20" s="7"/>
      <c r="D20" s="7"/>
      <c r="E20" s="7">
        <v>6</v>
      </c>
      <c r="F20" s="7">
        <v>120</v>
      </c>
      <c r="G20" s="7">
        <v>240</v>
      </c>
      <c r="H20" s="7" t="s">
        <v>301</v>
      </c>
      <c r="I20" s="7" t="s">
        <v>302</v>
      </c>
      <c r="J20" s="25" t="s">
        <v>303</v>
      </c>
    </row>
    <row r="21" spans="1:10" ht="72.5" x14ac:dyDescent="0.35">
      <c r="A21" s="9">
        <v>44930</v>
      </c>
      <c r="B21" s="7">
        <v>540</v>
      </c>
      <c r="C21" s="7"/>
      <c r="D21" s="7"/>
      <c r="E21" s="7">
        <v>12</v>
      </c>
      <c r="F21" s="7">
        <v>240</v>
      </c>
      <c r="G21" s="7"/>
      <c r="H21" s="7"/>
      <c r="I21" s="7" t="s">
        <v>109</v>
      </c>
      <c r="J21" s="25" t="s">
        <v>327</v>
      </c>
    </row>
    <row r="22" spans="1:10" ht="29" x14ac:dyDescent="0.35">
      <c r="A22" s="9">
        <v>44931</v>
      </c>
      <c r="B22" s="7">
        <f>8*60</f>
        <v>480</v>
      </c>
      <c r="C22" s="7"/>
      <c r="D22" s="7"/>
      <c r="E22" s="7">
        <v>10</v>
      </c>
      <c r="F22" s="7">
        <v>330</v>
      </c>
      <c r="G22" s="7"/>
      <c r="H22" s="7"/>
      <c r="I22" s="7" t="s">
        <v>242</v>
      </c>
      <c r="J22" s="25" t="s">
        <v>342</v>
      </c>
    </row>
    <row r="23" spans="1:10" x14ac:dyDescent="0.35">
      <c r="A23" s="9">
        <v>44932</v>
      </c>
      <c r="B23" s="7">
        <v>480</v>
      </c>
      <c r="C23" s="7"/>
      <c r="D23" s="7"/>
      <c r="E23" s="7">
        <v>11</v>
      </c>
      <c r="F23" s="7">
        <v>330</v>
      </c>
      <c r="G23" s="7"/>
      <c r="H23" s="7"/>
      <c r="I23" s="7" t="s">
        <v>109</v>
      </c>
      <c r="J23" s="25"/>
    </row>
    <row r="24" spans="1:10" x14ac:dyDescent="0.35">
      <c r="A24" s="9">
        <v>44933</v>
      </c>
      <c r="B24" s="7">
        <v>450</v>
      </c>
      <c r="C24" s="7"/>
      <c r="D24" s="7"/>
      <c r="E24" s="7">
        <v>3</v>
      </c>
      <c r="F24" s="7">
        <v>50</v>
      </c>
      <c r="G24" s="7">
        <v>120</v>
      </c>
      <c r="H24" s="7" t="s">
        <v>363</v>
      </c>
      <c r="I24" s="7" t="s">
        <v>372</v>
      </c>
      <c r="J24" s="25"/>
    </row>
    <row r="25" spans="1:10" x14ac:dyDescent="0.35">
      <c r="A25" s="9">
        <v>44934</v>
      </c>
      <c r="B25" s="7">
        <v>420</v>
      </c>
      <c r="C25" s="7"/>
      <c r="D25" s="7"/>
      <c r="E25" s="7"/>
      <c r="F25" s="7"/>
      <c r="G25" s="7">
        <v>60</v>
      </c>
      <c r="H25" s="7" t="s">
        <v>367</v>
      </c>
      <c r="I25" s="7" t="s">
        <v>372</v>
      </c>
      <c r="J25" s="25"/>
    </row>
    <row r="26" spans="1:10" x14ac:dyDescent="0.35">
      <c r="A26" s="9">
        <v>44935</v>
      </c>
      <c r="B26" s="7">
        <v>480</v>
      </c>
      <c r="C26" s="7"/>
      <c r="D26" s="7"/>
      <c r="E26" s="7"/>
      <c r="F26" s="7"/>
      <c r="G26" s="7"/>
      <c r="H26" s="7"/>
      <c r="I26" s="7"/>
      <c r="J26" s="25"/>
    </row>
    <row r="27" spans="1:10" x14ac:dyDescent="0.35">
      <c r="A27" s="9">
        <v>44936</v>
      </c>
      <c r="B27" s="7">
        <v>450</v>
      </c>
      <c r="C27" s="7"/>
      <c r="D27" s="7"/>
      <c r="E27" s="7"/>
      <c r="F27" s="7"/>
      <c r="G27" s="7"/>
      <c r="H27" s="7"/>
      <c r="I27" s="7"/>
      <c r="J27" s="25"/>
    </row>
    <row r="28" spans="1:10" x14ac:dyDescent="0.35">
      <c r="A28" s="9">
        <v>44937</v>
      </c>
      <c r="B28" s="7">
        <v>120</v>
      </c>
      <c r="C28" s="7"/>
      <c r="D28" s="7"/>
      <c r="E28" s="7"/>
      <c r="F28" s="7"/>
      <c r="G28" s="7">
        <v>60</v>
      </c>
      <c r="H28" s="7" t="s">
        <v>395</v>
      </c>
      <c r="I28" s="7"/>
      <c r="J28" s="25"/>
    </row>
    <row r="29" spans="1:10" x14ac:dyDescent="0.35">
      <c r="A29" s="9">
        <v>44938</v>
      </c>
      <c r="B29" s="7">
        <v>600</v>
      </c>
      <c r="C29" s="7"/>
      <c r="D29" s="7"/>
      <c r="E29" s="7"/>
      <c r="F29" s="7"/>
      <c r="G29" s="7">
        <v>300</v>
      </c>
      <c r="H29" s="7" t="s">
        <v>395</v>
      </c>
      <c r="I29" s="7"/>
      <c r="J29" s="25"/>
    </row>
    <row r="30" spans="1:10" x14ac:dyDescent="0.35">
      <c r="A30" s="9">
        <v>44939</v>
      </c>
      <c r="B30" s="7">
        <f>420</f>
        <v>420</v>
      </c>
      <c r="C30" s="7"/>
      <c r="D30" s="7">
        <v>220</v>
      </c>
      <c r="E30" s="7">
        <v>3</v>
      </c>
      <c r="F30" s="7"/>
      <c r="G30" s="7"/>
      <c r="H30" s="7"/>
      <c r="I30" s="7" t="s">
        <v>372</v>
      </c>
      <c r="J30" s="25"/>
    </row>
    <row r="31" spans="1:10" x14ac:dyDescent="0.35">
      <c r="A31" s="9">
        <v>44940</v>
      </c>
      <c r="B31" s="7">
        <v>420</v>
      </c>
      <c r="C31" s="7"/>
      <c r="D31" s="7"/>
      <c r="E31" s="7"/>
      <c r="F31" s="7"/>
      <c r="G31" s="7"/>
      <c r="H31" s="7"/>
      <c r="I31" s="7" t="s">
        <v>372</v>
      </c>
      <c r="J31" s="25"/>
    </row>
    <row r="32" spans="1:10" x14ac:dyDescent="0.35">
      <c r="A32" s="9">
        <v>44941</v>
      </c>
      <c r="B32" s="7">
        <v>480</v>
      </c>
      <c r="C32" s="7">
        <v>6</v>
      </c>
      <c r="D32" s="7">
        <v>180</v>
      </c>
      <c r="E32" s="7">
        <v>2</v>
      </c>
      <c r="F32" s="7">
        <v>30</v>
      </c>
      <c r="G32" s="7"/>
      <c r="H32" s="7"/>
      <c r="I32" s="7" t="s">
        <v>109</v>
      </c>
      <c r="J32" s="25"/>
    </row>
    <row r="33" spans="1:10" ht="43.5" x14ac:dyDescent="0.35">
      <c r="A33" s="9">
        <v>44942</v>
      </c>
      <c r="B33" s="7">
        <v>360</v>
      </c>
      <c r="C33" s="7">
        <v>3</v>
      </c>
      <c r="D33" s="7">
        <v>120</v>
      </c>
      <c r="E33" s="7">
        <v>2</v>
      </c>
      <c r="F33" s="7">
        <v>30</v>
      </c>
      <c r="G33" s="7"/>
      <c r="H33" s="7"/>
      <c r="I33" s="7"/>
      <c r="J33" s="25" t="s">
        <v>455</v>
      </c>
    </row>
    <row r="34" spans="1:10" ht="72.5" x14ac:dyDescent="0.35">
      <c r="A34" s="9">
        <v>44943</v>
      </c>
      <c r="B34" s="7">
        <v>480</v>
      </c>
      <c r="C34" s="7"/>
      <c r="D34" s="7"/>
      <c r="E34" s="7"/>
      <c r="F34" s="7"/>
      <c r="G34" s="7"/>
      <c r="H34" s="7"/>
      <c r="I34" s="7"/>
      <c r="J34" s="25" t="s">
        <v>451</v>
      </c>
    </row>
    <row r="35" spans="1:10" ht="87" x14ac:dyDescent="0.35">
      <c r="A35" s="9">
        <v>44944</v>
      </c>
      <c r="B35" s="7">
        <v>420</v>
      </c>
      <c r="C35" s="7"/>
      <c r="D35" s="7"/>
      <c r="E35" s="7"/>
      <c r="F35" s="7"/>
      <c r="G35" s="7"/>
      <c r="H35" s="7"/>
      <c r="I35" s="7"/>
      <c r="J35" s="25" t="s">
        <v>450</v>
      </c>
    </row>
    <row r="36" spans="1:10" ht="29" x14ac:dyDescent="0.35">
      <c r="A36" s="9">
        <v>44945</v>
      </c>
      <c r="B36" s="7">
        <v>570</v>
      </c>
      <c r="C36" s="7"/>
      <c r="D36" s="7"/>
      <c r="E36" s="7"/>
      <c r="F36" s="7"/>
      <c r="G36" s="7"/>
      <c r="H36" s="7"/>
      <c r="I36" s="7"/>
      <c r="J36" s="25" t="s">
        <v>449</v>
      </c>
    </row>
    <row r="37" spans="1:10" ht="58" x14ac:dyDescent="0.35">
      <c r="A37" s="9">
        <v>44946</v>
      </c>
      <c r="B37" s="7">
        <v>480</v>
      </c>
      <c r="C37" s="7"/>
      <c r="D37" s="7"/>
      <c r="E37" s="7"/>
      <c r="F37" s="7"/>
      <c r="G37" s="7"/>
      <c r="H37" s="7"/>
      <c r="I37" s="7"/>
      <c r="J37" s="25" t="s">
        <v>454</v>
      </c>
    </row>
    <row r="38" spans="1:10" ht="43.5" x14ac:dyDescent="0.35">
      <c r="A38" s="9">
        <v>44947</v>
      </c>
      <c r="B38" s="7">
        <v>600</v>
      </c>
      <c r="C38" s="7"/>
      <c r="D38" s="7"/>
      <c r="E38" s="7"/>
      <c r="F38" s="7"/>
      <c r="G38" s="7"/>
      <c r="H38" s="7"/>
      <c r="I38" s="7"/>
      <c r="J38" s="25" t="s">
        <v>478</v>
      </c>
    </row>
    <row r="39" spans="1:10" ht="43.5" x14ac:dyDescent="0.35">
      <c r="A39" s="9">
        <v>44948</v>
      </c>
      <c r="B39" s="7">
        <v>450</v>
      </c>
      <c r="C39" s="7"/>
      <c r="D39" s="7"/>
      <c r="E39" s="7"/>
      <c r="F39" s="7"/>
      <c r="G39" s="7"/>
      <c r="H39" s="7"/>
      <c r="I39" s="7"/>
      <c r="J39" s="25" t="s">
        <v>479</v>
      </c>
    </row>
    <row r="40" spans="1:10" x14ac:dyDescent="0.35">
      <c r="A40" s="9">
        <v>44949</v>
      </c>
      <c r="B40" s="7">
        <v>600</v>
      </c>
      <c r="C40" s="7"/>
      <c r="D40" s="7"/>
      <c r="E40" s="7"/>
      <c r="F40" s="7"/>
      <c r="G40" s="7"/>
      <c r="H40" s="7"/>
      <c r="I40" s="7"/>
      <c r="J40" s="25"/>
    </row>
    <row r="41" spans="1:10" x14ac:dyDescent="0.35">
      <c r="A41" s="9">
        <v>44950</v>
      </c>
      <c r="B41" s="7">
        <v>480</v>
      </c>
      <c r="C41" s="7"/>
      <c r="D41" s="7"/>
      <c r="E41" s="7"/>
      <c r="F41" s="7"/>
      <c r="G41" s="7"/>
      <c r="H41" s="7"/>
      <c r="I41" s="7"/>
      <c r="J41" s="25"/>
    </row>
    <row r="42" spans="1:10" x14ac:dyDescent="0.35">
      <c r="A42" s="9">
        <v>44951</v>
      </c>
      <c r="B42" s="7">
        <v>420</v>
      </c>
      <c r="C42" s="7"/>
      <c r="D42" s="7"/>
      <c r="E42" s="7"/>
      <c r="F42" s="7"/>
      <c r="G42" s="7"/>
      <c r="H42" s="7"/>
      <c r="I42" s="7"/>
      <c r="J42" s="25"/>
    </row>
    <row r="43" spans="1:10" x14ac:dyDescent="0.35">
      <c r="A43" s="9">
        <v>44952</v>
      </c>
      <c r="B43" s="7">
        <v>510</v>
      </c>
      <c r="C43" s="7">
        <v>1.5</v>
      </c>
      <c r="D43" s="7">
        <v>60</v>
      </c>
      <c r="E43" s="7"/>
      <c r="F43" s="7"/>
      <c r="G43" s="7"/>
      <c r="H43" s="7"/>
      <c r="I43" s="7"/>
      <c r="J43" s="25"/>
    </row>
    <row r="44" spans="1:10" x14ac:dyDescent="0.35">
      <c r="A44" s="205">
        <v>44953</v>
      </c>
    </row>
    <row r="45" spans="1:10" x14ac:dyDescent="0.35">
      <c r="A45" s="9">
        <v>44954</v>
      </c>
    </row>
    <row r="46" spans="1:10" x14ac:dyDescent="0.35">
      <c r="A46" s="9">
        <v>44955</v>
      </c>
    </row>
    <row r="47" spans="1:10" x14ac:dyDescent="0.35">
      <c r="A47" s="9">
        <v>44956</v>
      </c>
    </row>
    <row r="48" spans="1:10" x14ac:dyDescent="0.35">
      <c r="A48" s="9">
        <v>44957</v>
      </c>
    </row>
    <row r="49" spans="1:1" x14ac:dyDescent="0.35">
      <c r="A49" s="9">
        <v>44958</v>
      </c>
    </row>
    <row r="50" spans="1:1" x14ac:dyDescent="0.35">
      <c r="A50" s="9">
        <v>44959</v>
      </c>
    </row>
    <row r="51" spans="1:1" x14ac:dyDescent="0.35">
      <c r="A51" s="9">
        <v>44960</v>
      </c>
    </row>
    <row r="52" spans="1:1" x14ac:dyDescent="0.35">
      <c r="A52" s="9">
        <v>44961</v>
      </c>
    </row>
    <row r="53" spans="1:1" x14ac:dyDescent="0.35">
      <c r="A53" s="9">
        <v>44962</v>
      </c>
    </row>
    <row r="54" spans="1:1" x14ac:dyDescent="0.35">
      <c r="A54" s="9">
        <v>44963</v>
      </c>
    </row>
    <row r="55" spans="1:1" x14ac:dyDescent="0.35">
      <c r="A55" s="9">
        <v>44964</v>
      </c>
    </row>
    <row r="56" spans="1:1" x14ac:dyDescent="0.35">
      <c r="A56" s="9">
        <v>44965</v>
      </c>
    </row>
    <row r="57" spans="1:1" x14ac:dyDescent="0.35">
      <c r="A57" s="9">
        <v>44966</v>
      </c>
    </row>
  </sheetData>
  <mergeCells count="1">
    <mergeCell ref="D1:G1"/>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
  <sheetViews>
    <sheetView topLeftCell="C3" zoomScale="89" zoomScaleNormal="89" workbookViewId="0">
      <selection activeCell="D4" sqref="D4"/>
    </sheetView>
  </sheetViews>
  <sheetFormatPr defaultRowHeight="14.5" x14ac:dyDescent="0.35"/>
  <cols>
    <col min="1" max="1" width="7.1796875" style="4" customWidth="1"/>
    <col min="2" max="2" width="93.54296875" style="2" bestFit="1" customWidth="1"/>
    <col min="3" max="3" width="6.1796875" style="3" customWidth="1"/>
    <col min="4" max="4" width="83" style="1" bestFit="1" customWidth="1"/>
    <col min="5" max="5" width="3.1796875" style="3" bestFit="1" customWidth="1"/>
    <col min="6" max="6" width="48.54296875" style="1" customWidth="1"/>
    <col min="7" max="7" width="3" style="1" bestFit="1" customWidth="1"/>
    <col min="8" max="8" width="43.1796875" style="1" bestFit="1" customWidth="1"/>
  </cols>
  <sheetData>
    <row r="1" spans="1:8" ht="15" thickBot="1" x14ac:dyDescent="0.4">
      <c r="A1" s="271" t="s">
        <v>0</v>
      </c>
      <c r="B1" s="272"/>
      <c r="C1" s="266" t="s">
        <v>8</v>
      </c>
      <c r="D1" s="268"/>
      <c r="E1" s="266" t="s">
        <v>22</v>
      </c>
      <c r="F1" s="267"/>
      <c r="G1" s="266" t="s">
        <v>27</v>
      </c>
      <c r="H1" s="268"/>
    </row>
    <row r="2" spans="1:8" x14ac:dyDescent="0.35">
      <c r="A2" s="113" t="s">
        <v>44</v>
      </c>
      <c r="B2" s="114" t="s">
        <v>1</v>
      </c>
      <c r="C2" s="112" t="s">
        <v>50</v>
      </c>
      <c r="D2" s="35" t="s">
        <v>9</v>
      </c>
      <c r="E2" s="36" t="s">
        <v>58</v>
      </c>
      <c r="F2" s="37" t="s">
        <v>23</v>
      </c>
      <c r="G2" s="38" t="s">
        <v>62</v>
      </c>
      <c r="H2" s="35" t="s">
        <v>28</v>
      </c>
    </row>
    <row r="3" spans="1:8" x14ac:dyDescent="0.35">
      <c r="A3" s="88" t="s">
        <v>45</v>
      </c>
      <c r="B3" s="27" t="s">
        <v>2</v>
      </c>
      <c r="C3" s="87" t="s">
        <v>51</v>
      </c>
      <c r="D3" s="29" t="s">
        <v>10</v>
      </c>
      <c r="E3" s="31"/>
      <c r="F3" s="26" t="s">
        <v>25</v>
      </c>
      <c r="G3" s="34"/>
      <c r="H3" s="29" t="s">
        <v>29</v>
      </c>
    </row>
    <row r="4" spans="1:8" x14ac:dyDescent="0.35">
      <c r="A4" s="270" t="s">
        <v>46</v>
      </c>
      <c r="B4" s="27" t="s">
        <v>3</v>
      </c>
      <c r="C4" s="87" t="s">
        <v>52</v>
      </c>
      <c r="D4" s="29" t="s">
        <v>11</v>
      </c>
      <c r="E4" s="31" t="s">
        <v>60</v>
      </c>
      <c r="F4" s="26" t="s">
        <v>24</v>
      </c>
      <c r="G4" s="34" t="s">
        <v>63</v>
      </c>
      <c r="H4" s="29" t="s">
        <v>30</v>
      </c>
    </row>
    <row r="5" spans="1:8" x14ac:dyDescent="0.35">
      <c r="A5" s="270"/>
      <c r="B5" s="27" t="s">
        <v>4</v>
      </c>
      <c r="C5" s="87" t="s">
        <v>53</v>
      </c>
      <c r="D5" s="29" t="s">
        <v>312</v>
      </c>
      <c r="E5" s="31"/>
      <c r="F5" s="26" t="s">
        <v>25</v>
      </c>
      <c r="G5" s="34"/>
      <c r="H5" s="29" t="s">
        <v>31</v>
      </c>
    </row>
    <row r="6" spans="1:8" x14ac:dyDescent="0.35">
      <c r="A6" s="270"/>
      <c r="B6" s="27" t="s">
        <v>5</v>
      </c>
      <c r="C6" s="269" t="s">
        <v>54</v>
      </c>
      <c r="D6" s="29" t="s">
        <v>12</v>
      </c>
      <c r="E6" s="31" t="s">
        <v>61</v>
      </c>
      <c r="F6" s="26" t="s">
        <v>26</v>
      </c>
      <c r="G6" s="34"/>
      <c r="H6" s="29" t="s">
        <v>32</v>
      </c>
    </row>
    <row r="7" spans="1:8" ht="29.5" thickBot="1" x14ac:dyDescent="0.4">
      <c r="A7" s="270"/>
      <c r="B7" s="27" t="s">
        <v>21</v>
      </c>
      <c r="C7" s="269"/>
      <c r="D7" s="27" t="s">
        <v>18</v>
      </c>
      <c r="E7" s="32"/>
      <c r="F7" s="33" t="s">
        <v>25</v>
      </c>
      <c r="G7" s="34"/>
      <c r="H7" s="29" t="s">
        <v>33</v>
      </c>
    </row>
    <row r="8" spans="1:8" ht="29" x14ac:dyDescent="0.35">
      <c r="A8" s="88" t="s">
        <v>47</v>
      </c>
      <c r="B8" s="27" t="s">
        <v>6</v>
      </c>
      <c r="C8" s="269"/>
      <c r="D8" s="27" t="s">
        <v>19</v>
      </c>
      <c r="G8" s="34" t="s">
        <v>64</v>
      </c>
      <c r="H8" s="29" t="s">
        <v>35</v>
      </c>
    </row>
    <row r="9" spans="1:8" ht="29" x14ac:dyDescent="0.35">
      <c r="A9" s="88" t="s">
        <v>48</v>
      </c>
      <c r="B9" s="27" t="s">
        <v>7</v>
      </c>
      <c r="C9" s="269"/>
      <c r="D9" s="27" t="s">
        <v>20</v>
      </c>
      <c r="G9" s="34" t="s">
        <v>65</v>
      </c>
      <c r="H9" s="29" t="s">
        <v>36</v>
      </c>
    </row>
    <row r="10" spans="1:8" x14ac:dyDescent="0.35">
      <c r="A10" s="88" t="s">
        <v>49</v>
      </c>
      <c r="B10" s="27" t="s">
        <v>34</v>
      </c>
      <c r="C10" s="87" t="s">
        <v>55</v>
      </c>
      <c r="D10" s="29" t="s">
        <v>13</v>
      </c>
      <c r="G10" s="34" t="s">
        <v>66</v>
      </c>
      <c r="H10" s="29" t="s">
        <v>37</v>
      </c>
    </row>
    <row r="11" spans="1:8" x14ac:dyDescent="0.35">
      <c r="A11" s="85" t="s">
        <v>104</v>
      </c>
      <c r="B11" s="115" t="s">
        <v>105</v>
      </c>
      <c r="C11" s="269" t="s">
        <v>56</v>
      </c>
      <c r="D11" s="29" t="s">
        <v>14</v>
      </c>
      <c r="G11" s="34" t="s">
        <v>67</v>
      </c>
      <c r="H11" s="29" t="s">
        <v>38</v>
      </c>
    </row>
    <row r="12" spans="1:8" x14ac:dyDescent="0.35">
      <c r="A12" s="88" t="s">
        <v>197</v>
      </c>
      <c r="B12" s="27" t="s">
        <v>196</v>
      </c>
      <c r="C12" s="269"/>
      <c r="D12" s="29" t="s">
        <v>15</v>
      </c>
      <c r="G12" s="101" t="s">
        <v>68</v>
      </c>
      <c r="H12" s="102" t="s">
        <v>69</v>
      </c>
    </row>
    <row r="13" spans="1:8" ht="15" thickBot="1" x14ac:dyDescent="0.4">
      <c r="A13" s="116" t="s">
        <v>203</v>
      </c>
      <c r="B13" s="117" t="s">
        <v>202</v>
      </c>
      <c r="C13" s="269"/>
      <c r="D13" s="29" t="s">
        <v>16</v>
      </c>
      <c r="G13" s="6" t="s">
        <v>224</v>
      </c>
      <c r="H13" s="6" t="s">
        <v>225</v>
      </c>
    </row>
    <row r="14" spans="1:8" x14ac:dyDescent="0.35">
      <c r="C14" s="28" t="s">
        <v>57</v>
      </c>
      <c r="D14" s="29" t="s">
        <v>17</v>
      </c>
    </row>
    <row r="15" spans="1:8" x14ac:dyDescent="0.35">
      <c r="C15" s="28" t="s">
        <v>77</v>
      </c>
      <c r="D15" s="29" t="s">
        <v>78</v>
      </c>
    </row>
    <row r="16" spans="1:8" x14ac:dyDescent="0.35">
      <c r="C16" s="28" t="s">
        <v>79</v>
      </c>
      <c r="D16" s="29" t="s">
        <v>80</v>
      </c>
    </row>
    <row r="17" spans="3:4" ht="15" thickBot="1" x14ac:dyDescent="0.4">
      <c r="C17" s="17" t="s">
        <v>81</v>
      </c>
      <c r="D17" s="30" t="s">
        <v>82</v>
      </c>
    </row>
  </sheetData>
  <mergeCells count="7">
    <mergeCell ref="E1:F1"/>
    <mergeCell ref="G1:H1"/>
    <mergeCell ref="C6:C9"/>
    <mergeCell ref="C11:C13"/>
    <mergeCell ref="A4:A7"/>
    <mergeCell ref="A1:B1"/>
    <mergeCell ref="C1:D1"/>
  </mergeCells>
  <phoneticPr fontId="2"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D0F4B-8841-451C-95FF-96062DF66B88}">
  <dimension ref="A1:K169"/>
  <sheetViews>
    <sheetView topLeftCell="A103" workbookViewId="0">
      <selection activeCell="K169" sqref="K169"/>
    </sheetView>
  </sheetViews>
  <sheetFormatPr defaultRowHeight="14.5" x14ac:dyDescent="0.35"/>
  <cols>
    <col min="1" max="1" width="9.1796875" style="1"/>
    <col min="2" max="4" width="9.1796875" style="3"/>
    <col min="5" max="5" width="2.1796875" style="3" bestFit="1" customWidth="1"/>
    <col min="6" max="6" width="9.1796875" style="3"/>
    <col min="7" max="7" width="2.453125" style="3" bestFit="1" customWidth="1"/>
    <col min="8" max="8" width="16.7265625" style="12" customWidth="1"/>
    <col min="9" max="9" width="2" style="3" bestFit="1" customWidth="1"/>
    <col min="10" max="10" width="9.1796875" style="3"/>
    <col min="11" max="11" width="9.1796875" style="182"/>
    <col min="15" max="15" width="17.81640625" bestFit="1" customWidth="1"/>
  </cols>
  <sheetData>
    <row r="1" spans="1:11" x14ac:dyDescent="0.35">
      <c r="A1" s="278" t="s">
        <v>76</v>
      </c>
      <c r="B1" s="273" t="s">
        <v>73</v>
      </c>
      <c r="C1" s="273"/>
      <c r="D1" s="274"/>
      <c r="E1" s="275" t="s">
        <v>74</v>
      </c>
      <c r="F1" s="273"/>
      <c r="G1" s="273"/>
      <c r="H1" s="273"/>
      <c r="I1" s="273"/>
      <c r="J1" s="274"/>
      <c r="K1" s="276" t="s">
        <v>72</v>
      </c>
    </row>
    <row r="2" spans="1:11" ht="15" thickBot="1" x14ac:dyDescent="0.4">
      <c r="A2" s="279"/>
      <c r="B2" s="15" t="s">
        <v>59</v>
      </c>
      <c r="C2" s="15" t="s">
        <v>70</v>
      </c>
      <c r="D2" s="16" t="s">
        <v>71</v>
      </c>
      <c r="E2" s="17" t="s">
        <v>59</v>
      </c>
      <c r="F2" s="15" t="s">
        <v>75</v>
      </c>
      <c r="G2" s="15" t="s">
        <v>70</v>
      </c>
      <c r="H2" s="39" t="s">
        <v>75</v>
      </c>
      <c r="I2" s="15" t="s">
        <v>71</v>
      </c>
      <c r="J2" s="16" t="s">
        <v>75</v>
      </c>
      <c r="K2" s="277"/>
    </row>
    <row r="3" spans="1:11" ht="29" x14ac:dyDescent="0.35">
      <c r="A3" s="18">
        <v>44912</v>
      </c>
      <c r="B3" s="7">
        <v>2</v>
      </c>
      <c r="C3" s="7">
        <v>2</v>
      </c>
      <c r="D3" s="7">
        <v>2</v>
      </c>
      <c r="E3" s="7"/>
      <c r="F3" s="7"/>
      <c r="G3" s="7">
        <v>7</v>
      </c>
      <c r="H3" s="19" t="s">
        <v>108</v>
      </c>
      <c r="I3" s="7">
        <v>2</v>
      </c>
      <c r="J3" s="22" t="s">
        <v>144</v>
      </c>
      <c r="K3" s="179">
        <f t="shared" ref="K3:K66" si="0">(E3*0.04)+(G3*0.04)+(I3*0.04)</f>
        <v>0.36000000000000004</v>
      </c>
    </row>
    <row r="4" spans="1:11" x14ac:dyDescent="0.35">
      <c r="A4" s="18">
        <v>44913</v>
      </c>
      <c r="B4" s="7">
        <v>2</v>
      </c>
      <c r="C4" s="7">
        <v>2</v>
      </c>
      <c r="D4" s="7">
        <v>2</v>
      </c>
      <c r="E4" s="7"/>
      <c r="F4" s="7"/>
      <c r="G4" s="7">
        <v>4</v>
      </c>
      <c r="H4" s="19" t="s">
        <v>133</v>
      </c>
      <c r="I4" s="7"/>
      <c r="J4" s="22"/>
      <c r="K4" s="179">
        <f t="shared" si="0"/>
        <v>0.16</v>
      </c>
    </row>
    <row r="5" spans="1:11" ht="29" x14ac:dyDescent="0.35">
      <c r="A5" s="18">
        <v>44914</v>
      </c>
      <c r="B5" s="7">
        <v>2</v>
      </c>
      <c r="C5" s="7">
        <v>2</v>
      </c>
      <c r="D5" s="7">
        <v>2</v>
      </c>
      <c r="E5" s="7"/>
      <c r="F5" s="7"/>
      <c r="G5" s="7">
        <v>7</v>
      </c>
      <c r="H5" s="19" t="s">
        <v>141</v>
      </c>
      <c r="I5" s="7">
        <v>2</v>
      </c>
      <c r="J5" s="22" t="s">
        <v>144</v>
      </c>
      <c r="K5" s="179">
        <f t="shared" si="0"/>
        <v>0.36000000000000004</v>
      </c>
    </row>
    <row r="6" spans="1:11" ht="29" x14ac:dyDescent="0.35">
      <c r="A6" s="18">
        <v>44915</v>
      </c>
      <c r="B6" s="7">
        <v>2</v>
      </c>
      <c r="C6" s="7">
        <v>2</v>
      </c>
      <c r="D6" s="7">
        <v>2</v>
      </c>
      <c r="E6" s="7"/>
      <c r="F6" s="7"/>
      <c r="G6" s="7">
        <v>6</v>
      </c>
      <c r="H6" s="19" t="s">
        <v>158</v>
      </c>
      <c r="I6" s="7">
        <v>2</v>
      </c>
      <c r="J6" s="22" t="s">
        <v>159</v>
      </c>
      <c r="K6" s="179">
        <f t="shared" si="0"/>
        <v>0.32</v>
      </c>
    </row>
    <row r="7" spans="1:11" ht="29" x14ac:dyDescent="0.35">
      <c r="A7" s="18">
        <v>44916</v>
      </c>
      <c r="B7" s="7">
        <v>2</v>
      </c>
      <c r="C7" s="7">
        <v>2</v>
      </c>
      <c r="D7" s="7">
        <v>2</v>
      </c>
      <c r="E7" s="7"/>
      <c r="F7" s="7"/>
      <c r="G7" s="7">
        <v>7</v>
      </c>
      <c r="H7" s="19" t="s">
        <v>172</v>
      </c>
      <c r="I7" s="7"/>
      <c r="J7" s="22"/>
      <c r="K7" s="179">
        <f t="shared" si="0"/>
        <v>0.28000000000000003</v>
      </c>
    </row>
    <row r="8" spans="1:11" ht="29" x14ac:dyDescent="0.35">
      <c r="A8" s="18">
        <v>44917</v>
      </c>
      <c r="B8" s="7">
        <v>2</v>
      </c>
      <c r="C8" s="7">
        <v>2</v>
      </c>
      <c r="D8" s="7">
        <v>2</v>
      </c>
      <c r="E8" s="7"/>
      <c r="F8" s="7"/>
      <c r="G8" s="7">
        <v>6</v>
      </c>
      <c r="H8" s="19" t="s">
        <v>158</v>
      </c>
      <c r="I8" s="7"/>
      <c r="J8" s="22"/>
      <c r="K8" s="179">
        <f t="shared" si="0"/>
        <v>0.24</v>
      </c>
    </row>
    <row r="9" spans="1:11" ht="29" x14ac:dyDescent="0.35">
      <c r="A9" s="18">
        <v>44918</v>
      </c>
      <c r="B9" s="7">
        <v>2</v>
      </c>
      <c r="C9" s="7">
        <v>2</v>
      </c>
      <c r="D9" s="7">
        <v>2</v>
      </c>
      <c r="E9" s="7">
        <v>1</v>
      </c>
      <c r="F9" s="7" t="s">
        <v>58</v>
      </c>
      <c r="G9" s="7">
        <v>6</v>
      </c>
      <c r="H9" s="19" t="s">
        <v>195</v>
      </c>
      <c r="I9" s="7">
        <v>1</v>
      </c>
      <c r="J9" s="22" t="s">
        <v>224</v>
      </c>
      <c r="K9" s="179">
        <f t="shared" si="0"/>
        <v>0.31999999999999995</v>
      </c>
    </row>
    <row r="10" spans="1:11" x14ac:dyDescent="0.35">
      <c r="A10" s="18">
        <v>44919</v>
      </c>
      <c r="B10" s="7">
        <v>2</v>
      </c>
      <c r="C10" s="7">
        <v>2</v>
      </c>
      <c r="D10" s="7">
        <v>2</v>
      </c>
      <c r="E10" s="7"/>
      <c r="F10" s="7"/>
      <c r="G10" s="7">
        <v>5</v>
      </c>
      <c r="H10" s="118" t="s">
        <v>243</v>
      </c>
      <c r="I10" s="7"/>
      <c r="J10" s="22"/>
      <c r="K10" s="179">
        <f t="shared" si="0"/>
        <v>0.2</v>
      </c>
    </row>
    <row r="11" spans="1:11" x14ac:dyDescent="0.35">
      <c r="A11" s="18">
        <v>44920</v>
      </c>
      <c r="B11" s="7">
        <v>2</v>
      </c>
      <c r="C11" s="7">
        <v>2</v>
      </c>
      <c r="D11" s="7">
        <v>2</v>
      </c>
      <c r="E11" s="7"/>
      <c r="F11" s="7"/>
      <c r="G11" s="7">
        <v>5</v>
      </c>
      <c r="H11" s="118" t="s">
        <v>206</v>
      </c>
      <c r="I11" s="7"/>
      <c r="J11" s="22"/>
      <c r="K11" s="179">
        <f t="shared" si="0"/>
        <v>0.2</v>
      </c>
    </row>
    <row r="12" spans="1:11" ht="29" x14ac:dyDescent="0.35">
      <c r="A12" s="18">
        <v>44921</v>
      </c>
      <c r="B12" s="7">
        <v>2</v>
      </c>
      <c r="C12" s="7">
        <v>2</v>
      </c>
      <c r="D12" s="7">
        <v>2</v>
      </c>
      <c r="E12" s="7">
        <v>1</v>
      </c>
      <c r="F12" s="7" t="s">
        <v>58</v>
      </c>
      <c r="G12" s="7">
        <v>6</v>
      </c>
      <c r="H12" s="118" t="s">
        <v>158</v>
      </c>
      <c r="I12" s="7">
        <v>1</v>
      </c>
      <c r="J12" s="22" t="s">
        <v>224</v>
      </c>
      <c r="K12" s="179">
        <f t="shared" si="0"/>
        <v>0.31999999999999995</v>
      </c>
    </row>
    <row r="13" spans="1:11" ht="29" x14ac:dyDescent="0.35">
      <c r="A13" s="18">
        <v>44922</v>
      </c>
      <c r="B13" s="7">
        <v>2</v>
      </c>
      <c r="C13" s="7">
        <v>2</v>
      </c>
      <c r="D13" s="7">
        <v>2</v>
      </c>
      <c r="E13" s="7"/>
      <c r="F13" s="7"/>
      <c r="G13" s="7">
        <v>7</v>
      </c>
      <c r="H13" s="118" t="s">
        <v>213</v>
      </c>
      <c r="I13" s="7"/>
      <c r="J13" s="22"/>
      <c r="K13" s="179">
        <f t="shared" si="0"/>
        <v>0.28000000000000003</v>
      </c>
    </row>
    <row r="14" spans="1:11" ht="29" x14ac:dyDescent="0.35">
      <c r="A14" s="18">
        <v>44923</v>
      </c>
      <c r="B14" s="7">
        <v>2</v>
      </c>
      <c r="C14" s="7">
        <v>2</v>
      </c>
      <c r="D14" s="7">
        <v>2</v>
      </c>
      <c r="E14" s="7"/>
      <c r="F14" s="7"/>
      <c r="G14" s="7">
        <v>8</v>
      </c>
      <c r="H14" s="118" t="s">
        <v>228</v>
      </c>
      <c r="I14" s="7"/>
      <c r="J14" s="22"/>
      <c r="K14" s="179">
        <f t="shared" si="0"/>
        <v>0.32</v>
      </c>
    </row>
    <row r="15" spans="1:11" ht="29" x14ac:dyDescent="0.35">
      <c r="A15" s="18">
        <v>44924</v>
      </c>
      <c r="B15" s="7">
        <v>2</v>
      </c>
      <c r="C15" s="7">
        <v>2</v>
      </c>
      <c r="D15" s="7">
        <v>2</v>
      </c>
      <c r="E15" s="7"/>
      <c r="F15" s="7"/>
      <c r="G15" s="7">
        <v>8</v>
      </c>
      <c r="H15" s="118" t="s">
        <v>228</v>
      </c>
      <c r="I15" s="7"/>
      <c r="J15" s="22"/>
      <c r="K15" s="179">
        <f t="shared" si="0"/>
        <v>0.32</v>
      </c>
    </row>
    <row r="16" spans="1:11" ht="29" x14ac:dyDescent="0.35">
      <c r="A16" s="18">
        <v>44925</v>
      </c>
      <c r="B16" s="7">
        <v>2</v>
      </c>
      <c r="C16" s="7">
        <v>2</v>
      </c>
      <c r="D16" s="7">
        <v>2</v>
      </c>
      <c r="E16" s="7"/>
      <c r="F16" s="7"/>
      <c r="G16" s="7">
        <v>7</v>
      </c>
      <c r="H16" s="19" t="s">
        <v>241</v>
      </c>
      <c r="I16" s="7"/>
      <c r="J16" s="22"/>
      <c r="K16" s="179">
        <f t="shared" si="0"/>
        <v>0.28000000000000003</v>
      </c>
    </row>
    <row r="17" spans="1:11" ht="29" x14ac:dyDescent="0.35">
      <c r="A17" s="18">
        <v>44926</v>
      </c>
      <c r="B17" s="7">
        <v>2</v>
      </c>
      <c r="C17" s="7">
        <v>2</v>
      </c>
      <c r="D17" s="7">
        <v>2</v>
      </c>
      <c r="E17" s="7"/>
      <c r="F17" s="7"/>
      <c r="G17" s="7">
        <v>6</v>
      </c>
      <c r="H17" s="19" t="s">
        <v>248</v>
      </c>
      <c r="I17" s="7"/>
      <c r="J17" s="22"/>
      <c r="K17" s="179">
        <f t="shared" si="0"/>
        <v>0.24</v>
      </c>
    </row>
    <row r="18" spans="1:11" ht="29" x14ac:dyDescent="0.35">
      <c r="A18" s="18">
        <v>44927</v>
      </c>
      <c r="B18" s="7">
        <v>2</v>
      </c>
      <c r="C18" s="7">
        <v>2</v>
      </c>
      <c r="D18" s="7">
        <v>2</v>
      </c>
      <c r="E18" s="7"/>
      <c r="F18" s="7"/>
      <c r="G18" s="7">
        <v>7</v>
      </c>
      <c r="H18" s="19" t="s">
        <v>308</v>
      </c>
      <c r="I18" s="7"/>
      <c r="J18" s="22"/>
      <c r="K18" s="179">
        <f t="shared" si="0"/>
        <v>0.28000000000000003</v>
      </c>
    </row>
    <row r="19" spans="1:11" ht="29" x14ac:dyDescent="0.35">
      <c r="A19" s="18">
        <v>44928</v>
      </c>
      <c r="B19" s="7">
        <v>2</v>
      </c>
      <c r="C19" s="7">
        <v>2</v>
      </c>
      <c r="D19" s="7">
        <v>2</v>
      </c>
      <c r="E19" s="7"/>
      <c r="F19" s="7"/>
      <c r="G19" s="7">
        <v>7</v>
      </c>
      <c r="H19" s="19" t="s">
        <v>309</v>
      </c>
      <c r="I19" s="7"/>
      <c r="J19" s="22"/>
      <c r="K19" s="179">
        <f t="shared" si="0"/>
        <v>0.28000000000000003</v>
      </c>
    </row>
    <row r="20" spans="1:11" ht="29" x14ac:dyDescent="0.35">
      <c r="A20" s="18">
        <v>44929</v>
      </c>
      <c r="B20" s="7">
        <v>2</v>
      </c>
      <c r="C20" s="7">
        <v>2</v>
      </c>
      <c r="D20" s="7">
        <v>2</v>
      </c>
      <c r="E20" s="7"/>
      <c r="F20" s="7"/>
      <c r="G20" s="7">
        <v>6</v>
      </c>
      <c r="H20" s="19" t="s">
        <v>368</v>
      </c>
      <c r="I20" s="7"/>
      <c r="J20" s="22"/>
      <c r="K20" s="179">
        <f t="shared" si="0"/>
        <v>0.24</v>
      </c>
    </row>
    <row r="21" spans="1:11" x14ac:dyDescent="0.35">
      <c r="A21" s="18">
        <v>44930</v>
      </c>
      <c r="B21" s="7">
        <v>2</v>
      </c>
      <c r="C21" s="7">
        <v>2</v>
      </c>
      <c r="D21" s="7">
        <v>2</v>
      </c>
      <c r="E21" s="7"/>
      <c r="F21" s="7"/>
      <c r="G21" s="7">
        <v>5</v>
      </c>
      <c r="H21" s="19" t="s">
        <v>370</v>
      </c>
      <c r="I21" s="7"/>
      <c r="J21" s="22"/>
      <c r="K21" s="179">
        <f t="shared" si="0"/>
        <v>0.2</v>
      </c>
    </row>
    <row r="22" spans="1:11" x14ac:dyDescent="0.35">
      <c r="A22" s="18">
        <v>44931</v>
      </c>
      <c r="B22" s="7">
        <v>2</v>
      </c>
      <c r="C22" s="7">
        <v>2</v>
      </c>
      <c r="D22" s="7">
        <v>2</v>
      </c>
      <c r="E22" s="7"/>
      <c r="F22" s="7"/>
      <c r="G22" s="7">
        <v>5</v>
      </c>
      <c r="H22" s="19" t="s">
        <v>206</v>
      </c>
      <c r="I22" s="7"/>
      <c r="J22" s="22"/>
      <c r="K22" s="179">
        <f t="shared" si="0"/>
        <v>0.2</v>
      </c>
    </row>
    <row r="23" spans="1:11" x14ac:dyDescent="0.35">
      <c r="A23" s="18">
        <v>44932</v>
      </c>
      <c r="B23" s="7">
        <v>2</v>
      </c>
      <c r="C23" s="7">
        <v>2</v>
      </c>
      <c r="D23" s="7">
        <v>2</v>
      </c>
      <c r="E23" s="7"/>
      <c r="F23" s="7"/>
      <c r="G23" s="7">
        <v>5</v>
      </c>
      <c r="H23" s="19" t="s">
        <v>206</v>
      </c>
      <c r="I23" s="7"/>
      <c r="J23" s="22"/>
      <c r="K23" s="179">
        <f t="shared" si="0"/>
        <v>0.2</v>
      </c>
    </row>
    <row r="24" spans="1:11" ht="29" x14ac:dyDescent="0.35">
      <c r="A24" s="18">
        <v>44933</v>
      </c>
      <c r="B24" s="7">
        <v>2</v>
      </c>
      <c r="C24" s="7">
        <v>2</v>
      </c>
      <c r="D24" s="7">
        <v>2</v>
      </c>
      <c r="E24" s="7"/>
      <c r="F24" s="7"/>
      <c r="G24" s="7">
        <v>5</v>
      </c>
      <c r="H24" s="19" t="s">
        <v>369</v>
      </c>
      <c r="I24" s="7"/>
      <c r="J24" s="22"/>
      <c r="K24" s="179">
        <f t="shared" si="0"/>
        <v>0.2</v>
      </c>
    </row>
    <row r="25" spans="1:11" ht="29" x14ac:dyDescent="0.35">
      <c r="A25" s="18">
        <v>44934</v>
      </c>
      <c r="B25" s="7">
        <v>2</v>
      </c>
      <c r="C25" s="7">
        <v>2</v>
      </c>
      <c r="D25" s="7">
        <v>2</v>
      </c>
      <c r="E25" s="7"/>
      <c r="F25" s="7"/>
      <c r="G25" s="7">
        <v>7</v>
      </c>
      <c r="H25" s="19" t="s">
        <v>371</v>
      </c>
      <c r="I25" s="7"/>
      <c r="J25" s="22"/>
      <c r="K25" s="179">
        <f t="shared" si="0"/>
        <v>0.28000000000000003</v>
      </c>
    </row>
    <row r="26" spans="1:11" ht="29" x14ac:dyDescent="0.35">
      <c r="A26" s="18">
        <v>44935</v>
      </c>
      <c r="B26" s="7">
        <v>2</v>
      </c>
      <c r="C26" s="7">
        <v>2</v>
      </c>
      <c r="D26" s="7">
        <v>2</v>
      </c>
      <c r="E26" s="7"/>
      <c r="F26" s="7"/>
      <c r="G26" s="7">
        <v>6</v>
      </c>
      <c r="H26" s="19" t="s">
        <v>248</v>
      </c>
      <c r="I26" s="7"/>
      <c r="J26" s="22"/>
      <c r="K26" s="179">
        <f t="shared" si="0"/>
        <v>0.24</v>
      </c>
    </row>
    <row r="27" spans="1:11" ht="29" x14ac:dyDescent="0.35">
      <c r="A27" s="18">
        <v>44936</v>
      </c>
      <c r="B27" s="7">
        <v>2</v>
      </c>
      <c r="C27" s="7">
        <v>2</v>
      </c>
      <c r="D27" s="7">
        <v>2</v>
      </c>
      <c r="E27" s="7"/>
      <c r="F27" s="7"/>
      <c r="G27" s="7">
        <v>7</v>
      </c>
      <c r="H27" s="19" t="s">
        <v>377</v>
      </c>
      <c r="I27" s="7"/>
      <c r="J27" s="22"/>
      <c r="K27" s="179">
        <f t="shared" si="0"/>
        <v>0.28000000000000003</v>
      </c>
    </row>
    <row r="28" spans="1:11" x14ac:dyDescent="0.35">
      <c r="A28" s="18">
        <v>44937</v>
      </c>
      <c r="B28" s="7">
        <v>2</v>
      </c>
      <c r="C28" s="7">
        <v>2</v>
      </c>
      <c r="D28" s="7">
        <v>2</v>
      </c>
      <c r="E28" s="7"/>
      <c r="F28" s="7"/>
      <c r="G28" s="7">
        <v>2</v>
      </c>
      <c r="H28" s="19" t="s">
        <v>394</v>
      </c>
      <c r="I28" s="7"/>
      <c r="J28" s="22"/>
      <c r="K28" s="179">
        <f t="shared" si="0"/>
        <v>0.08</v>
      </c>
    </row>
    <row r="29" spans="1:11" ht="29" x14ac:dyDescent="0.35">
      <c r="A29" s="18">
        <v>44938</v>
      </c>
      <c r="B29" s="7">
        <v>2</v>
      </c>
      <c r="C29" s="7">
        <v>2</v>
      </c>
      <c r="D29" s="7">
        <v>2</v>
      </c>
      <c r="E29" s="7"/>
      <c r="F29" s="7"/>
      <c r="G29" s="7">
        <v>9</v>
      </c>
      <c r="H29" s="19" t="s">
        <v>401</v>
      </c>
      <c r="I29" s="7"/>
      <c r="J29" s="22"/>
      <c r="K29" s="179">
        <f t="shared" si="0"/>
        <v>0.36</v>
      </c>
    </row>
    <row r="30" spans="1:11" ht="29" x14ac:dyDescent="0.35">
      <c r="A30" s="18">
        <v>44939</v>
      </c>
      <c r="B30" s="7">
        <v>2</v>
      </c>
      <c r="C30" s="7">
        <v>2</v>
      </c>
      <c r="D30" s="7">
        <v>2</v>
      </c>
      <c r="E30" s="7"/>
      <c r="F30" s="7"/>
      <c r="G30" s="7">
        <v>9</v>
      </c>
      <c r="H30" s="19" t="s">
        <v>401</v>
      </c>
      <c r="I30" s="7"/>
      <c r="J30" s="22"/>
      <c r="K30" s="179">
        <f t="shared" si="0"/>
        <v>0.36</v>
      </c>
    </row>
    <row r="31" spans="1:11" ht="29" x14ac:dyDescent="0.35">
      <c r="A31" s="18">
        <v>44940</v>
      </c>
      <c r="B31" s="7">
        <v>2</v>
      </c>
      <c r="C31" s="7">
        <v>2</v>
      </c>
      <c r="D31" s="7">
        <v>2</v>
      </c>
      <c r="E31" s="7"/>
      <c r="F31" s="7"/>
      <c r="G31" s="7">
        <v>7</v>
      </c>
      <c r="H31" s="19" t="s">
        <v>241</v>
      </c>
      <c r="I31" s="7"/>
      <c r="J31" s="22"/>
      <c r="K31" s="179">
        <f t="shared" si="0"/>
        <v>0.28000000000000003</v>
      </c>
    </row>
    <row r="32" spans="1:11" x14ac:dyDescent="0.35">
      <c r="A32" s="18">
        <v>44941</v>
      </c>
      <c r="B32" s="7">
        <v>2</v>
      </c>
      <c r="C32" s="7">
        <v>2</v>
      </c>
      <c r="D32" s="7">
        <v>2</v>
      </c>
      <c r="E32" s="7"/>
      <c r="F32" s="7"/>
      <c r="G32" s="7">
        <v>0</v>
      </c>
      <c r="H32" s="19"/>
      <c r="I32" s="7"/>
      <c r="J32" s="22"/>
      <c r="K32" s="179">
        <f t="shared" si="0"/>
        <v>0</v>
      </c>
    </row>
    <row r="33" spans="1:11" ht="29" x14ac:dyDescent="0.35">
      <c r="A33" s="18">
        <v>44942</v>
      </c>
      <c r="B33" s="7">
        <v>2</v>
      </c>
      <c r="C33" s="7">
        <v>2</v>
      </c>
      <c r="D33" s="7">
        <v>2</v>
      </c>
      <c r="E33" s="7"/>
      <c r="F33" s="7"/>
      <c r="G33" s="7">
        <v>7</v>
      </c>
      <c r="H33" s="19" t="s">
        <v>438</v>
      </c>
      <c r="I33" s="7"/>
      <c r="J33" s="22"/>
      <c r="K33" s="179">
        <f t="shared" si="0"/>
        <v>0.28000000000000003</v>
      </c>
    </row>
    <row r="34" spans="1:11" x14ac:dyDescent="0.35">
      <c r="A34" s="18">
        <v>44943</v>
      </c>
      <c r="B34" s="7">
        <v>2</v>
      </c>
      <c r="C34" s="7">
        <v>2</v>
      </c>
      <c r="D34" s="7">
        <v>2</v>
      </c>
      <c r="E34" s="7"/>
      <c r="F34" s="7"/>
      <c r="G34" s="7">
        <v>1</v>
      </c>
      <c r="H34" s="19" t="s">
        <v>77</v>
      </c>
      <c r="I34" s="7"/>
      <c r="J34" s="22"/>
      <c r="K34" s="179">
        <f t="shared" si="0"/>
        <v>0.04</v>
      </c>
    </row>
    <row r="35" spans="1:11" ht="29" x14ac:dyDescent="0.35">
      <c r="A35" s="18">
        <v>44944</v>
      </c>
      <c r="B35" s="7">
        <v>2</v>
      </c>
      <c r="C35" s="7">
        <v>2</v>
      </c>
      <c r="D35" s="7">
        <v>2</v>
      </c>
      <c r="E35" s="7"/>
      <c r="F35" s="7"/>
      <c r="G35" s="7">
        <v>6</v>
      </c>
      <c r="H35" s="19" t="s">
        <v>248</v>
      </c>
      <c r="I35" s="7"/>
      <c r="J35" s="22"/>
      <c r="K35" s="179">
        <f t="shared" si="0"/>
        <v>0.24</v>
      </c>
    </row>
    <row r="36" spans="1:11" x14ac:dyDescent="0.35">
      <c r="A36" s="18">
        <v>44945</v>
      </c>
      <c r="B36" s="7">
        <v>2</v>
      </c>
      <c r="C36" s="7">
        <v>2</v>
      </c>
      <c r="D36" s="7">
        <v>2</v>
      </c>
      <c r="E36" s="7"/>
      <c r="F36" s="7"/>
      <c r="G36" s="7">
        <v>1</v>
      </c>
      <c r="H36" s="19" t="s">
        <v>77</v>
      </c>
      <c r="I36" s="7"/>
      <c r="J36" s="22"/>
      <c r="K36" s="179">
        <f t="shared" si="0"/>
        <v>0.04</v>
      </c>
    </row>
    <row r="37" spans="1:11" ht="29" x14ac:dyDescent="0.35">
      <c r="A37" s="18">
        <v>44946</v>
      </c>
      <c r="B37" s="7">
        <v>2</v>
      </c>
      <c r="C37" s="7">
        <v>2</v>
      </c>
      <c r="D37" s="7">
        <v>2</v>
      </c>
      <c r="E37" s="7"/>
      <c r="F37" s="7"/>
      <c r="G37" s="7">
        <v>7</v>
      </c>
      <c r="H37" s="19" t="s">
        <v>241</v>
      </c>
      <c r="I37" s="7"/>
      <c r="J37" s="22"/>
      <c r="K37" s="179">
        <f t="shared" si="0"/>
        <v>0.28000000000000003</v>
      </c>
    </row>
    <row r="38" spans="1:11" ht="29" x14ac:dyDescent="0.35">
      <c r="A38" s="18">
        <v>44947</v>
      </c>
      <c r="B38" s="7">
        <v>2</v>
      </c>
      <c r="C38" s="7">
        <v>2</v>
      </c>
      <c r="D38" s="7">
        <v>2</v>
      </c>
      <c r="E38" s="7"/>
      <c r="F38" s="7"/>
      <c r="G38" s="7">
        <v>7</v>
      </c>
      <c r="H38" s="19" t="s">
        <v>241</v>
      </c>
      <c r="I38" s="7"/>
      <c r="J38" s="22"/>
      <c r="K38" s="179">
        <f t="shared" si="0"/>
        <v>0.28000000000000003</v>
      </c>
    </row>
    <row r="39" spans="1:11" ht="29" x14ac:dyDescent="0.35">
      <c r="A39" s="18">
        <v>44948</v>
      </c>
      <c r="B39" s="7">
        <v>2</v>
      </c>
      <c r="C39" s="7">
        <v>2</v>
      </c>
      <c r="D39" s="7">
        <v>2</v>
      </c>
      <c r="E39" s="7"/>
      <c r="F39" s="7"/>
      <c r="G39" s="7">
        <v>7</v>
      </c>
      <c r="H39" s="19" t="s">
        <v>241</v>
      </c>
      <c r="I39" s="7"/>
      <c r="J39" s="22"/>
      <c r="K39" s="179">
        <f t="shared" si="0"/>
        <v>0.28000000000000003</v>
      </c>
    </row>
    <row r="40" spans="1:11" x14ac:dyDescent="0.35">
      <c r="A40" s="18">
        <v>44949</v>
      </c>
      <c r="B40" s="7">
        <v>2</v>
      </c>
      <c r="C40" s="7">
        <v>2</v>
      </c>
      <c r="D40" s="7">
        <v>2</v>
      </c>
      <c r="E40" s="7"/>
      <c r="F40" s="7"/>
      <c r="G40" s="7">
        <v>0</v>
      </c>
      <c r="H40" s="19"/>
      <c r="I40" s="7"/>
      <c r="J40" s="22"/>
      <c r="K40" s="179">
        <f t="shared" si="0"/>
        <v>0</v>
      </c>
    </row>
    <row r="41" spans="1:11" x14ac:dyDescent="0.35">
      <c r="A41" s="18">
        <v>44950</v>
      </c>
      <c r="B41" s="7">
        <v>2</v>
      </c>
      <c r="C41" s="7">
        <v>2</v>
      </c>
      <c r="D41" s="7">
        <v>2</v>
      </c>
      <c r="E41" s="7"/>
      <c r="F41" s="7"/>
      <c r="G41" s="7">
        <v>0</v>
      </c>
      <c r="H41" s="19"/>
      <c r="I41" s="7"/>
      <c r="J41" s="22"/>
      <c r="K41" s="179">
        <f t="shared" si="0"/>
        <v>0</v>
      </c>
    </row>
    <row r="42" spans="1:11" ht="29" x14ac:dyDescent="0.35">
      <c r="A42" s="18">
        <v>44951</v>
      </c>
      <c r="B42" s="7">
        <v>2</v>
      </c>
      <c r="C42" s="7">
        <v>2</v>
      </c>
      <c r="D42" s="7">
        <v>2</v>
      </c>
      <c r="E42" s="7"/>
      <c r="F42" s="7"/>
      <c r="G42" s="7">
        <v>6</v>
      </c>
      <c r="H42" s="19" t="s">
        <v>158</v>
      </c>
      <c r="I42" s="7"/>
      <c r="J42" s="22"/>
      <c r="K42" s="179">
        <f t="shared" si="0"/>
        <v>0.24</v>
      </c>
    </row>
    <row r="43" spans="1:11" ht="29" x14ac:dyDescent="0.35">
      <c r="A43" s="18">
        <v>44952</v>
      </c>
      <c r="B43" s="7">
        <v>2</v>
      </c>
      <c r="C43" s="7">
        <v>2</v>
      </c>
      <c r="D43" s="7">
        <v>2</v>
      </c>
      <c r="E43" s="7"/>
      <c r="F43" s="7"/>
      <c r="G43" s="7">
        <v>6</v>
      </c>
      <c r="H43" s="19" t="s">
        <v>248</v>
      </c>
      <c r="I43" s="7">
        <v>1</v>
      </c>
      <c r="J43" s="22" t="s">
        <v>62</v>
      </c>
      <c r="K43" s="179">
        <f t="shared" si="0"/>
        <v>0.27999999999999997</v>
      </c>
    </row>
    <row r="44" spans="1:11" ht="29" x14ac:dyDescent="0.35">
      <c r="A44" s="18">
        <v>44953</v>
      </c>
      <c r="B44" s="7">
        <v>2</v>
      </c>
      <c r="C44" s="7">
        <v>2</v>
      </c>
      <c r="D44" s="7">
        <v>2</v>
      </c>
      <c r="E44" s="7"/>
      <c r="F44" s="7"/>
      <c r="G44" s="7">
        <v>6</v>
      </c>
      <c r="H44" s="19" t="s">
        <v>248</v>
      </c>
      <c r="I44" s="7"/>
      <c r="J44" s="22"/>
      <c r="K44" s="179">
        <f t="shared" si="0"/>
        <v>0.24</v>
      </c>
    </row>
    <row r="45" spans="1:11" ht="29" x14ac:dyDescent="0.35">
      <c r="A45" s="18">
        <v>44954</v>
      </c>
      <c r="B45" s="7">
        <v>2</v>
      </c>
      <c r="C45" s="7">
        <v>2</v>
      </c>
      <c r="D45" s="7">
        <v>2</v>
      </c>
      <c r="E45" s="7"/>
      <c r="F45" s="7"/>
      <c r="G45" s="7">
        <v>6</v>
      </c>
      <c r="H45" s="19" t="s">
        <v>248</v>
      </c>
      <c r="I45" s="7"/>
      <c r="J45" s="22"/>
      <c r="K45" s="179">
        <f t="shared" si="0"/>
        <v>0.24</v>
      </c>
    </row>
    <row r="46" spans="1:11" ht="29" x14ac:dyDescent="0.35">
      <c r="A46" s="18">
        <v>44955</v>
      </c>
      <c r="B46" s="7">
        <v>2</v>
      </c>
      <c r="C46" s="7">
        <v>2</v>
      </c>
      <c r="D46" s="7">
        <v>2</v>
      </c>
      <c r="E46" s="7"/>
      <c r="F46" s="7"/>
      <c r="G46" s="7">
        <v>6</v>
      </c>
      <c r="H46" s="19" t="s">
        <v>248</v>
      </c>
      <c r="I46" s="7"/>
      <c r="J46" s="22"/>
      <c r="K46" s="179">
        <f t="shared" si="0"/>
        <v>0.24</v>
      </c>
    </row>
    <row r="47" spans="1:11" ht="29" x14ac:dyDescent="0.35">
      <c r="A47" s="18">
        <v>44956</v>
      </c>
      <c r="B47" s="7">
        <v>2</v>
      </c>
      <c r="C47" s="7">
        <v>2</v>
      </c>
      <c r="D47" s="7">
        <v>2</v>
      </c>
      <c r="E47" s="7"/>
      <c r="F47" s="7"/>
      <c r="G47" s="7">
        <v>9</v>
      </c>
      <c r="H47" s="19" t="s">
        <v>506</v>
      </c>
      <c r="I47" s="7">
        <v>1</v>
      </c>
      <c r="J47" s="22" t="s">
        <v>63</v>
      </c>
      <c r="K47" s="179">
        <f t="shared" si="0"/>
        <v>0.39999999999999997</v>
      </c>
    </row>
    <row r="48" spans="1:11" x14ac:dyDescent="0.35">
      <c r="A48" s="18">
        <v>44957</v>
      </c>
      <c r="B48" s="7">
        <v>2</v>
      </c>
      <c r="C48" s="7">
        <v>2</v>
      </c>
      <c r="D48" s="7">
        <v>2</v>
      </c>
      <c r="E48" s="7"/>
      <c r="F48" s="7"/>
      <c r="G48" s="7">
        <v>2</v>
      </c>
      <c r="H48" s="19" t="s">
        <v>394</v>
      </c>
      <c r="I48" s="7"/>
      <c r="J48" s="22"/>
      <c r="K48" s="179">
        <f t="shared" si="0"/>
        <v>0.08</v>
      </c>
    </row>
    <row r="49" spans="1:11" ht="29" x14ac:dyDescent="0.35">
      <c r="A49" s="18">
        <v>44958</v>
      </c>
      <c r="B49" s="7">
        <v>2</v>
      </c>
      <c r="C49" s="7">
        <v>2</v>
      </c>
      <c r="D49" s="7">
        <v>2</v>
      </c>
      <c r="E49" s="7">
        <v>1</v>
      </c>
      <c r="F49" s="7" t="s">
        <v>58</v>
      </c>
      <c r="G49" s="7">
        <v>8</v>
      </c>
      <c r="H49" s="19" t="s">
        <v>520</v>
      </c>
      <c r="I49" s="7">
        <v>1</v>
      </c>
      <c r="J49" s="22" t="s">
        <v>65</v>
      </c>
      <c r="K49" s="179">
        <f t="shared" si="0"/>
        <v>0.39999999999999997</v>
      </c>
    </row>
    <row r="50" spans="1:11" x14ac:dyDescent="0.35">
      <c r="A50" s="18">
        <v>44959</v>
      </c>
      <c r="B50" s="7">
        <v>2</v>
      </c>
      <c r="C50" s="7">
        <v>2</v>
      </c>
      <c r="D50" s="7">
        <v>2</v>
      </c>
      <c r="E50" s="7"/>
      <c r="F50" s="7"/>
      <c r="G50" s="7"/>
      <c r="H50" s="19"/>
      <c r="I50" s="7"/>
      <c r="J50" s="22"/>
      <c r="K50" s="179">
        <f t="shared" si="0"/>
        <v>0</v>
      </c>
    </row>
    <row r="51" spans="1:11" x14ac:dyDescent="0.35">
      <c r="A51" s="18">
        <v>44960</v>
      </c>
      <c r="B51" s="7">
        <v>2</v>
      </c>
      <c r="C51" s="7">
        <v>2</v>
      </c>
      <c r="D51" s="7">
        <v>2</v>
      </c>
      <c r="E51" s="7"/>
      <c r="F51" s="7"/>
      <c r="G51" s="7"/>
      <c r="H51" s="19"/>
      <c r="I51" s="7"/>
      <c r="J51" s="22"/>
      <c r="K51" s="179">
        <f t="shared" si="0"/>
        <v>0</v>
      </c>
    </row>
    <row r="52" spans="1:11" x14ac:dyDescent="0.35">
      <c r="A52" s="18">
        <v>44961</v>
      </c>
      <c r="B52" s="7">
        <v>2</v>
      </c>
      <c r="C52" s="7">
        <v>2</v>
      </c>
      <c r="D52" s="7">
        <v>2</v>
      </c>
      <c r="E52" s="7"/>
      <c r="F52" s="7"/>
      <c r="G52" s="7"/>
      <c r="H52" s="19"/>
      <c r="I52" s="7"/>
      <c r="J52" s="22"/>
      <c r="K52" s="179">
        <f t="shared" si="0"/>
        <v>0</v>
      </c>
    </row>
    <row r="53" spans="1:11" x14ac:dyDescent="0.35">
      <c r="A53" s="18">
        <v>44962</v>
      </c>
      <c r="B53" s="7">
        <v>2</v>
      </c>
      <c r="C53" s="7">
        <v>2</v>
      </c>
      <c r="D53" s="7">
        <v>2</v>
      </c>
      <c r="E53" s="7"/>
      <c r="F53" s="7"/>
      <c r="G53" s="7"/>
      <c r="H53" s="19"/>
      <c r="I53" s="7"/>
      <c r="J53" s="22"/>
      <c r="K53" s="179">
        <f t="shared" si="0"/>
        <v>0</v>
      </c>
    </row>
    <row r="54" spans="1:11" x14ac:dyDescent="0.35">
      <c r="A54" s="18">
        <v>44963</v>
      </c>
      <c r="B54" s="7">
        <v>2</v>
      </c>
      <c r="C54" s="7">
        <v>2</v>
      </c>
      <c r="D54" s="7">
        <v>2</v>
      </c>
      <c r="E54" s="7"/>
      <c r="F54" s="7"/>
      <c r="G54" s="7"/>
      <c r="H54" s="19"/>
      <c r="I54" s="7"/>
      <c r="J54" s="22"/>
      <c r="K54" s="179">
        <f t="shared" si="0"/>
        <v>0</v>
      </c>
    </row>
    <row r="55" spans="1:11" x14ac:dyDescent="0.35">
      <c r="A55" s="18">
        <v>44964</v>
      </c>
      <c r="B55" s="7">
        <v>2</v>
      </c>
      <c r="C55" s="7">
        <v>2</v>
      </c>
      <c r="D55" s="7">
        <v>2</v>
      </c>
      <c r="E55" s="7"/>
      <c r="F55" s="7"/>
      <c r="G55" s="7"/>
      <c r="H55" s="19"/>
      <c r="I55" s="7"/>
      <c r="J55" s="22"/>
      <c r="K55" s="179">
        <f t="shared" si="0"/>
        <v>0</v>
      </c>
    </row>
    <row r="56" spans="1:11" x14ac:dyDescent="0.35">
      <c r="A56" s="18">
        <v>44965</v>
      </c>
      <c r="B56" s="7">
        <v>2</v>
      </c>
      <c r="C56" s="7">
        <v>2</v>
      </c>
      <c r="D56" s="7">
        <v>2</v>
      </c>
      <c r="E56" s="7"/>
      <c r="F56" s="7"/>
      <c r="G56" s="7"/>
      <c r="H56" s="19"/>
      <c r="I56" s="7"/>
      <c r="J56" s="22"/>
      <c r="K56" s="179">
        <f t="shared" si="0"/>
        <v>0</v>
      </c>
    </row>
    <row r="57" spans="1:11" x14ac:dyDescent="0.35">
      <c r="A57" s="18">
        <v>44966</v>
      </c>
      <c r="B57" s="7">
        <v>2</v>
      </c>
      <c r="C57" s="7">
        <v>2</v>
      </c>
      <c r="D57" s="7">
        <v>2</v>
      </c>
      <c r="E57" s="7"/>
      <c r="F57" s="7"/>
      <c r="G57" s="7"/>
      <c r="H57" s="19"/>
      <c r="I57" s="7"/>
      <c r="J57" s="22"/>
      <c r="K57" s="179">
        <f t="shared" si="0"/>
        <v>0</v>
      </c>
    </row>
    <row r="58" spans="1:11" x14ac:dyDescent="0.35">
      <c r="A58" s="18">
        <v>44967</v>
      </c>
      <c r="B58" s="7">
        <v>2</v>
      </c>
      <c r="C58" s="7">
        <v>2</v>
      </c>
      <c r="D58" s="7">
        <v>2</v>
      </c>
      <c r="E58" s="7"/>
      <c r="F58" s="7"/>
      <c r="G58" s="7"/>
      <c r="H58" s="19"/>
      <c r="I58" s="7"/>
      <c r="J58" s="22"/>
      <c r="K58" s="179">
        <f t="shared" si="0"/>
        <v>0</v>
      </c>
    </row>
    <row r="59" spans="1:11" x14ac:dyDescent="0.35">
      <c r="A59" s="18">
        <v>44968</v>
      </c>
      <c r="B59" s="7">
        <v>2</v>
      </c>
      <c r="C59" s="7">
        <v>2</v>
      </c>
      <c r="D59" s="7">
        <v>2</v>
      </c>
      <c r="E59" s="7"/>
      <c r="F59" s="7"/>
      <c r="G59" s="7"/>
      <c r="H59" s="19"/>
      <c r="I59" s="7"/>
      <c r="J59" s="22"/>
      <c r="K59" s="179">
        <f t="shared" si="0"/>
        <v>0</v>
      </c>
    </row>
    <row r="60" spans="1:11" x14ac:dyDescent="0.35">
      <c r="A60" s="18">
        <v>44969</v>
      </c>
      <c r="B60" s="7">
        <v>2</v>
      </c>
      <c r="C60" s="7">
        <v>2</v>
      </c>
      <c r="D60" s="7">
        <v>2</v>
      </c>
      <c r="E60" s="7"/>
      <c r="F60" s="7"/>
      <c r="G60" s="7"/>
      <c r="H60" s="19"/>
      <c r="I60" s="7"/>
      <c r="J60" s="22"/>
      <c r="K60" s="179">
        <f t="shared" si="0"/>
        <v>0</v>
      </c>
    </row>
    <row r="61" spans="1:11" x14ac:dyDescent="0.35">
      <c r="A61" s="18">
        <v>44970</v>
      </c>
      <c r="B61" s="7">
        <v>2</v>
      </c>
      <c r="C61" s="7">
        <v>2</v>
      </c>
      <c r="D61" s="7">
        <v>2</v>
      </c>
      <c r="E61" s="7"/>
      <c r="F61" s="7"/>
      <c r="G61" s="7"/>
      <c r="H61" s="19"/>
      <c r="I61" s="7"/>
      <c r="J61" s="22"/>
      <c r="K61" s="179">
        <f t="shared" si="0"/>
        <v>0</v>
      </c>
    </row>
    <row r="62" spans="1:11" x14ac:dyDescent="0.35">
      <c r="A62" s="18">
        <v>44971</v>
      </c>
      <c r="B62" s="7">
        <v>2</v>
      </c>
      <c r="C62" s="7">
        <v>2</v>
      </c>
      <c r="D62" s="7">
        <v>2</v>
      </c>
      <c r="E62" s="7"/>
      <c r="F62" s="7"/>
      <c r="G62" s="7"/>
      <c r="H62" s="19"/>
      <c r="I62" s="7"/>
      <c r="J62" s="22"/>
      <c r="K62" s="179">
        <f t="shared" si="0"/>
        <v>0</v>
      </c>
    </row>
    <row r="63" spans="1:11" x14ac:dyDescent="0.35">
      <c r="A63" s="18">
        <v>44972</v>
      </c>
      <c r="B63" s="7">
        <v>2</v>
      </c>
      <c r="C63" s="7">
        <v>2</v>
      </c>
      <c r="D63" s="7">
        <v>2</v>
      </c>
      <c r="E63" s="7"/>
      <c r="F63" s="7"/>
      <c r="G63" s="7"/>
      <c r="H63" s="19"/>
      <c r="I63" s="7"/>
      <c r="J63" s="22"/>
      <c r="K63" s="179">
        <f t="shared" si="0"/>
        <v>0</v>
      </c>
    </row>
    <row r="64" spans="1:11" x14ac:dyDescent="0.35">
      <c r="A64" s="18">
        <v>44973</v>
      </c>
      <c r="B64" s="7">
        <v>2</v>
      </c>
      <c r="C64" s="7">
        <v>2</v>
      </c>
      <c r="D64" s="7">
        <v>2</v>
      </c>
      <c r="E64" s="7"/>
      <c r="F64" s="7"/>
      <c r="G64" s="7"/>
      <c r="H64" s="19"/>
      <c r="I64" s="7"/>
      <c r="J64" s="22"/>
      <c r="K64" s="179">
        <f t="shared" si="0"/>
        <v>0</v>
      </c>
    </row>
    <row r="65" spans="1:11" x14ac:dyDescent="0.35">
      <c r="A65" s="18">
        <v>44974</v>
      </c>
      <c r="B65" s="7">
        <v>2</v>
      </c>
      <c r="C65" s="7">
        <v>2</v>
      </c>
      <c r="D65" s="7">
        <v>2</v>
      </c>
      <c r="E65" s="7"/>
      <c r="F65" s="7"/>
      <c r="G65" s="7"/>
      <c r="H65" s="19"/>
      <c r="I65" s="7"/>
      <c r="J65" s="22"/>
      <c r="K65" s="179">
        <f t="shared" si="0"/>
        <v>0</v>
      </c>
    </row>
    <row r="66" spans="1:11" x14ac:dyDescent="0.35">
      <c r="A66" s="18">
        <v>44975</v>
      </c>
      <c r="B66" s="7">
        <v>2</v>
      </c>
      <c r="C66" s="7">
        <v>2</v>
      </c>
      <c r="D66" s="7">
        <v>2</v>
      </c>
      <c r="E66" s="7"/>
      <c r="F66" s="7"/>
      <c r="G66" s="7"/>
      <c r="H66" s="19"/>
      <c r="I66" s="7"/>
      <c r="J66" s="22"/>
      <c r="K66" s="179">
        <f t="shared" si="0"/>
        <v>0</v>
      </c>
    </row>
    <row r="67" spans="1:11" x14ac:dyDescent="0.35">
      <c r="A67" s="18">
        <v>44976</v>
      </c>
      <c r="B67" s="7">
        <v>2</v>
      </c>
      <c r="C67" s="7">
        <v>2</v>
      </c>
      <c r="D67" s="7">
        <v>2</v>
      </c>
      <c r="E67" s="7"/>
      <c r="F67" s="7"/>
      <c r="G67" s="7"/>
      <c r="H67" s="19"/>
      <c r="I67" s="7"/>
      <c r="J67" s="22"/>
      <c r="K67" s="179">
        <f t="shared" ref="K67:K130" si="1">(E67*0.04)+(G67*0.04)+(I67*0.04)</f>
        <v>0</v>
      </c>
    </row>
    <row r="68" spans="1:11" x14ac:dyDescent="0.35">
      <c r="A68" s="18">
        <v>44977</v>
      </c>
      <c r="B68" s="7">
        <v>2</v>
      </c>
      <c r="C68" s="7">
        <v>2</v>
      </c>
      <c r="D68" s="7">
        <v>2</v>
      </c>
      <c r="E68" s="7"/>
      <c r="F68" s="7"/>
      <c r="G68" s="7"/>
      <c r="H68" s="19"/>
      <c r="I68" s="7"/>
      <c r="J68" s="22"/>
      <c r="K68" s="179">
        <f t="shared" si="1"/>
        <v>0</v>
      </c>
    </row>
    <row r="69" spans="1:11" x14ac:dyDescent="0.35">
      <c r="A69" s="18">
        <v>44978</v>
      </c>
      <c r="B69" s="7">
        <v>2</v>
      </c>
      <c r="C69" s="7">
        <v>2</v>
      </c>
      <c r="D69" s="7">
        <v>2</v>
      </c>
      <c r="E69" s="7"/>
      <c r="F69" s="7"/>
      <c r="G69" s="7"/>
      <c r="H69" s="19"/>
      <c r="I69" s="7"/>
      <c r="J69" s="22"/>
      <c r="K69" s="179">
        <f t="shared" si="1"/>
        <v>0</v>
      </c>
    </row>
    <row r="70" spans="1:11" x14ac:dyDescent="0.35">
      <c r="A70" s="18">
        <v>44979</v>
      </c>
      <c r="B70" s="7">
        <v>2</v>
      </c>
      <c r="C70" s="7">
        <v>2</v>
      </c>
      <c r="D70" s="7">
        <v>2</v>
      </c>
      <c r="E70" s="7"/>
      <c r="F70" s="7"/>
      <c r="G70" s="7"/>
      <c r="H70" s="19"/>
      <c r="I70" s="7"/>
      <c r="J70" s="22"/>
      <c r="K70" s="179">
        <f t="shared" si="1"/>
        <v>0</v>
      </c>
    </row>
    <row r="71" spans="1:11" x14ac:dyDescent="0.35">
      <c r="A71" s="18">
        <v>44980</v>
      </c>
      <c r="B71" s="7">
        <v>2</v>
      </c>
      <c r="C71" s="7">
        <v>2</v>
      </c>
      <c r="D71" s="7">
        <v>2</v>
      </c>
      <c r="E71" s="7"/>
      <c r="F71" s="7"/>
      <c r="G71" s="7"/>
      <c r="H71" s="19"/>
      <c r="I71" s="7"/>
      <c r="J71" s="22"/>
      <c r="K71" s="179">
        <f t="shared" si="1"/>
        <v>0</v>
      </c>
    </row>
    <row r="72" spans="1:11" x14ac:dyDescent="0.35">
      <c r="A72" s="18">
        <v>44981</v>
      </c>
      <c r="B72" s="7">
        <v>2</v>
      </c>
      <c r="C72" s="7">
        <v>2</v>
      </c>
      <c r="D72" s="7">
        <v>2</v>
      </c>
      <c r="E72" s="7"/>
      <c r="F72" s="7"/>
      <c r="G72" s="7"/>
      <c r="H72" s="19"/>
      <c r="I72" s="7"/>
      <c r="J72" s="22"/>
      <c r="K72" s="179">
        <f t="shared" si="1"/>
        <v>0</v>
      </c>
    </row>
    <row r="73" spans="1:11" x14ac:dyDescent="0.35">
      <c r="A73" s="18">
        <v>44982</v>
      </c>
      <c r="B73" s="7">
        <v>2</v>
      </c>
      <c r="C73" s="7">
        <v>2</v>
      </c>
      <c r="D73" s="7">
        <v>2</v>
      </c>
      <c r="E73" s="7"/>
      <c r="F73" s="7"/>
      <c r="G73" s="7"/>
      <c r="H73" s="19"/>
      <c r="I73" s="7"/>
      <c r="J73" s="22"/>
      <c r="K73" s="179">
        <f t="shared" si="1"/>
        <v>0</v>
      </c>
    </row>
    <row r="74" spans="1:11" x14ac:dyDescent="0.35">
      <c r="A74" s="18">
        <v>44983</v>
      </c>
      <c r="B74" s="7">
        <v>2</v>
      </c>
      <c r="C74" s="7">
        <v>2</v>
      </c>
      <c r="D74" s="7">
        <v>2</v>
      </c>
      <c r="E74" s="7"/>
      <c r="F74" s="7"/>
      <c r="G74" s="7"/>
      <c r="H74" s="19"/>
      <c r="I74" s="7"/>
      <c r="J74" s="22"/>
      <c r="K74" s="179">
        <f t="shared" si="1"/>
        <v>0</v>
      </c>
    </row>
    <row r="75" spans="1:11" x14ac:dyDescent="0.35">
      <c r="A75" s="18">
        <v>44984</v>
      </c>
      <c r="B75" s="7">
        <v>2</v>
      </c>
      <c r="C75" s="7">
        <v>2</v>
      </c>
      <c r="D75" s="7">
        <v>2</v>
      </c>
      <c r="E75" s="7"/>
      <c r="F75" s="7"/>
      <c r="G75" s="7"/>
      <c r="H75" s="19"/>
      <c r="I75" s="7"/>
      <c r="J75" s="22"/>
      <c r="K75" s="179">
        <f t="shared" si="1"/>
        <v>0</v>
      </c>
    </row>
    <row r="76" spans="1:11" x14ac:dyDescent="0.35">
      <c r="A76" s="18">
        <v>44985</v>
      </c>
      <c r="B76" s="7">
        <v>2</v>
      </c>
      <c r="C76" s="7">
        <v>2</v>
      </c>
      <c r="D76" s="7">
        <v>2</v>
      </c>
      <c r="E76" s="7"/>
      <c r="F76" s="7"/>
      <c r="G76" s="7"/>
      <c r="H76" s="19"/>
      <c r="I76" s="7"/>
      <c r="J76" s="22"/>
      <c r="K76" s="179">
        <f t="shared" si="1"/>
        <v>0</v>
      </c>
    </row>
    <row r="77" spans="1:11" x14ac:dyDescent="0.35">
      <c r="A77" s="18">
        <v>44986</v>
      </c>
      <c r="B77" s="7">
        <v>2</v>
      </c>
      <c r="C77" s="7">
        <v>2</v>
      </c>
      <c r="D77" s="7">
        <v>2</v>
      </c>
      <c r="E77" s="7"/>
      <c r="F77" s="7"/>
      <c r="G77" s="7"/>
      <c r="H77" s="19"/>
      <c r="I77" s="7"/>
      <c r="J77" s="22"/>
      <c r="K77" s="179">
        <f t="shared" si="1"/>
        <v>0</v>
      </c>
    </row>
    <row r="78" spans="1:11" x14ac:dyDescent="0.35">
      <c r="A78" s="18">
        <v>44987</v>
      </c>
      <c r="B78" s="7">
        <v>2</v>
      </c>
      <c r="C78" s="7">
        <v>2</v>
      </c>
      <c r="D78" s="7">
        <v>2</v>
      </c>
      <c r="E78" s="7"/>
      <c r="F78" s="7"/>
      <c r="G78" s="7"/>
      <c r="H78" s="19"/>
      <c r="I78" s="7"/>
      <c r="J78" s="22"/>
      <c r="K78" s="179">
        <f t="shared" si="1"/>
        <v>0</v>
      </c>
    </row>
    <row r="79" spans="1:11" x14ac:dyDescent="0.35">
      <c r="A79" s="18">
        <v>44988</v>
      </c>
      <c r="B79" s="7">
        <v>2</v>
      </c>
      <c r="C79" s="7">
        <v>2</v>
      </c>
      <c r="D79" s="7">
        <v>2</v>
      </c>
      <c r="E79" s="7"/>
      <c r="F79" s="7"/>
      <c r="G79" s="7"/>
      <c r="H79" s="19"/>
      <c r="I79" s="7"/>
      <c r="J79" s="22"/>
      <c r="K79" s="179">
        <f t="shared" si="1"/>
        <v>0</v>
      </c>
    </row>
    <row r="80" spans="1:11" x14ac:dyDescent="0.35">
      <c r="A80" s="18">
        <v>44989</v>
      </c>
      <c r="B80" s="7">
        <v>2</v>
      </c>
      <c r="C80" s="7">
        <v>2</v>
      </c>
      <c r="D80" s="7">
        <v>2</v>
      </c>
      <c r="E80" s="7"/>
      <c r="F80" s="7"/>
      <c r="G80" s="7"/>
      <c r="H80" s="19"/>
      <c r="I80" s="7"/>
      <c r="J80" s="22"/>
      <c r="K80" s="179">
        <f t="shared" si="1"/>
        <v>0</v>
      </c>
    </row>
    <row r="81" spans="1:11" x14ac:dyDescent="0.35">
      <c r="A81" s="18">
        <v>44990</v>
      </c>
      <c r="B81" s="7">
        <v>2</v>
      </c>
      <c r="C81" s="7">
        <v>2</v>
      </c>
      <c r="D81" s="7">
        <v>2</v>
      </c>
      <c r="E81" s="7"/>
      <c r="F81" s="7"/>
      <c r="G81" s="7"/>
      <c r="H81" s="19"/>
      <c r="I81" s="7"/>
      <c r="J81" s="22"/>
      <c r="K81" s="179">
        <f t="shared" si="1"/>
        <v>0</v>
      </c>
    </row>
    <row r="82" spans="1:11" x14ac:dyDescent="0.35">
      <c r="A82" s="18">
        <v>44991</v>
      </c>
      <c r="B82" s="7">
        <v>2</v>
      </c>
      <c r="C82" s="7">
        <v>2</v>
      </c>
      <c r="D82" s="7">
        <v>2</v>
      </c>
      <c r="E82" s="7"/>
      <c r="F82" s="7"/>
      <c r="G82" s="7"/>
      <c r="H82" s="19"/>
      <c r="I82" s="7"/>
      <c r="J82" s="22"/>
      <c r="K82" s="179">
        <f t="shared" si="1"/>
        <v>0</v>
      </c>
    </row>
    <row r="83" spans="1:11" x14ac:dyDescent="0.35">
      <c r="A83" s="18">
        <v>44992</v>
      </c>
      <c r="B83" s="7">
        <v>2</v>
      </c>
      <c r="C83" s="7">
        <v>2</v>
      </c>
      <c r="D83" s="7">
        <v>2</v>
      </c>
      <c r="E83" s="7"/>
      <c r="F83" s="7"/>
      <c r="G83" s="7"/>
      <c r="H83" s="19"/>
      <c r="I83" s="7"/>
      <c r="J83" s="22"/>
      <c r="K83" s="179">
        <f t="shared" si="1"/>
        <v>0</v>
      </c>
    </row>
    <row r="84" spans="1:11" x14ac:dyDescent="0.35">
      <c r="A84" s="18">
        <v>44993</v>
      </c>
      <c r="B84" s="7">
        <v>2</v>
      </c>
      <c r="C84" s="7">
        <v>2</v>
      </c>
      <c r="D84" s="7">
        <v>2</v>
      </c>
      <c r="E84" s="7"/>
      <c r="F84" s="7"/>
      <c r="G84" s="7"/>
      <c r="H84" s="19"/>
      <c r="I84" s="7"/>
      <c r="J84" s="22"/>
      <c r="K84" s="179">
        <f t="shared" si="1"/>
        <v>0</v>
      </c>
    </row>
    <row r="85" spans="1:11" x14ac:dyDescent="0.35">
      <c r="A85" s="18">
        <v>44994</v>
      </c>
      <c r="B85" s="7">
        <v>2</v>
      </c>
      <c r="C85" s="7">
        <v>2</v>
      </c>
      <c r="D85" s="7">
        <v>2</v>
      </c>
      <c r="E85" s="7"/>
      <c r="F85" s="7"/>
      <c r="G85" s="7"/>
      <c r="H85" s="19"/>
      <c r="I85" s="7"/>
      <c r="J85" s="22"/>
      <c r="K85" s="179">
        <f t="shared" si="1"/>
        <v>0</v>
      </c>
    </row>
    <row r="86" spans="1:11" x14ac:dyDescent="0.35">
      <c r="A86" s="18">
        <v>44995</v>
      </c>
      <c r="B86" s="7">
        <v>2</v>
      </c>
      <c r="C86" s="7">
        <v>2</v>
      </c>
      <c r="D86" s="7">
        <v>2</v>
      </c>
      <c r="E86" s="7"/>
      <c r="F86" s="7"/>
      <c r="G86" s="7"/>
      <c r="H86" s="19"/>
      <c r="I86" s="7"/>
      <c r="J86" s="22"/>
      <c r="K86" s="179">
        <f t="shared" si="1"/>
        <v>0</v>
      </c>
    </row>
    <row r="87" spans="1:11" x14ac:dyDescent="0.35">
      <c r="A87" s="18">
        <v>44996</v>
      </c>
      <c r="B87" s="7">
        <v>2</v>
      </c>
      <c r="C87" s="7">
        <v>2</v>
      </c>
      <c r="D87" s="7">
        <v>2</v>
      </c>
      <c r="E87" s="7"/>
      <c r="F87" s="7"/>
      <c r="G87" s="7"/>
      <c r="H87" s="19"/>
      <c r="I87" s="7"/>
      <c r="J87" s="22"/>
      <c r="K87" s="179">
        <f t="shared" si="1"/>
        <v>0</v>
      </c>
    </row>
    <row r="88" spans="1:11" x14ac:dyDescent="0.35">
      <c r="A88" s="18">
        <v>44997</v>
      </c>
      <c r="B88" s="7">
        <v>2</v>
      </c>
      <c r="C88" s="7">
        <v>2</v>
      </c>
      <c r="D88" s="7">
        <v>2</v>
      </c>
      <c r="E88" s="7"/>
      <c r="F88" s="7"/>
      <c r="G88" s="7"/>
      <c r="H88" s="19"/>
      <c r="I88" s="7"/>
      <c r="J88" s="22"/>
      <c r="K88" s="179">
        <f t="shared" si="1"/>
        <v>0</v>
      </c>
    </row>
    <row r="89" spans="1:11" x14ac:dyDescent="0.35">
      <c r="A89" s="18">
        <v>44998</v>
      </c>
      <c r="B89" s="7">
        <v>2</v>
      </c>
      <c r="C89" s="7">
        <v>2</v>
      </c>
      <c r="D89" s="7">
        <v>2</v>
      </c>
      <c r="E89" s="7"/>
      <c r="F89" s="7"/>
      <c r="G89" s="7"/>
      <c r="H89" s="19"/>
      <c r="I89" s="7"/>
      <c r="J89" s="22"/>
      <c r="K89" s="179">
        <f t="shared" si="1"/>
        <v>0</v>
      </c>
    </row>
    <row r="90" spans="1:11" x14ac:dyDescent="0.35">
      <c r="A90" s="18">
        <v>44999</v>
      </c>
      <c r="B90" s="7">
        <v>2</v>
      </c>
      <c r="C90" s="7">
        <v>2</v>
      </c>
      <c r="D90" s="7">
        <v>2</v>
      </c>
      <c r="E90" s="7"/>
      <c r="F90" s="7"/>
      <c r="G90" s="7"/>
      <c r="H90" s="19"/>
      <c r="I90" s="7"/>
      <c r="J90" s="22"/>
      <c r="K90" s="179">
        <f t="shared" si="1"/>
        <v>0</v>
      </c>
    </row>
    <row r="91" spans="1:11" x14ac:dyDescent="0.35">
      <c r="A91" s="18">
        <v>45000</v>
      </c>
      <c r="B91" s="7">
        <v>2</v>
      </c>
      <c r="C91" s="7">
        <v>2</v>
      </c>
      <c r="D91" s="7">
        <v>2</v>
      </c>
      <c r="E91" s="7"/>
      <c r="F91" s="7"/>
      <c r="G91" s="7"/>
      <c r="H91" s="19"/>
      <c r="I91" s="7"/>
      <c r="J91" s="22"/>
      <c r="K91" s="179">
        <f t="shared" si="1"/>
        <v>0</v>
      </c>
    </row>
    <row r="92" spans="1:11" x14ac:dyDescent="0.35">
      <c r="A92" s="18">
        <v>45001</v>
      </c>
      <c r="B92" s="7">
        <v>2</v>
      </c>
      <c r="C92" s="7">
        <v>2</v>
      </c>
      <c r="D92" s="7">
        <v>2</v>
      </c>
      <c r="E92" s="7"/>
      <c r="F92" s="7"/>
      <c r="G92" s="7"/>
      <c r="H92" s="19"/>
      <c r="I92" s="7"/>
      <c r="J92" s="22"/>
      <c r="K92" s="179">
        <f t="shared" si="1"/>
        <v>0</v>
      </c>
    </row>
    <row r="93" spans="1:11" x14ac:dyDescent="0.35">
      <c r="A93" s="18">
        <v>45002</v>
      </c>
      <c r="B93" s="7">
        <v>2</v>
      </c>
      <c r="C93" s="7">
        <v>2</v>
      </c>
      <c r="D93" s="7">
        <v>2</v>
      </c>
      <c r="E93" s="7"/>
      <c r="F93" s="7"/>
      <c r="G93" s="7"/>
      <c r="H93" s="19"/>
      <c r="I93" s="7"/>
      <c r="J93" s="22"/>
      <c r="K93" s="179">
        <f t="shared" si="1"/>
        <v>0</v>
      </c>
    </row>
    <row r="94" spans="1:11" x14ac:dyDescent="0.35">
      <c r="A94" s="18">
        <v>45003</v>
      </c>
      <c r="B94" s="7">
        <v>2</v>
      </c>
      <c r="C94" s="7">
        <v>2</v>
      </c>
      <c r="D94" s="7">
        <v>2</v>
      </c>
      <c r="E94" s="7"/>
      <c r="F94" s="7"/>
      <c r="G94" s="7"/>
      <c r="H94" s="19"/>
      <c r="I94" s="7"/>
      <c r="J94" s="22"/>
      <c r="K94" s="179">
        <f t="shared" si="1"/>
        <v>0</v>
      </c>
    </row>
    <row r="95" spans="1:11" x14ac:dyDescent="0.35">
      <c r="A95" s="18">
        <v>45004</v>
      </c>
      <c r="B95" s="7">
        <v>2</v>
      </c>
      <c r="C95" s="7">
        <v>2</v>
      </c>
      <c r="D95" s="7">
        <v>2</v>
      </c>
      <c r="E95" s="7"/>
      <c r="F95" s="7"/>
      <c r="G95" s="7"/>
      <c r="H95" s="19"/>
      <c r="I95" s="7"/>
      <c r="J95" s="22"/>
      <c r="K95" s="179">
        <f t="shared" si="1"/>
        <v>0</v>
      </c>
    </row>
    <row r="96" spans="1:11" x14ac:dyDescent="0.35">
      <c r="A96" s="18">
        <v>45005</v>
      </c>
      <c r="B96" s="7">
        <v>2</v>
      </c>
      <c r="C96" s="7">
        <v>2</v>
      </c>
      <c r="D96" s="7">
        <v>2</v>
      </c>
      <c r="E96" s="7"/>
      <c r="F96" s="7"/>
      <c r="G96" s="7"/>
      <c r="H96" s="19"/>
      <c r="I96" s="7"/>
      <c r="J96" s="22"/>
      <c r="K96" s="179">
        <f t="shared" si="1"/>
        <v>0</v>
      </c>
    </row>
    <row r="97" spans="1:11" x14ac:dyDescent="0.35">
      <c r="A97" s="18">
        <v>45006</v>
      </c>
      <c r="B97" s="7">
        <v>2</v>
      </c>
      <c r="C97" s="7">
        <v>2</v>
      </c>
      <c r="D97" s="7">
        <v>2</v>
      </c>
      <c r="E97" s="7"/>
      <c r="F97" s="7"/>
      <c r="G97" s="7"/>
      <c r="H97" s="19"/>
      <c r="I97" s="7"/>
      <c r="J97" s="22"/>
      <c r="K97" s="179">
        <f t="shared" si="1"/>
        <v>0</v>
      </c>
    </row>
    <row r="98" spans="1:11" x14ac:dyDescent="0.35">
      <c r="A98" s="18">
        <v>45007</v>
      </c>
      <c r="B98" s="7">
        <v>2</v>
      </c>
      <c r="C98" s="7">
        <v>2</v>
      </c>
      <c r="D98" s="7">
        <v>2</v>
      </c>
      <c r="E98" s="7"/>
      <c r="F98" s="7"/>
      <c r="G98" s="7"/>
      <c r="H98" s="19"/>
      <c r="I98" s="7"/>
      <c r="J98" s="22"/>
      <c r="K98" s="179">
        <f t="shared" si="1"/>
        <v>0</v>
      </c>
    </row>
    <row r="99" spans="1:11" x14ac:dyDescent="0.35">
      <c r="A99" s="18">
        <v>45008</v>
      </c>
      <c r="B99" s="7">
        <v>2</v>
      </c>
      <c r="C99" s="7">
        <v>2</v>
      </c>
      <c r="D99" s="7">
        <v>2</v>
      </c>
      <c r="E99" s="7"/>
      <c r="F99" s="7"/>
      <c r="G99" s="7"/>
      <c r="H99" s="19"/>
      <c r="I99" s="7"/>
      <c r="J99" s="22"/>
      <c r="K99" s="179">
        <f t="shared" si="1"/>
        <v>0</v>
      </c>
    </row>
    <row r="100" spans="1:11" x14ac:dyDescent="0.35">
      <c r="A100" s="18">
        <v>45009</v>
      </c>
      <c r="B100" s="7">
        <v>2</v>
      </c>
      <c r="C100" s="7">
        <v>2</v>
      </c>
      <c r="D100" s="7">
        <v>2</v>
      </c>
      <c r="E100" s="7"/>
      <c r="F100" s="7"/>
      <c r="G100" s="7"/>
      <c r="H100" s="19"/>
      <c r="I100" s="7"/>
      <c r="J100" s="22"/>
      <c r="K100" s="179">
        <f t="shared" si="1"/>
        <v>0</v>
      </c>
    </row>
    <row r="101" spans="1:11" x14ac:dyDescent="0.35">
      <c r="A101" s="18">
        <v>45010</v>
      </c>
      <c r="B101" s="7">
        <v>2</v>
      </c>
      <c r="C101" s="7">
        <v>2</v>
      </c>
      <c r="D101" s="7">
        <v>2</v>
      </c>
      <c r="E101" s="7"/>
      <c r="F101" s="7"/>
      <c r="G101" s="7"/>
      <c r="H101" s="19"/>
      <c r="I101" s="7"/>
      <c r="J101" s="22"/>
      <c r="K101" s="179">
        <f t="shared" si="1"/>
        <v>0</v>
      </c>
    </row>
    <row r="102" spans="1:11" x14ac:dyDescent="0.35">
      <c r="A102" s="18">
        <v>45011</v>
      </c>
      <c r="B102" s="7">
        <v>2</v>
      </c>
      <c r="C102" s="7">
        <v>2</v>
      </c>
      <c r="D102" s="7">
        <v>2</v>
      </c>
      <c r="E102" s="7"/>
      <c r="F102" s="7"/>
      <c r="G102" s="7"/>
      <c r="H102" s="19"/>
      <c r="I102" s="7"/>
      <c r="J102" s="22"/>
      <c r="K102" s="179">
        <f t="shared" si="1"/>
        <v>0</v>
      </c>
    </row>
    <row r="103" spans="1:11" x14ac:dyDescent="0.35">
      <c r="A103" s="18">
        <v>45012</v>
      </c>
      <c r="B103" s="7">
        <v>2</v>
      </c>
      <c r="C103" s="7">
        <v>2</v>
      </c>
      <c r="D103" s="7">
        <v>2</v>
      </c>
      <c r="E103" s="7"/>
      <c r="F103" s="7"/>
      <c r="G103" s="7"/>
      <c r="H103" s="19"/>
      <c r="I103" s="7"/>
      <c r="J103" s="22"/>
      <c r="K103" s="179">
        <f t="shared" si="1"/>
        <v>0</v>
      </c>
    </row>
    <row r="104" spans="1:11" x14ac:dyDescent="0.35">
      <c r="A104" s="18">
        <v>45013</v>
      </c>
      <c r="B104" s="7">
        <v>2</v>
      </c>
      <c r="C104" s="7">
        <v>2</v>
      </c>
      <c r="D104" s="7">
        <v>2</v>
      </c>
      <c r="E104" s="7"/>
      <c r="F104" s="7"/>
      <c r="G104" s="7"/>
      <c r="H104" s="19"/>
      <c r="I104" s="7"/>
      <c r="J104" s="22"/>
      <c r="K104" s="179">
        <f t="shared" si="1"/>
        <v>0</v>
      </c>
    </row>
    <row r="105" spans="1:11" x14ac:dyDescent="0.35">
      <c r="A105" s="18">
        <v>45014</v>
      </c>
      <c r="B105" s="7">
        <v>2</v>
      </c>
      <c r="C105" s="7">
        <v>2</v>
      </c>
      <c r="D105" s="7">
        <v>2</v>
      </c>
      <c r="E105" s="7"/>
      <c r="F105" s="7"/>
      <c r="G105" s="7"/>
      <c r="H105" s="19"/>
      <c r="I105" s="7"/>
      <c r="J105" s="22"/>
      <c r="K105" s="179">
        <f t="shared" si="1"/>
        <v>0</v>
      </c>
    </row>
    <row r="106" spans="1:11" x14ac:dyDescent="0.35">
      <c r="A106" s="18">
        <v>45015</v>
      </c>
      <c r="B106" s="7">
        <v>2</v>
      </c>
      <c r="C106" s="7">
        <v>2</v>
      </c>
      <c r="D106" s="7">
        <v>2</v>
      </c>
      <c r="E106" s="7"/>
      <c r="F106" s="7"/>
      <c r="G106" s="7"/>
      <c r="H106" s="19"/>
      <c r="I106" s="7"/>
      <c r="J106" s="22"/>
      <c r="K106" s="179">
        <f t="shared" si="1"/>
        <v>0</v>
      </c>
    </row>
    <row r="107" spans="1:11" x14ac:dyDescent="0.35">
      <c r="A107" s="18">
        <v>45016</v>
      </c>
      <c r="B107" s="7">
        <v>2</v>
      </c>
      <c r="C107" s="7">
        <v>2</v>
      </c>
      <c r="D107" s="7">
        <v>2</v>
      </c>
      <c r="E107" s="7"/>
      <c r="F107" s="7"/>
      <c r="G107" s="7"/>
      <c r="H107" s="19"/>
      <c r="I107" s="7"/>
      <c r="J107" s="22"/>
      <c r="K107" s="179">
        <f t="shared" si="1"/>
        <v>0</v>
      </c>
    </row>
    <row r="108" spans="1:11" x14ac:dyDescent="0.35">
      <c r="A108" s="18">
        <v>45017</v>
      </c>
      <c r="B108" s="7">
        <v>2</v>
      </c>
      <c r="C108" s="7">
        <v>2</v>
      </c>
      <c r="D108" s="7">
        <v>2</v>
      </c>
      <c r="E108" s="7"/>
      <c r="F108" s="7"/>
      <c r="G108" s="7"/>
      <c r="H108" s="19"/>
      <c r="I108" s="7"/>
      <c r="J108" s="22"/>
      <c r="K108" s="179">
        <f t="shared" si="1"/>
        <v>0</v>
      </c>
    </row>
    <row r="109" spans="1:11" x14ac:dyDescent="0.35">
      <c r="A109" s="18">
        <v>45018</v>
      </c>
      <c r="B109" s="7">
        <v>2</v>
      </c>
      <c r="C109" s="7">
        <v>2</v>
      </c>
      <c r="D109" s="7">
        <v>2</v>
      </c>
      <c r="E109" s="7"/>
      <c r="F109" s="7"/>
      <c r="G109" s="7"/>
      <c r="H109" s="19"/>
      <c r="I109" s="7"/>
      <c r="J109" s="22"/>
      <c r="K109" s="179">
        <f t="shared" si="1"/>
        <v>0</v>
      </c>
    </row>
    <row r="110" spans="1:11" x14ac:dyDescent="0.35">
      <c r="A110" s="18">
        <v>45019</v>
      </c>
      <c r="B110" s="7">
        <v>2</v>
      </c>
      <c r="C110" s="7">
        <v>2</v>
      </c>
      <c r="D110" s="7">
        <v>2</v>
      </c>
      <c r="E110" s="7"/>
      <c r="F110" s="7"/>
      <c r="G110" s="7"/>
      <c r="H110" s="19"/>
      <c r="I110" s="7"/>
      <c r="J110" s="22"/>
      <c r="K110" s="179">
        <f t="shared" si="1"/>
        <v>0</v>
      </c>
    </row>
    <row r="111" spans="1:11" x14ac:dyDescent="0.35">
      <c r="A111" s="18">
        <v>45020</v>
      </c>
      <c r="B111" s="7">
        <v>2</v>
      </c>
      <c r="C111" s="7">
        <v>2</v>
      </c>
      <c r="D111" s="7">
        <v>2</v>
      </c>
      <c r="E111" s="7"/>
      <c r="F111" s="7"/>
      <c r="G111" s="7"/>
      <c r="H111" s="19"/>
      <c r="I111" s="7"/>
      <c r="J111" s="22"/>
      <c r="K111" s="179">
        <f t="shared" si="1"/>
        <v>0</v>
      </c>
    </row>
    <row r="112" spans="1:11" x14ac:dyDescent="0.35">
      <c r="A112" s="18">
        <v>45021</v>
      </c>
      <c r="B112" s="7">
        <v>2</v>
      </c>
      <c r="C112" s="7">
        <v>2</v>
      </c>
      <c r="D112" s="7">
        <v>2</v>
      </c>
      <c r="E112" s="7"/>
      <c r="F112" s="7"/>
      <c r="G112" s="7"/>
      <c r="H112" s="19"/>
      <c r="I112" s="7"/>
      <c r="J112" s="22"/>
      <c r="K112" s="179">
        <f t="shared" si="1"/>
        <v>0</v>
      </c>
    </row>
    <row r="113" spans="1:11" x14ac:dyDescent="0.35">
      <c r="A113" s="18">
        <v>45022</v>
      </c>
      <c r="B113" s="7">
        <v>2</v>
      </c>
      <c r="C113" s="7">
        <v>2</v>
      </c>
      <c r="D113" s="7">
        <v>2</v>
      </c>
      <c r="E113" s="7"/>
      <c r="F113" s="7"/>
      <c r="G113" s="7"/>
      <c r="H113" s="19"/>
      <c r="I113" s="7"/>
      <c r="J113" s="22"/>
      <c r="K113" s="179">
        <f t="shared" si="1"/>
        <v>0</v>
      </c>
    </row>
    <row r="114" spans="1:11" x14ac:dyDescent="0.35">
      <c r="A114" s="18">
        <v>45023</v>
      </c>
      <c r="B114" s="7">
        <v>2</v>
      </c>
      <c r="C114" s="7">
        <v>2</v>
      </c>
      <c r="D114" s="7">
        <v>2</v>
      </c>
      <c r="E114" s="7"/>
      <c r="F114" s="7"/>
      <c r="G114" s="7"/>
      <c r="H114" s="19"/>
      <c r="I114" s="7"/>
      <c r="J114" s="22"/>
      <c r="K114" s="179">
        <f t="shared" si="1"/>
        <v>0</v>
      </c>
    </row>
    <row r="115" spans="1:11" x14ac:dyDescent="0.35">
      <c r="A115" s="18">
        <v>45024</v>
      </c>
      <c r="B115" s="7">
        <v>2</v>
      </c>
      <c r="C115" s="7">
        <v>2</v>
      </c>
      <c r="D115" s="7">
        <v>2</v>
      </c>
      <c r="E115" s="7"/>
      <c r="F115" s="7"/>
      <c r="G115" s="7"/>
      <c r="H115" s="19"/>
      <c r="I115" s="7"/>
      <c r="J115" s="22"/>
      <c r="K115" s="179">
        <f t="shared" si="1"/>
        <v>0</v>
      </c>
    </row>
    <row r="116" spans="1:11" x14ac:dyDescent="0.35">
      <c r="A116" s="18">
        <v>45025</v>
      </c>
      <c r="B116" s="7">
        <v>2</v>
      </c>
      <c r="C116" s="7">
        <v>2</v>
      </c>
      <c r="D116" s="7">
        <v>2</v>
      </c>
      <c r="E116" s="7"/>
      <c r="F116" s="7"/>
      <c r="G116" s="7"/>
      <c r="H116" s="19"/>
      <c r="I116" s="7"/>
      <c r="J116" s="22"/>
      <c r="K116" s="179">
        <f t="shared" si="1"/>
        <v>0</v>
      </c>
    </row>
    <row r="117" spans="1:11" x14ac:dyDescent="0.35">
      <c r="A117" s="18">
        <v>45026</v>
      </c>
      <c r="B117" s="7">
        <v>2</v>
      </c>
      <c r="C117" s="7">
        <v>2</v>
      </c>
      <c r="D117" s="7">
        <v>2</v>
      </c>
      <c r="E117" s="7"/>
      <c r="F117" s="7"/>
      <c r="G117" s="7"/>
      <c r="H117" s="19"/>
      <c r="I117" s="7"/>
      <c r="J117" s="22"/>
      <c r="K117" s="179">
        <f t="shared" si="1"/>
        <v>0</v>
      </c>
    </row>
    <row r="118" spans="1:11" x14ac:dyDescent="0.35">
      <c r="A118" s="18">
        <v>45027</v>
      </c>
      <c r="B118" s="7">
        <v>2</v>
      </c>
      <c r="C118" s="7">
        <v>2</v>
      </c>
      <c r="D118" s="7">
        <v>2</v>
      </c>
      <c r="E118" s="7"/>
      <c r="F118" s="7"/>
      <c r="G118" s="7"/>
      <c r="H118" s="19"/>
      <c r="I118" s="7"/>
      <c r="J118" s="22"/>
      <c r="K118" s="179">
        <f t="shared" si="1"/>
        <v>0</v>
      </c>
    </row>
    <row r="119" spans="1:11" x14ac:dyDescent="0.35">
      <c r="A119" s="18">
        <v>45028</v>
      </c>
      <c r="B119" s="7">
        <v>2</v>
      </c>
      <c r="C119" s="7">
        <v>2</v>
      </c>
      <c r="D119" s="7">
        <v>2</v>
      </c>
      <c r="E119" s="7"/>
      <c r="F119" s="7"/>
      <c r="G119" s="7"/>
      <c r="H119" s="19"/>
      <c r="I119" s="7"/>
      <c r="J119" s="22"/>
      <c r="K119" s="179">
        <f t="shared" si="1"/>
        <v>0</v>
      </c>
    </row>
    <row r="120" spans="1:11" x14ac:dyDescent="0.35">
      <c r="A120" s="18">
        <v>45029</v>
      </c>
      <c r="B120" s="7">
        <v>2</v>
      </c>
      <c r="C120" s="7">
        <v>2</v>
      </c>
      <c r="D120" s="7">
        <v>2</v>
      </c>
      <c r="E120" s="7"/>
      <c r="F120" s="7"/>
      <c r="G120" s="7"/>
      <c r="H120" s="19"/>
      <c r="I120" s="7"/>
      <c r="J120" s="22"/>
      <c r="K120" s="179">
        <f t="shared" si="1"/>
        <v>0</v>
      </c>
    </row>
    <row r="121" spans="1:11" x14ac:dyDescent="0.35">
      <c r="A121" s="18">
        <v>45030</v>
      </c>
      <c r="B121" s="7">
        <v>2</v>
      </c>
      <c r="C121" s="7">
        <v>2</v>
      </c>
      <c r="D121" s="7">
        <v>2</v>
      </c>
      <c r="E121" s="7"/>
      <c r="F121" s="7"/>
      <c r="G121" s="7"/>
      <c r="H121" s="19"/>
      <c r="I121" s="7"/>
      <c r="J121" s="22"/>
      <c r="K121" s="179">
        <f t="shared" si="1"/>
        <v>0</v>
      </c>
    </row>
    <row r="122" spans="1:11" x14ac:dyDescent="0.35">
      <c r="A122" s="18">
        <v>45031</v>
      </c>
      <c r="B122" s="7">
        <v>2</v>
      </c>
      <c r="C122" s="7">
        <v>2</v>
      </c>
      <c r="D122" s="7">
        <v>2</v>
      </c>
      <c r="E122" s="7"/>
      <c r="F122" s="7"/>
      <c r="G122" s="7"/>
      <c r="H122" s="19"/>
      <c r="I122" s="7"/>
      <c r="J122" s="22"/>
      <c r="K122" s="179">
        <f t="shared" si="1"/>
        <v>0</v>
      </c>
    </row>
    <row r="123" spans="1:11" x14ac:dyDescent="0.35">
      <c r="A123" s="18">
        <v>45032</v>
      </c>
      <c r="B123" s="7">
        <v>2</v>
      </c>
      <c r="C123" s="7">
        <v>2</v>
      </c>
      <c r="D123" s="7">
        <v>2</v>
      </c>
      <c r="E123" s="7"/>
      <c r="F123" s="7"/>
      <c r="G123" s="7"/>
      <c r="H123" s="19"/>
      <c r="I123" s="7"/>
      <c r="J123" s="22"/>
      <c r="K123" s="179">
        <f t="shared" si="1"/>
        <v>0</v>
      </c>
    </row>
    <row r="124" spans="1:11" x14ac:dyDescent="0.35">
      <c r="A124" s="18">
        <v>45033</v>
      </c>
      <c r="B124" s="7">
        <v>2</v>
      </c>
      <c r="C124" s="7">
        <v>2</v>
      </c>
      <c r="D124" s="7">
        <v>2</v>
      </c>
      <c r="E124" s="7"/>
      <c r="F124" s="7"/>
      <c r="G124" s="7"/>
      <c r="H124" s="19"/>
      <c r="I124" s="7"/>
      <c r="J124" s="22"/>
      <c r="K124" s="179">
        <f t="shared" si="1"/>
        <v>0</v>
      </c>
    </row>
    <row r="125" spans="1:11" x14ac:dyDescent="0.35">
      <c r="A125" s="18">
        <v>45034</v>
      </c>
      <c r="B125" s="7">
        <v>2</v>
      </c>
      <c r="C125" s="7">
        <v>2</v>
      </c>
      <c r="D125" s="7">
        <v>2</v>
      </c>
      <c r="E125" s="7"/>
      <c r="F125" s="7"/>
      <c r="G125" s="7"/>
      <c r="H125" s="19"/>
      <c r="I125" s="7"/>
      <c r="J125" s="22"/>
      <c r="K125" s="179">
        <f t="shared" si="1"/>
        <v>0</v>
      </c>
    </row>
    <row r="126" spans="1:11" x14ac:dyDescent="0.35">
      <c r="A126" s="18">
        <v>45035</v>
      </c>
      <c r="B126" s="7">
        <v>2</v>
      </c>
      <c r="C126" s="7">
        <v>2</v>
      </c>
      <c r="D126" s="7">
        <v>2</v>
      </c>
      <c r="E126" s="7"/>
      <c r="F126" s="7"/>
      <c r="G126" s="7"/>
      <c r="H126" s="19"/>
      <c r="I126" s="7"/>
      <c r="J126" s="22"/>
      <c r="K126" s="179">
        <f t="shared" si="1"/>
        <v>0</v>
      </c>
    </row>
    <row r="127" spans="1:11" x14ac:dyDescent="0.35">
      <c r="A127" s="18">
        <v>45036</v>
      </c>
      <c r="B127" s="7">
        <v>2</v>
      </c>
      <c r="C127" s="7">
        <v>2</v>
      </c>
      <c r="D127" s="7">
        <v>2</v>
      </c>
      <c r="E127" s="7"/>
      <c r="F127" s="7"/>
      <c r="G127" s="7"/>
      <c r="H127" s="19"/>
      <c r="I127" s="7"/>
      <c r="J127" s="22"/>
      <c r="K127" s="179">
        <f t="shared" si="1"/>
        <v>0</v>
      </c>
    </row>
    <row r="128" spans="1:11" x14ac:dyDescent="0.35">
      <c r="A128" s="18">
        <v>45037</v>
      </c>
      <c r="B128" s="7">
        <v>2</v>
      </c>
      <c r="C128" s="7">
        <v>2</v>
      </c>
      <c r="D128" s="7">
        <v>2</v>
      </c>
      <c r="E128" s="7"/>
      <c r="F128" s="7"/>
      <c r="G128" s="7"/>
      <c r="H128" s="19"/>
      <c r="I128" s="7"/>
      <c r="J128" s="22"/>
      <c r="K128" s="179">
        <f t="shared" si="1"/>
        <v>0</v>
      </c>
    </row>
    <row r="129" spans="1:11" x14ac:dyDescent="0.35">
      <c r="A129" s="18">
        <v>45038</v>
      </c>
      <c r="B129" s="7">
        <v>2</v>
      </c>
      <c r="C129" s="7">
        <v>2</v>
      </c>
      <c r="D129" s="7">
        <v>2</v>
      </c>
      <c r="E129" s="7"/>
      <c r="F129" s="7"/>
      <c r="G129" s="7"/>
      <c r="H129" s="19"/>
      <c r="I129" s="7"/>
      <c r="J129" s="22"/>
      <c r="K129" s="179">
        <f t="shared" si="1"/>
        <v>0</v>
      </c>
    </row>
    <row r="130" spans="1:11" x14ac:dyDescent="0.35">
      <c r="A130" s="18">
        <v>45039</v>
      </c>
      <c r="B130" s="7">
        <v>2</v>
      </c>
      <c r="C130" s="7">
        <v>2</v>
      </c>
      <c r="D130" s="7">
        <v>2</v>
      </c>
      <c r="E130" s="7"/>
      <c r="F130" s="7"/>
      <c r="G130" s="7"/>
      <c r="H130" s="19"/>
      <c r="I130" s="7"/>
      <c r="J130" s="22"/>
      <c r="K130" s="179">
        <f t="shared" si="1"/>
        <v>0</v>
      </c>
    </row>
    <row r="131" spans="1:11" x14ac:dyDescent="0.35">
      <c r="A131" s="18">
        <v>45040</v>
      </c>
      <c r="B131" s="7">
        <v>2</v>
      </c>
      <c r="C131" s="7">
        <v>2</v>
      </c>
      <c r="D131" s="7">
        <v>2</v>
      </c>
      <c r="E131" s="7"/>
      <c r="F131" s="7"/>
      <c r="G131" s="7"/>
      <c r="H131" s="19"/>
      <c r="I131" s="7"/>
      <c r="J131" s="22"/>
      <c r="K131" s="179">
        <f t="shared" ref="K131:K168" si="2">(E131*0.04)+(G131*0.04)+(I131*0.04)</f>
        <v>0</v>
      </c>
    </row>
    <row r="132" spans="1:11" x14ac:dyDescent="0.35">
      <c r="A132" s="18">
        <v>45041</v>
      </c>
      <c r="B132" s="7">
        <v>2</v>
      </c>
      <c r="C132" s="7">
        <v>2</v>
      </c>
      <c r="D132" s="7">
        <v>2</v>
      </c>
      <c r="E132" s="7"/>
      <c r="F132" s="7"/>
      <c r="G132" s="7"/>
      <c r="H132" s="19"/>
      <c r="I132" s="7"/>
      <c r="J132" s="22"/>
      <c r="K132" s="179">
        <f t="shared" si="2"/>
        <v>0</v>
      </c>
    </row>
    <row r="133" spans="1:11" x14ac:dyDescent="0.35">
      <c r="A133" s="18">
        <v>45042</v>
      </c>
      <c r="B133" s="7">
        <v>2</v>
      </c>
      <c r="C133" s="7">
        <v>2</v>
      </c>
      <c r="D133" s="7">
        <v>2</v>
      </c>
      <c r="E133" s="7"/>
      <c r="F133" s="7"/>
      <c r="G133" s="7"/>
      <c r="H133" s="19"/>
      <c r="I133" s="7"/>
      <c r="J133" s="22"/>
      <c r="K133" s="179">
        <f t="shared" si="2"/>
        <v>0</v>
      </c>
    </row>
    <row r="134" spans="1:11" x14ac:dyDescent="0.35">
      <c r="A134" s="18">
        <v>45043</v>
      </c>
      <c r="B134" s="7">
        <v>2</v>
      </c>
      <c r="C134" s="7">
        <v>2</v>
      </c>
      <c r="D134" s="7">
        <v>2</v>
      </c>
      <c r="E134" s="7"/>
      <c r="F134" s="7"/>
      <c r="G134" s="7"/>
      <c r="H134" s="19"/>
      <c r="I134" s="7"/>
      <c r="J134" s="22"/>
      <c r="K134" s="179">
        <f t="shared" si="2"/>
        <v>0</v>
      </c>
    </row>
    <row r="135" spans="1:11" x14ac:dyDescent="0.35">
      <c r="A135" s="18">
        <v>45044</v>
      </c>
      <c r="B135" s="7">
        <v>2</v>
      </c>
      <c r="C135" s="7">
        <v>2</v>
      </c>
      <c r="D135" s="7">
        <v>2</v>
      </c>
      <c r="E135" s="7"/>
      <c r="F135" s="7"/>
      <c r="G135" s="7"/>
      <c r="H135" s="19"/>
      <c r="I135" s="7"/>
      <c r="J135" s="22"/>
      <c r="K135" s="179">
        <f t="shared" si="2"/>
        <v>0</v>
      </c>
    </row>
    <row r="136" spans="1:11" x14ac:dyDescent="0.35">
      <c r="A136" s="18">
        <v>45045</v>
      </c>
      <c r="B136" s="7">
        <v>2</v>
      </c>
      <c r="C136" s="7">
        <v>2</v>
      </c>
      <c r="D136" s="7">
        <v>2</v>
      </c>
      <c r="E136" s="7"/>
      <c r="F136" s="7"/>
      <c r="G136" s="7"/>
      <c r="H136" s="19"/>
      <c r="I136" s="7"/>
      <c r="J136" s="22"/>
      <c r="K136" s="179">
        <f t="shared" si="2"/>
        <v>0</v>
      </c>
    </row>
    <row r="137" spans="1:11" x14ac:dyDescent="0.35">
      <c r="A137" s="18">
        <v>45046</v>
      </c>
      <c r="B137" s="7">
        <v>2</v>
      </c>
      <c r="C137" s="7">
        <v>2</v>
      </c>
      <c r="D137" s="7">
        <v>2</v>
      </c>
      <c r="E137" s="7"/>
      <c r="F137" s="7"/>
      <c r="G137" s="7"/>
      <c r="H137" s="19"/>
      <c r="I137" s="7"/>
      <c r="J137" s="22"/>
      <c r="K137" s="179">
        <f t="shared" si="2"/>
        <v>0</v>
      </c>
    </row>
    <row r="138" spans="1:11" x14ac:dyDescent="0.35">
      <c r="A138" s="18">
        <v>45047</v>
      </c>
      <c r="B138" s="7">
        <v>2</v>
      </c>
      <c r="C138" s="7">
        <v>2</v>
      </c>
      <c r="D138" s="7">
        <v>2</v>
      </c>
      <c r="E138" s="7"/>
      <c r="F138" s="7"/>
      <c r="G138" s="7"/>
      <c r="H138" s="19"/>
      <c r="I138" s="7"/>
      <c r="J138" s="22"/>
      <c r="K138" s="179">
        <f t="shared" si="2"/>
        <v>0</v>
      </c>
    </row>
    <row r="139" spans="1:11" x14ac:dyDescent="0.35">
      <c r="A139" s="18">
        <v>45048</v>
      </c>
      <c r="B139" s="7">
        <v>2</v>
      </c>
      <c r="C139" s="7">
        <v>2</v>
      </c>
      <c r="D139" s="7">
        <v>2</v>
      </c>
      <c r="E139" s="7"/>
      <c r="F139" s="7"/>
      <c r="G139" s="7"/>
      <c r="H139" s="19"/>
      <c r="I139" s="7"/>
      <c r="J139" s="22"/>
      <c r="K139" s="179">
        <f t="shared" si="2"/>
        <v>0</v>
      </c>
    </row>
    <row r="140" spans="1:11" x14ac:dyDescent="0.35">
      <c r="A140" s="18">
        <v>45049</v>
      </c>
      <c r="B140" s="7">
        <v>2</v>
      </c>
      <c r="C140" s="7">
        <v>2</v>
      </c>
      <c r="D140" s="7">
        <v>2</v>
      </c>
      <c r="E140" s="7"/>
      <c r="F140" s="7"/>
      <c r="G140" s="7"/>
      <c r="H140" s="19"/>
      <c r="I140" s="7"/>
      <c r="J140" s="22"/>
      <c r="K140" s="179">
        <f t="shared" si="2"/>
        <v>0</v>
      </c>
    </row>
    <row r="141" spans="1:11" x14ac:dyDescent="0.35">
      <c r="A141" s="18">
        <v>45050</v>
      </c>
      <c r="B141" s="7">
        <v>2</v>
      </c>
      <c r="C141" s="7">
        <v>2</v>
      </c>
      <c r="D141" s="7">
        <v>2</v>
      </c>
      <c r="E141" s="7"/>
      <c r="F141" s="7"/>
      <c r="G141" s="7"/>
      <c r="H141" s="19"/>
      <c r="I141" s="7"/>
      <c r="J141" s="22"/>
      <c r="K141" s="179">
        <f t="shared" si="2"/>
        <v>0</v>
      </c>
    </row>
    <row r="142" spans="1:11" x14ac:dyDescent="0.35">
      <c r="A142" s="18">
        <v>45051</v>
      </c>
      <c r="B142" s="7">
        <v>2</v>
      </c>
      <c r="C142" s="7">
        <v>2</v>
      </c>
      <c r="D142" s="7">
        <v>2</v>
      </c>
      <c r="E142" s="7"/>
      <c r="F142" s="7"/>
      <c r="G142" s="7"/>
      <c r="H142" s="19"/>
      <c r="I142" s="7"/>
      <c r="J142" s="22"/>
      <c r="K142" s="179">
        <f t="shared" si="2"/>
        <v>0</v>
      </c>
    </row>
    <row r="143" spans="1:11" x14ac:dyDescent="0.35">
      <c r="A143" s="18">
        <v>45052</v>
      </c>
      <c r="B143" s="7">
        <v>2</v>
      </c>
      <c r="C143" s="7">
        <v>2</v>
      </c>
      <c r="D143" s="7">
        <v>2</v>
      </c>
      <c r="E143" s="7"/>
      <c r="F143" s="7"/>
      <c r="G143" s="7"/>
      <c r="H143" s="19"/>
      <c r="I143" s="7"/>
      <c r="J143" s="22"/>
      <c r="K143" s="179">
        <f t="shared" si="2"/>
        <v>0</v>
      </c>
    </row>
    <row r="144" spans="1:11" x14ac:dyDescent="0.35">
      <c r="A144" s="18">
        <v>45053</v>
      </c>
      <c r="B144" s="7">
        <v>2</v>
      </c>
      <c r="C144" s="7">
        <v>2</v>
      </c>
      <c r="D144" s="7">
        <v>2</v>
      </c>
      <c r="E144" s="7"/>
      <c r="F144" s="7"/>
      <c r="G144" s="7"/>
      <c r="H144" s="19"/>
      <c r="I144" s="7"/>
      <c r="J144" s="22"/>
      <c r="K144" s="179">
        <f t="shared" si="2"/>
        <v>0</v>
      </c>
    </row>
    <row r="145" spans="1:11" x14ac:dyDescent="0.35">
      <c r="A145" s="18">
        <v>45054</v>
      </c>
      <c r="B145" s="7">
        <v>2</v>
      </c>
      <c r="C145" s="7">
        <v>2</v>
      </c>
      <c r="D145" s="7">
        <v>2</v>
      </c>
      <c r="E145" s="7"/>
      <c r="F145" s="7"/>
      <c r="G145" s="7"/>
      <c r="H145" s="19"/>
      <c r="I145" s="7"/>
      <c r="J145" s="22"/>
      <c r="K145" s="179">
        <f t="shared" si="2"/>
        <v>0</v>
      </c>
    </row>
    <row r="146" spans="1:11" x14ac:dyDescent="0.35">
      <c r="A146" s="18">
        <v>45055</v>
      </c>
      <c r="B146" s="7">
        <v>2</v>
      </c>
      <c r="C146" s="7">
        <v>2</v>
      </c>
      <c r="D146" s="7">
        <v>2</v>
      </c>
      <c r="E146" s="7"/>
      <c r="F146" s="7"/>
      <c r="G146" s="7"/>
      <c r="H146" s="19"/>
      <c r="I146" s="7"/>
      <c r="J146" s="22"/>
      <c r="K146" s="179">
        <f t="shared" si="2"/>
        <v>0</v>
      </c>
    </row>
    <row r="147" spans="1:11" x14ac:dyDescent="0.35">
      <c r="A147" s="18">
        <v>45056</v>
      </c>
      <c r="B147" s="7">
        <v>2</v>
      </c>
      <c r="C147" s="7">
        <v>2</v>
      </c>
      <c r="D147" s="7">
        <v>2</v>
      </c>
      <c r="E147" s="7"/>
      <c r="F147" s="7"/>
      <c r="G147" s="7"/>
      <c r="H147" s="19"/>
      <c r="I147" s="7"/>
      <c r="J147" s="22"/>
      <c r="K147" s="179">
        <f t="shared" si="2"/>
        <v>0</v>
      </c>
    </row>
    <row r="148" spans="1:11" x14ac:dyDescent="0.35">
      <c r="A148" s="18">
        <v>45057</v>
      </c>
      <c r="B148" s="7">
        <v>2</v>
      </c>
      <c r="C148" s="7">
        <v>2</v>
      </c>
      <c r="D148" s="7">
        <v>2</v>
      </c>
      <c r="E148" s="7"/>
      <c r="F148" s="7"/>
      <c r="G148" s="7"/>
      <c r="H148" s="19"/>
      <c r="I148" s="7"/>
      <c r="J148" s="22"/>
      <c r="K148" s="179">
        <f t="shared" si="2"/>
        <v>0</v>
      </c>
    </row>
    <row r="149" spans="1:11" x14ac:dyDescent="0.35">
      <c r="A149" s="18">
        <v>45058</v>
      </c>
      <c r="B149" s="7">
        <v>2</v>
      </c>
      <c r="C149" s="7">
        <v>2</v>
      </c>
      <c r="D149" s="7">
        <v>2</v>
      </c>
      <c r="E149" s="7"/>
      <c r="F149" s="7"/>
      <c r="G149" s="7"/>
      <c r="H149" s="19"/>
      <c r="I149" s="7"/>
      <c r="J149" s="22"/>
      <c r="K149" s="179">
        <f t="shared" si="2"/>
        <v>0</v>
      </c>
    </row>
    <row r="150" spans="1:11" x14ac:dyDescent="0.35">
      <c r="A150" s="18">
        <v>45059</v>
      </c>
      <c r="B150" s="7">
        <v>2</v>
      </c>
      <c r="C150" s="7">
        <v>2</v>
      </c>
      <c r="D150" s="7">
        <v>2</v>
      </c>
      <c r="E150" s="7"/>
      <c r="F150" s="7"/>
      <c r="G150" s="7"/>
      <c r="H150" s="19"/>
      <c r="I150" s="7"/>
      <c r="J150" s="22"/>
      <c r="K150" s="179">
        <f t="shared" si="2"/>
        <v>0</v>
      </c>
    </row>
    <row r="151" spans="1:11" x14ac:dyDescent="0.35">
      <c r="A151" s="18">
        <v>45060</v>
      </c>
      <c r="B151" s="7">
        <v>2</v>
      </c>
      <c r="C151" s="7">
        <v>2</v>
      </c>
      <c r="D151" s="7">
        <v>2</v>
      </c>
      <c r="E151" s="7"/>
      <c r="F151" s="7"/>
      <c r="G151" s="7"/>
      <c r="H151" s="19"/>
      <c r="I151" s="7"/>
      <c r="J151" s="22"/>
      <c r="K151" s="179">
        <f t="shared" si="2"/>
        <v>0</v>
      </c>
    </row>
    <row r="152" spans="1:11" x14ac:dyDescent="0.35">
      <c r="A152" s="18">
        <v>45061</v>
      </c>
      <c r="B152" s="7">
        <v>2</v>
      </c>
      <c r="C152" s="7">
        <v>2</v>
      </c>
      <c r="D152" s="7">
        <v>2</v>
      </c>
      <c r="E152" s="7"/>
      <c r="F152" s="7"/>
      <c r="G152" s="7"/>
      <c r="H152" s="19"/>
      <c r="I152" s="7"/>
      <c r="J152" s="22"/>
      <c r="K152" s="179">
        <f t="shared" si="2"/>
        <v>0</v>
      </c>
    </row>
    <row r="153" spans="1:11" x14ac:dyDescent="0.35">
      <c r="A153" s="18">
        <v>45062</v>
      </c>
      <c r="B153" s="7">
        <v>2</v>
      </c>
      <c r="C153" s="7">
        <v>2</v>
      </c>
      <c r="D153" s="7">
        <v>2</v>
      </c>
      <c r="E153" s="7"/>
      <c r="F153" s="7"/>
      <c r="G153" s="7"/>
      <c r="H153" s="19"/>
      <c r="I153" s="7"/>
      <c r="J153" s="22"/>
      <c r="K153" s="179">
        <f t="shared" si="2"/>
        <v>0</v>
      </c>
    </row>
    <row r="154" spans="1:11" x14ac:dyDescent="0.35">
      <c r="A154" s="18">
        <v>45063</v>
      </c>
      <c r="B154" s="7">
        <v>2</v>
      </c>
      <c r="C154" s="7">
        <v>2</v>
      </c>
      <c r="D154" s="7">
        <v>2</v>
      </c>
      <c r="E154" s="7"/>
      <c r="F154" s="7"/>
      <c r="G154" s="7"/>
      <c r="H154" s="19"/>
      <c r="I154" s="7"/>
      <c r="J154" s="22"/>
      <c r="K154" s="179">
        <f t="shared" si="2"/>
        <v>0</v>
      </c>
    </row>
    <row r="155" spans="1:11" x14ac:dyDescent="0.35">
      <c r="A155" s="18">
        <v>45064</v>
      </c>
      <c r="B155" s="7">
        <v>2</v>
      </c>
      <c r="C155" s="7">
        <v>2</v>
      </c>
      <c r="D155" s="7">
        <v>2</v>
      </c>
      <c r="E155" s="7"/>
      <c r="F155" s="7"/>
      <c r="G155" s="7"/>
      <c r="H155" s="19"/>
      <c r="I155" s="7"/>
      <c r="J155" s="22"/>
      <c r="K155" s="179">
        <f t="shared" si="2"/>
        <v>0</v>
      </c>
    </row>
    <row r="156" spans="1:11" x14ac:dyDescent="0.35">
      <c r="A156" s="18">
        <v>45065</v>
      </c>
      <c r="B156" s="7">
        <v>2</v>
      </c>
      <c r="C156" s="7">
        <v>2</v>
      </c>
      <c r="D156" s="7">
        <v>2</v>
      </c>
      <c r="E156" s="7"/>
      <c r="F156" s="7"/>
      <c r="G156" s="7"/>
      <c r="H156" s="19"/>
      <c r="I156" s="7"/>
      <c r="J156" s="22"/>
      <c r="K156" s="179">
        <f t="shared" si="2"/>
        <v>0</v>
      </c>
    </row>
    <row r="157" spans="1:11" x14ac:dyDescent="0.35">
      <c r="A157" s="18">
        <v>45066</v>
      </c>
      <c r="B157" s="7">
        <v>2</v>
      </c>
      <c r="C157" s="7">
        <v>2</v>
      </c>
      <c r="D157" s="7">
        <v>2</v>
      </c>
      <c r="E157" s="7"/>
      <c r="F157" s="7"/>
      <c r="G157" s="7"/>
      <c r="H157" s="19"/>
      <c r="I157" s="7"/>
      <c r="J157" s="22"/>
      <c r="K157" s="179">
        <f t="shared" si="2"/>
        <v>0</v>
      </c>
    </row>
    <row r="158" spans="1:11" x14ac:dyDescent="0.35">
      <c r="A158" s="18">
        <v>45067</v>
      </c>
      <c r="B158" s="7">
        <v>2</v>
      </c>
      <c r="C158" s="7">
        <v>2</v>
      </c>
      <c r="D158" s="7">
        <v>2</v>
      </c>
      <c r="E158" s="7"/>
      <c r="F158" s="7"/>
      <c r="G158" s="7"/>
      <c r="H158" s="19"/>
      <c r="I158" s="7"/>
      <c r="J158" s="22"/>
      <c r="K158" s="179">
        <f t="shared" si="2"/>
        <v>0</v>
      </c>
    </row>
    <row r="159" spans="1:11" x14ac:dyDescent="0.35">
      <c r="A159" s="18">
        <v>45068</v>
      </c>
      <c r="B159" s="7">
        <v>2</v>
      </c>
      <c r="C159" s="7">
        <v>2</v>
      </c>
      <c r="D159" s="7">
        <v>2</v>
      </c>
      <c r="E159" s="7"/>
      <c r="F159" s="7"/>
      <c r="G159" s="7"/>
      <c r="H159" s="19"/>
      <c r="I159" s="7"/>
      <c r="J159" s="22"/>
      <c r="K159" s="179">
        <f t="shared" si="2"/>
        <v>0</v>
      </c>
    </row>
    <row r="160" spans="1:11" x14ac:dyDescent="0.35">
      <c r="A160" s="18">
        <v>45069</v>
      </c>
      <c r="B160" s="7">
        <v>2</v>
      </c>
      <c r="C160" s="7">
        <v>2</v>
      </c>
      <c r="D160" s="7">
        <v>2</v>
      </c>
      <c r="E160" s="7"/>
      <c r="F160" s="7"/>
      <c r="G160" s="7"/>
      <c r="H160" s="19"/>
      <c r="I160" s="7"/>
      <c r="J160" s="22"/>
      <c r="K160" s="179">
        <f t="shared" si="2"/>
        <v>0</v>
      </c>
    </row>
    <row r="161" spans="1:11" x14ac:dyDescent="0.35">
      <c r="A161" s="18">
        <v>45070</v>
      </c>
      <c r="B161" s="7">
        <v>2</v>
      </c>
      <c r="C161" s="7">
        <v>2</v>
      </c>
      <c r="D161" s="7">
        <v>2</v>
      </c>
      <c r="E161" s="7"/>
      <c r="F161" s="7"/>
      <c r="G161" s="7"/>
      <c r="H161" s="19"/>
      <c r="I161" s="7"/>
      <c r="J161" s="22"/>
      <c r="K161" s="179">
        <f t="shared" si="2"/>
        <v>0</v>
      </c>
    </row>
    <row r="162" spans="1:11" x14ac:dyDescent="0.35">
      <c r="A162" s="18">
        <v>45071</v>
      </c>
      <c r="B162" s="7">
        <v>2</v>
      </c>
      <c r="C162" s="7">
        <v>2</v>
      </c>
      <c r="D162" s="7">
        <v>2</v>
      </c>
      <c r="E162" s="7"/>
      <c r="F162" s="7"/>
      <c r="G162" s="7"/>
      <c r="H162" s="19"/>
      <c r="I162" s="7"/>
      <c r="J162" s="22"/>
      <c r="K162" s="179">
        <f t="shared" si="2"/>
        <v>0</v>
      </c>
    </row>
    <row r="163" spans="1:11" x14ac:dyDescent="0.35">
      <c r="A163" s="18">
        <v>45072</v>
      </c>
      <c r="B163" s="7">
        <v>2</v>
      </c>
      <c r="C163" s="7">
        <v>2</v>
      </c>
      <c r="D163" s="7">
        <v>2</v>
      </c>
      <c r="E163" s="7"/>
      <c r="F163" s="7"/>
      <c r="G163" s="7"/>
      <c r="H163" s="19"/>
      <c r="I163" s="7"/>
      <c r="J163" s="22"/>
      <c r="K163" s="179">
        <f t="shared" si="2"/>
        <v>0</v>
      </c>
    </row>
    <row r="164" spans="1:11" x14ac:dyDescent="0.35">
      <c r="A164" s="18">
        <v>45073</v>
      </c>
      <c r="B164" s="7">
        <v>2</v>
      </c>
      <c r="C164" s="7">
        <v>2</v>
      </c>
      <c r="D164" s="7">
        <v>2</v>
      </c>
      <c r="E164" s="7"/>
      <c r="F164" s="7"/>
      <c r="G164" s="7"/>
      <c r="H164" s="19"/>
      <c r="I164" s="7"/>
      <c r="J164" s="22"/>
      <c r="K164" s="179">
        <f t="shared" si="2"/>
        <v>0</v>
      </c>
    </row>
    <row r="165" spans="1:11" x14ac:dyDescent="0.35">
      <c r="A165" s="18">
        <v>45074</v>
      </c>
      <c r="B165" s="7">
        <v>2</v>
      </c>
      <c r="C165" s="7">
        <v>2</v>
      </c>
      <c r="D165" s="7">
        <v>2</v>
      </c>
      <c r="E165" s="7"/>
      <c r="F165" s="7"/>
      <c r="G165" s="7"/>
      <c r="H165" s="19"/>
      <c r="I165" s="7"/>
      <c r="J165" s="22"/>
      <c r="K165" s="179">
        <f t="shared" si="2"/>
        <v>0</v>
      </c>
    </row>
    <row r="166" spans="1:11" x14ac:dyDescent="0.35">
      <c r="A166" s="18">
        <v>45075</v>
      </c>
      <c r="B166" s="7">
        <v>2</v>
      </c>
      <c r="C166" s="7">
        <v>2</v>
      </c>
      <c r="D166" s="7">
        <v>2</v>
      </c>
      <c r="E166" s="7"/>
      <c r="F166" s="7"/>
      <c r="G166" s="7"/>
      <c r="H166" s="19"/>
      <c r="I166" s="7"/>
      <c r="J166" s="22"/>
      <c r="K166" s="179">
        <f t="shared" si="2"/>
        <v>0</v>
      </c>
    </row>
    <row r="167" spans="1:11" x14ac:dyDescent="0.35">
      <c r="A167" s="18">
        <v>45076</v>
      </c>
      <c r="B167" s="7">
        <v>2</v>
      </c>
      <c r="C167" s="7">
        <v>2</v>
      </c>
      <c r="D167" s="7">
        <v>2</v>
      </c>
      <c r="E167" s="7"/>
      <c r="F167" s="7"/>
      <c r="G167" s="7"/>
      <c r="H167" s="19"/>
      <c r="I167" s="7"/>
      <c r="J167" s="22"/>
      <c r="K167" s="179">
        <f t="shared" si="2"/>
        <v>0</v>
      </c>
    </row>
    <row r="168" spans="1:11" ht="15" thickBot="1" x14ac:dyDescent="0.4">
      <c r="A168" s="20">
        <v>45077</v>
      </c>
      <c r="B168" s="21">
        <v>2</v>
      </c>
      <c r="C168" s="21">
        <v>2</v>
      </c>
      <c r="D168" s="21">
        <v>0</v>
      </c>
      <c r="E168" s="21"/>
      <c r="F168" s="21"/>
      <c r="G168" s="21"/>
      <c r="H168" s="40"/>
      <c r="I168" s="21"/>
      <c r="J168" s="23"/>
      <c r="K168" s="180">
        <f t="shared" si="2"/>
        <v>0</v>
      </c>
    </row>
    <row r="169" spans="1:11" x14ac:dyDescent="0.35">
      <c r="E169" s="3">
        <f>SUM(E3:E168)</f>
        <v>3</v>
      </c>
      <c r="K169" s="181">
        <f>SUM(K3:K168)</f>
        <v>11.240000000000002</v>
      </c>
    </row>
  </sheetData>
  <mergeCells count="4">
    <mergeCell ref="B1:D1"/>
    <mergeCell ref="E1:J1"/>
    <mergeCell ref="K1:K2"/>
    <mergeCell ref="A1:A2"/>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5EBDB-E926-4704-8FC1-623E02C0960D}">
  <dimension ref="E1:G17"/>
  <sheetViews>
    <sheetView topLeftCell="C7" workbookViewId="0">
      <selection activeCell="U30" sqref="U30"/>
    </sheetView>
  </sheetViews>
  <sheetFormatPr defaultRowHeight="14.5" x14ac:dyDescent="0.35"/>
  <cols>
    <col min="5" max="5" width="16.1796875" bestFit="1" customWidth="1"/>
    <col min="7" max="7" width="9.453125" bestFit="1" customWidth="1"/>
  </cols>
  <sheetData>
    <row r="1" spans="5:7" x14ac:dyDescent="0.35">
      <c r="E1" s="120"/>
      <c r="F1" s="191" t="s">
        <v>404</v>
      </c>
      <c r="G1" s="190" t="s">
        <v>405</v>
      </c>
    </row>
    <row r="2" spans="5:7" x14ac:dyDescent="0.35">
      <c r="E2" s="120" t="s">
        <v>192</v>
      </c>
      <c r="F2" s="192">
        <f>G2/$G$17</f>
        <v>3.8281250000000003E-2</v>
      </c>
      <c r="G2" s="120">
        <v>1470</v>
      </c>
    </row>
    <row r="3" spans="5:7" x14ac:dyDescent="0.35">
      <c r="E3" s="120" t="s">
        <v>403</v>
      </c>
      <c r="F3" s="192">
        <f t="shared" ref="F3:F16" si="0">G3/$G$17</f>
        <v>5.859375E-2</v>
      </c>
      <c r="G3" s="120">
        <v>2250</v>
      </c>
    </row>
    <row r="4" spans="5:7" x14ac:dyDescent="0.35">
      <c r="E4" s="120" t="s">
        <v>300</v>
      </c>
      <c r="F4" s="192">
        <f t="shared" si="0"/>
        <v>2.1093750000000001E-2</v>
      </c>
      <c r="G4" s="120">
        <v>810</v>
      </c>
    </row>
    <row r="5" spans="5:7" x14ac:dyDescent="0.35">
      <c r="E5" s="120" t="s">
        <v>106</v>
      </c>
      <c r="F5" s="192">
        <f t="shared" si="0"/>
        <v>6.848958333333334E-2</v>
      </c>
      <c r="G5" s="120">
        <v>2630</v>
      </c>
    </row>
    <row r="6" spans="5:7" x14ac:dyDescent="0.35">
      <c r="E6" s="120" t="s">
        <v>117</v>
      </c>
      <c r="F6" s="192">
        <f t="shared" si="0"/>
        <v>3.802083333333333E-2</v>
      </c>
      <c r="G6" s="120">
        <v>1460</v>
      </c>
    </row>
    <row r="7" spans="5:7" x14ac:dyDescent="0.35">
      <c r="E7" s="120" t="s">
        <v>100</v>
      </c>
      <c r="F7" s="192">
        <f t="shared" si="0"/>
        <v>0.11783854166666667</v>
      </c>
      <c r="G7" s="120">
        <v>4525</v>
      </c>
    </row>
    <row r="8" spans="5:7" x14ac:dyDescent="0.35">
      <c r="E8" s="120" t="s">
        <v>92</v>
      </c>
      <c r="F8" s="192">
        <f t="shared" si="0"/>
        <v>0.32630208333333333</v>
      </c>
      <c r="G8" s="120">
        <v>12530</v>
      </c>
    </row>
    <row r="9" spans="5:7" x14ac:dyDescent="0.35">
      <c r="E9" s="120" t="s">
        <v>165</v>
      </c>
      <c r="F9" s="192">
        <f t="shared" si="0"/>
        <v>1.015625E-2</v>
      </c>
      <c r="G9" s="120">
        <v>390</v>
      </c>
    </row>
    <row r="10" spans="5:7" x14ac:dyDescent="0.35">
      <c r="E10" s="120" t="s">
        <v>138</v>
      </c>
      <c r="F10" s="192">
        <f t="shared" si="0"/>
        <v>9.2447916666666668E-3</v>
      </c>
      <c r="G10" s="120">
        <v>355</v>
      </c>
    </row>
    <row r="11" spans="5:7" x14ac:dyDescent="0.35">
      <c r="E11" s="120" t="s">
        <v>93</v>
      </c>
      <c r="F11" s="192">
        <f t="shared" si="0"/>
        <v>0.11184895833333333</v>
      </c>
      <c r="G11" s="120">
        <v>4295</v>
      </c>
    </row>
    <row r="12" spans="5:7" x14ac:dyDescent="0.35">
      <c r="E12" s="120" t="s">
        <v>193</v>
      </c>
      <c r="F12" s="192">
        <f t="shared" si="0"/>
        <v>3.1250000000000002E-3</v>
      </c>
      <c r="G12" s="120">
        <v>120</v>
      </c>
    </row>
    <row r="13" spans="5:7" x14ac:dyDescent="0.35">
      <c r="E13" s="120" t="s">
        <v>114</v>
      </c>
      <c r="F13" s="192">
        <f t="shared" si="0"/>
        <v>8.4635416666666661E-3</v>
      </c>
      <c r="G13" s="120">
        <v>325</v>
      </c>
    </row>
    <row r="14" spans="5:7" x14ac:dyDescent="0.35">
      <c r="E14" s="120" t="s">
        <v>95</v>
      </c>
      <c r="F14" s="192">
        <f t="shared" si="0"/>
        <v>5.4947916666666666E-2</v>
      </c>
      <c r="G14" s="120">
        <v>2110</v>
      </c>
    </row>
    <row r="15" spans="5:7" x14ac:dyDescent="0.35">
      <c r="E15" s="120" t="s">
        <v>343</v>
      </c>
      <c r="F15" s="192">
        <f t="shared" si="0"/>
        <v>0.12578125000000001</v>
      </c>
      <c r="G15" s="120">
        <v>4830</v>
      </c>
    </row>
    <row r="16" spans="5:7" x14ac:dyDescent="0.35">
      <c r="E16" s="120" t="s">
        <v>188</v>
      </c>
      <c r="F16" s="192">
        <f t="shared" si="0"/>
        <v>7.8125E-3</v>
      </c>
      <c r="G16" s="120">
        <v>300</v>
      </c>
    </row>
    <row r="17" spans="7:7" x14ac:dyDescent="0.35">
      <c r="G17" s="190">
        <f>SUM(G2:G16)</f>
        <v>38400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D0FCA-3117-45EC-BB4F-DBF45043B47C}">
  <dimension ref="A1:N13"/>
  <sheetViews>
    <sheetView workbookViewId="0">
      <selection activeCell="F8" sqref="F8"/>
    </sheetView>
  </sheetViews>
  <sheetFormatPr defaultRowHeight="14.5" x14ac:dyDescent="0.35"/>
  <cols>
    <col min="2" max="2" width="11.54296875" bestFit="1" customWidth="1"/>
    <col min="3" max="5" width="12" bestFit="1" customWidth="1"/>
    <col min="6" max="6" width="14.453125" bestFit="1" customWidth="1"/>
    <col min="7" max="7" width="12.81640625" bestFit="1" customWidth="1"/>
    <col min="8" max="8" width="11.54296875" bestFit="1" customWidth="1"/>
    <col min="10" max="10" width="9.54296875" bestFit="1" customWidth="1"/>
    <col min="11" max="11" width="9.81640625" bestFit="1" customWidth="1"/>
    <col min="12" max="12" width="12.54296875" bestFit="1" customWidth="1"/>
    <col min="13" max="14" width="11.54296875" bestFit="1" customWidth="1"/>
  </cols>
  <sheetData>
    <row r="1" spans="1:14" ht="15" thickBot="1" x14ac:dyDescent="0.4">
      <c r="D1" s="145" t="s">
        <v>269</v>
      </c>
      <c r="E1" s="146">
        <f>13000000+40000000</f>
        <v>53000000</v>
      </c>
      <c r="F1" s="145" t="s">
        <v>270</v>
      </c>
      <c r="G1" s="146">
        <v>67700000</v>
      </c>
      <c r="K1" s="130" t="s">
        <v>271</v>
      </c>
      <c r="L1" s="138" t="s">
        <v>280</v>
      </c>
      <c r="M1" s="131" t="s">
        <v>281</v>
      </c>
      <c r="N1" s="132" t="s">
        <v>282</v>
      </c>
    </row>
    <row r="2" spans="1:14" x14ac:dyDescent="0.35">
      <c r="A2" s="142"/>
      <c r="B2" s="150" t="s">
        <v>260</v>
      </c>
      <c r="C2" s="151" t="s">
        <v>262</v>
      </c>
      <c r="D2" s="151" t="s">
        <v>263</v>
      </c>
      <c r="E2" s="151" t="s">
        <v>264</v>
      </c>
      <c r="F2" s="151" t="s">
        <v>265</v>
      </c>
      <c r="G2" s="151" t="s">
        <v>75</v>
      </c>
      <c r="H2" s="152" t="s">
        <v>266</v>
      </c>
      <c r="J2" s="280" t="s">
        <v>274</v>
      </c>
      <c r="K2" s="134" t="s">
        <v>272</v>
      </c>
      <c r="L2" s="126">
        <v>40000000</v>
      </c>
      <c r="M2" s="136">
        <v>1800000</v>
      </c>
      <c r="N2" s="127">
        <f>L2-M2</f>
        <v>38200000</v>
      </c>
    </row>
    <row r="3" spans="1:14" ht="15" thickBot="1" x14ac:dyDescent="0.4">
      <c r="A3" s="143">
        <v>44927</v>
      </c>
      <c r="B3" s="147">
        <v>16000000</v>
      </c>
      <c r="C3" s="121">
        <v>666000</v>
      </c>
      <c r="D3" s="121">
        <v>2800000</v>
      </c>
      <c r="E3" s="121"/>
      <c r="F3" s="121">
        <v>10000000</v>
      </c>
      <c r="G3" s="121"/>
      <c r="H3" s="139">
        <f t="shared" ref="H3:H10" si="0">SUM(B3:E3)-F3</f>
        <v>9466000</v>
      </c>
      <c r="J3" s="281"/>
      <c r="K3" s="135" t="s">
        <v>273</v>
      </c>
      <c r="L3" s="128">
        <v>13000000</v>
      </c>
      <c r="M3" s="137"/>
      <c r="N3" s="129">
        <f t="shared" ref="N3:N8" si="1">L3-M3</f>
        <v>13000000</v>
      </c>
    </row>
    <row r="4" spans="1:14" x14ac:dyDescent="0.35">
      <c r="A4" s="143">
        <v>44958</v>
      </c>
      <c r="B4" s="147"/>
      <c r="C4" s="121"/>
      <c r="D4" s="121"/>
      <c r="E4" s="121"/>
      <c r="F4" s="121"/>
      <c r="G4" s="121"/>
      <c r="H4" s="139">
        <f t="shared" si="0"/>
        <v>0</v>
      </c>
      <c r="J4" s="280" t="s">
        <v>279</v>
      </c>
      <c r="K4" s="134" t="s">
        <v>275</v>
      </c>
      <c r="L4" s="126">
        <v>5600000</v>
      </c>
      <c r="M4" s="136"/>
      <c r="N4" s="127">
        <f t="shared" si="1"/>
        <v>5600000</v>
      </c>
    </row>
    <row r="5" spans="1:14" x14ac:dyDescent="0.35">
      <c r="A5" s="143">
        <v>44986</v>
      </c>
      <c r="B5" s="147"/>
      <c r="C5" s="121"/>
      <c r="D5" s="121"/>
      <c r="E5" s="121"/>
      <c r="F5" s="121"/>
      <c r="G5" s="121"/>
      <c r="H5" s="139">
        <f t="shared" si="0"/>
        <v>0</v>
      </c>
      <c r="J5" s="282"/>
      <c r="K5" s="34" t="s">
        <v>276</v>
      </c>
      <c r="L5" s="124">
        <v>1700000</v>
      </c>
      <c r="M5" s="125"/>
      <c r="N5" s="133">
        <f t="shared" si="1"/>
        <v>1700000</v>
      </c>
    </row>
    <row r="6" spans="1:14" x14ac:dyDescent="0.35">
      <c r="A6" s="143">
        <v>45017</v>
      </c>
      <c r="B6" s="147"/>
      <c r="C6" s="121"/>
      <c r="D6" s="121"/>
      <c r="E6" s="121"/>
      <c r="F6" s="121"/>
      <c r="G6" s="121"/>
      <c r="H6" s="139">
        <f t="shared" si="0"/>
        <v>0</v>
      </c>
      <c r="J6" s="282"/>
      <c r="K6" s="34" t="s">
        <v>277</v>
      </c>
      <c r="L6" s="124">
        <v>60400000</v>
      </c>
      <c r="M6" s="125">
        <v>10000000</v>
      </c>
      <c r="N6" s="133">
        <f t="shared" si="1"/>
        <v>50400000</v>
      </c>
    </row>
    <row r="7" spans="1:14" x14ac:dyDescent="0.35">
      <c r="A7" s="143">
        <v>45047</v>
      </c>
      <c r="B7" s="147"/>
      <c r="C7" s="121"/>
      <c r="D7" s="121"/>
      <c r="E7" s="121"/>
      <c r="F7" s="121"/>
      <c r="G7" s="121"/>
      <c r="H7" s="139">
        <f t="shared" si="0"/>
        <v>0</v>
      </c>
      <c r="J7" s="282"/>
      <c r="K7" s="193" t="s">
        <v>278</v>
      </c>
      <c r="L7" s="194">
        <v>500000</v>
      </c>
      <c r="M7" s="195">
        <v>500000</v>
      </c>
      <c r="N7" s="196">
        <f t="shared" si="1"/>
        <v>0</v>
      </c>
    </row>
    <row r="8" spans="1:14" ht="15" thickBot="1" x14ac:dyDescent="0.4">
      <c r="A8" s="143">
        <v>45078</v>
      </c>
      <c r="B8" s="147"/>
      <c r="C8" s="121"/>
      <c r="D8" s="121"/>
      <c r="E8" s="121"/>
      <c r="F8" s="121"/>
      <c r="G8" s="121"/>
      <c r="H8" s="139">
        <f t="shared" si="0"/>
        <v>0</v>
      </c>
      <c r="J8" s="281"/>
      <c r="K8" s="197" t="s">
        <v>336</v>
      </c>
      <c r="L8" s="198">
        <v>2400000</v>
      </c>
      <c r="M8" s="199">
        <v>2400000</v>
      </c>
      <c r="N8" s="200">
        <f t="shared" si="1"/>
        <v>0</v>
      </c>
    </row>
    <row r="9" spans="1:14" x14ac:dyDescent="0.35">
      <c r="A9" s="143">
        <v>45108</v>
      </c>
      <c r="B9" s="147"/>
      <c r="C9" s="121"/>
      <c r="D9" s="121"/>
      <c r="E9" s="121"/>
      <c r="F9" s="121"/>
      <c r="G9" s="121"/>
      <c r="H9" s="139">
        <f t="shared" si="0"/>
        <v>0</v>
      </c>
      <c r="L9" s="122">
        <f>SUM(L2:L8)</f>
        <v>123600000</v>
      </c>
      <c r="M9" s="122">
        <f>SUM(M2:M8)</f>
        <v>14700000</v>
      </c>
    </row>
    <row r="10" spans="1:14" ht="15" thickBot="1" x14ac:dyDescent="0.4">
      <c r="A10" s="144">
        <v>45139</v>
      </c>
      <c r="B10" s="148"/>
      <c r="C10" s="140"/>
      <c r="D10" s="140"/>
      <c r="E10" s="140"/>
      <c r="F10" s="140"/>
      <c r="G10" s="140"/>
      <c r="H10" s="141">
        <f t="shared" si="0"/>
        <v>0</v>
      </c>
      <c r="L10" s="158">
        <f>M9/L9</f>
        <v>0.11893203883495146</v>
      </c>
    </row>
    <row r="13" spans="1:14" x14ac:dyDescent="0.35">
      <c r="A13" s="149"/>
    </row>
  </sheetData>
  <mergeCells count="2">
    <mergeCell ref="J2:J3"/>
    <mergeCell ref="J4:J8"/>
  </mergeCells>
  <phoneticPr fontId="2"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88C77-6648-4F95-BD88-E524E24A4E7F}">
  <dimension ref="A1:L43"/>
  <sheetViews>
    <sheetView topLeftCell="A22" workbookViewId="0">
      <selection activeCell="L27" sqref="L27"/>
    </sheetView>
  </sheetViews>
  <sheetFormatPr defaultRowHeight="14.5" x14ac:dyDescent="0.35"/>
  <cols>
    <col min="3" max="3" width="9.7265625" bestFit="1" customWidth="1"/>
    <col min="5" max="5" width="10.453125" bestFit="1" customWidth="1"/>
    <col min="6" max="6" width="11" style="123" customWidth="1"/>
    <col min="7" max="7" width="15.54296875" style="123" bestFit="1" customWidth="1"/>
    <col min="8" max="8" width="9.7265625" bestFit="1" customWidth="1"/>
    <col min="10" max="10" width="8.7265625" style="123"/>
    <col min="11" max="11" width="16.453125" style="123" bestFit="1" customWidth="1"/>
    <col min="12" max="12" width="11.26953125" bestFit="1" customWidth="1"/>
  </cols>
  <sheetData>
    <row r="1" spans="1:12" ht="15" thickBot="1" x14ac:dyDescent="0.4">
      <c r="A1" s="266" t="s">
        <v>294</v>
      </c>
      <c r="B1" s="267"/>
      <c r="C1" s="267"/>
      <c r="D1" s="267"/>
      <c r="E1" s="267"/>
      <c r="F1" s="267"/>
      <c r="G1" s="267"/>
      <c r="H1" s="267"/>
      <c r="I1" s="268"/>
    </row>
    <row r="2" spans="1:12" ht="15" thickBot="1" x14ac:dyDescent="0.4">
      <c r="A2" s="217"/>
      <c r="B2" s="176" t="s">
        <v>289</v>
      </c>
      <c r="C2" s="177" t="s">
        <v>291</v>
      </c>
      <c r="D2" s="177" t="s">
        <v>290</v>
      </c>
      <c r="E2" s="178" t="s">
        <v>291</v>
      </c>
      <c r="F2" s="216" t="s">
        <v>261</v>
      </c>
      <c r="G2" s="206" t="s">
        <v>75</v>
      </c>
      <c r="H2" s="224" t="s">
        <v>291</v>
      </c>
      <c r="I2" s="228" t="s">
        <v>295</v>
      </c>
      <c r="K2" s="168" t="s">
        <v>292</v>
      </c>
      <c r="L2" s="170">
        <v>150000</v>
      </c>
    </row>
    <row r="3" spans="1:12" ht="15" thickBot="1" x14ac:dyDescent="0.4">
      <c r="A3" s="218">
        <v>44927</v>
      </c>
      <c r="B3" s="165">
        <v>2</v>
      </c>
      <c r="C3" s="166">
        <f t="shared" ref="C3:C34" si="0">B3*$L$2</f>
        <v>300000</v>
      </c>
      <c r="D3" s="159"/>
      <c r="E3" s="167">
        <f t="shared" ref="E3:E33" si="1">D3*$L$3</f>
        <v>0</v>
      </c>
      <c r="F3" s="54"/>
      <c r="G3" s="174"/>
      <c r="H3" s="225"/>
      <c r="I3" s="229">
        <f>(C3+E3+H3)</f>
        <v>300000</v>
      </c>
      <c r="K3" s="169" t="s">
        <v>293</v>
      </c>
      <c r="L3" s="171">
        <v>50000</v>
      </c>
    </row>
    <row r="4" spans="1:12" ht="15" thickBot="1" x14ac:dyDescent="0.4">
      <c r="A4" s="219">
        <v>44928</v>
      </c>
      <c r="B4" s="160"/>
      <c r="C4" s="121">
        <f t="shared" si="0"/>
        <v>0</v>
      </c>
      <c r="D4" s="120">
        <v>2</v>
      </c>
      <c r="E4" s="139">
        <f t="shared" si="1"/>
        <v>100000</v>
      </c>
      <c r="F4" s="56"/>
      <c r="G4" s="175"/>
      <c r="H4" s="226"/>
      <c r="I4" s="230">
        <f t="shared" ref="I4:I42" si="2">(C4+E4+H4)</f>
        <v>100000</v>
      </c>
    </row>
    <row r="5" spans="1:12" ht="15" thickBot="1" x14ac:dyDescent="0.4">
      <c r="A5" s="219">
        <v>44929</v>
      </c>
      <c r="B5" s="160"/>
      <c r="C5" s="121">
        <f t="shared" si="0"/>
        <v>0</v>
      </c>
      <c r="D5" s="120">
        <v>6</v>
      </c>
      <c r="E5" s="139">
        <f t="shared" si="1"/>
        <v>300000</v>
      </c>
      <c r="F5" s="56">
        <v>1</v>
      </c>
      <c r="G5" s="175" t="s">
        <v>301</v>
      </c>
      <c r="H5" s="227">
        <v>666000</v>
      </c>
      <c r="I5" s="230">
        <f t="shared" si="2"/>
        <v>966000</v>
      </c>
      <c r="K5" s="283" t="s">
        <v>387</v>
      </c>
      <c r="L5" s="284"/>
    </row>
    <row r="6" spans="1:12" x14ac:dyDescent="0.35">
      <c r="A6" s="219">
        <v>44930</v>
      </c>
      <c r="B6" s="160"/>
      <c r="C6" s="121">
        <f t="shared" si="0"/>
        <v>0</v>
      </c>
      <c r="D6" s="120">
        <v>12</v>
      </c>
      <c r="E6" s="139">
        <f t="shared" si="1"/>
        <v>600000</v>
      </c>
      <c r="F6" s="56"/>
      <c r="G6" s="175"/>
      <c r="H6" s="226"/>
      <c r="I6" s="230">
        <f t="shared" si="2"/>
        <v>600000</v>
      </c>
      <c r="K6" s="47" t="s">
        <v>388</v>
      </c>
      <c r="L6" s="184">
        <f>H5+6000000</f>
        <v>6666000</v>
      </c>
    </row>
    <row r="7" spans="1:12" ht="15" thickBot="1" x14ac:dyDescent="0.4">
      <c r="A7" s="219">
        <v>44931</v>
      </c>
      <c r="B7" s="160"/>
      <c r="C7" s="121">
        <f t="shared" si="0"/>
        <v>0</v>
      </c>
      <c r="D7" s="120">
        <v>10</v>
      </c>
      <c r="E7" s="139">
        <f t="shared" si="1"/>
        <v>500000</v>
      </c>
      <c r="F7" s="56"/>
      <c r="G7" s="175"/>
      <c r="H7" s="226"/>
      <c r="I7" s="230">
        <f t="shared" si="2"/>
        <v>500000</v>
      </c>
      <c r="K7" s="53" t="s">
        <v>386</v>
      </c>
      <c r="L7" s="141">
        <f>SUM(I12:I39)-5000000</f>
        <v>100000</v>
      </c>
    </row>
    <row r="8" spans="1:12" x14ac:dyDescent="0.35">
      <c r="A8" s="219">
        <v>44932</v>
      </c>
      <c r="B8" s="160"/>
      <c r="C8" s="121">
        <f t="shared" si="0"/>
        <v>0</v>
      </c>
      <c r="D8" s="120">
        <v>11</v>
      </c>
      <c r="E8" s="139">
        <f t="shared" si="1"/>
        <v>550000</v>
      </c>
      <c r="F8" s="56"/>
      <c r="G8" s="175"/>
      <c r="H8" s="226"/>
      <c r="I8" s="230">
        <f t="shared" si="2"/>
        <v>550000</v>
      </c>
    </row>
    <row r="9" spans="1:12" x14ac:dyDescent="0.35">
      <c r="A9" s="219">
        <v>44933</v>
      </c>
      <c r="B9" s="160"/>
      <c r="C9" s="121">
        <f t="shared" si="0"/>
        <v>0</v>
      </c>
      <c r="D9" s="120">
        <v>4</v>
      </c>
      <c r="E9" s="139">
        <f t="shared" si="1"/>
        <v>200000</v>
      </c>
      <c r="F9" s="56">
        <v>1</v>
      </c>
      <c r="G9" s="175" t="s">
        <v>382</v>
      </c>
      <c r="H9" s="226">
        <v>700000</v>
      </c>
      <c r="I9" s="230">
        <f t="shared" si="2"/>
        <v>900000</v>
      </c>
    </row>
    <row r="10" spans="1:12" x14ac:dyDescent="0.35">
      <c r="A10" s="219">
        <v>44934</v>
      </c>
      <c r="B10" s="160"/>
      <c r="C10" s="121">
        <f t="shared" si="0"/>
        <v>0</v>
      </c>
      <c r="D10" s="120"/>
      <c r="E10" s="139">
        <f t="shared" si="1"/>
        <v>0</v>
      </c>
      <c r="F10" s="56">
        <v>1</v>
      </c>
      <c r="G10" s="175" t="s">
        <v>381</v>
      </c>
      <c r="H10" s="226">
        <v>700000</v>
      </c>
      <c r="I10" s="230">
        <f t="shared" si="2"/>
        <v>700000</v>
      </c>
    </row>
    <row r="11" spans="1:12" ht="15" thickBot="1" x14ac:dyDescent="0.4">
      <c r="A11" s="220">
        <v>44935</v>
      </c>
      <c r="B11" s="211"/>
      <c r="C11" s="146">
        <f t="shared" si="0"/>
        <v>0</v>
      </c>
      <c r="D11" s="212"/>
      <c r="E11" s="213">
        <f t="shared" si="1"/>
        <v>0</v>
      </c>
      <c r="F11" s="222"/>
      <c r="G11" s="214"/>
      <c r="H11" s="142"/>
      <c r="I11" s="231">
        <f t="shared" si="2"/>
        <v>0</v>
      </c>
    </row>
    <row r="12" spans="1:12" x14ac:dyDescent="0.35">
      <c r="A12" s="236">
        <v>44936</v>
      </c>
      <c r="B12" s="237">
        <v>1</v>
      </c>
      <c r="C12" s="238">
        <f t="shared" si="0"/>
        <v>150000</v>
      </c>
      <c r="D12" s="239">
        <v>1</v>
      </c>
      <c r="E12" s="184">
        <f t="shared" si="1"/>
        <v>50000</v>
      </c>
      <c r="F12" s="240"/>
      <c r="G12" s="241"/>
      <c r="H12" s="242"/>
      <c r="I12" s="243">
        <f t="shared" si="2"/>
        <v>200000</v>
      </c>
    </row>
    <row r="13" spans="1:12" x14ac:dyDescent="0.35">
      <c r="A13" s="219">
        <v>44937</v>
      </c>
      <c r="B13" s="160"/>
      <c r="C13" s="121">
        <f t="shared" si="0"/>
        <v>0</v>
      </c>
      <c r="D13" s="120"/>
      <c r="E13" s="139">
        <f t="shared" si="1"/>
        <v>0</v>
      </c>
      <c r="F13" s="56">
        <v>1</v>
      </c>
      <c r="G13" s="175" t="s">
        <v>400</v>
      </c>
      <c r="H13" s="226">
        <v>700000</v>
      </c>
      <c r="I13" s="230">
        <f t="shared" si="2"/>
        <v>700000</v>
      </c>
    </row>
    <row r="14" spans="1:12" x14ac:dyDescent="0.35">
      <c r="A14" s="219">
        <v>44938</v>
      </c>
      <c r="B14" s="160"/>
      <c r="C14" s="121">
        <f t="shared" si="0"/>
        <v>0</v>
      </c>
      <c r="D14" s="120"/>
      <c r="E14" s="139">
        <f t="shared" si="1"/>
        <v>0</v>
      </c>
      <c r="F14" s="56">
        <v>1</v>
      </c>
      <c r="G14" s="175" t="s">
        <v>400</v>
      </c>
      <c r="H14" s="226">
        <v>700000</v>
      </c>
      <c r="I14" s="230">
        <f t="shared" si="2"/>
        <v>700000</v>
      </c>
    </row>
    <row r="15" spans="1:12" x14ac:dyDescent="0.35">
      <c r="A15" s="219">
        <v>44939</v>
      </c>
      <c r="B15" s="160">
        <v>4</v>
      </c>
      <c r="C15" s="121">
        <f t="shared" si="0"/>
        <v>600000</v>
      </c>
      <c r="D15" s="120"/>
      <c r="E15" s="139">
        <f t="shared" si="1"/>
        <v>0</v>
      </c>
      <c r="F15" s="56"/>
      <c r="G15" s="175"/>
      <c r="H15" s="226"/>
      <c r="I15" s="230">
        <f t="shared" si="2"/>
        <v>600000</v>
      </c>
    </row>
    <row r="16" spans="1:12" x14ac:dyDescent="0.35">
      <c r="A16" s="219">
        <v>44940</v>
      </c>
      <c r="B16" s="160"/>
      <c r="C16" s="121">
        <f t="shared" si="0"/>
        <v>0</v>
      </c>
      <c r="D16" s="120"/>
      <c r="E16" s="139">
        <f t="shared" si="1"/>
        <v>0</v>
      </c>
      <c r="F16" s="56"/>
      <c r="G16" s="175"/>
      <c r="H16" s="226"/>
      <c r="I16" s="230">
        <f t="shared" si="2"/>
        <v>0</v>
      </c>
    </row>
    <row r="17" spans="1:9" x14ac:dyDescent="0.35">
      <c r="A17" s="219">
        <v>44941</v>
      </c>
      <c r="B17" s="160">
        <v>5</v>
      </c>
      <c r="C17" s="121">
        <f t="shared" si="0"/>
        <v>750000</v>
      </c>
      <c r="D17" s="120">
        <v>2</v>
      </c>
      <c r="E17" s="139">
        <f t="shared" si="1"/>
        <v>100000</v>
      </c>
      <c r="F17" s="56"/>
      <c r="G17" s="175"/>
      <c r="H17" s="226"/>
      <c r="I17" s="230">
        <f t="shared" si="2"/>
        <v>850000</v>
      </c>
    </row>
    <row r="18" spans="1:9" x14ac:dyDescent="0.35">
      <c r="A18" s="219">
        <v>44942</v>
      </c>
      <c r="B18" s="160">
        <v>3</v>
      </c>
      <c r="C18" s="121">
        <f t="shared" si="0"/>
        <v>450000</v>
      </c>
      <c r="D18" s="120">
        <v>2</v>
      </c>
      <c r="E18" s="139">
        <f t="shared" si="1"/>
        <v>100000</v>
      </c>
      <c r="F18" s="56"/>
      <c r="G18" s="175"/>
      <c r="H18" s="226"/>
      <c r="I18" s="230">
        <f t="shared" si="2"/>
        <v>550000</v>
      </c>
    </row>
    <row r="19" spans="1:9" x14ac:dyDescent="0.35">
      <c r="A19" s="219">
        <v>44943</v>
      </c>
      <c r="B19" s="160">
        <v>1</v>
      </c>
      <c r="C19" s="121">
        <f t="shared" si="0"/>
        <v>150000</v>
      </c>
      <c r="D19" s="120"/>
      <c r="E19" s="139">
        <f t="shared" si="1"/>
        <v>0</v>
      </c>
      <c r="F19" s="56"/>
      <c r="G19" s="175"/>
      <c r="H19" s="226"/>
      <c r="I19" s="230">
        <f t="shared" si="2"/>
        <v>150000</v>
      </c>
    </row>
    <row r="20" spans="1:9" x14ac:dyDescent="0.35">
      <c r="A20" s="219">
        <v>44944</v>
      </c>
      <c r="B20" s="160"/>
      <c r="C20" s="121">
        <f t="shared" si="0"/>
        <v>0</v>
      </c>
      <c r="D20" s="120"/>
      <c r="E20" s="139">
        <f t="shared" si="1"/>
        <v>0</v>
      </c>
      <c r="F20" s="56"/>
      <c r="G20" s="175"/>
      <c r="H20" s="226"/>
      <c r="I20" s="230">
        <f t="shared" si="2"/>
        <v>0</v>
      </c>
    </row>
    <row r="21" spans="1:9" x14ac:dyDescent="0.35">
      <c r="A21" s="219">
        <v>44945</v>
      </c>
      <c r="B21" s="160"/>
      <c r="C21" s="121">
        <f t="shared" si="0"/>
        <v>0</v>
      </c>
      <c r="D21" s="120"/>
      <c r="E21" s="139">
        <f t="shared" si="1"/>
        <v>0</v>
      </c>
      <c r="F21" s="56"/>
      <c r="G21" s="175"/>
      <c r="H21" s="226"/>
      <c r="I21" s="230">
        <f t="shared" si="2"/>
        <v>0</v>
      </c>
    </row>
    <row r="22" spans="1:9" x14ac:dyDescent="0.35">
      <c r="A22" s="219">
        <v>44946</v>
      </c>
      <c r="B22" s="160"/>
      <c r="C22" s="121">
        <f t="shared" si="0"/>
        <v>0</v>
      </c>
      <c r="D22" s="120"/>
      <c r="E22" s="139">
        <f t="shared" si="1"/>
        <v>0</v>
      </c>
      <c r="F22" s="56"/>
      <c r="G22" s="175"/>
      <c r="H22" s="226"/>
      <c r="I22" s="230">
        <f t="shared" si="2"/>
        <v>0</v>
      </c>
    </row>
    <row r="23" spans="1:9" x14ac:dyDescent="0.35">
      <c r="A23" s="219">
        <v>44947</v>
      </c>
      <c r="B23" s="160"/>
      <c r="C23" s="121">
        <f t="shared" si="0"/>
        <v>0</v>
      </c>
      <c r="D23" s="120"/>
      <c r="E23" s="139">
        <f t="shared" si="1"/>
        <v>0</v>
      </c>
      <c r="F23" s="56"/>
      <c r="G23" s="175"/>
      <c r="H23" s="226"/>
      <c r="I23" s="230">
        <f t="shared" si="2"/>
        <v>0</v>
      </c>
    </row>
    <row r="24" spans="1:9" x14ac:dyDescent="0.35">
      <c r="A24" s="219">
        <v>44948</v>
      </c>
      <c r="B24" s="160"/>
      <c r="C24" s="121">
        <f t="shared" si="0"/>
        <v>0</v>
      </c>
      <c r="D24" s="120"/>
      <c r="E24" s="139">
        <f t="shared" si="1"/>
        <v>0</v>
      </c>
      <c r="F24" s="56"/>
      <c r="G24" s="175"/>
      <c r="H24" s="226"/>
      <c r="I24" s="230">
        <f t="shared" si="2"/>
        <v>0</v>
      </c>
    </row>
    <row r="25" spans="1:9" x14ac:dyDescent="0.35">
      <c r="A25" s="219">
        <v>44949</v>
      </c>
      <c r="B25" s="160"/>
      <c r="C25" s="121">
        <f t="shared" si="0"/>
        <v>0</v>
      </c>
      <c r="D25" s="120"/>
      <c r="E25" s="139">
        <f t="shared" si="1"/>
        <v>0</v>
      </c>
      <c r="F25" s="56"/>
      <c r="G25" s="175"/>
      <c r="H25" s="226"/>
      <c r="I25" s="230">
        <f t="shared" si="2"/>
        <v>0</v>
      </c>
    </row>
    <row r="26" spans="1:9" x14ac:dyDescent="0.35">
      <c r="A26" s="219">
        <v>44950</v>
      </c>
      <c r="B26" s="160"/>
      <c r="C26" s="121">
        <f t="shared" si="0"/>
        <v>0</v>
      </c>
      <c r="D26" s="120"/>
      <c r="E26" s="139">
        <f t="shared" si="1"/>
        <v>0</v>
      </c>
      <c r="F26" s="56"/>
      <c r="G26" s="175"/>
      <c r="H26" s="226"/>
      <c r="I26" s="230">
        <f t="shared" si="2"/>
        <v>0</v>
      </c>
    </row>
    <row r="27" spans="1:9" x14ac:dyDescent="0.35">
      <c r="A27" s="219">
        <v>44951</v>
      </c>
      <c r="B27" s="160"/>
      <c r="C27" s="121">
        <f t="shared" si="0"/>
        <v>0</v>
      </c>
      <c r="D27" s="120"/>
      <c r="E27" s="139">
        <f t="shared" si="1"/>
        <v>0</v>
      </c>
      <c r="F27" s="56"/>
      <c r="G27" s="175"/>
      <c r="H27" s="226"/>
      <c r="I27" s="230">
        <f t="shared" si="2"/>
        <v>0</v>
      </c>
    </row>
    <row r="28" spans="1:9" x14ac:dyDescent="0.35">
      <c r="A28" s="219">
        <v>44952</v>
      </c>
      <c r="B28" s="160">
        <v>1</v>
      </c>
      <c r="C28" s="121">
        <f t="shared" si="0"/>
        <v>150000</v>
      </c>
      <c r="D28" s="120"/>
      <c r="E28" s="139">
        <f t="shared" si="1"/>
        <v>0</v>
      </c>
      <c r="F28" s="56"/>
      <c r="G28" s="175"/>
      <c r="H28" s="226"/>
      <c r="I28" s="230">
        <f t="shared" si="2"/>
        <v>150000</v>
      </c>
    </row>
    <row r="29" spans="1:9" x14ac:dyDescent="0.35">
      <c r="A29" s="219">
        <v>44953</v>
      </c>
      <c r="B29" s="160">
        <v>1</v>
      </c>
      <c r="C29" s="121">
        <f t="shared" si="0"/>
        <v>150000</v>
      </c>
      <c r="D29" s="120"/>
      <c r="E29" s="139">
        <f t="shared" si="1"/>
        <v>0</v>
      </c>
      <c r="F29" s="56"/>
      <c r="G29" s="175"/>
      <c r="H29" s="226"/>
      <c r="I29" s="230">
        <f t="shared" si="2"/>
        <v>150000</v>
      </c>
    </row>
    <row r="30" spans="1:9" x14ac:dyDescent="0.35">
      <c r="A30" s="219">
        <v>44954</v>
      </c>
      <c r="B30" s="160"/>
      <c r="C30" s="121">
        <f t="shared" si="0"/>
        <v>0</v>
      </c>
      <c r="D30" s="120"/>
      <c r="E30" s="139">
        <f t="shared" si="1"/>
        <v>0</v>
      </c>
      <c r="F30" s="56"/>
      <c r="G30" s="175"/>
      <c r="H30" s="226"/>
      <c r="I30" s="230">
        <f t="shared" si="2"/>
        <v>0</v>
      </c>
    </row>
    <row r="31" spans="1:9" x14ac:dyDescent="0.35">
      <c r="A31" s="219">
        <v>44955</v>
      </c>
      <c r="B31" s="160"/>
      <c r="C31" s="121">
        <f t="shared" si="0"/>
        <v>0</v>
      </c>
      <c r="D31" s="120"/>
      <c r="E31" s="139">
        <f t="shared" si="1"/>
        <v>0</v>
      </c>
      <c r="F31" s="56"/>
      <c r="G31" s="175"/>
      <c r="H31" s="226"/>
      <c r="I31" s="230">
        <f t="shared" si="2"/>
        <v>0</v>
      </c>
    </row>
    <row r="32" spans="1:9" x14ac:dyDescent="0.35">
      <c r="A32" s="219">
        <v>44956</v>
      </c>
      <c r="B32" s="160">
        <v>3</v>
      </c>
      <c r="C32" s="121">
        <f t="shared" si="0"/>
        <v>450000</v>
      </c>
      <c r="D32" s="120"/>
      <c r="E32" s="139">
        <f t="shared" si="1"/>
        <v>0</v>
      </c>
      <c r="F32" s="56"/>
      <c r="G32" s="175"/>
      <c r="H32" s="226"/>
      <c r="I32" s="230">
        <f t="shared" si="2"/>
        <v>450000</v>
      </c>
    </row>
    <row r="33" spans="1:9" x14ac:dyDescent="0.35">
      <c r="A33" s="220">
        <v>44957</v>
      </c>
      <c r="B33" s="211">
        <v>1</v>
      </c>
      <c r="C33" s="146">
        <f t="shared" si="0"/>
        <v>150000</v>
      </c>
      <c r="D33" s="212"/>
      <c r="E33" s="213">
        <f t="shared" si="1"/>
        <v>0</v>
      </c>
      <c r="F33" s="222"/>
      <c r="G33" s="214"/>
      <c r="H33" s="142"/>
      <c r="I33" s="231">
        <f t="shared" si="2"/>
        <v>150000</v>
      </c>
    </row>
    <row r="34" spans="1:9" x14ac:dyDescent="0.35">
      <c r="A34" s="219">
        <v>44958</v>
      </c>
      <c r="B34" s="223">
        <v>3</v>
      </c>
      <c r="C34" s="215">
        <f t="shared" si="0"/>
        <v>450000</v>
      </c>
      <c r="D34" s="120"/>
      <c r="E34" s="163"/>
      <c r="F34" s="56"/>
      <c r="G34" s="46"/>
      <c r="H34" s="226"/>
      <c r="I34" s="230">
        <f t="shared" si="2"/>
        <v>450000</v>
      </c>
    </row>
    <row r="35" spans="1:9" x14ac:dyDescent="0.35">
      <c r="A35" s="219">
        <v>44959</v>
      </c>
      <c r="B35" s="160"/>
      <c r="C35" s="120"/>
      <c r="D35" s="120"/>
      <c r="E35" s="163"/>
      <c r="F35" s="56"/>
      <c r="G35" s="46"/>
      <c r="H35" s="226"/>
      <c r="I35" s="230">
        <f t="shared" si="2"/>
        <v>0</v>
      </c>
    </row>
    <row r="36" spans="1:9" x14ac:dyDescent="0.35">
      <c r="A36" s="219">
        <v>44960</v>
      </c>
      <c r="B36" s="160"/>
      <c r="C36" s="120"/>
      <c r="D36" s="120"/>
      <c r="E36" s="163"/>
      <c r="F36" s="56"/>
      <c r="G36" s="46"/>
      <c r="H36" s="226"/>
      <c r="I36" s="230">
        <f t="shared" si="2"/>
        <v>0</v>
      </c>
    </row>
    <row r="37" spans="1:9" x14ac:dyDescent="0.35">
      <c r="A37" s="219">
        <v>44961</v>
      </c>
      <c r="B37" s="160"/>
      <c r="C37" s="120"/>
      <c r="D37" s="120"/>
      <c r="E37" s="163"/>
      <c r="F37" s="56"/>
      <c r="G37" s="46"/>
      <c r="H37" s="226"/>
      <c r="I37" s="230">
        <f t="shared" si="2"/>
        <v>0</v>
      </c>
    </row>
    <row r="38" spans="1:9" x14ac:dyDescent="0.35">
      <c r="A38" s="219">
        <v>44962</v>
      </c>
      <c r="B38" s="160"/>
      <c r="C38" s="120"/>
      <c r="D38" s="120"/>
      <c r="E38" s="163"/>
      <c r="F38" s="56"/>
      <c r="G38" s="46"/>
      <c r="H38" s="226"/>
      <c r="I38" s="230">
        <f t="shared" si="2"/>
        <v>0</v>
      </c>
    </row>
    <row r="39" spans="1:9" x14ac:dyDescent="0.35">
      <c r="A39" s="219">
        <v>44963</v>
      </c>
      <c r="B39" s="160"/>
      <c r="C39" s="120"/>
      <c r="D39" s="120"/>
      <c r="E39" s="163"/>
      <c r="F39" s="56"/>
      <c r="G39" s="46"/>
      <c r="H39" s="226"/>
      <c r="I39" s="230">
        <f t="shared" si="2"/>
        <v>0</v>
      </c>
    </row>
    <row r="40" spans="1:9" x14ac:dyDescent="0.35">
      <c r="A40" s="219">
        <v>44964</v>
      </c>
      <c r="B40" s="160"/>
      <c r="C40" s="120"/>
      <c r="D40" s="120"/>
      <c r="E40" s="163"/>
      <c r="F40" s="56"/>
      <c r="G40" s="46"/>
      <c r="H40" s="226"/>
      <c r="I40" s="230">
        <f t="shared" si="2"/>
        <v>0</v>
      </c>
    </row>
    <row r="41" spans="1:9" x14ac:dyDescent="0.35">
      <c r="A41" s="219">
        <v>44965</v>
      </c>
      <c r="B41" s="160"/>
      <c r="C41" s="120"/>
      <c r="D41" s="120"/>
      <c r="E41" s="163"/>
      <c r="F41" s="56"/>
      <c r="G41" s="46"/>
      <c r="H41" s="226"/>
      <c r="I41" s="230">
        <f t="shared" si="2"/>
        <v>0</v>
      </c>
    </row>
    <row r="42" spans="1:9" x14ac:dyDescent="0.35">
      <c r="A42" s="219">
        <v>44966</v>
      </c>
      <c r="B42" s="160"/>
      <c r="C42" s="120"/>
      <c r="D42" s="120"/>
      <c r="E42" s="163"/>
      <c r="F42" s="56"/>
      <c r="G42" s="46"/>
      <c r="H42" s="226"/>
      <c r="I42" s="230">
        <f t="shared" si="2"/>
        <v>0</v>
      </c>
    </row>
    <row r="43" spans="1:9" ht="15" thickBot="1" x14ac:dyDescent="0.4">
      <c r="A43" s="221">
        <v>44967</v>
      </c>
      <c r="B43" s="161"/>
      <c r="C43" s="162"/>
      <c r="D43" s="162"/>
      <c r="E43" s="164"/>
      <c r="F43" s="233"/>
      <c r="G43" s="234"/>
      <c r="H43" s="235"/>
      <c r="I43" s="232"/>
    </row>
  </sheetData>
  <mergeCells count="2">
    <mergeCell ref="A1:I1"/>
    <mergeCell ref="K5:L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E8636-1567-4BD5-8593-7AC2B73A16EF}">
  <dimension ref="A1:F366"/>
  <sheetViews>
    <sheetView workbookViewId="0">
      <selection activeCell="D26" sqref="D26"/>
    </sheetView>
  </sheetViews>
  <sheetFormatPr defaultRowHeight="14.5" x14ac:dyDescent="0.35"/>
  <cols>
    <col min="1" max="1" width="8.7265625" style="1"/>
    <col min="2" max="2" width="17.54296875" style="3" customWidth="1"/>
    <col min="3" max="3" width="24.1796875" style="12" customWidth="1"/>
    <col min="4" max="4" width="21.1796875" style="3" customWidth="1"/>
    <col min="5" max="5" width="22.81640625" style="153" customWidth="1"/>
    <col min="6" max="6" width="18.7265625" style="1" customWidth="1"/>
  </cols>
  <sheetData>
    <row r="1" spans="1:6" x14ac:dyDescent="0.35">
      <c r="A1" s="6"/>
      <c r="B1" s="119" t="s">
        <v>266</v>
      </c>
      <c r="C1" s="86" t="s">
        <v>75</v>
      </c>
      <c r="D1" s="119" t="s">
        <v>283</v>
      </c>
      <c r="E1" s="119" t="s">
        <v>75</v>
      </c>
      <c r="F1" s="119" t="s">
        <v>284</v>
      </c>
    </row>
    <row r="2" spans="1:6" x14ac:dyDescent="0.35">
      <c r="A2" s="154">
        <v>44927</v>
      </c>
      <c r="B2" s="125">
        <v>555000</v>
      </c>
      <c r="C2" s="155" t="s">
        <v>285</v>
      </c>
      <c r="D2" s="125">
        <v>250000</v>
      </c>
      <c r="E2" s="156" t="s">
        <v>286</v>
      </c>
      <c r="F2" s="124">
        <f>B2-D2</f>
        <v>305000</v>
      </c>
    </row>
    <row r="3" spans="1:6" ht="43.5" x14ac:dyDescent="0.35">
      <c r="A3" s="154">
        <v>44928</v>
      </c>
      <c r="B3" s="125"/>
      <c r="C3" s="155"/>
      <c r="D3" s="125">
        <v>220000</v>
      </c>
      <c r="E3" s="157" t="s">
        <v>305</v>
      </c>
      <c r="F3" s="124">
        <f>F2+B3-D3</f>
        <v>85000</v>
      </c>
    </row>
    <row r="4" spans="1:6" ht="72.5" x14ac:dyDescent="0.35">
      <c r="A4" s="154">
        <v>44929</v>
      </c>
      <c r="B4" s="125">
        <v>716000</v>
      </c>
      <c r="C4" s="157" t="s">
        <v>306</v>
      </c>
      <c r="D4" s="125">
        <f>35000+50000+300000+10000+35000</f>
        <v>430000</v>
      </c>
      <c r="E4" s="157" t="s">
        <v>307</v>
      </c>
      <c r="F4" s="124">
        <f>F3+B4-D4</f>
        <v>371000</v>
      </c>
    </row>
    <row r="5" spans="1:6" ht="29" x14ac:dyDescent="0.35">
      <c r="A5" s="154">
        <v>44930</v>
      </c>
      <c r="B5" s="125"/>
      <c r="C5" s="155"/>
      <c r="D5" s="125">
        <f>95000+23000</f>
        <v>118000</v>
      </c>
      <c r="E5" s="157" t="s">
        <v>330</v>
      </c>
      <c r="F5" s="124">
        <f t="shared" ref="F5:F67" si="0">F4+B5-D5</f>
        <v>253000</v>
      </c>
    </row>
    <row r="6" spans="1:6" ht="58" x14ac:dyDescent="0.35">
      <c r="A6" s="154">
        <v>44931</v>
      </c>
      <c r="B6" s="125"/>
      <c r="C6" s="155"/>
      <c r="D6" s="125">
        <f>35000+75000+52000+10000</f>
        <v>172000</v>
      </c>
      <c r="E6" s="157" t="s">
        <v>341</v>
      </c>
      <c r="F6" s="124">
        <f t="shared" si="0"/>
        <v>81000</v>
      </c>
    </row>
    <row r="7" spans="1:6" ht="43.5" x14ac:dyDescent="0.35">
      <c r="A7" s="154">
        <v>44932</v>
      </c>
      <c r="B7" s="125">
        <v>1000000</v>
      </c>
      <c r="C7" s="155"/>
      <c r="D7" s="125">
        <f>35000+181000+500000</f>
        <v>716000</v>
      </c>
      <c r="E7" s="157" t="s">
        <v>355</v>
      </c>
      <c r="F7" s="124">
        <f t="shared" si="0"/>
        <v>365000</v>
      </c>
    </row>
    <row r="8" spans="1:6" ht="43.5" x14ac:dyDescent="0.35">
      <c r="A8" s="154">
        <v>44933</v>
      </c>
      <c r="B8" s="125"/>
      <c r="C8" s="155"/>
      <c r="D8" s="125">
        <f>35000+41000+75000</f>
        <v>151000</v>
      </c>
      <c r="E8" s="157" t="s">
        <v>359</v>
      </c>
      <c r="F8" s="124">
        <f t="shared" si="0"/>
        <v>214000</v>
      </c>
    </row>
    <row r="9" spans="1:6" ht="116" x14ac:dyDescent="0.35">
      <c r="A9" s="154">
        <v>44934</v>
      </c>
      <c r="B9" s="125">
        <v>6000000</v>
      </c>
      <c r="C9" s="155" t="s">
        <v>398</v>
      </c>
      <c r="D9" s="125">
        <f>1900000+1500000+35000+50000+300000+114000+25000+500000</f>
        <v>4424000</v>
      </c>
      <c r="E9" s="157" t="s">
        <v>379</v>
      </c>
      <c r="F9" s="124">
        <f t="shared" si="0"/>
        <v>1790000</v>
      </c>
    </row>
    <row r="10" spans="1:6" ht="29" x14ac:dyDescent="0.35">
      <c r="A10" s="154">
        <v>44935</v>
      </c>
      <c r="B10" s="125"/>
      <c r="C10" s="155"/>
      <c r="D10" s="125">
        <f>550000+35000</f>
        <v>585000</v>
      </c>
      <c r="E10" s="157" t="s">
        <v>376</v>
      </c>
      <c r="F10" s="124">
        <f t="shared" si="0"/>
        <v>1205000</v>
      </c>
    </row>
    <row r="11" spans="1:6" ht="29.5" thickBot="1" x14ac:dyDescent="0.4">
      <c r="A11" s="154">
        <v>44936</v>
      </c>
      <c r="B11" s="125"/>
      <c r="C11" s="155"/>
      <c r="D11" s="125">
        <f>35000+29000</f>
        <v>64000</v>
      </c>
      <c r="E11" s="187" t="s">
        <v>393</v>
      </c>
      <c r="F11" s="124">
        <f t="shared" si="0"/>
        <v>1141000</v>
      </c>
    </row>
    <row r="12" spans="1:6" ht="73" thickBot="1" x14ac:dyDescent="0.4">
      <c r="A12" s="154">
        <v>44937</v>
      </c>
      <c r="B12" s="125"/>
      <c r="C12" s="155"/>
      <c r="D12" s="185">
        <f>87000+60000+30000+40000+278000+81000</f>
        <v>576000</v>
      </c>
      <c r="E12" s="188" t="s">
        <v>396</v>
      </c>
      <c r="F12" s="186">
        <f t="shared" si="0"/>
        <v>565000</v>
      </c>
    </row>
    <row r="13" spans="1:6" ht="29" x14ac:dyDescent="0.35">
      <c r="A13" s="154">
        <v>44938</v>
      </c>
      <c r="B13" s="125">
        <v>2800000</v>
      </c>
      <c r="C13" s="155" t="s">
        <v>399</v>
      </c>
      <c r="D13" s="125">
        <f>60000+35000</f>
        <v>95000</v>
      </c>
      <c r="E13" s="189" t="s">
        <v>397</v>
      </c>
      <c r="F13" s="124">
        <f t="shared" si="0"/>
        <v>3270000</v>
      </c>
    </row>
    <row r="14" spans="1:6" ht="43.5" x14ac:dyDescent="0.35">
      <c r="A14" s="154">
        <v>44939</v>
      </c>
      <c r="B14" s="125">
        <v>80000</v>
      </c>
      <c r="C14" s="155" t="s">
        <v>414</v>
      </c>
      <c r="D14" s="125">
        <f>50000+25000+6000</f>
        <v>81000</v>
      </c>
      <c r="E14" s="157" t="s">
        <v>412</v>
      </c>
      <c r="F14" s="124">
        <f t="shared" si="0"/>
        <v>3269000</v>
      </c>
    </row>
    <row r="15" spans="1:6" ht="29" x14ac:dyDescent="0.35">
      <c r="A15" s="154">
        <v>44940</v>
      </c>
      <c r="B15" s="125"/>
      <c r="C15" s="155"/>
      <c r="D15" s="125">
        <f>50000+335000</f>
        <v>385000</v>
      </c>
      <c r="E15" s="157" t="s">
        <v>413</v>
      </c>
      <c r="F15" s="124">
        <f t="shared" si="0"/>
        <v>2884000</v>
      </c>
    </row>
    <row r="16" spans="1:6" ht="58" x14ac:dyDescent="0.35">
      <c r="A16" s="154">
        <v>44941</v>
      </c>
      <c r="B16" s="125">
        <v>400000</v>
      </c>
      <c r="C16" s="155" t="s">
        <v>430</v>
      </c>
      <c r="D16" s="125">
        <f>1000*(119+35+60+18)</f>
        <v>232000</v>
      </c>
      <c r="E16" s="157" t="s">
        <v>431</v>
      </c>
      <c r="F16" s="124">
        <f t="shared" si="0"/>
        <v>3052000</v>
      </c>
    </row>
    <row r="17" spans="1:6" ht="58" x14ac:dyDescent="0.35">
      <c r="A17" s="154">
        <v>44942</v>
      </c>
      <c r="B17" s="125"/>
      <c r="C17" s="155"/>
      <c r="D17" s="125">
        <f>250000+200000+35000+71000</f>
        <v>556000</v>
      </c>
      <c r="E17" s="157" t="s">
        <v>443</v>
      </c>
      <c r="F17" s="124">
        <f t="shared" si="0"/>
        <v>2496000</v>
      </c>
    </row>
    <row r="18" spans="1:6" ht="58" x14ac:dyDescent="0.35">
      <c r="A18" s="154">
        <v>44943</v>
      </c>
      <c r="B18" s="125">
        <v>100000</v>
      </c>
      <c r="C18" s="155" t="s">
        <v>444</v>
      </c>
      <c r="D18" s="125">
        <f>100000+55000+40000+30000</f>
        <v>225000</v>
      </c>
      <c r="E18" s="157" t="s">
        <v>458</v>
      </c>
      <c r="F18" s="124">
        <f t="shared" si="0"/>
        <v>2371000</v>
      </c>
    </row>
    <row r="19" spans="1:6" ht="101.5" x14ac:dyDescent="0.35">
      <c r="A19" s="154">
        <v>44944</v>
      </c>
      <c r="B19" s="125"/>
      <c r="C19" s="155"/>
      <c r="D19" s="125">
        <f>300000+111000+35000+150000+100000+200000+250000</f>
        <v>1146000</v>
      </c>
      <c r="E19" s="157" t="s">
        <v>447</v>
      </c>
      <c r="F19" s="124">
        <f t="shared" si="0"/>
        <v>1225000</v>
      </c>
    </row>
    <row r="20" spans="1:6" ht="58" x14ac:dyDescent="0.35">
      <c r="A20" s="154">
        <v>44945</v>
      </c>
      <c r="B20" s="125"/>
      <c r="C20" s="155"/>
      <c r="D20" s="125">
        <f>655000+135000</f>
        <v>790000</v>
      </c>
      <c r="E20" s="157" t="s">
        <v>456</v>
      </c>
      <c r="F20" s="124">
        <f t="shared" si="0"/>
        <v>435000</v>
      </c>
    </row>
    <row r="21" spans="1:6" x14ac:dyDescent="0.35">
      <c r="A21" s="154">
        <v>44946</v>
      </c>
      <c r="B21" s="125"/>
      <c r="C21" s="155"/>
      <c r="D21" s="125">
        <v>55000</v>
      </c>
      <c r="E21" s="156" t="s">
        <v>457</v>
      </c>
      <c r="F21" s="124">
        <f t="shared" si="0"/>
        <v>380000</v>
      </c>
    </row>
    <row r="22" spans="1:6" x14ac:dyDescent="0.35">
      <c r="A22" s="154">
        <v>44947</v>
      </c>
      <c r="B22" s="125"/>
      <c r="C22" s="155"/>
      <c r="D22" s="125">
        <v>100000</v>
      </c>
      <c r="E22" s="156" t="s">
        <v>464</v>
      </c>
      <c r="F22" s="124">
        <f t="shared" si="0"/>
        <v>280000</v>
      </c>
    </row>
    <row r="23" spans="1:6" x14ac:dyDescent="0.35">
      <c r="A23" s="154">
        <v>44948</v>
      </c>
      <c r="B23" s="125">
        <v>1800000</v>
      </c>
      <c r="C23" s="155" t="s">
        <v>465</v>
      </c>
      <c r="D23" s="125"/>
      <c r="E23" s="156"/>
      <c r="F23" s="124">
        <f t="shared" si="0"/>
        <v>2080000</v>
      </c>
    </row>
    <row r="24" spans="1:6" ht="58" x14ac:dyDescent="0.35">
      <c r="A24" s="154">
        <v>44949</v>
      </c>
      <c r="B24" s="125"/>
      <c r="D24" s="125">
        <f>1000*(160+90+70+25)</f>
        <v>345000</v>
      </c>
      <c r="E24" s="155" t="s">
        <v>469</v>
      </c>
      <c r="F24" s="124">
        <f t="shared" si="0"/>
        <v>1735000</v>
      </c>
    </row>
    <row r="25" spans="1:6" ht="43.5" x14ac:dyDescent="0.35">
      <c r="A25" s="154">
        <v>44950</v>
      </c>
      <c r="B25" s="125">
        <v>300000</v>
      </c>
      <c r="C25" s="155" t="s">
        <v>470</v>
      </c>
      <c r="D25" s="125">
        <v>470000</v>
      </c>
      <c r="E25" s="157" t="s">
        <v>471</v>
      </c>
      <c r="F25" s="124">
        <f t="shared" si="0"/>
        <v>1565000</v>
      </c>
    </row>
    <row r="26" spans="1:6" x14ac:dyDescent="0.35">
      <c r="A26" s="154">
        <v>44951</v>
      </c>
      <c r="B26" s="125"/>
      <c r="C26" s="155"/>
      <c r="D26" s="125"/>
      <c r="E26" s="156"/>
      <c r="F26" s="124">
        <f t="shared" si="0"/>
        <v>1565000</v>
      </c>
    </row>
    <row r="27" spans="1:6" x14ac:dyDescent="0.35">
      <c r="A27" s="154">
        <v>44952</v>
      </c>
      <c r="B27" s="125"/>
      <c r="C27" s="155"/>
      <c r="D27" s="125"/>
      <c r="E27" s="156"/>
      <c r="F27" s="124">
        <f t="shared" si="0"/>
        <v>1565000</v>
      </c>
    </row>
    <row r="28" spans="1:6" x14ac:dyDescent="0.35">
      <c r="A28" s="154">
        <v>44953</v>
      </c>
      <c r="B28" s="125"/>
      <c r="C28" s="155"/>
      <c r="D28" s="125"/>
      <c r="E28" s="156"/>
      <c r="F28" s="124">
        <f t="shared" si="0"/>
        <v>1565000</v>
      </c>
    </row>
    <row r="29" spans="1:6" x14ac:dyDescent="0.35">
      <c r="A29" s="154">
        <v>44954</v>
      </c>
      <c r="B29" s="125"/>
      <c r="C29" s="155"/>
      <c r="D29" s="125"/>
      <c r="E29" s="156"/>
      <c r="F29" s="124">
        <f t="shared" si="0"/>
        <v>1565000</v>
      </c>
    </row>
    <row r="30" spans="1:6" x14ac:dyDescent="0.35">
      <c r="A30" s="154">
        <v>44955</v>
      </c>
      <c r="B30" s="125"/>
      <c r="C30" s="155"/>
      <c r="D30" s="125"/>
      <c r="E30" s="156"/>
      <c r="F30" s="124">
        <f t="shared" si="0"/>
        <v>1565000</v>
      </c>
    </row>
    <row r="31" spans="1:6" x14ac:dyDescent="0.35">
      <c r="A31" s="154">
        <v>44956</v>
      </c>
      <c r="B31" s="125"/>
      <c r="C31" s="155"/>
      <c r="D31" s="125"/>
      <c r="E31" s="156"/>
      <c r="F31" s="124">
        <f t="shared" si="0"/>
        <v>1565000</v>
      </c>
    </row>
    <row r="32" spans="1:6" x14ac:dyDescent="0.35">
      <c r="A32" s="154">
        <v>44957</v>
      </c>
      <c r="B32" s="125"/>
      <c r="C32" s="155"/>
      <c r="D32" s="125"/>
      <c r="E32" s="156"/>
      <c r="F32" s="124">
        <f t="shared" si="0"/>
        <v>1565000</v>
      </c>
    </row>
    <row r="33" spans="1:6" x14ac:dyDescent="0.35">
      <c r="A33" s="154">
        <v>44958</v>
      </c>
      <c r="B33" s="125"/>
      <c r="C33" s="155"/>
      <c r="D33" s="125"/>
      <c r="E33" s="156"/>
      <c r="F33" s="124">
        <f t="shared" si="0"/>
        <v>1565000</v>
      </c>
    </row>
    <row r="34" spans="1:6" x14ac:dyDescent="0.35">
      <c r="A34" s="154">
        <v>44959</v>
      </c>
      <c r="B34" s="125"/>
      <c r="C34" s="155"/>
      <c r="D34" s="125"/>
      <c r="E34" s="156"/>
      <c r="F34" s="124">
        <f t="shared" si="0"/>
        <v>1565000</v>
      </c>
    </row>
    <row r="35" spans="1:6" x14ac:dyDescent="0.35">
      <c r="A35" s="154">
        <v>44960</v>
      </c>
      <c r="B35" s="125"/>
      <c r="C35" s="155"/>
      <c r="D35" s="125"/>
      <c r="E35" s="156"/>
      <c r="F35" s="124">
        <f t="shared" si="0"/>
        <v>1565000</v>
      </c>
    </row>
    <row r="36" spans="1:6" x14ac:dyDescent="0.35">
      <c r="A36" s="154">
        <v>44961</v>
      </c>
      <c r="B36" s="125"/>
      <c r="C36" s="155"/>
      <c r="D36" s="125"/>
      <c r="E36" s="156"/>
      <c r="F36" s="124">
        <f t="shared" si="0"/>
        <v>1565000</v>
      </c>
    </row>
    <row r="37" spans="1:6" x14ac:dyDescent="0.35">
      <c r="A37" s="154">
        <v>44962</v>
      </c>
      <c r="B37" s="125"/>
      <c r="C37" s="155"/>
      <c r="D37" s="125"/>
      <c r="E37" s="156"/>
      <c r="F37" s="124">
        <f t="shared" si="0"/>
        <v>1565000</v>
      </c>
    </row>
    <row r="38" spans="1:6" x14ac:dyDescent="0.35">
      <c r="A38" s="154">
        <v>44963</v>
      </c>
      <c r="B38" s="125"/>
      <c r="C38" s="155"/>
      <c r="D38" s="125"/>
      <c r="E38" s="156"/>
      <c r="F38" s="124">
        <f t="shared" si="0"/>
        <v>1565000</v>
      </c>
    </row>
    <row r="39" spans="1:6" x14ac:dyDescent="0.35">
      <c r="A39" s="154">
        <v>44964</v>
      </c>
      <c r="B39" s="125"/>
      <c r="C39" s="155"/>
      <c r="D39" s="125"/>
      <c r="E39" s="156"/>
      <c r="F39" s="124">
        <f t="shared" si="0"/>
        <v>1565000</v>
      </c>
    </row>
    <row r="40" spans="1:6" x14ac:dyDescent="0.35">
      <c r="A40" s="154">
        <v>44965</v>
      </c>
      <c r="B40" s="125"/>
      <c r="C40" s="155"/>
      <c r="D40" s="125"/>
      <c r="E40" s="156"/>
      <c r="F40" s="124">
        <f t="shared" si="0"/>
        <v>1565000</v>
      </c>
    </row>
    <row r="41" spans="1:6" x14ac:dyDescent="0.35">
      <c r="A41" s="154">
        <v>44966</v>
      </c>
      <c r="B41" s="125"/>
      <c r="C41" s="155"/>
      <c r="D41" s="125"/>
      <c r="E41" s="156"/>
      <c r="F41" s="124">
        <f t="shared" si="0"/>
        <v>1565000</v>
      </c>
    </row>
    <row r="42" spans="1:6" x14ac:dyDescent="0.35">
      <c r="A42" s="154">
        <v>44967</v>
      </c>
      <c r="B42" s="125"/>
      <c r="C42" s="155"/>
      <c r="D42" s="125"/>
      <c r="E42" s="156"/>
      <c r="F42" s="124">
        <f t="shared" si="0"/>
        <v>1565000</v>
      </c>
    </row>
    <row r="43" spans="1:6" x14ac:dyDescent="0.35">
      <c r="A43" s="154">
        <v>44968</v>
      </c>
      <c r="B43" s="125"/>
      <c r="C43" s="155"/>
      <c r="D43" s="125"/>
      <c r="E43" s="156"/>
      <c r="F43" s="124">
        <f t="shared" si="0"/>
        <v>1565000</v>
      </c>
    </row>
    <row r="44" spans="1:6" x14ac:dyDescent="0.35">
      <c r="A44" s="154">
        <v>44969</v>
      </c>
      <c r="B44" s="125"/>
      <c r="C44" s="155"/>
      <c r="D44" s="125"/>
      <c r="E44" s="156"/>
      <c r="F44" s="124">
        <f t="shared" si="0"/>
        <v>1565000</v>
      </c>
    </row>
    <row r="45" spans="1:6" x14ac:dyDescent="0.35">
      <c r="A45" s="154">
        <v>44970</v>
      </c>
      <c r="B45" s="125"/>
      <c r="C45" s="155"/>
      <c r="D45" s="125"/>
      <c r="E45" s="156"/>
      <c r="F45" s="124">
        <f t="shared" si="0"/>
        <v>1565000</v>
      </c>
    </row>
    <row r="46" spans="1:6" x14ac:dyDescent="0.35">
      <c r="A46" s="154">
        <v>44971</v>
      </c>
      <c r="B46" s="125"/>
      <c r="C46" s="155"/>
      <c r="D46" s="125"/>
      <c r="E46" s="156"/>
      <c r="F46" s="124">
        <f t="shared" si="0"/>
        <v>1565000</v>
      </c>
    </row>
    <row r="47" spans="1:6" x14ac:dyDescent="0.35">
      <c r="A47" s="154">
        <v>44972</v>
      </c>
      <c r="B47" s="125"/>
      <c r="C47" s="155"/>
      <c r="D47" s="125"/>
      <c r="E47" s="156"/>
      <c r="F47" s="124">
        <f t="shared" si="0"/>
        <v>1565000</v>
      </c>
    </row>
    <row r="48" spans="1:6" x14ac:dyDescent="0.35">
      <c r="A48" s="154">
        <v>44973</v>
      </c>
      <c r="B48" s="125"/>
      <c r="C48" s="155"/>
      <c r="D48" s="125"/>
      <c r="E48" s="156"/>
      <c r="F48" s="124">
        <f t="shared" si="0"/>
        <v>1565000</v>
      </c>
    </row>
    <row r="49" spans="1:6" x14ac:dyDescent="0.35">
      <c r="A49" s="154">
        <v>44974</v>
      </c>
      <c r="B49" s="125"/>
      <c r="C49" s="155"/>
      <c r="D49" s="125"/>
      <c r="E49" s="156"/>
      <c r="F49" s="124">
        <f t="shared" si="0"/>
        <v>1565000</v>
      </c>
    </row>
    <row r="50" spans="1:6" x14ac:dyDescent="0.35">
      <c r="A50" s="154">
        <v>44975</v>
      </c>
      <c r="B50" s="125"/>
      <c r="C50" s="155"/>
      <c r="D50" s="125"/>
      <c r="E50" s="156"/>
      <c r="F50" s="124">
        <f t="shared" si="0"/>
        <v>1565000</v>
      </c>
    </row>
    <row r="51" spans="1:6" x14ac:dyDescent="0.35">
      <c r="A51" s="154">
        <v>44976</v>
      </c>
      <c r="B51" s="125"/>
      <c r="C51" s="155"/>
      <c r="D51" s="125"/>
      <c r="E51" s="156"/>
      <c r="F51" s="124">
        <f t="shared" si="0"/>
        <v>1565000</v>
      </c>
    </row>
    <row r="52" spans="1:6" x14ac:dyDescent="0.35">
      <c r="A52" s="154">
        <v>44977</v>
      </c>
      <c r="B52" s="125"/>
      <c r="C52" s="155"/>
      <c r="D52" s="125"/>
      <c r="E52" s="156"/>
      <c r="F52" s="124">
        <f t="shared" si="0"/>
        <v>1565000</v>
      </c>
    </row>
    <row r="53" spans="1:6" x14ac:dyDescent="0.35">
      <c r="A53" s="154">
        <v>44978</v>
      </c>
      <c r="B53" s="125"/>
      <c r="C53" s="155"/>
      <c r="D53" s="125"/>
      <c r="E53" s="156"/>
      <c r="F53" s="124">
        <f t="shared" si="0"/>
        <v>1565000</v>
      </c>
    </row>
    <row r="54" spans="1:6" x14ac:dyDescent="0.35">
      <c r="A54" s="154">
        <v>44979</v>
      </c>
      <c r="B54" s="125"/>
      <c r="C54" s="155"/>
      <c r="D54" s="125"/>
      <c r="E54" s="156"/>
      <c r="F54" s="124">
        <f t="shared" si="0"/>
        <v>1565000</v>
      </c>
    </row>
    <row r="55" spans="1:6" x14ac:dyDescent="0.35">
      <c r="A55" s="154">
        <v>44980</v>
      </c>
      <c r="B55" s="125"/>
      <c r="C55" s="155"/>
      <c r="D55" s="125"/>
      <c r="E55" s="156"/>
      <c r="F55" s="124">
        <f t="shared" si="0"/>
        <v>1565000</v>
      </c>
    </row>
    <row r="56" spans="1:6" x14ac:dyDescent="0.35">
      <c r="A56" s="154">
        <v>44981</v>
      </c>
      <c r="B56" s="125"/>
      <c r="C56" s="155"/>
      <c r="D56" s="125"/>
      <c r="E56" s="156"/>
      <c r="F56" s="124">
        <f t="shared" si="0"/>
        <v>1565000</v>
      </c>
    </row>
    <row r="57" spans="1:6" x14ac:dyDescent="0.35">
      <c r="A57" s="154">
        <v>44982</v>
      </c>
      <c r="B57" s="125"/>
      <c r="C57" s="155"/>
      <c r="D57" s="125"/>
      <c r="E57" s="156"/>
      <c r="F57" s="124">
        <f t="shared" si="0"/>
        <v>1565000</v>
      </c>
    </row>
    <row r="58" spans="1:6" x14ac:dyDescent="0.35">
      <c r="A58" s="154">
        <v>44983</v>
      </c>
      <c r="B58" s="125"/>
      <c r="C58" s="155"/>
      <c r="D58" s="125"/>
      <c r="E58" s="156"/>
      <c r="F58" s="124">
        <f t="shared" si="0"/>
        <v>1565000</v>
      </c>
    </row>
    <row r="59" spans="1:6" x14ac:dyDescent="0.35">
      <c r="A59" s="154">
        <v>44984</v>
      </c>
      <c r="B59" s="125"/>
      <c r="C59" s="155"/>
      <c r="D59" s="125"/>
      <c r="E59" s="156"/>
      <c r="F59" s="124">
        <f t="shared" si="0"/>
        <v>1565000</v>
      </c>
    </row>
    <row r="60" spans="1:6" x14ac:dyDescent="0.35">
      <c r="A60" s="154">
        <v>44985</v>
      </c>
      <c r="B60" s="125"/>
      <c r="C60" s="155"/>
      <c r="D60" s="125"/>
      <c r="E60" s="156"/>
      <c r="F60" s="124">
        <f t="shared" si="0"/>
        <v>1565000</v>
      </c>
    </row>
    <row r="61" spans="1:6" x14ac:dyDescent="0.35">
      <c r="A61" s="154">
        <v>44986</v>
      </c>
      <c r="B61" s="125"/>
      <c r="C61" s="155"/>
      <c r="D61" s="125"/>
      <c r="E61" s="156"/>
      <c r="F61" s="124">
        <f t="shared" si="0"/>
        <v>1565000</v>
      </c>
    </row>
    <row r="62" spans="1:6" x14ac:dyDescent="0.35">
      <c r="A62" s="154">
        <v>44987</v>
      </c>
      <c r="B62" s="125"/>
      <c r="C62" s="155"/>
      <c r="D62" s="125"/>
      <c r="E62" s="156"/>
      <c r="F62" s="124">
        <f t="shared" si="0"/>
        <v>1565000</v>
      </c>
    </row>
    <row r="63" spans="1:6" x14ac:dyDescent="0.35">
      <c r="A63" s="154">
        <v>44988</v>
      </c>
      <c r="B63" s="125"/>
      <c r="C63" s="155"/>
      <c r="D63" s="125"/>
      <c r="E63" s="156"/>
      <c r="F63" s="124">
        <f t="shared" si="0"/>
        <v>1565000</v>
      </c>
    </row>
    <row r="64" spans="1:6" x14ac:dyDescent="0.35">
      <c r="A64" s="154">
        <v>44989</v>
      </c>
      <c r="B64" s="125"/>
      <c r="C64" s="155"/>
      <c r="D64" s="125"/>
      <c r="E64" s="156"/>
      <c r="F64" s="124">
        <f t="shared" si="0"/>
        <v>1565000</v>
      </c>
    </row>
    <row r="65" spans="1:6" x14ac:dyDescent="0.35">
      <c r="A65" s="154">
        <v>44990</v>
      </c>
      <c r="B65" s="125"/>
      <c r="C65" s="155"/>
      <c r="D65" s="125"/>
      <c r="E65" s="156"/>
      <c r="F65" s="124">
        <f t="shared" si="0"/>
        <v>1565000</v>
      </c>
    </row>
    <row r="66" spans="1:6" x14ac:dyDescent="0.35">
      <c r="A66" s="154">
        <v>44991</v>
      </c>
      <c r="B66" s="125"/>
      <c r="C66" s="155"/>
      <c r="D66" s="125"/>
      <c r="E66" s="156"/>
      <c r="F66" s="124">
        <f t="shared" si="0"/>
        <v>1565000</v>
      </c>
    </row>
    <row r="67" spans="1:6" x14ac:dyDescent="0.35">
      <c r="A67" s="154">
        <v>44992</v>
      </c>
      <c r="B67" s="125"/>
      <c r="C67" s="155"/>
      <c r="D67" s="125"/>
      <c r="E67" s="156"/>
      <c r="F67" s="124">
        <f t="shared" si="0"/>
        <v>1565000</v>
      </c>
    </row>
    <row r="68" spans="1:6" x14ac:dyDescent="0.35">
      <c r="A68" s="154">
        <v>44993</v>
      </c>
      <c r="B68" s="125"/>
      <c r="C68" s="155"/>
      <c r="D68" s="125"/>
      <c r="E68" s="156"/>
      <c r="F68" s="124">
        <f t="shared" ref="F68:F131" si="1">F67+B68-D68</f>
        <v>1565000</v>
      </c>
    </row>
    <row r="69" spans="1:6" x14ac:dyDescent="0.35">
      <c r="A69" s="154">
        <v>44994</v>
      </c>
      <c r="B69" s="125"/>
      <c r="C69" s="155"/>
      <c r="D69" s="125"/>
      <c r="E69" s="156"/>
      <c r="F69" s="124">
        <f t="shared" si="1"/>
        <v>1565000</v>
      </c>
    </row>
    <row r="70" spans="1:6" x14ac:dyDescent="0.35">
      <c r="A70" s="154">
        <v>44995</v>
      </c>
      <c r="B70" s="125"/>
      <c r="C70" s="155"/>
      <c r="D70" s="125"/>
      <c r="E70" s="156"/>
      <c r="F70" s="124">
        <f t="shared" si="1"/>
        <v>1565000</v>
      </c>
    </row>
    <row r="71" spans="1:6" x14ac:dyDescent="0.35">
      <c r="A71" s="154">
        <v>44996</v>
      </c>
      <c r="B71" s="125"/>
      <c r="C71" s="155"/>
      <c r="D71" s="125"/>
      <c r="E71" s="156"/>
      <c r="F71" s="124">
        <f t="shared" si="1"/>
        <v>1565000</v>
      </c>
    </row>
    <row r="72" spans="1:6" x14ac:dyDescent="0.35">
      <c r="A72" s="154">
        <v>44997</v>
      </c>
      <c r="B72" s="125"/>
      <c r="C72" s="155"/>
      <c r="D72" s="125"/>
      <c r="E72" s="156"/>
      <c r="F72" s="124">
        <f t="shared" si="1"/>
        <v>1565000</v>
      </c>
    </row>
    <row r="73" spans="1:6" x14ac:dyDescent="0.35">
      <c r="A73" s="154">
        <v>44998</v>
      </c>
      <c r="B73" s="125"/>
      <c r="C73" s="155"/>
      <c r="D73" s="125"/>
      <c r="E73" s="156"/>
      <c r="F73" s="124">
        <f t="shared" si="1"/>
        <v>1565000</v>
      </c>
    </row>
    <row r="74" spans="1:6" x14ac:dyDescent="0.35">
      <c r="A74" s="154">
        <v>44999</v>
      </c>
      <c r="B74" s="125"/>
      <c r="C74" s="155"/>
      <c r="D74" s="125"/>
      <c r="E74" s="156"/>
      <c r="F74" s="124">
        <f t="shared" si="1"/>
        <v>1565000</v>
      </c>
    </row>
    <row r="75" spans="1:6" x14ac:dyDescent="0.35">
      <c r="A75" s="154">
        <v>45000</v>
      </c>
      <c r="B75" s="125"/>
      <c r="C75" s="155"/>
      <c r="D75" s="125"/>
      <c r="E75" s="156"/>
      <c r="F75" s="124">
        <f t="shared" si="1"/>
        <v>1565000</v>
      </c>
    </row>
    <row r="76" spans="1:6" x14ac:dyDescent="0.35">
      <c r="A76" s="154">
        <v>45001</v>
      </c>
      <c r="B76" s="125"/>
      <c r="C76" s="155"/>
      <c r="D76" s="125"/>
      <c r="E76" s="156"/>
      <c r="F76" s="124">
        <f t="shared" si="1"/>
        <v>1565000</v>
      </c>
    </row>
    <row r="77" spans="1:6" x14ac:dyDescent="0.35">
      <c r="A77" s="154">
        <v>45002</v>
      </c>
      <c r="B77" s="125"/>
      <c r="C77" s="155"/>
      <c r="D77" s="125"/>
      <c r="E77" s="156"/>
      <c r="F77" s="124">
        <f t="shared" si="1"/>
        <v>1565000</v>
      </c>
    </row>
    <row r="78" spans="1:6" x14ac:dyDescent="0.35">
      <c r="A78" s="154">
        <v>45003</v>
      </c>
      <c r="B78" s="125"/>
      <c r="C78" s="155"/>
      <c r="D78" s="125"/>
      <c r="E78" s="156"/>
      <c r="F78" s="124">
        <f t="shared" si="1"/>
        <v>1565000</v>
      </c>
    </row>
    <row r="79" spans="1:6" x14ac:dyDescent="0.35">
      <c r="A79" s="154">
        <v>45004</v>
      </c>
      <c r="B79" s="125"/>
      <c r="C79" s="155"/>
      <c r="D79" s="125"/>
      <c r="E79" s="156"/>
      <c r="F79" s="124">
        <f t="shared" si="1"/>
        <v>1565000</v>
      </c>
    </row>
    <row r="80" spans="1:6" x14ac:dyDescent="0.35">
      <c r="A80" s="154">
        <v>45005</v>
      </c>
      <c r="B80" s="125"/>
      <c r="C80" s="155"/>
      <c r="D80" s="125"/>
      <c r="E80" s="156"/>
      <c r="F80" s="124">
        <f t="shared" si="1"/>
        <v>1565000</v>
      </c>
    </row>
    <row r="81" spans="1:6" x14ac:dyDescent="0.35">
      <c r="A81" s="154">
        <v>45006</v>
      </c>
      <c r="B81" s="125"/>
      <c r="C81" s="155"/>
      <c r="D81" s="125"/>
      <c r="E81" s="156"/>
      <c r="F81" s="124">
        <f t="shared" si="1"/>
        <v>1565000</v>
      </c>
    </row>
    <row r="82" spans="1:6" x14ac:dyDescent="0.35">
      <c r="A82" s="154">
        <v>45007</v>
      </c>
      <c r="B82" s="125"/>
      <c r="C82" s="155"/>
      <c r="D82" s="125"/>
      <c r="E82" s="156"/>
      <c r="F82" s="124">
        <f t="shared" si="1"/>
        <v>1565000</v>
      </c>
    </row>
    <row r="83" spans="1:6" x14ac:dyDescent="0.35">
      <c r="A83" s="154">
        <v>45008</v>
      </c>
      <c r="B83" s="125"/>
      <c r="C83" s="155"/>
      <c r="D83" s="125"/>
      <c r="E83" s="156"/>
      <c r="F83" s="124">
        <f t="shared" si="1"/>
        <v>1565000</v>
      </c>
    </row>
    <row r="84" spans="1:6" x14ac:dyDescent="0.35">
      <c r="A84" s="154">
        <v>45009</v>
      </c>
      <c r="B84" s="125"/>
      <c r="C84" s="155"/>
      <c r="D84" s="125"/>
      <c r="E84" s="156"/>
      <c r="F84" s="124">
        <f t="shared" si="1"/>
        <v>1565000</v>
      </c>
    </row>
    <row r="85" spans="1:6" x14ac:dyDescent="0.35">
      <c r="A85" s="154">
        <v>45010</v>
      </c>
      <c r="B85" s="125"/>
      <c r="C85" s="155"/>
      <c r="D85" s="125"/>
      <c r="E85" s="156"/>
      <c r="F85" s="124">
        <f t="shared" si="1"/>
        <v>1565000</v>
      </c>
    </row>
    <row r="86" spans="1:6" x14ac:dyDescent="0.35">
      <c r="A86" s="154">
        <v>45011</v>
      </c>
      <c r="B86" s="125"/>
      <c r="C86" s="155"/>
      <c r="D86" s="125"/>
      <c r="E86" s="156"/>
      <c r="F86" s="124">
        <f t="shared" si="1"/>
        <v>1565000</v>
      </c>
    </row>
    <row r="87" spans="1:6" x14ac:dyDescent="0.35">
      <c r="A87" s="154">
        <v>45012</v>
      </c>
      <c r="B87" s="125"/>
      <c r="C87" s="155"/>
      <c r="D87" s="125"/>
      <c r="E87" s="156"/>
      <c r="F87" s="124">
        <f t="shared" si="1"/>
        <v>1565000</v>
      </c>
    </row>
    <row r="88" spans="1:6" x14ac:dyDescent="0.35">
      <c r="A88" s="154">
        <v>45013</v>
      </c>
      <c r="B88" s="125"/>
      <c r="C88" s="155"/>
      <c r="D88" s="125"/>
      <c r="E88" s="156"/>
      <c r="F88" s="124">
        <f t="shared" si="1"/>
        <v>1565000</v>
      </c>
    </row>
    <row r="89" spans="1:6" x14ac:dyDescent="0.35">
      <c r="A89" s="154">
        <v>45014</v>
      </c>
      <c r="B89" s="125"/>
      <c r="C89" s="155"/>
      <c r="D89" s="125"/>
      <c r="E89" s="156"/>
      <c r="F89" s="124">
        <f t="shared" si="1"/>
        <v>1565000</v>
      </c>
    </row>
    <row r="90" spans="1:6" x14ac:dyDescent="0.35">
      <c r="A90" s="154">
        <v>45015</v>
      </c>
      <c r="B90" s="125"/>
      <c r="C90" s="155"/>
      <c r="D90" s="125"/>
      <c r="E90" s="156"/>
      <c r="F90" s="124">
        <f t="shared" si="1"/>
        <v>1565000</v>
      </c>
    </row>
    <row r="91" spans="1:6" x14ac:dyDescent="0.35">
      <c r="A91" s="154">
        <v>45016</v>
      </c>
      <c r="B91" s="125"/>
      <c r="C91" s="155"/>
      <c r="D91" s="125"/>
      <c r="E91" s="156"/>
      <c r="F91" s="124">
        <f t="shared" si="1"/>
        <v>1565000</v>
      </c>
    </row>
    <row r="92" spans="1:6" x14ac:dyDescent="0.35">
      <c r="A92" s="154">
        <v>45017</v>
      </c>
      <c r="B92" s="125"/>
      <c r="C92" s="155"/>
      <c r="D92" s="125"/>
      <c r="E92" s="156"/>
      <c r="F92" s="124">
        <f t="shared" si="1"/>
        <v>1565000</v>
      </c>
    </row>
    <row r="93" spans="1:6" x14ac:dyDescent="0.35">
      <c r="A93" s="154">
        <v>45018</v>
      </c>
      <c r="B93" s="125"/>
      <c r="C93" s="155"/>
      <c r="D93" s="125"/>
      <c r="E93" s="156"/>
      <c r="F93" s="124">
        <f t="shared" si="1"/>
        <v>1565000</v>
      </c>
    </row>
    <row r="94" spans="1:6" x14ac:dyDescent="0.35">
      <c r="A94" s="154">
        <v>45019</v>
      </c>
      <c r="B94" s="125"/>
      <c r="C94" s="155"/>
      <c r="D94" s="125"/>
      <c r="E94" s="156"/>
      <c r="F94" s="124">
        <f t="shared" si="1"/>
        <v>1565000</v>
      </c>
    </row>
    <row r="95" spans="1:6" x14ac:dyDescent="0.35">
      <c r="A95" s="154">
        <v>45020</v>
      </c>
      <c r="B95" s="125"/>
      <c r="C95" s="155"/>
      <c r="D95" s="125"/>
      <c r="E95" s="156"/>
      <c r="F95" s="124">
        <f t="shared" si="1"/>
        <v>1565000</v>
      </c>
    </row>
    <row r="96" spans="1:6" x14ac:dyDescent="0.35">
      <c r="A96" s="154">
        <v>45021</v>
      </c>
      <c r="B96" s="125"/>
      <c r="C96" s="155"/>
      <c r="D96" s="125"/>
      <c r="E96" s="156"/>
      <c r="F96" s="124">
        <f t="shared" si="1"/>
        <v>1565000</v>
      </c>
    </row>
    <row r="97" spans="1:6" x14ac:dyDescent="0.35">
      <c r="A97" s="154">
        <v>45022</v>
      </c>
      <c r="B97" s="125"/>
      <c r="C97" s="155"/>
      <c r="D97" s="125"/>
      <c r="E97" s="156"/>
      <c r="F97" s="124">
        <f t="shared" si="1"/>
        <v>1565000</v>
      </c>
    </row>
    <row r="98" spans="1:6" x14ac:dyDescent="0.35">
      <c r="A98" s="154">
        <v>45023</v>
      </c>
      <c r="B98" s="125"/>
      <c r="C98" s="155"/>
      <c r="D98" s="125"/>
      <c r="E98" s="156"/>
      <c r="F98" s="124">
        <f t="shared" si="1"/>
        <v>1565000</v>
      </c>
    </row>
    <row r="99" spans="1:6" x14ac:dyDescent="0.35">
      <c r="A99" s="154">
        <v>45024</v>
      </c>
      <c r="B99" s="125"/>
      <c r="C99" s="155"/>
      <c r="D99" s="125"/>
      <c r="E99" s="156"/>
      <c r="F99" s="124">
        <f t="shared" si="1"/>
        <v>1565000</v>
      </c>
    </row>
    <row r="100" spans="1:6" x14ac:dyDescent="0.35">
      <c r="A100" s="154">
        <v>45025</v>
      </c>
      <c r="B100" s="125"/>
      <c r="C100" s="155"/>
      <c r="D100" s="125"/>
      <c r="E100" s="156"/>
      <c r="F100" s="124">
        <f t="shared" si="1"/>
        <v>1565000</v>
      </c>
    </row>
    <row r="101" spans="1:6" x14ac:dyDescent="0.35">
      <c r="A101" s="154">
        <v>45026</v>
      </c>
      <c r="B101" s="125"/>
      <c r="C101" s="155"/>
      <c r="D101" s="125"/>
      <c r="E101" s="156"/>
      <c r="F101" s="124">
        <f t="shared" si="1"/>
        <v>1565000</v>
      </c>
    </row>
    <row r="102" spans="1:6" x14ac:dyDescent="0.35">
      <c r="A102" s="154">
        <v>45027</v>
      </c>
      <c r="B102" s="125"/>
      <c r="C102" s="155"/>
      <c r="D102" s="125"/>
      <c r="E102" s="156"/>
      <c r="F102" s="124">
        <f t="shared" si="1"/>
        <v>1565000</v>
      </c>
    </row>
    <row r="103" spans="1:6" x14ac:dyDescent="0.35">
      <c r="A103" s="154">
        <v>45028</v>
      </c>
      <c r="B103" s="125"/>
      <c r="C103" s="155"/>
      <c r="D103" s="125"/>
      <c r="E103" s="156"/>
      <c r="F103" s="124">
        <f t="shared" si="1"/>
        <v>1565000</v>
      </c>
    </row>
    <row r="104" spans="1:6" x14ac:dyDescent="0.35">
      <c r="A104" s="154">
        <v>45029</v>
      </c>
      <c r="B104" s="125"/>
      <c r="C104" s="155"/>
      <c r="D104" s="125"/>
      <c r="E104" s="156"/>
      <c r="F104" s="124">
        <f t="shared" si="1"/>
        <v>1565000</v>
      </c>
    </row>
    <row r="105" spans="1:6" x14ac:dyDescent="0.35">
      <c r="A105" s="154">
        <v>45030</v>
      </c>
      <c r="B105" s="125"/>
      <c r="C105" s="155"/>
      <c r="D105" s="125"/>
      <c r="E105" s="156"/>
      <c r="F105" s="124">
        <f t="shared" si="1"/>
        <v>1565000</v>
      </c>
    </row>
    <row r="106" spans="1:6" x14ac:dyDescent="0.35">
      <c r="A106" s="154">
        <v>45031</v>
      </c>
      <c r="B106" s="125"/>
      <c r="C106" s="155"/>
      <c r="D106" s="125"/>
      <c r="E106" s="156"/>
      <c r="F106" s="124">
        <f t="shared" si="1"/>
        <v>1565000</v>
      </c>
    </row>
    <row r="107" spans="1:6" x14ac:dyDescent="0.35">
      <c r="A107" s="154">
        <v>45032</v>
      </c>
      <c r="B107" s="125"/>
      <c r="C107" s="155"/>
      <c r="D107" s="125"/>
      <c r="E107" s="156"/>
      <c r="F107" s="124">
        <f t="shared" si="1"/>
        <v>1565000</v>
      </c>
    </row>
    <row r="108" spans="1:6" x14ac:dyDescent="0.35">
      <c r="A108" s="154">
        <v>45033</v>
      </c>
      <c r="B108" s="125"/>
      <c r="C108" s="155"/>
      <c r="D108" s="125"/>
      <c r="E108" s="156"/>
      <c r="F108" s="124">
        <f t="shared" si="1"/>
        <v>1565000</v>
      </c>
    </row>
    <row r="109" spans="1:6" x14ac:dyDescent="0.35">
      <c r="A109" s="154">
        <v>45034</v>
      </c>
      <c r="B109" s="125"/>
      <c r="C109" s="155"/>
      <c r="D109" s="125"/>
      <c r="E109" s="156"/>
      <c r="F109" s="124">
        <f t="shared" si="1"/>
        <v>1565000</v>
      </c>
    </row>
    <row r="110" spans="1:6" x14ac:dyDescent="0.35">
      <c r="A110" s="154">
        <v>45035</v>
      </c>
      <c r="B110" s="125"/>
      <c r="C110" s="155"/>
      <c r="D110" s="125"/>
      <c r="E110" s="156"/>
      <c r="F110" s="124">
        <f t="shared" si="1"/>
        <v>1565000</v>
      </c>
    </row>
    <row r="111" spans="1:6" x14ac:dyDescent="0.35">
      <c r="A111" s="154">
        <v>45036</v>
      </c>
      <c r="B111" s="125"/>
      <c r="C111" s="155"/>
      <c r="D111" s="125"/>
      <c r="E111" s="156"/>
      <c r="F111" s="124">
        <f t="shared" si="1"/>
        <v>1565000</v>
      </c>
    </row>
    <row r="112" spans="1:6" x14ac:dyDescent="0.35">
      <c r="A112" s="154">
        <v>45037</v>
      </c>
      <c r="B112" s="125"/>
      <c r="C112" s="155"/>
      <c r="D112" s="125"/>
      <c r="E112" s="156"/>
      <c r="F112" s="124">
        <f t="shared" si="1"/>
        <v>1565000</v>
      </c>
    </row>
    <row r="113" spans="1:6" x14ac:dyDescent="0.35">
      <c r="A113" s="154">
        <v>45038</v>
      </c>
      <c r="B113" s="125"/>
      <c r="C113" s="155"/>
      <c r="D113" s="125"/>
      <c r="E113" s="156"/>
      <c r="F113" s="124">
        <f t="shared" si="1"/>
        <v>1565000</v>
      </c>
    </row>
    <row r="114" spans="1:6" x14ac:dyDescent="0.35">
      <c r="A114" s="154">
        <v>45039</v>
      </c>
      <c r="B114" s="125"/>
      <c r="C114" s="155"/>
      <c r="D114" s="125"/>
      <c r="E114" s="156"/>
      <c r="F114" s="124">
        <f t="shared" si="1"/>
        <v>1565000</v>
      </c>
    </row>
    <row r="115" spans="1:6" x14ac:dyDescent="0.35">
      <c r="A115" s="154">
        <v>45040</v>
      </c>
      <c r="B115" s="125"/>
      <c r="C115" s="155"/>
      <c r="D115" s="125"/>
      <c r="E115" s="156"/>
      <c r="F115" s="124">
        <f t="shared" si="1"/>
        <v>1565000</v>
      </c>
    </row>
    <row r="116" spans="1:6" x14ac:dyDescent="0.35">
      <c r="A116" s="154">
        <v>45041</v>
      </c>
      <c r="B116" s="125"/>
      <c r="C116" s="155"/>
      <c r="D116" s="125"/>
      <c r="E116" s="156"/>
      <c r="F116" s="124">
        <f t="shared" si="1"/>
        <v>1565000</v>
      </c>
    </row>
    <row r="117" spans="1:6" x14ac:dyDescent="0.35">
      <c r="A117" s="154">
        <v>45042</v>
      </c>
      <c r="B117" s="125"/>
      <c r="C117" s="155"/>
      <c r="D117" s="125"/>
      <c r="E117" s="156"/>
      <c r="F117" s="124">
        <f t="shared" si="1"/>
        <v>1565000</v>
      </c>
    </row>
    <row r="118" spans="1:6" x14ac:dyDescent="0.35">
      <c r="A118" s="154">
        <v>45043</v>
      </c>
      <c r="B118" s="125"/>
      <c r="C118" s="155"/>
      <c r="D118" s="125"/>
      <c r="E118" s="156"/>
      <c r="F118" s="124">
        <f t="shared" si="1"/>
        <v>1565000</v>
      </c>
    </row>
    <row r="119" spans="1:6" x14ac:dyDescent="0.35">
      <c r="A119" s="154">
        <v>45044</v>
      </c>
      <c r="B119" s="125"/>
      <c r="C119" s="155"/>
      <c r="D119" s="125"/>
      <c r="E119" s="156"/>
      <c r="F119" s="124">
        <f t="shared" si="1"/>
        <v>1565000</v>
      </c>
    </row>
    <row r="120" spans="1:6" x14ac:dyDescent="0.35">
      <c r="A120" s="154">
        <v>45045</v>
      </c>
      <c r="B120" s="125"/>
      <c r="C120" s="155"/>
      <c r="D120" s="125"/>
      <c r="E120" s="156"/>
      <c r="F120" s="124">
        <f t="shared" si="1"/>
        <v>1565000</v>
      </c>
    </row>
    <row r="121" spans="1:6" x14ac:dyDescent="0.35">
      <c r="A121" s="154">
        <v>45046</v>
      </c>
      <c r="B121" s="125"/>
      <c r="C121" s="155"/>
      <c r="D121" s="125"/>
      <c r="E121" s="156"/>
      <c r="F121" s="124">
        <f t="shared" si="1"/>
        <v>1565000</v>
      </c>
    </row>
    <row r="122" spans="1:6" x14ac:dyDescent="0.35">
      <c r="A122" s="154">
        <v>45047</v>
      </c>
      <c r="B122" s="125"/>
      <c r="C122" s="155"/>
      <c r="D122" s="125"/>
      <c r="E122" s="156"/>
      <c r="F122" s="124">
        <f t="shared" si="1"/>
        <v>1565000</v>
      </c>
    </row>
    <row r="123" spans="1:6" x14ac:dyDescent="0.35">
      <c r="A123" s="154">
        <v>45048</v>
      </c>
      <c r="B123" s="125"/>
      <c r="C123" s="155"/>
      <c r="D123" s="125"/>
      <c r="E123" s="156"/>
      <c r="F123" s="124">
        <f t="shared" si="1"/>
        <v>1565000</v>
      </c>
    </row>
    <row r="124" spans="1:6" x14ac:dyDescent="0.35">
      <c r="A124" s="154">
        <v>45049</v>
      </c>
      <c r="B124" s="125"/>
      <c r="C124" s="155"/>
      <c r="D124" s="125"/>
      <c r="E124" s="156"/>
      <c r="F124" s="124">
        <f t="shared" si="1"/>
        <v>1565000</v>
      </c>
    </row>
    <row r="125" spans="1:6" x14ac:dyDescent="0.35">
      <c r="A125" s="154">
        <v>45050</v>
      </c>
      <c r="B125" s="125"/>
      <c r="C125" s="155"/>
      <c r="D125" s="125"/>
      <c r="E125" s="156"/>
      <c r="F125" s="124">
        <f t="shared" si="1"/>
        <v>1565000</v>
      </c>
    </row>
    <row r="126" spans="1:6" x14ac:dyDescent="0.35">
      <c r="A126" s="154">
        <v>45051</v>
      </c>
      <c r="B126" s="125"/>
      <c r="C126" s="155"/>
      <c r="D126" s="125"/>
      <c r="E126" s="156"/>
      <c r="F126" s="124">
        <f t="shared" si="1"/>
        <v>1565000</v>
      </c>
    </row>
    <row r="127" spans="1:6" x14ac:dyDescent="0.35">
      <c r="A127" s="154">
        <v>45052</v>
      </c>
      <c r="B127" s="125"/>
      <c r="C127" s="155"/>
      <c r="D127" s="125"/>
      <c r="E127" s="156"/>
      <c r="F127" s="124">
        <f t="shared" si="1"/>
        <v>1565000</v>
      </c>
    </row>
    <row r="128" spans="1:6" x14ac:dyDescent="0.35">
      <c r="A128" s="154">
        <v>45053</v>
      </c>
      <c r="B128" s="125"/>
      <c r="C128" s="155"/>
      <c r="D128" s="125"/>
      <c r="E128" s="156"/>
      <c r="F128" s="124">
        <f t="shared" si="1"/>
        <v>1565000</v>
      </c>
    </row>
    <row r="129" spans="1:6" x14ac:dyDescent="0.35">
      <c r="A129" s="154">
        <v>45054</v>
      </c>
      <c r="B129" s="125"/>
      <c r="C129" s="155"/>
      <c r="D129" s="125"/>
      <c r="E129" s="156"/>
      <c r="F129" s="124">
        <f t="shared" si="1"/>
        <v>1565000</v>
      </c>
    </row>
    <row r="130" spans="1:6" x14ac:dyDescent="0.35">
      <c r="A130" s="154">
        <v>45055</v>
      </c>
      <c r="B130" s="125"/>
      <c r="C130" s="155"/>
      <c r="D130" s="125"/>
      <c r="E130" s="156"/>
      <c r="F130" s="124">
        <f t="shared" si="1"/>
        <v>1565000</v>
      </c>
    </row>
    <row r="131" spans="1:6" x14ac:dyDescent="0.35">
      <c r="A131" s="154">
        <v>45056</v>
      </c>
      <c r="B131" s="125"/>
      <c r="C131" s="155"/>
      <c r="D131" s="125"/>
      <c r="E131" s="156"/>
      <c r="F131" s="124">
        <f t="shared" si="1"/>
        <v>1565000</v>
      </c>
    </row>
    <row r="132" spans="1:6" x14ac:dyDescent="0.35">
      <c r="A132" s="154">
        <v>45057</v>
      </c>
      <c r="B132" s="125"/>
      <c r="C132" s="155"/>
      <c r="D132" s="125"/>
      <c r="E132" s="156"/>
      <c r="F132" s="124">
        <f t="shared" ref="F132:F195" si="2">F131+B132-D132</f>
        <v>1565000</v>
      </c>
    </row>
    <row r="133" spans="1:6" x14ac:dyDescent="0.35">
      <c r="A133" s="154">
        <v>45058</v>
      </c>
      <c r="B133" s="125"/>
      <c r="C133" s="155"/>
      <c r="D133" s="125"/>
      <c r="E133" s="156"/>
      <c r="F133" s="124">
        <f t="shared" si="2"/>
        <v>1565000</v>
      </c>
    </row>
    <row r="134" spans="1:6" x14ac:dyDescent="0.35">
      <c r="A134" s="154">
        <v>45059</v>
      </c>
      <c r="B134" s="125"/>
      <c r="C134" s="155"/>
      <c r="D134" s="125"/>
      <c r="E134" s="156"/>
      <c r="F134" s="124">
        <f t="shared" si="2"/>
        <v>1565000</v>
      </c>
    </row>
    <row r="135" spans="1:6" x14ac:dyDescent="0.35">
      <c r="A135" s="154">
        <v>45060</v>
      </c>
      <c r="B135" s="125"/>
      <c r="C135" s="155"/>
      <c r="D135" s="125"/>
      <c r="E135" s="156"/>
      <c r="F135" s="124">
        <f t="shared" si="2"/>
        <v>1565000</v>
      </c>
    </row>
    <row r="136" spans="1:6" x14ac:dyDescent="0.35">
      <c r="A136" s="154">
        <v>45061</v>
      </c>
      <c r="B136" s="125"/>
      <c r="C136" s="155"/>
      <c r="D136" s="125"/>
      <c r="E136" s="156"/>
      <c r="F136" s="124">
        <f t="shared" si="2"/>
        <v>1565000</v>
      </c>
    </row>
    <row r="137" spans="1:6" x14ac:dyDescent="0.35">
      <c r="A137" s="154">
        <v>45062</v>
      </c>
      <c r="B137" s="125"/>
      <c r="C137" s="155"/>
      <c r="D137" s="125"/>
      <c r="E137" s="156"/>
      <c r="F137" s="124">
        <f t="shared" si="2"/>
        <v>1565000</v>
      </c>
    </row>
    <row r="138" spans="1:6" x14ac:dyDescent="0.35">
      <c r="A138" s="154">
        <v>45063</v>
      </c>
      <c r="B138" s="125"/>
      <c r="C138" s="155"/>
      <c r="D138" s="125"/>
      <c r="E138" s="156"/>
      <c r="F138" s="124">
        <f t="shared" si="2"/>
        <v>1565000</v>
      </c>
    </row>
    <row r="139" spans="1:6" x14ac:dyDescent="0.35">
      <c r="A139" s="154">
        <v>45064</v>
      </c>
      <c r="B139" s="125"/>
      <c r="C139" s="155"/>
      <c r="D139" s="125"/>
      <c r="E139" s="156"/>
      <c r="F139" s="124">
        <f t="shared" si="2"/>
        <v>1565000</v>
      </c>
    </row>
    <row r="140" spans="1:6" x14ac:dyDescent="0.35">
      <c r="A140" s="154">
        <v>45065</v>
      </c>
      <c r="B140" s="125"/>
      <c r="C140" s="155"/>
      <c r="D140" s="125"/>
      <c r="E140" s="156"/>
      <c r="F140" s="124">
        <f t="shared" si="2"/>
        <v>1565000</v>
      </c>
    </row>
    <row r="141" spans="1:6" x14ac:dyDescent="0.35">
      <c r="A141" s="154">
        <v>45066</v>
      </c>
      <c r="B141" s="125"/>
      <c r="C141" s="155"/>
      <c r="D141" s="125"/>
      <c r="E141" s="156"/>
      <c r="F141" s="124">
        <f t="shared" si="2"/>
        <v>1565000</v>
      </c>
    </row>
    <row r="142" spans="1:6" x14ac:dyDescent="0.35">
      <c r="A142" s="154">
        <v>45067</v>
      </c>
      <c r="B142" s="125"/>
      <c r="C142" s="155"/>
      <c r="D142" s="125"/>
      <c r="E142" s="156"/>
      <c r="F142" s="124">
        <f t="shared" si="2"/>
        <v>1565000</v>
      </c>
    </row>
    <row r="143" spans="1:6" x14ac:dyDescent="0.35">
      <c r="A143" s="154">
        <v>45068</v>
      </c>
      <c r="B143" s="125"/>
      <c r="C143" s="155"/>
      <c r="D143" s="125"/>
      <c r="E143" s="156"/>
      <c r="F143" s="124">
        <f t="shared" si="2"/>
        <v>1565000</v>
      </c>
    </row>
    <row r="144" spans="1:6" x14ac:dyDescent="0.35">
      <c r="A144" s="154">
        <v>45069</v>
      </c>
      <c r="B144" s="125"/>
      <c r="C144" s="155"/>
      <c r="D144" s="125"/>
      <c r="E144" s="156"/>
      <c r="F144" s="124">
        <f t="shared" si="2"/>
        <v>1565000</v>
      </c>
    </row>
    <row r="145" spans="1:6" x14ac:dyDescent="0.35">
      <c r="A145" s="154">
        <v>45070</v>
      </c>
      <c r="B145" s="125"/>
      <c r="C145" s="155"/>
      <c r="D145" s="125"/>
      <c r="E145" s="156"/>
      <c r="F145" s="124">
        <f t="shared" si="2"/>
        <v>1565000</v>
      </c>
    </row>
    <row r="146" spans="1:6" x14ac:dyDescent="0.35">
      <c r="A146" s="154">
        <v>45071</v>
      </c>
      <c r="B146" s="125"/>
      <c r="C146" s="155"/>
      <c r="D146" s="125"/>
      <c r="E146" s="156"/>
      <c r="F146" s="124">
        <f t="shared" si="2"/>
        <v>1565000</v>
      </c>
    </row>
    <row r="147" spans="1:6" x14ac:dyDescent="0.35">
      <c r="A147" s="154">
        <v>45072</v>
      </c>
      <c r="B147" s="125"/>
      <c r="C147" s="155"/>
      <c r="D147" s="125"/>
      <c r="E147" s="156"/>
      <c r="F147" s="124">
        <f t="shared" si="2"/>
        <v>1565000</v>
      </c>
    </row>
    <row r="148" spans="1:6" x14ac:dyDescent="0.35">
      <c r="A148" s="154">
        <v>45073</v>
      </c>
      <c r="B148" s="125"/>
      <c r="C148" s="155"/>
      <c r="D148" s="125"/>
      <c r="E148" s="156"/>
      <c r="F148" s="124">
        <f t="shared" si="2"/>
        <v>1565000</v>
      </c>
    </row>
    <row r="149" spans="1:6" x14ac:dyDescent="0.35">
      <c r="A149" s="154">
        <v>45074</v>
      </c>
      <c r="B149" s="125"/>
      <c r="C149" s="155"/>
      <c r="D149" s="125"/>
      <c r="E149" s="156"/>
      <c r="F149" s="124">
        <f t="shared" si="2"/>
        <v>1565000</v>
      </c>
    </row>
    <row r="150" spans="1:6" x14ac:dyDescent="0.35">
      <c r="A150" s="154">
        <v>45075</v>
      </c>
      <c r="B150" s="125"/>
      <c r="C150" s="155"/>
      <c r="D150" s="125"/>
      <c r="E150" s="156"/>
      <c r="F150" s="124">
        <f t="shared" si="2"/>
        <v>1565000</v>
      </c>
    </row>
    <row r="151" spans="1:6" x14ac:dyDescent="0.35">
      <c r="A151" s="154">
        <v>45076</v>
      </c>
      <c r="B151" s="125"/>
      <c r="C151" s="155"/>
      <c r="D151" s="125"/>
      <c r="E151" s="156"/>
      <c r="F151" s="124">
        <f t="shared" si="2"/>
        <v>1565000</v>
      </c>
    </row>
    <row r="152" spans="1:6" x14ac:dyDescent="0.35">
      <c r="A152" s="154">
        <v>45077</v>
      </c>
      <c r="B152" s="125"/>
      <c r="C152" s="155"/>
      <c r="D152" s="125"/>
      <c r="E152" s="156"/>
      <c r="F152" s="124">
        <f t="shared" si="2"/>
        <v>1565000</v>
      </c>
    </row>
    <row r="153" spans="1:6" x14ac:dyDescent="0.35">
      <c r="A153" s="154">
        <v>45078</v>
      </c>
      <c r="B153" s="125"/>
      <c r="C153" s="155"/>
      <c r="D153" s="125"/>
      <c r="E153" s="156"/>
      <c r="F153" s="124">
        <f t="shared" si="2"/>
        <v>1565000</v>
      </c>
    </row>
    <row r="154" spans="1:6" x14ac:dyDescent="0.35">
      <c r="A154" s="154">
        <v>45079</v>
      </c>
      <c r="B154" s="125"/>
      <c r="C154" s="155"/>
      <c r="D154" s="125"/>
      <c r="E154" s="156"/>
      <c r="F154" s="124">
        <f t="shared" si="2"/>
        <v>1565000</v>
      </c>
    </row>
    <row r="155" spans="1:6" x14ac:dyDescent="0.35">
      <c r="A155" s="154">
        <v>45080</v>
      </c>
      <c r="B155" s="125"/>
      <c r="C155" s="155"/>
      <c r="D155" s="125"/>
      <c r="E155" s="156"/>
      <c r="F155" s="124">
        <f t="shared" si="2"/>
        <v>1565000</v>
      </c>
    </row>
    <row r="156" spans="1:6" x14ac:dyDescent="0.35">
      <c r="A156" s="154">
        <v>45081</v>
      </c>
      <c r="B156" s="125"/>
      <c r="C156" s="155"/>
      <c r="D156" s="125"/>
      <c r="E156" s="156"/>
      <c r="F156" s="124">
        <f t="shared" si="2"/>
        <v>1565000</v>
      </c>
    </row>
    <row r="157" spans="1:6" x14ac:dyDescent="0.35">
      <c r="A157" s="154">
        <v>45082</v>
      </c>
      <c r="B157" s="125"/>
      <c r="C157" s="155"/>
      <c r="D157" s="125"/>
      <c r="E157" s="156"/>
      <c r="F157" s="124">
        <f t="shared" si="2"/>
        <v>1565000</v>
      </c>
    </row>
    <row r="158" spans="1:6" x14ac:dyDescent="0.35">
      <c r="A158" s="154">
        <v>45083</v>
      </c>
      <c r="B158" s="125"/>
      <c r="C158" s="155"/>
      <c r="D158" s="125"/>
      <c r="E158" s="156"/>
      <c r="F158" s="124">
        <f t="shared" si="2"/>
        <v>1565000</v>
      </c>
    </row>
    <row r="159" spans="1:6" x14ac:dyDescent="0.35">
      <c r="A159" s="154">
        <v>45084</v>
      </c>
      <c r="B159" s="125"/>
      <c r="C159" s="155"/>
      <c r="D159" s="125"/>
      <c r="E159" s="156"/>
      <c r="F159" s="124">
        <f t="shared" si="2"/>
        <v>1565000</v>
      </c>
    </row>
    <row r="160" spans="1:6" x14ac:dyDescent="0.35">
      <c r="A160" s="154">
        <v>45085</v>
      </c>
      <c r="B160" s="125"/>
      <c r="C160" s="155"/>
      <c r="D160" s="125"/>
      <c r="E160" s="156"/>
      <c r="F160" s="124">
        <f t="shared" si="2"/>
        <v>1565000</v>
      </c>
    </row>
    <row r="161" spans="1:6" x14ac:dyDescent="0.35">
      <c r="A161" s="154">
        <v>45086</v>
      </c>
      <c r="B161" s="125"/>
      <c r="C161" s="155"/>
      <c r="D161" s="125"/>
      <c r="E161" s="156"/>
      <c r="F161" s="124">
        <f t="shared" si="2"/>
        <v>1565000</v>
      </c>
    </row>
    <row r="162" spans="1:6" x14ac:dyDescent="0.35">
      <c r="A162" s="154">
        <v>45087</v>
      </c>
      <c r="B162" s="125"/>
      <c r="C162" s="155"/>
      <c r="D162" s="125"/>
      <c r="E162" s="156"/>
      <c r="F162" s="124">
        <f t="shared" si="2"/>
        <v>1565000</v>
      </c>
    </row>
    <row r="163" spans="1:6" x14ac:dyDescent="0.35">
      <c r="A163" s="154">
        <v>45088</v>
      </c>
      <c r="B163" s="125"/>
      <c r="C163" s="155"/>
      <c r="D163" s="125"/>
      <c r="E163" s="156"/>
      <c r="F163" s="124">
        <f t="shared" si="2"/>
        <v>1565000</v>
      </c>
    </row>
    <row r="164" spans="1:6" x14ac:dyDescent="0.35">
      <c r="A164" s="154">
        <v>45089</v>
      </c>
      <c r="B164" s="125"/>
      <c r="C164" s="155"/>
      <c r="D164" s="125"/>
      <c r="E164" s="156"/>
      <c r="F164" s="124">
        <f t="shared" si="2"/>
        <v>1565000</v>
      </c>
    </row>
    <row r="165" spans="1:6" x14ac:dyDescent="0.35">
      <c r="A165" s="154">
        <v>45090</v>
      </c>
      <c r="B165" s="125"/>
      <c r="C165" s="155"/>
      <c r="D165" s="125"/>
      <c r="E165" s="156"/>
      <c r="F165" s="124">
        <f t="shared" si="2"/>
        <v>1565000</v>
      </c>
    </row>
    <row r="166" spans="1:6" x14ac:dyDescent="0.35">
      <c r="A166" s="154">
        <v>45091</v>
      </c>
      <c r="B166" s="125"/>
      <c r="C166" s="155"/>
      <c r="D166" s="125"/>
      <c r="E166" s="156"/>
      <c r="F166" s="124">
        <f t="shared" si="2"/>
        <v>1565000</v>
      </c>
    </row>
    <row r="167" spans="1:6" x14ac:dyDescent="0.35">
      <c r="A167" s="154">
        <v>45092</v>
      </c>
      <c r="B167" s="125"/>
      <c r="C167" s="155"/>
      <c r="D167" s="125"/>
      <c r="E167" s="156"/>
      <c r="F167" s="124">
        <f t="shared" si="2"/>
        <v>1565000</v>
      </c>
    </row>
    <row r="168" spans="1:6" x14ac:dyDescent="0.35">
      <c r="A168" s="154">
        <v>45093</v>
      </c>
      <c r="B168" s="125"/>
      <c r="C168" s="155"/>
      <c r="D168" s="125"/>
      <c r="E168" s="156"/>
      <c r="F168" s="124">
        <f t="shared" si="2"/>
        <v>1565000</v>
      </c>
    </row>
    <row r="169" spans="1:6" x14ac:dyDescent="0.35">
      <c r="A169" s="154">
        <v>45094</v>
      </c>
      <c r="B169" s="125"/>
      <c r="C169" s="155"/>
      <c r="D169" s="125"/>
      <c r="E169" s="156"/>
      <c r="F169" s="124">
        <f t="shared" si="2"/>
        <v>1565000</v>
      </c>
    </row>
    <row r="170" spans="1:6" x14ac:dyDescent="0.35">
      <c r="A170" s="154">
        <v>45095</v>
      </c>
      <c r="B170" s="125"/>
      <c r="C170" s="155"/>
      <c r="D170" s="125"/>
      <c r="E170" s="156"/>
      <c r="F170" s="124">
        <f t="shared" si="2"/>
        <v>1565000</v>
      </c>
    </row>
    <row r="171" spans="1:6" x14ac:dyDescent="0.35">
      <c r="A171" s="154">
        <v>45096</v>
      </c>
      <c r="B171" s="125"/>
      <c r="C171" s="155"/>
      <c r="D171" s="125"/>
      <c r="E171" s="156"/>
      <c r="F171" s="124">
        <f t="shared" si="2"/>
        <v>1565000</v>
      </c>
    </row>
    <row r="172" spans="1:6" x14ac:dyDescent="0.35">
      <c r="A172" s="154">
        <v>45097</v>
      </c>
      <c r="B172" s="125"/>
      <c r="C172" s="155"/>
      <c r="D172" s="125"/>
      <c r="E172" s="156"/>
      <c r="F172" s="124">
        <f t="shared" si="2"/>
        <v>1565000</v>
      </c>
    </row>
    <row r="173" spans="1:6" x14ac:dyDescent="0.35">
      <c r="A173" s="154">
        <v>45098</v>
      </c>
      <c r="B173" s="125"/>
      <c r="C173" s="155"/>
      <c r="D173" s="125"/>
      <c r="E173" s="156"/>
      <c r="F173" s="124">
        <f t="shared" si="2"/>
        <v>1565000</v>
      </c>
    </row>
    <row r="174" spans="1:6" x14ac:dyDescent="0.35">
      <c r="A174" s="154">
        <v>45099</v>
      </c>
      <c r="B174" s="125"/>
      <c r="C174" s="155"/>
      <c r="D174" s="125"/>
      <c r="E174" s="156"/>
      <c r="F174" s="124">
        <f t="shared" si="2"/>
        <v>1565000</v>
      </c>
    </row>
    <row r="175" spans="1:6" x14ac:dyDescent="0.35">
      <c r="A175" s="154">
        <v>45100</v>
      </c>
      <c r="B175" s="125"/>
      <c r="C175" s="155"/>
      <c r="D175" s="125"/>
      <c r="E175" s="156"/>
      <c r="F175" s="124">
        <f t="shared" si="2"/>
        <v>1565000</v>
      </c>
    </row>
    <row r="176" spans="1:6" x14ac:dyDescent="0.35">
      <c r="A176" s="154">
        <v>45101</v>
      </c>
      <c r="B176" s="125"/>
      <c r="C176" s="155"/>
      <c r="D176" s="125"/>
      <c r="E176" s="156"/>
      <c r="F176" s="124">
        <f t="shared" si="2"/>
        <v>1565000</v>
      </c>
    </row>
    <row r="177" spans="1:6" x14ac:dyDescent="0.35">
      <c r="A177" s="154">
        <v>45102</v>
      </c>
      <c r="B177" s="125"/>
      <c r="C177" s="155"/>
      <c r="D177" s="125"/>
      <c r="E177" s="156"/>
      <c r="F177" s="124">
        <f t="shared" si="2"/>
        <v>1565000</v>
      </c>
    </row>
    <row r="178" spans="1:6" x14ac:dyDescent="0.35">
      <c r="A178" s="154">
        <v>45103</v>
      </c>
      <c r="B178" s="125"/>
      <c r="C178" s="155"/>
      <c r="D178" s="125"/>
      <c r="E178" s="156"/>
      <c r="F178" s="124">
        <f t="shared" si="2"/>
        <v>1565000</v>
      </c>
    </row>
    <row r="179" spans="1:6" x14ac:dyDescent="0.35">
      <c r="A179" s="154">
        <v>45104</v>
      </c>
      <c r="B179" s="125"/>
      <c r="C179" s="155"/>
      <c r="D179" s="125"/>
      <c r="E179" s="156"/>
      <c r="F179" s="124">
        <f t="shared" si="2"/>
        <v>1565000</v>
      </c>
    </row>
    <row r="180" spans="1:6" x14ac:dyDescent="0.35">
      <c r="A180" s="154">
        <v>45105</v>
      </c>
      <c r="B180" s="125"/>
      <c r="C180" s="155"/>
      <c r="D180" s="125"/>
      <c r="E180" s="156"/>
      <c r="F180" s="124">
        <f t="shared" si="2"/>
        <v>1565000</v>
      </c>
    </row>
    <row r="181" spans="1:6" x14ac:dyDescent="0.35">
      <c r="A181" s="154">
        <v>45106</v>
      </c>
      <c r="B181" s="125"/>
      <c r="C181" s="155"/>
      <c r="D181" s="125"/>
      <c r="E181" s="156"/>
      <c r="F181" s="124">
        <f t="shared" si="2"/>
        <v>1565000</v>
      </c>
    </row>
    <row r="182" spans="1:6" x14ac:dyDescent="0.35">
      <c r="A182" s="154">
        <v>45107</v>
      </c>
      <c r="B182" s="125"/>
      <c r="C182" s="155"/>
      <c r="D182" s="125"/>
      <c r="E182" s="156"/>
      <c r="F182" s="124">
        <f t="shared" si="2"/>
        <v>1565000</v>
      </c>
    </row>
    <row r="183" spans="1:6" x14ac:dyDescent="0.35">
      <c r="A183" s="154">
        <v>45108</v>
      </c>
      <c r="B183" s="125"/>
      <c r="C183" s="155"/>
      <c r="D183" s="125"/>
      <c r="E183" s="156"/>
      <c r="F183" s="124">
        <f t="shared" si="2"/>
        <v>1565000</v>
      </c>
    </row>
    <row r="184" spans="1:6" x14ac:dyDescent="0.35">
      <c r="A184" s="154">
        <v>45109</v>
      </c>
      <c r="B184" s="125"/>
      <c r="C184" s="155"/>
      <c r="D184" s="125"/>
      <c r="E184" s="156"/>
      <c r="F184" s="124">
        <f t="shared" si="2"/>
        <v>1565000</v>
      </c>
    </row>
    <row r="185" spans="1:6" x14ac:dyDescent="0.35">
      <c r="A185" s="154">
        <v>45110</v>
      </c>
      <c r="B185" s="125"/>
      <c r="C185" s="155"/>
      <c r="D185" s="125"/>
      <c r="E185" s="156"/>
      <c r="F185" s="124">
        <f t="shared" si="2"/>
        <v>1565000</v>
      </c>
    </row>
    <row r="186" spans="1:6" x14ac:dyDescent="0.35">
      <c r="A186" s="154">
        <v>45111</v>
      </c>
      <c r="B186" s="125"/>
      <c r="C186" s="155"/>
      <c r="D186" s="125"/>
      <c r="E186" s="156"/>
      <c r="F186" s="124">
        <f t="shared" si="2"/>
        <v>1565000</v>
      </c>
    </row>
    <row r="187" spans="1:6" x14ac:dyDescent="0.35">
      <c r="A187" s="154">
        <v>45112</v>
      </c>
      <c r="B187" s="125"/>
      <c r="C187" s="155"/>
      <c r="D187" s="125"/>
      <c r="E187" s="156"/>
      <c r="F187" s="124">
        <f t="shared" si="2"/>
        <v>1565000</v>
      </c>
    </row>
    <row r="188" spans="1:6" x14ac:dyDescent="0.35">
      <c r="A188" s="154">
        <v>45113</v>
      </c>
      <c r="B188" s="125"/>
      <c r="C188" s="155"/>
      <c r="D188" s="125"/>
      <c r="E188" s="156"/>
      <c r="F188" s="124">
        <f t="shared" si="2"/>
        <v>1565000</v>
      </c>
    </row>
    <row r="189" spans="1:6" x14ac:dyDescent="0.35">
      <c r="A189" s="154">
        <v>45114</v>
      </c>
      <c r="B189" s="125"/>
      <c r="C189" s="155"/>
      <c r="D189" s="125"/>
      <c r="E189" s="156"/>
      <c r="F189" s="124">
        <f t="shared" si="2"/>
        <v>1565000</v>
      </c>
    </row>
    <row r="190" spans="1:6" x14ac:dyDescent="0.35">
      <c r="A190" s="154">
        <v>45115</v>
      </c>
      <c r="B190" s="125"/>
      <c r="C190" s="155"/>
      <c r="D190" s="125"/>
      <c r="E190" s="156"/>
      <c r="F190" s="124">
        <f t="shared" si="2"/>
        <v>1565000</v>
      </c>
    </row>
    <row r="191" spans="1:6" x14ac:dyDescent="0.35">
      <c r="A191" s="154">
        <v>45116</v>
      </c>
      <c r="B191" s="125"/>
      <c r="C191" s="155"/>
      <c r="D191" s="125"/>
      <c r="E191" s="156"/>
      <c r="F191" s="124">
        <f t="shared" si="2"/>
        <v>1565000</v>
      </c>
    </row>
    <row r="192" spans="1:6" x14ac:dyDescent="0.35">
      <c r="A192" s="154">
        <v>45117</v>
      </c>
      <c r="B192" s="125"/>
      <c r="C192" s="155"/>
      <c r="D192" s="125"/>
      <c r="E192" s="156"/>
      <c r="F192" s="124">
        <f t="shared" si="2"/>
        <v>1565000</v>
      </c>
    </row>
    <row r="193" spans="1:6" x14ac:dyDescent="0.35">
      <c r="A193" s="154">
        <v>45118</v>
      </c>
      <c r="B193" s="125"/>
      <c r="C193" s="155"/>
      <c r="D193" s="125"/>
      <c r="E193" s="156"/>
      <c r="F193" s="124">
        <f t="shared" si="2"/>
        <v>1565000</v>
      </c>
    </row>
    <row r="194" spans="1:6" x14ac:dyDescent="0.35">
      <c r="A194" s="154">
        <v>45119</v>
      </c>
      <c r="B194" s="125"/>
      <c r="C194" s="155"/>
      <c r="D194" s="125"/>
      <c r="E194" s="156"/>
      <c r="F194" s="124">
        <f t="shared" si="2"/>
        <v>1565000</v>
      </c>
    </row>
    <row r="195" spans="1:6" x14ac:dyDescent="0.35">
      <c r="A195" s="154">
        <v>45120</v>
      </c>
      <c r="B195" s="125"/>
      <c r="C195" s="155"/>
      <c r="D195" s="125"/>
      <c r="E195" s="156"/>
      <c r="F195" s="124">
        <f t="shared" si="2"/>
        <v>1565000</v>
      </c>
    </row>
    <row r="196" spans="1:6" x14ac:dyDescent="0.35">
      <c r="A196" s="154">
        <v>45121</v>
      </c>
      <c r="B196" s="125"/>
      <c r="C196" s="155"/>
      <c r="D196" s="125"/>
      <c r="E196" s="156"/>
      <c r="F196" s="124">
        <f t="shared" ref="F196:F259" si="3">F195+B196-D196</f>
        <v>1565000</v>
      </c>
    </row>
    <row r="197" spans="1:6" x14ac:dyDescent="0.35">
      <c r="A197" s="154">
        <v>45122</v>
      </c>
      <c r="B197" s="125"/>
      <c r="C197" s="155"/>
      <c r="D197" s="125"/>
      <c r="E197" s="156"/>
      <c r="F197" s="124">
        <f t="shared" si="3"/>
        <v>1565000</v>
      </c>
    </row>
    <row r="198" spans="1:6" x14ac:dyDescent="0.35">
      <c r="A198" s="154">
        <v>45123</v>
      </c>
      <c r="B198" s="125"/>
      <c r="C198" s="155"/>
      <c r="D198" s="125"/>
      <c r="E198" s="156"/>
      <c r="F198" s="124">
        <f t="shared" si="3"/>
        <v>1565000</v>
      </c>
    </row>
    <row r="199" spans="1:6" x14ac:dyDescent="0.35">
      <c r="A199" s="154">
        <v>45124</v>
      </c>
      <c r="B199" s="125"/>
      <c r="C199" s="155"/>
      <c r="D199" s="125"/>
      <c r="E199" s="156"/>
      <c r="F199" s="124">
        <f t="shared" si="3"/>
        <v>1565000</v>
      </c>
    </row>
    <row r="200" spans="1:6" x14ac:dyDescent="0.35">
      <c r="A200" s="154">
        <v>45125</v>
      </c>
      <c r="B200" s="125"/>
      <c r="C200" s="155"/>
      <c r="D200" s="125"/>
      <c r="E200" s="156"/>
      <c r="F200" s="124">
        <f t="shared" si="3"/>
        <v>1565000</v>
      </c>
    </row>
    <row r="201" spans="1:6" x14ac:dyDescent="0.35">
      <c r="A201" s="154">
        <v>45126</v>
      </c>
      <c r="B201" s="125"/>
      <c r="C201" s="155"/>
      <c r="D201" s="125"/>
      <c r="E201" s="156"/>
      <c r="F201" s="124">
        <f t="shared" si="3"/>
        <v>1565000</v>
      </c>
    </row>
    <row r="202" spans="1:6" x14ac:dyDescent="0.35">
      <c r="A202" s="154">
        <v>45127</v>
      </c>
      <c r="B202" s="125"/>
      <c r="C202" s="155"/>
      <c r="D202" s="125"/>
      <c r="E202" s="156"/>
      <c r="F202" s="124">
        <f t="shared" si="3"/>
        <v>1565000</v>
      </c>
    </row>
    <row r="203" spans="1:6" x14ac:dyDescent="0.35">
      <c r="A203" s="154">
        <v>45128</v>
      </c>
      <c r="B203" s="125"/>
      <c r="C203" s="155"/>
      <c r="D203" s="125"/>
      <c r="E203" s="156"/>
      <c r="F203" s="124">
        <f t="shared" si="3"/>
        <v>1565000</v>
      </c>
    </row>
    <row r="204" spans="1:6" x14ac:dyDescent="0.35">
      <c r="A204" s="154">
        <v>45129</v>
      </c>
      <c r="B204" s="125"/>
      <c r="C204" s="155"/>
      <c r="D204" s="125"/>
      <c r="E204" s="156"/>
      <c r="F204" s="124">
        <f t="shared" si="3"/>
        <v>1565000</v>
      </c>
    </row>
    <row r="205" spans="1:6" x14ac:dyDescent="0.35">
      <c r="A205" s="154">
        <v>45130</v>
      </c>
      <c r="B205" s="125"/>
      <c r="C205" s="155"/>
      <c r="D205" s="125"/>
      <c r="E205" s="156"/>
      <c r="F205" s="124">
        <f t="shared" si="3"/>
        <v>1565000</v>
      </c>
    </row>
    <row r="206" spans="1:6" x14ac:dyDescent="0.35">
      <c r="A206" s="154">
        <v>45131</v>
      </c>
      <c r="B206" s="125"/>
      <c r="C206" s="155"/>
      <c r="D206" s="125"/>
      <c r="E206" s="156"/>
      <c r="F206" s="124">
        <f t="shared" si="3"/>
        <v>1565000</v>
      </c>
    </row>
    <row r="207" spans="1:6" x14ac:dyDescent="0.35">
      <c r="A207" s="154">
        <v>45132</v>
      </c>
      <c r="B207" s="125"/>
      <c r="C207" s="155"/>
      <c r="D207" s="125"/>
      <c r="E207" s="156"/>
      <c r="F207" s="124">
        <f t="shared" si="3"/>
        <v>1565000</v>
      </c>
    </row>
    <row r="208" spans="1:6" x14ac:dyDescent="0.35">
      <c r="A208" s="154">
        <v>45133</v>
      </c>
      <c r="B208" s="125"/>
      <c r="C208" s="155"/>
      <c r="D208" s="125"/>
      <c r="E208" s="156"/>
      <c r="F208" s="124">
        <f t="shared" si="3"/>
        <v>1565000</v>
      </c>
    </row>
    <row r="209" spans="1:6" x14ac:dyDescent="0.35">
      <c r="A209" s="154">
        <v>45134</v>
      </c>
      <c r="B209" s="125"/>
      <c r="C209" s="155"/>
      <c r="D209" s="125"/>
      <c r="E209" s="156"/>
      <c r="F209" s="124">
        <f t="shared" si="3"/>
        <v>1565000</v>
      </c>
    </row>
    <row r="210" spans="1:6" x14ac:dyDescent="0.35">
      <c r="A210" s="154">
        <v>45135</v>
      </c>
      <c r="B210" s="125"/>
      <c r="C210" s="155"/>
      <c r="D210" s="125"/>
      <c r="E210" s="156"/>
      <c r="F210" s="124">
        <f t="shared" si="3"/>
        <v>1565000</v>
      </c>
    </row>
    <row r="211" spans="1:6" x14ac:dyDescent="0.35">
      <c r="A211" s="154">
        <v>45136</v>
      </c>
      <c r="B211" s="125"/>
      <c r="C211" s="155"/>
      <c r="D211" s="125"/>
      <c r="E211" s="156"/>
      <c r="F211" s="124">
        <f t="shared" si="3"/>
        <v>1565000</v>
      </c>
    </row>
    <row r="212" spans="1:6" x14ac:dyDescent="0.35">
      <c r="A212" s="154">
        <v>45137</v>
      </c>
      <c r="B212" s="125"/>
      <c r="C212" s="155"/>
      <c r="D212" s="125"/>
      <c r="E212" s="156"/>
      <c r="F212" s="124">
        <f t="shared" si="3"/>
        <v>1565000</v>
      </c>
    </row>
    <row r="213" spans="1:6" x14ac:dyDescent="0.35">
      <c r="A213" s="154">
        <v>45138</v>
      </c>
      <c r="B213" s="125"/>
      <c r="C213" s="155"/>
      <c r="D213" s="125"/>
      <c r="E213" s="156"/>
      <c r="F213" s="124">
        <f t="shared" si="3"/>
        <v>1565000</v>
      </c>
    </row>
    <row r="214" spans="1:6" x14ac:dyDescent="0.35">
      <c r="A214" s="154">
        <v>45139</v>
      </c>
      <c r="B214" s="125"/>
      <c r="C214" s="155"/>
      <c r="D214" s="125"/>
      <c r="E214" s="156"/>
      <c r="F214" s="124">
        <f t="shared" si="3"/>
        <v>1565000</v>
      </c>
    </row>
    <row r="215" spans="1:6" x14ac:dyDescent="0.35">
      <c r="A215" s="154">
        <v>45140</v>
      </c>
      <c r="B215" s="125"/>
      <c r="C215" s="155"/>
      <c r="D215" s="125"/>
      <c r="E215" s="156"/>
      <c r="F215" s="124">
        <f t="shared" si="3"/>
        <v>1565000</v>
      </c>
    </row>
    <row r="216" spans="1:6" x14ac:dyDescent="0.35">
      <c r="A216" s="154">
        <v>45141</v>
      </c>
      <c r="B216" s="125"/>
      <c r="C216" s="155"/>
      <c r="D216" s="125"/>
      <c r="E216" s="156"/>
      <c r="F216" s="124">
        <f t="shared" si="3"/>
        <v>1565000</v>
      </c>
    </row>
    <row r="217" spans="1:6" x14ac:dyDescent="0.35">
      <c r="A217" s="154">
        <v>45142</v>
      </c>
      <c r="B217" s="125"/>
      <c r="C217" s="155"/>
      <c r="D217" s="125"/>
      <c r="E217" s="156"/>
      <c r="F217" s="124">
        <f t="shared" si="3"/>
        <v>1565000</v>
      </c>
    </row>
    <row r="218" spans="1:6" x14ac:dyDescent="0.35">
      <c r="A218" s="154">
        <v>45143</v>
      </c>
      <c r="B218" s="125"/>
      <c r="C218" s="155"/>
      <c r="D218" s="125"/>
      <c r="E218" s="156"/>
      <c r="F218" s="124">
        <f t="shared" si="3"/>
        <v>1565000</v>
      </c>
    </row>
    <row r="219" spans="1:6" x14ac:dyDescent="0.35">
      <c r="A219" s="154">
        <v>45144</v>
      </c>
      <c r="B219" s="125"/>
      <c r="C219" s="155"/>
      <c r="D219" s="125"/>
      <c r="E219" s="156"/>
      <c r="F219" s="124">
        <f t="shared" si="3"/>
        <v>1565000</v>
      </c>
    </row>
    <row r="220" spans="1:6" x14ac:dyDescent="0.35">
      <c r="A220" s="154">
        <v>45145</v>
      </c>
      <c r="B220" s="125"/>
      <c r="C220" s="155"/>
      <c r="D220" s="125"/>
      <c r="E220" s="156"/>
      <c r="F220" s="124">
        <f t="shared" si="3"/>
        <v>1565000</v>
      </c>
    </row>
    <row r="221" spans="1:6" x14ac:dyDescent="0.35">
      <c r="A221" s="154">
        <v>45146</v>
      </c>
      <c r="B221" s="125"/>
      <c r="C221" s="155"/>
      <c r="D221" s="125"/>
      <c r="E221" s="156"/>
      <c r="F221" s="124">
        <f t="shared" si="3"/>
        <v>1565000</v>
      </c>
    </row>
    <row r="222" spans="1:6" x14ac:dyDescent="0.35">
      <c r="A222" s="154">
        <v>45147</v>
      </c>
      <c r="B222" s="125"/>
      <c r="C222" s="155"/>
      <c r="D222" s="125"/>
      <c r="E222" s="156"/>
      <c r="F222" s="124">
        <f t="shared" si="3"/>
        <v>1565000</v>
      </c>
    </row>
    <row r="223" spans="1:6" x14ac:dyDescent="0.35">
      <c r="A223" s="154">
        <v>45148</v>
      </c>
      <c r="B223" s="125"/>
      <c r="C223" s="155"/>
      <c r="D223" s="125"/>
      <c r="E223" s="156"/>
      <c r="F223" s="124">
        <f t="shared" si="3"/>
        <v>1565000</v>
      </c>
    </row>
    <row r="224" spans="1:6" x14ac:dyDescent="0.35">
      <c r="A224" s="154">
        <v>45149</v>
      </c>
      <c r="B224" s="125"/>
      <c r="C224" s="155"/>
      <c r="D224" s="125"/>
      <c r="E224" s="156"/>
      <c r="F224" s="124">
        <f t="shared" si="3"/>
        <v>1565000</v>
      </c>
    </row>
    <row r="225" spans="1:6" x14ac:dyDescent="0.35">
      <c r="A225" s="154">
        <v>45150</v>
      </c>
      <c r="B225" s="125"/>
      <c r="C225" s="155"/>
      <c r="D225" s="125"/>
      <c r="E225" s="156"/>
      <c r="F225" s="124">
        <f t="shared" si="3"/>
        <v>1565000</v>
      </c>
    </row>
    <row r="226" spans="1:6" x14ac:dyDescent="0.35">
      <c r="A226" s="154">
        <v>45151</v>
      </c>
      <c r="B226" s="125"/>
      <c r="C226" s="155"/>
      <c r="D226" s="125"/>
      <c r="E226" s="156"/>
      <c r="F226" s="124">
        <f t="shared" si="3"/>
        <v>1565000</v>
      </c>
    </row>
    <row r="227" spans="1:6" x14ac:dyDescent="0.35">
      <c r="A227" s="154">
        <v>45152</v>
      </c>
      <c r="B227" s="125"/>
      <c r="C227" s="155"/>
      <c r="D227" s="125"/>
      <c r="E227" s="156"/>
      <c r="F227" s="124">
        <f t="shared" si="3"/>
        <v>1565000</v>
      </c>
    </row>
    <row r="228" spans="1:6" x14ac:dyDescent="0.35">
      <c r="A228" s="154">
        <v>45153</v>
      </c>
      <c r="B228" s="125"/>
      <c r="C228" s="155"/>
      <c r="D228" s="125"/>
      <c r="E228" s="156"/>
      <c r="F228" s="124">
        <f t="shared" si="3"/>
        <v>1565000</v>
      </c>
    </row>
    <row r="229" spans="1:6" x14ac:dyDescent="0.35">
      <c r="A229" s="154">
        <v>45154</v>
      </c>
      <c r="B229" s="125"/>
      <c r="C229" s="155"/>
      <c r="D229" s="125"/>
      <c r="E229" s="156"/>
      <c r="F229" s="124">
        <f t="shared" si="3"/>
        <v>1565000</v>
      </c>
    </row>
    <row r="230" spans="1:6" x14ac:dyDescent="0.35">
      <c r="A230" s="154">
        <v>45155</v>
      </c>
      <c r="B230" s="125"/>
      <c r="C230" s="155"/>
      <c r="D230" s="125"/>
      <c r="E230" s="156"/>
      <c r="F230" s="124">
        <f t="shared" si="3"/>
        <v>1565000</v>
      </c>
    </row>
    <row r="231" spans="1:6" x14ac:dyDescent="0.35">
      <c r="A231" s="154">
        <v>45156</v>
      </c>
      <c r="B231" s="125"/>
      <c r="C231" s="155"/>
      <c r="D231" s="125"/>
      <c r="E231" s="156"/>
      <c r="F231" s="124">
        <f t="shared" si="3"/>
        <v>1565000</v>
      </c>
    </row>
    <row r="232" spans="1:6" x14ac:dyDescent="0.35">
      <c r="A232" s="154">
        <v>45157</v>
      </c>
      <c r="B232" s="125"/>
      <c r="C232" s="155"/>
      <c r="D232" s="125"/>
      <c r="E232" s="156"/>
      <c r="F232" s="124">
        <f t="shared" si="3"/>
        <v>1565000</v>
      </c>
    </row>
    <row r="233" spans="1:6" x14ac:dyDescent="0.35">
      <c r="A233" s="154">
        <v>45158</v>
      </c>
      <c r="B233" s="125"/>
      <c r="C233" s="155"/>
      <c r="D233" s="125"/>
      <c r="E233" s="156"/>
      <c r="F233" s="124">
        <f t="shared" si="3"/>
        <v>1565000</v>
      </c>
    </row>
    <row r="234" spans="1:6" x14ac:dyDescent="0.35">
      <c r="A234" s="154">
        <v>45159</v>
      </c>
      <c r="B234" s="125"/>
      <c r="C234" s="155"/>
      <c r="D234" s="125"/>
      <c r="E234" s="156"/>
      <c r="F234" s="124">
        <f t="shared" si="3"/>
        <v>1565000</v>
      </c>
    </row>
    <row r="235" spans="1:6" x14ac:dyDescent="0.35">
      <c r="A235" s="154">
        <v>45160</v>
      </c>
      <c r="B235" s="125"/>
      <c r="C235" s="155"/>
      <c r="D235" s="125"/>
      <c r="E235" s="156"/>
      <c r="F235" s="124">
        <f t="shared" si="3"/>
        <v>1565000</v>
      </c>
    </row>
    <row r="236" spans="1:6" x14ac:dyDescent="0.35">
      <c r="A236" s="154">
        <v>45161</v>
      </c>
      <c r="B236" s="125"/>
      <c r="C236" s="155"/>
      <c r="D236" s="125"/>
      <c r="E236" s="156"/>
      <c r="F236" s="124">
        <f t="shared" si="3"/>
        <v>1565000</v>
      </c>
    </row>
    <row r="237" spans="1:6" x14ac:dyDescent="0.35">
      <c r="A237" s="154">
        <v>45162</v>
      </c>
      <c r="B237" s="125"/>
      <c r="C237" s="155"/>
      <c r="D237" s="125"/>
      <c r="E237" s="156"/>
      <c r="F237" s="124">
        <f t="shared" si="3"/>
        <v>1565000</v>
      </c>
    </row>
    <row r="238" spans="1:6" x14ac:dyDescent="0.35">
      <c r="A238" s="154">
        <v>45163</v>
      </c>
      <c r="B238" s="125"/>
      <c r="C238" s="155"/>
      <c r="D238" s="125"/>
      <c r="E238" s="156"/>
      <c r="F238" s="124">
        <f t="shared" si="3"/>
        <v>1565000</v>
      </c>
    </row>
    <row r="239" spans="1:6" x14ac:dyDescent="0.35">
      <c r="A239" s="154">
        <v>45164</v>
      </c>
      <c r="B239" s="125"/>
      <c r="C239" s="155"/>
      <c r="D239" s="125"/>
      <c r="E239" s="156"/>
      <c r="F239" s="124">
        <f t="shared" si="3"/>
        <v>1565000</v>
      </c>
    </row>
    <row r="240" spans="1:6" x14ac:dyDescent="0.35">
      <c r="A240" s="154">
        <v>45165</v>
      </c>
      <c r="B240" s="125"/>
      <c r="C240" s="155"/>
      <c r="D240" s="125"/>
      <c r="E240" s="156"/>
      <c r="F240" s="124">
        <f t="shared" si="3"/>
        <v>1565000</v>
      </c>
    </row>
    <row r="241" spans="1:6" x14ac:dyDescent="0.35">
      <c r="A241" s="154">
        <v>45166</v>
      </c>
      <c r="B241" s="125"/>
      <c r="C241" s="155"/>
      <c r="D241" s="125"/>
      <c r="E241" s="156"/>
      <c r="F241" s="124">
        <f t="shared" si="3"/>
        <v>1565000</v>
      </c>
    </row>
    <row r="242" spans="1:6" x14ac:dyDescent="0.35">
      <c r="A242" s="154">
        <v>45167</v>
      </c>
      <c r="B242" s="125"/>
      <c r="C242" s="155"/>
      <c r="D242" s="125"/>
      <c r="E242" s="156"/>
      <c r="F242" s="124">
        <f t="shared" si="3"/>
        <v>1565000</v>
      </c>
    </row>
    <row r="243" spans="1:6" x14ac:dyDescent="0.35">
      <c r="A243" s="154">
        <v>45168</v>
      </c>
      <c r="B243" s="125"/>
      <c r="C243" s="155"/>
      <c r="D243" s="125"/>
      <c r="E243" s="156"/>
      <c r="F243" s="124">
        <f t="shared" si="3"/>
        <v>1565000</v>
      </c>
    </row>
    <row r="244" spans="1:6" x14ac:dyDescent="0.35">
      <c r="A244" s="154">
        <v>45169</v>
      </c>
      <c r="B244" s="125"/>
      <c r="C244" s="155"/>
      <c r="D244" s="125"/>
      <c r="E244" s="156"/>
      <c r="F244" s="124">
        <f t="shared" si="3"/>
        <v>1565000</v>
      </c>
    </row>
    <row r="245" spans="1:6" x14ac:dyDescent="0.35">
      <c r="A245" s="154">
        <v>45170</v>
      </c>
      <c r="B245" s="125"/>
      <c r="C245" s="155"/>
      <c r="D245" s="125"/>
      <c r="E245" s="156"/>
      <c r="F245" s="124">
        <f t="shared" si="3"/>
        <v>1565000</v>
      </c>
    </row>
    <row r="246" spans="1:6" x14ac:dyDescent="0.35">
      <c r="A246" s="154">
        <v>45171</v>
      </c>
      <c r="B246" s="125"/>
      <c r="C246" s="155"/>
      <c r="D246" s="125"/>
      <c r="E246" s="156"/>
      <c r="F246" s="124">
        <f t="shared" si="3"/>
        <v>1565000</v>
      </c>
    </row>
    <row r="247" spans="1:6" x14ac:dyDescent="0.35">
      <c r="A247" s="154">
        <v>45172</v>
      </c>
      <c r="B247" s="125"/>
      <c r="C247" s="155"/>
      <c r="D247" s="125"/>
      <c r="E247" s="156"/>
      <c r="F247" s="124">
        <f t="shared" si="3"/>
        <v>1565000</v>
      </c>
    </row>
    <row r="248" spans="1:6" x14ac:dyDescent="0.35">
      <c r="A248" s="154">
        <v>45173</v>
      </c>
      <c r="B248" s="125"/>
      <c r="C248" s="155"/>
      <c r="D248" s="125"/>
      <c r="E248" s="156"/>
      <c r="F248" s="124">
        <f t="shared" si="3"/>
        <v>1565000</v>
      </c>
    </row>
    <row r="249" spans="1:6" x14ac:dyDescent="0.35">
      <c r="A249" s="154">
        <v>45174</v>
      </c>
      <c r="B249" s="125"/>
      <c r="C249" s="155"/>
      <c r="D249" s="125"/>
      <c r="E249" s="156"/>
      <c r="F249" s="124">
        <f t="shared" si="3"/>
        <v>1565000</v>
      </c>
    </row>
    <row r="250" spans="1:6" x14ac:dyDescent="0.35">
      <c r="A250" s="154">
        <v>45175</v>
      </c>
      <c r="B250" s="125"/>
      <c r="C250" s="155"/>
      <c r="D250" s="125"/>
      <c r="E250" s="156"/>
      <c r="F250" s="124">
        <f t="shared" si="3"/>
        <v>1565000</v>
      </c>
    </row>
    <row r="251" spans="1:6" x14ac:dyDescent="0.35">
      <c r="A251" s="154">
        <v>45176</v>
      </c>
      <c r="B251" s="125"/>
      <c r="C251" s="155"/>
      <c r="D251" s="125"/>
      <c r="E251" s="156"/>
      <c r="F251" s="124">
        <f t="shared" si="3"/>
        <v>1565000</v>
      </c>
    </row>
    <row r="252" spans="1:6" x14ac:dyDescent="0.35">
      <c r="A252" s="154">
        <v>45177</v>
      </c>
      <c r="B252" s="125"/>
      <c r="C252" s="155"/>
      <c r="D252" s="125"/>
      <c r="E252" s="156"/>
      <c r="F252" s="124">
        <f t="shared" si="3"/>
        <v>1565000</v>
      </c>
    </row>
    <row r="253" spans="1:6" x14ac:dyDescent="0.35">
      <c r="A253" s="154">
        <v>45178</v>
      </c>
      <c r="B253" s="125"/>
      <c r="C253" s="155"/>
      <c r="D253" s="125"/>
      <c r="E253" s="156"/>
      <c r="F253" s="124">
        <f t="shared" si="3"/>
        <v>1565000</v>
      </c>
    </row>
    <row r="254" spans="1:6" x14ac:dyDescent="0.35">
      <c r="A254" s="154">
        <v>45179</v>
      </c>
      <c r="B254" s="125"/>
      <c r="C254" s="155"/>
      <c r="D254" s="125"/>
      <c r="E254" s="156"/>
      <c r="F254" s="124">
        <f t="shared" si="3"/>
        <v>1565000</v>
      </c>
    </row>
    <row r="255" spans="1:6" x14ac:dyDescent="0.35">
      <c r="A255" s="154">
        <v>45180</v>
      </c>
      <c r="B255" s="125"/>
      <c r="C255" s="155"/>
      <c r="D255" s="125"/>
      <c r="E255" s="156"/>
      <c r="F255" s="124">
        <f t="shared" si="3"/>
        <v>1565000</v>
      </c>
    </row>
    <row r="256" spans="1:6" x14ac:dyDescent="0.35">
      <c r="A256" s="154">
        <v>45181</v>
      </c>
      <c r="B256" s="125"/>
      <c r="C256" s="155"/>
      <c r="D256" s="125"/>
      <c r="E256" s="156"/>
      <c r="F256" s="124">
        <f t="shared" si="3"/>
        <v>1565000</v>
      </c>
    </row>
    <row r="257" spans="1:6" x14ac:dyDescent="0.35">
      <c r="A257" s="154">
        <v>45182</v>
      </c>
      <c r="B257" s="125"/>
      <c r="C257" s="155"/>
      <c r="D257" s="125"/>
      <c r="E257" s="156"/>
      <c r="F257" s="124">
        <f t="shared" si="3"/>
        <v>1565000</v>
      </c>
    </row>
    <row r="258" spans="1:6" x14ac:dyDescent="0.35">
      <c r="A258" s="154">
        <v>45183</v>
      </c>
      <c r="B258" s="125"/>
      <c r="C258" s="155"/>
      <c r="D258" s="125"/>
      <c r="E258" s="156"/>
      <c r="F258" s="124">
        <f t="shared" si="3"/>
        <v>1565000</v>
      </c>
    </row>
    <row r="259" spans="1:6" x14ac:dyDescent="0.35">
      <c r="A259" s="154">
        <v>45184</v>
      </c>
      <c r="B259" s="125"/>
      <c r="C259" s="155"/>
      <c r="D259" s="125"/>
      <c r="E259" s="156"/>
      <c r="F259" s="124">
        <f t="shared" si="3"/>
        <v>1565000</v>
      </c>
    </row>
    <row r="260" spans="1:6" x14ac:dyDescent="0.35">
      <c r="A260" s="154">
        <v>45185</v>
      </c>
      <c r="B260" s="125"/>
      <c r="C260" s="155"/>
      <c r="D260" s="125"/>
      <c r="E260" s="156"/>
      <c r="F260" s="124">
        <f t="shared" ref="F260:F323" si="4">F259+B260-D260</f>
        <v>1565000</v>
      </c>
    </row>
    <row r="261" spans="1:6" x14ac:dyDescent="0.35">
      <c r="A261" s="154">
        <v>45186</v>
      </c>
      <c r="B261" s="125"/>
      <c r="C261" s="155"/>
      <c r="D261" s="125"/>
      <c r="E261" s="156"/>
      <c r="F261" s="124">
        <f t="shared" si="4"/>
        <v>1565000</v>
      </c>
    </row>
    <row r="262" spans="1:6" x14ac:dyDescent="0.35">
      <c r="A262" s="154">
        <v>45187</v>
      </c>
      <c r="B262" s="125"/>
      <c r="C262" s="155"/>
      <c r="D262" s="125"/>
      <c r="E262" s="156"/>
      <c r="F262" s="124">
        <f t="shared" si="4"/>
        <v>1565000</v>
      </c>
    </row>
    <row r="263" spans="1:6" x14ac:dyDescent="0.35">
      <c r="A263" s="154">
        <v>45188</v>
      </c>
      <c r="B263" s="125"/>
      <c r="C263" s="155"/>
      <c r="D263" s="125"/>
      <c r="E263" s="156"/>
      <c r="F263" s="124">
        <f t="shared" si="4"/>
        <v>1565000</v>
      </c>
    </row>
    <row r="264" spans="1:6" x14ac:dyDescent="0.35">
      <c r="A264" s="154">
        <v>45189</v>
      </c>
      <c r="B264" s="125"/>
      <c r="C264" s="155"/>
      <c r="D264" s="125"/>
      <c r="E264" s="156"/>
      <c r="F264" s="124">
        <f t="shared" si="4"/>
        <v>1565000</v>
      </c>
    </row>
    <row r="265" spans="1:6" x14ac:dyDescent="0.35">
      <c r="A265" s="154">
        <v>45190</v>
      </c>
      <c r="B265" s="125"/>
      <c r="C265" s="155"/>
      <c r="D265" s="125"/>
      <c r="E265" s="156"/>
      <c r="F265" s="124">
        <f t="shared" si="4"/>
        <v>1565000</v>
      </c>
    </row>
    <row r="266" spans="1:6" x14ac:dyDescent="0.35">
      <c r="A266" s="154">
        <v>45191</v>
      </c>
      <c r="B266" s="125"/>
      <c r="C266" s="155"/>
      <c r="D266" s="125"/>
      <c r="E266" s="156"/>
      <c r="F266" s="124">
        <f t="shared" si="4"/>
        <v>1565000</v>
      </c>
    </row>
    <row r="267" spans="1:6" x14ac:dyDescent="0.35">
      <c r="A267" s="154">
        <v>45192</v>
      </c>
      <c r="B267" s="125"/>
      <c r="C267" s="155"/>
      <c r="D267" s="125"/>
      <c r="E267" s="156"/>
      <c r="F267" s="124">
        <f t="shared" si="4"/>
        <v>1565000</v>
      </c>
    </row>
    <row r="268" spans="1:6" x14ac:dyDescent="0.35">
      <c r="A268" s="154">
        <v>45193</v>
      </c>
      <c r="B268" s="125"/>
      <c r="C268" s="155"/>
      <c r="D268" s="125"/>
      <c r="E268" s="156"/>
      <c r="F268" s="124">
        <f t="shared" si="4"/>
        <v>1565000</v>
      </c>
    </row>
    <row r="269" spans="1:6" x14ac:dyDescent="0.35">
      <c r="A269" s="154">
        <v>45194</v>
      </c>
      <c r="B269" s="125"/>
      <c r="C269" s="155"/>
      <c r="D269" s="125"/>
      <c r="E269" s="156"/>
      <c r="F269" s="124">
        <f t="shared" si="4"/>
        <v>1565000</v>
      </c>
    </row>
    <row r="270" spans="1:6" x14ac:dyDescent="0.35">
      <c r="A270" s="154">
        <v>45195</v>
      </c>
      <c r="B270" s="125"/>
      <c r="C270" s="155"/>
      <c r="D270" s="125"/>
      <c r="E270" s="156"/>
      <c r="F270" s="124">
        <f t="shared" si="4"/>
        <v>1565000</v>
      </c>
    </row>
    <row r="271" spans="1:6" x14ac:dyDescent="0.35">
      <c r="A271" s="154">
        <v>45196</v>
      </c>
      <c r="B271" s="125"/>
      <c r="C271" s="155"/>
      <c r="D271" s="125"/>
      <c r="E271" s="156"/>
      <c r="F271" s="124">
        <f t="shared" si="4"/>
        <v>1565000</v>
      </c>
    </row>
    <row r="272" spans="1:6" x14ac:dyDescent="0.35">
      <c r="A272" s="154">
        <v>45197</v>
      </c>
      <c r="B272" s="125"/>
      <c r="C272" s="155"/>
      <c r="D272" s="125"/>
      <c r="E272" s="156"/>
      <c r="F272" s="124">
        <f t="shared" si="4"/>
        <v>1565000</v>
      </c>
    </row>
    <row r="273" spans="1:6" x14ac:dyDescent="0.35">
      <c r="A273" s="154">
        <v>45198</v>
      </c>
      <c r="B273" s="125"/>
      <c r="C273" s="155"/>
      <c r="D273" s="125"/>
      <c r="E273" s="156"/>
      <c r="F273" s="124">
        <f t="shared" si="4"/>
        <v>1565000</v>
      </c>
    </row>
    <row r="274" spans="1:6" x14ac:dyDescent="0.35">
      <c r="A274" s="154">
        <v>45199</v>
      </c>
      <c r="B274" s="125"/>
      <c r="C274" s="155"/>
      <c r="D274" s="125"/>
      <c r="E274" s="156"/>
      <c r="F274" s="124">
        <f t="shared" si="4"/>
        <v>1565000</v>
      </c>
    </row>
    <row r="275" spans="1:6" x14ac:dyDescent="0.35">
      <c r="A275" s="154">
        <v>45200</v>
      </c>
      <c r="B275" s="125"/>
      <c r="C275" s="155"/>
      <c r="D275" s="125"/>
      <c r="E275" s="156"/>
      <c r="F275" s="124">
        <f t="shared" si="4"/>
        <v>1565000</v>
      </c>
    </row>
    <row r="276" spans="1:6" x14ac:dyDescent="0.35">
      <c r="A276" s="154">
        <v>45201</v>
      </c>
      <c r="B276" s="125"/>
      <c r="C276" s="155"/>
      <c r="D276" s="125"/>
      <c r="E276" s="156"/>
      <c r="F276" s="124">
        <f t="shared" si="4"/>
        <v>1565000</v>
      </c>
    </row>
    <row r="277" spans="1:6" x14ac:dyDescent="0.35">
      <c r="A277" s="154">
        <v>45202</v>
      </c>
      <c r="B277" s="125"/>
      <c r="C277" s="155"/>
      <c r="D277" s="125"/>
      <c r="E277" s="156"/>
      <c r="F277" s="124">
        <f t="shared" si="4"/>
        <v>1565000</v>
      </c>
    </row>
    <row r="278" spans="1:6" x14ac:dyDescent="0.35">
      <c r="A278" s="154">
        <v>45203</v>
      </c>
      <c r="B278" s="125"/>
      <c r="C278" s="155"/>
      <c r="D278" s="125"/>
      <c r="E278" s="156"/>
      <c r="F278" s="124">
        <f t="shared" si="4"/>
        <v>1565000</v>
      </c>
    </row>
    <row r="279" spans="1:6" x14ac:dyDescent="0.35">
      <c r="A279" s="154">
        <v>45204</v>
      </c>
      <c r="B279" s="125"/>
      <c r="C279" s="155"/>
      <c r="D279" s="125"/>
      <c r="E279" s="156"/>
      <c r="F279" s="124">
        <f t="shared" si="4"/>
        <v>1565000</v>
      </c>
    </row>
    <row r="280" spans="1:6" x14ac:dyDescent="0.35">
      <c r="A280" s="154">
        <v>45205</v>
      </c>
      <c r="B280" s="125"/>
      <c r="C280" s="155"/>
      <c r="D280" s="125"/>
      <c r="E280" s="156"/>
      <c r="F280" s="124">
        <f t="shared" si="4"/>
        <v>1565000</v>
      </c>
    </row>
    <row r="281" spans="1:6" x14ac:dyDescent="0.35">
      <c r="A281" s="154">
        <v>45206</v>
      </c>
      <c r="B281" s="125"/>
      <c r="C281" s="155"/>
      <c r="D281" s="125"/>
      <c r="E281" s="156"/>
      <c r="F281" s="124">
        <f t="shared" si="4"/>
        <v>1565000</v>
      </c>
    </row>
    <row r="282" spans="1:6" x14ac:dyDescent="0.35">
      <c r="A282" s="154">
        <v>45207</v>
      </c>
      <c r="B282" s="125"/>
      <c r="C282" s="155"/>
      <c r="D282" s="125"/>
      <c r="E282" s="156"/>
      <c r="F282" s="124">
        <f t="shared" si="4"/>
        <v>1565000</v>
      </c>
    </row>
    <row r="283" spans="1:6" x14ac:dyDescent="0.35">
      <c r="A283" s="154">
        <v>45208</v>
      </c>
      <c r="B283" s="125"/>
      <c r="C283" s="155"/>
      <c r="D283" s="125"/>
      <c r="E283" s="156"/>
      <c r="F283" s="124">
        <f t="shared" si="4"/>
        <v>1565000</v>
      </c>
    </row>
    <row r="284" spans="1:6" x14ac:dyDescent="0.35">
      <c r="A284" s="154">
        <v>45209</v>
      </c>
      <c r="B284" s="125"/>
      <c r="C284" s="155"/>
      <c r="D284" s="125"/>
      <c r="E284" s="156"/>
      <c r="F284" s="124">
        <f t="shared" si="4"/>
        <v>1565000</v>
      </c>
    </row>
    <row r="285" spans="1:6" x14ac:dyDescent="0.35">
      <c r="A285" s="154">
        <v>45210</v>
      </c>
      <c r="B285" s="125"/>
      <c r="C285" s="155"/>
      <c r="D285" s="125"/>
      <c r="E285" s="156"/>
      <c r="F285" s="124">
        <f t="shared" si="4"/>
        <v>1565000</v>
      </c>
    </row>
    <row r="286" spans="1:6" x14ac:dyDescent="0.35">
      <c r="A286" s="154">
        <v>45211</v>
      </c>
      <c r="B286" s="125"/>
      <c r="C286" s="155"/>
      <c r="D286" s="125"/>
      <c r="E286" s="156"/>
      <c r="F286" s="124">
        <f t="shared" si="4"/>
        <v>1565000</v>
      </c>
    </row>
    <row r="287" spans="1:6" x14ac:dyDescent="0.35">
      <c r="A287" s="154">
        <v>45212</v>
      </c>
      <c r="B287" s="125"/>
      <c r="C287" s="155"/>
      <c r="D287" s="125"/>
      <c r="E287" s="156"/>
      <c r="F287" s="124">
        <f t="shared" si="4"/>
        <v>1565000</v>
      </c>
    </row>
    <row r="288" spans="1:6" x14ac:dyDescent="0.35">
      <c r="A288" s="154">
        <v>45213</v>
      </c>
      <c r="B288" s="125"/>
      <c r="C288" s="155"/>
      <c r="D288" s="125"/>
      <c r="E288" s="156"/>
      <c r="F288" s="124">
        <f t="shared" si="4"/>
        <v>1565000</v>
      </c>
    </row>
    <row r="289" spans="1:6" x14ac:dyDescent="0.35">
      <c r="A289" s="154">
        <v>45214</v>
      </c>
      <c r="B289" s="125"/>
      <c r="C289" s="155"/>
      <c r="D289" s="125"/>
      <c r="E289" s="156"/>
      <c r="F289" s="124">
        <f t="shared" si="4"/>
        <v>1565000</v>
      </c>
    </row>
    <row r="290" spans="1:6" x14ac:dyDescent="0.35">
      <c r="A290" s="154">
        <v>45215</v>
      </c>
      <c r="B290" s="125"/>
      <c r="C290" s="155"/>
      <c r="D290" s="125"/>
      <c r="E290" s="156"/>
      <c r="F290" s="124">
        <f t="shared" si="4"/>
        <v>1565000</v>
      </c>
    </row>
    <row r="291" spans="1:6" x14ac:dyDescent="0.35">
      <c r="A291" s="154">
        <v>45216</v>
      </c>
      <c r="B291" s="125"/>
      <c r="C291" s="155"/>
      <c r="D291" s="125"/>
      <c r="E291" s="156"/>
      <c r="F291" s="124">
        <f t="shared" si="4"/>
        <v>1565000</v>
      </c>
    </row>
    <row r="292" spans="1:6" x14ac:dyDescent="0.35">
      <c r="A292" s="154">
        <v>45217</v>
      </c>
      <c r="B292" s="125"/>
      <c r="C292" s="155"/>
      <c r="D292" s="125"/>
      <c r="E292" s="156"/>
      <c r="F292" s="124">
        <f t="shared" si="4"/>
        <v>1565000</v>
      </c>
    </row>
    <row r="293" spans="1:6" x14ac:dyDescent="0.35">
      <c r="A293" s="154">
        <v>45218</v>
      </c>
      <c r="B293" s="125"/>
      <c r="C293" s="155"/>
      <c r="D293" s="125"/>
      <c r="E293" s="156"/>
      <c r="F293" s="124">
        <f t="shared" si="4"/>
        <v>1565000</v>
      </c>
    </row>
    <row r="294" spans="1:6" x14ac:dyDescent="0.35">
      <c r="A294" s="154">
        <v>45219</v>
      </c>
      <c r="B294" s="125"/>
      <c r="C294" s="155"/>
      <c r="D294" s="125"/>
      <c r="E294" s="156"/>
      <c r="F294" s="124">
        <f t="shared" si="4"/>
        <v>1565000</v>
      </c>
    </row>
    <row r="295" spans="1:6" x14ac:dyDescent="0.35">
      <c r="A295" s="154">
        <v>45220</v>
      </c>
      <c r="B295" s="125"/>
      <c r="C295" s="155"/>
      <c r="D295" s="125"/>
      <c r="E295" s="156"/>
      <c r="F295" s="124">
        <f t="shared" si="4"/>
        <v>1565000</v>
      </c>
    </row>
    <row r="296" spans="1:6" x14ac:dyDescent="0.35">
      <c r="A296" s="154">
        <v>45221</v>
      </c>
      <c r="B296" s="125"/>
      <c r="C296" s="155"/>
      <c r="D296" s="125"/>
      <c r="E296" s="156"/>
      <c r="F296" s="124">
        <f t="shared" si="4"/>
        <v>1565000</v>
      </c>
    </row>
    <row r="297" spans="1:6" x14ac:dyDescent="0.35">
      <c r="A297" s="154">
        <v>45222</v>
      </c>
      <c r="B297" s="125"/>
      <c r="C297" s="155"/>
      <c r="D297" s="125"/>
      <c r="E297" s="156"/>
      <c r="F297" s="124">
        <f t="shared" si="4"/>
        <v>1565000</v>
      </c>
    </row>
    <row r="298" spans="1:6" x14ac:dyDescent="0.35">
      <c r="A298" s="154">
        <v>45223</v>
      </c>
      <c r="B298" s="125"/>
      <c r="C298" s="155"/>
      <c r="D298" s="125"/>
      <c r="E298" s="156"/>
      <c r="F298" s="124">
        <f t="shared" si="4"/>
        <v>1565000</v>
      </c>
    </row>
    <row r="299" spans="1:6" x14ac:dyDescent="0.35">
      <c r="A299" s="154">
        <v>45224</v>
      </c>
      <c r="B299" s="125"/>
      <c r="C299" s="155"/>
      <c r="D299" s="125"/>
      <c r="E299" s="156"/>
      <c r="F299" s="124">
        <f t="shared" si="4"/>
        <v>1565000</v>
      </c>
    </row>
    <row r="300" spans="1:6" x14ac:dyDescent="0.35">
      <c r="A300" s="154">
        <v>45225</v>
      </c>
      <c r="B300" s="125"/>
      <c r="C300" s="155"/>
      <c r="D300" s="125"/>
      <c r="E300" s="156"/>
      <c r="F300" s="124">
        <f t="shared" si="4"/>
        <v>1565000</v>
      </c>
    </row>
    <row r="301" spans="1:6" x14ac:dyDescent="0.35">
      <c r="A301" s="154">
        <v>45226</v>
      </c>
      <c r="B301" s="125"/>
      <c r="C301" s="155"/>
      <c r="D301" s="125"/>
      <c r="E301" s="156"/>
      <c r="F301" s="124">
        <f t="shared" si="4"/>
        <v>1565000</v>
      </c>
    </row>
    <row r="302" spans="1:6" x14ac:dyDescent="0.35">
      <c r="A302" s="154">
        <v>45227</v>
      </c>
      <c r="B302" s="125"/>
      <c r="C302" s="155"/>
      <c r="D302" s="125"/>
      <c r="E302" s="156"/>
      <c r="F302" s="124">
        <f t="shared" si="4"/>
        <v>1565000</v>
      </c>
    </row>
    <row r="303" spans="1:6" x14ac:dyDescent="0.35">
      <c r="A303" s="154">
        <v>45228</v>
      </c>
      <c r="B303" s="125"/>
      <c r="C303" s="155"/>
      <c r="D303" s="125"/>
      <c r="E303" s="156"/>
      <c r="F303" s="124">
        <f t="shared" si="4"/>
        <v>1565000</v>
      </c>
    </row>
    <row r="304" spans="1:6" x14ac:dyDescent="0.35">
      <c r="A304" s="154">
        <v>45229</v>
      </c>
      <c r="B304" s="125"/>
      <c r="C304" s="155"/>
      <c r="D304" s="125"/>
      <c r="E304" s="156"/>
      <c r="F304" s="124">
        <f t="shared" si="4"/>
        <v>1565000</v>
      </c>
    </row>
    <row r="305" spans="1:6" x14ac:dyDescent="0.35">
      <c r="A305" s="154">
        <v>45230</v>
      </c>
      <c r="B305" s="125"/>
      <c r="C305" s="155"/>
      <c r="D305" s="125"/>
      <c r="E305" s="156"/>
      <c r="F305" s="124">
        <f t="shared" si="4"/>
        <v>1565000</v>
      </c>
    </row>
    <row r="306" spans="1:6" x14ac:dyDescent="0.35">
      <c r="A306" s="154">
        <v>45231</v>
      </c>
      <c r="B306" s="125"/>
      <c r="C306" s="155"/>
      <c r="D306" s="125"/>
      <c r="E306" s="156"/>
      <c r="F306" s="124">
        <f t="shared" si="4"/>
        <v>1565000</v>
      </c>
    </row>
    <row r="307" spans="1:6" x14ac:dyDescent="0.35">
      <c r="A307" s="154">
        <v>45232</v>
      </c>
      <c r="B307" s="125"/>
      <c r="C307" s="155"/>
      <c r="D307" s="125"/>
      <c r="E307" s="156"/>
      <c r="F307" s="124">
        <f t="shared" si="4"/>
        <v>1565000</v>
      </c>
    </row>
    <row r="308" spans="1:6" x14ac:dyDescent="0.35">
      <c r="A308" s="154">
        <v>45233</v>
      </c>
      <c r="B308" s="125"/>
      <c r="C308" s="155"/>
      <c r="D308" s="125"/>
      <c r="E308" s="156"/>
      <c r="F308" s="124">
        <f t="shared" si="4"/>
        <v>1565000</v>
      </c>
    </row>
    <row r="309" spans="1:6" x14ac:dyDescent="0.35">
      <c r="A309" s="154">
        <v>45234</v>
      </c>
      <c r="B309" s="125"/>
      <c r="C309" s="155"/>
      <c r="D309" s="125"/>
      <c r="E309" s="156"/>
      <c r="F309" s="124">
        <f t="shared" si="4"/>
        <v>1565000</v>
      </c>
    </row>
    <row r="310" spans="1:6" x14ac:dyDescent="0.35">
      <c r="A310" s="154">
        <v>45235</v>
      </c>
      <c r="B310" s="125"/>
      <c r="C310" s="155"/>
      <c r="D310" s="125"/>
      <c r="E310" s="156"/>
      <c r="F310" s="124">
        <f t="shared" si="4"/>
        <v>1565000</v>
      </c>
    </row>
    <row r="311" spans="1:6" x14ac:dyDescent="0.35">
      <c r="A311" s="154">
        <v>45236</v>
      </c>
      <c r="B311" s="125"/>
      <c r="C311" s="155"/>
      <c r="D311" s="125"/>
      <c r="E311" s="156"/>
      <c r="F311" s="124">
        <f t="shared" si="4"/>
        <v>1565000</v>
      </c>
    </row>
    <row r="312" spans="1:6" x14ac:dyDescent="0.35">
      <c r="A312" s="154">
        <v>45237</v>
      </c>
      <c r="B312" s="125"/>
      <c r="C312" s="155"/>
      <c r="D312" s="125"/>
      <c r="E312" s="156"/>
      <c r="F312" s="124">
        <f t="shared" si="4"/>
        <v>1565000</v>
      </c>
    </row>
    <row r="313" spans="1:6" x14ac:dyDescent="0.35">
      <c r="A313" s="154">
        <v>45238</v>
      </c>
      <c r="B313" s="125"/>
      <c r="C313" s="155"/>
      <c r="D313" s="125"/>
      <c r="E313" s="156"/>
      <c r="F313" s="124">
        <f t="shared" si="4"/>
        <v>1565000</v>
      </c>
    </row>
    <row r="314" spans="1:6" x14ac:dyDescent="0.35">
      <c r="A314" s="154">
        <v>45239</v>
      </c>
      <c r="B314" s="125"/>
      <c r="C314" s="155"/>
      <c r="D314" s="125"/>
      <c r="E314" s="156"/>
      <c r="F314" s="124">
        <f t="shared" si="4"/>
        <v>1565000</v>
      </c>
    </row>
    <row r="315" spans="1:6" x14ac:dyDescent="0.35">
      <c r="A315" s="154">
        <v>45240</v>
      </c>
      <c r="B315" s="125"/>
      <c r="C315" s="155"/>
      <c r="D315" s="125"/>
      <c r="E315" s="156"/>
      <c r="F315" s="124">
        <f t="shared" si="4"/>
        <v>1565000</v>
      </c>
    </row>
    <row r="316" spans="1:6" x14ac:dyDescent="0.35">
      <c r="A316" s="154">
        <v>45241</v>
      </c>
      <c r="B316" s="125"/>
      <c r="C316" s="155"/>
      <c r="D316" s="125"/>
      <c r="E316" s="156"/>
      <c r="F316" s="124">
        <f t="shared" si="4"/>
        <v>1565000</v>
      </c>
    </row>
    <row r="317" spans="1:6" x14ac:dyDescent="0.35">
      <c r="A317" s="154">
        <v>45242</v>
      </c>
      <c r="B317" s="125"/>
      <c r="C317" s="155"/>
      <c r="D317" s="125"/>
      <c r="E317" s="156"/>
      <c r="F317" s="124">
        <f t="shared" si="4"/>
        <v>1565000</v>
      </c>
    </row>
    <row r="318" spans="1:6" x14ac:dyDescent="0.35">
      <c r="A318" s="154">
        <v>45243</v>
      </c>
      <c r="B318" s="125"/>
      <c r="C318" s="155"/>
      <c r="D318" s="125"/>
      <c r="E318" s="156"/>
      <c r="F318" s="124">
        <f t="shared" si="4"/>
        <v>1565000</v>
      </c>
    </row>
    <row r="319" spans="1:6" x14ac:dyDescent="0.35">
      <c r="A319" s="154">
        <v>45244</v>
      </c>
      <c r="B319" s="125"/>
      <c r="C319" s="155"/>
      <c r="D319" s="125"/>
      <c r="E319" s="156"/>
      <c r="F319" s="124">
        <f t="shared" si="4"/>
        <v>1565000</v>
      </c>
    </row>
    <row r="320" spans="1:6" x14ac:dyDescent="0.35">
      <c r="A320" s="154">
        <v>45245</v>
      </c>
      <c r="B320" s="125"/>
      <c r="C320" s="155"/>
      <c r="D320" s="125"/>
      <c r="E320" s="156"/>
      <c r="F320" s="124">
        <f t="shared" si="4"/>
        <v>1565000</v>
      </c>
    </row>
    <row r="321" spans="1:6" x14ac:dyDescent="0.35">
      <c r="A321" s="154">
        <v>45246</v>
      </c>
      <c r="B321" s="125"/>
      <c r="C321" s="155"/>
      <c r="D321" s="125"/>
      <c r="E321" s="156"/>
      <c r="F321" s="124">
        <f t="shared" si="4"/>
        <v>1565000</v>
      </c>
    </row>
    <row r="322" spans="1:6" x14ac:dyDescent="0.35">
      <c r="A322" s="154">
        <v>45247</v>
      </c>
      <c r="B322" s="125"/>
      <c r="C322" s="155"/>
      <c r="D322" s="125"/>
      <c r="E322" s="156"/>
      <c r="F322" s="124">
        <f t="shared" si="4"/>
        <v>1565000</v>
      </c>
    </row>
    <row r="323" spans="1:6" x14ac:dyDescent="0.35">
      <c r="A323" s="154">
        <v>45248</v>
      </c>
      <c r="B323" s="125"/>
      <c r="C323" s="155"/>
      <c r="D323" s="125"/>
      <c r="E323" s="156"/>
      <c r="F323" s="124">
        <f t="shared" si="4"/>
        <v>1565000</v>
      </c>
    </row>
    <row r="324" spans="1:6" x14ac:dyDescent="0.35">
      <c r="A324" s="154">
        <v>45249</v>
      </c>
      <c r="B324" s="125"/>
      <c r="C324" s="155"/>
      <c r="D324" s="125"/>
      <c r="E324" s="156"/>
      <c r="F324" s="124">
        <f t="shared" ref="F324:F366" si="5">F323+B324-D324</f>
        <v>1565000</v>
      </c>
    </row>
    <row r="325" spans="1:6" x14ac:dyDescent="0.35">
      <c r="A325" s="154">
        <v>45250</v>
      </c>
      <c r="B325" s="125"/>
      <c r="C325" s="155"/>
      <c r="D325" s="125"/>
      <c r="E325" s="156"/>
      <c r="F325" s="124">
        <f t="shared" si="5"/>
        <v>1565000</v>
      </c>
    </row>
    <row r="326" spans="1:6" x14ac:dyDescent="0.35">
      <c r="A326" s="154">
        <v>45251</v>
      </c>
      <c r="B326" s="125"/>
      <c r="C326" s="155"/>
      <c r="D326" s="125"/>
      <c r="E326" s="156"/>
      <c r="F326" s="124">
        <f t="shared" si="5"/>
        <v>1565000</v>
      </c>
    </row>
    <row r="327" spans="1:6" x14ac:dyDescent="0.35">
      <c r="A327" s="154">
        <v>45252</v>
      </c>
      <c r="B327" s="125"/>
      <c r="C327" s="155"/>
      <c r="D327" s="125"/>
      <c r="E327" s="156"/>
      <c r="F327" s="124">
        <f t="shared" si="5"/>
        <v>1565000</v>
      </c>
    </row>
    <row r="328" spans="1:6" x14ac:dyDescent="0.35">
      <c r="A328" s="154">
        <v>45253</v>
      </c>
      <c r="B328" s="125"/>
      <c r="C328" s="155"/>
      <c r="D328" s="125"/>
      <c r="E328" s="156"/>
      <c r="F328" s="124">
        <f t="shared" si="5"/>
        <v>1565000</v>
      </c>
    </row>
    <row r="329" spans="1:6" x14ac:dyDescent="0.35">
      <c r="A329" s="154">
        <v>45254</v>
      </c>
      <c r="B329" s="125"/>
      <c r="C329" s="155"/>
      <c r="D329" s="125"/>
      <c r="E329" s="156"/>
      <c r="F329" s="124">
        <f t="shared" si="5"/>
        <v>1565000</v>
      </c>
    </row>
    <row r="330" spans="1:6" x14ac:dyDescent="0.35">
      <c r="A330" s="154">
        <v>45255</v>
      </c>
      <c r="B330" s="125"/>
      <c r="C330" s="155"/>
      <c r="D330" s="125"/>
      <c r="E330" s="156"/>
      <c r="F330" s="124">
        <f t="shared" si="5"/>
        <v>1565000</v>
      </c>
    </row>
    <row r="331" spans="1:6" x14ac:dyDescent="0.35">
      <c r="A331" s="154">
        <v>45256</v>
      </c>
      <c r="B331" s="125"/>
      <c r="C331" s="155"/>
      <c r="D331" s="125"/>
      <c r="E331" s="156"/>
      <c r="F331" s="124">
        <f t="shared" si="5"/>
        <v>1565000</v>
      </c>
    </row>
    <row r="332" spans="1:6" x14ac:dyDescent="0.35">
      <c r="A332" s="154">
        <v>45257</v>
      </c>
      <c r="B332" s="125"/>
      <c r="C332" s="155"/>
      <c r="D332" s="125"/>
      <c r="E332" s="156"/>
      <c r="F332" s="124">
        <f t="shared" si="5"/>
        <v>1565000</v>
      </c>
    </row>
    <row r="333" spans="1:6" x14ac:dyDescent="0.35">
      <c r="A333" s="154">
        <v>45258</v>
      </c>
      <c r="B333" s="125"/>
      <c r="C333" s="155"/>
      <c r="D333" s="125"/>
      <c r="E333" s="156"/>
      <c r="F333" s="124">
        <f t="shared" si="5"/>
        <v>1565000</v>
      </c>
    </row>
    <row r="334" spans="1:6" x14ac:dyDescent="0.35">
      <c r="A334" s="154">
        <v>45259</v>
      </c>
      <c r="B334" s="125"/>
      <c r="C334" s="155"/>
      <c r="D334" s="125"/>
      <c r="E334" s="156"/>
      <c r="F334" s="124">
        <f t="shared" si="5"/>
        <v>1565000</v>
      </c>
    </row>
    <row r="335" spans="1:6" x14ac:dyDescent="0.35">
      <c r="A335" s="154">
        <v>45260</v>
      </c>
      <c r="B335" s="125"/>
      <c r="C335" s="155"/>
      <c r="D335" s="125"/>
      <c r="E335" s="156"/>
      <c r="F335" s="124">
        <f t="shared" si="5"/>
        <v>1565000</v>
      </c>
    </row>
    <row r="336" spans="1:6" x14ac:dyDescent="0.35">
      <c r="A336" s="154">
        <v>45261</v>
      </c>
      <c r="B336" s="125"/>
      <c r="C336" s="155"/>
      <c r="D336" s="125"/>
      <c r="E336" s="156"/>
      <c r="F336" s="124">
        <f t="shared" si="5"/>
        <v>1565000</v>
      </c>
    </row>
    <row r="337" spans="1:6" x14ac:dyDescent="0.35">
      <c r="A337" s="154">
        <v>45262</v>
      </c>
      <c r="B337" s="125"/>
      <c r="C337" s="155"/>
      <c r="D337" s="125"/>
      <c r="E337" s="156"/>
      <c r="F337" s="124">
        <f t="shared" si="5"/>
        <v>1565000</v>
      </c>
    </row>
    <row r="338" spans="1:6" x14ac:dyDescent="0.35">
      <c r="A338" s="154">
        <v>45263</v>
      </c>
      <c r="B338" s="125"/>
      <c r="C338" s="155"/>
      <c r="D338" s="125"/>
      <c r="E338" s="156"/>
      <c r="F338" s="124">
        <f t="shared" si="5"/>
        <v>1565000</v>
      </c>
    </row>
    <row r="339" spans="1:6" x14ac:dyDescent="0.35">
      <c r="A339" s="154">
        <v>45264</v>
      </c>
      <c r="B339" s="125"/>
      <c r="C339" s="155"/>
      <c r="D339" s="125"/>
      <c r="E339" s="156"/>
      <c r="F339" s="124">
        <f t="shared" si="5"/>
        <v>1565000</v>
      </c>
    </row>
    <row r="340" spans="1:6" x14ac:dyDescent="0.35">
      <c r="A340" s="154">
        <v>45265</v>
      </c>
      <c r="B340" s="125"/>
      <c r="C340" s="155"/>
      <c r="D340" s="125"/>
      <c r="E340" s="156"/>
      <c r="F340" s="124">
        <f t="shared" si="5"/>
        <v>1565000</v>
      </c>
    </row>
    <row r="341" spans="1:6" x14ac:dyDescent="0.35">
      <c r="A341" s="154">
        <v>45266</v>
      </c>
      <c r="B341" s="125"/>
      <c r="C341" s="155"/>
      <c r="D341" s="125"/>
      <c r="E341" s="156"/>
      <c r="F341" s="124">
        <f t="shared" si="5"/>
        <v>1565000</v>
      </c>
    </row>
    <row r="342" spans="1:6" x14ac:dyDescent="0.35">
      <c r="A342" s="154">
        <v>45267</v>
      </c>
      <c r="B342" s="125"/>
      <c r="C342" s="155"/>
      <c r="D342" s="125"/>
      <c r="E342" s="156"/>
      <c r="F342" s="124">
        <f t="shared" si="5"/>
        <v>1565000</v>
      </c>
    </row>
    <row r="343" spans="1:6" x14ac:dyDescent="0.35">
      <c r="A343" s="154">
        <v>45268</v>
      </c>
      <c r="B343" s="125"/>
      <c r="C343" s="155"/>
      <c r="D343" s="125"/>
      <c r="E343" s="156"/>
      <c r="F343" s="124">
        <f t="shared" si="5"/>
        <v>1565000</v>
      </c>
    </row>
    <row r="344" spans="1:6" x14ac:dyDescent="0.35">
      <c r="A344" s="154">
        <v>45269</v>
      </c>
      <c r="B344" s="125"/>
      <c r="C344" s="155"/>
      <c r="D344" s="125"/>
      <c r="E344" s="156"/>
      <c r="F344" s="124">
        <f t="shared" si="5"/>
        <v>1565000</v>
      </c>
    </row>
    <row r="345" spans="1:6" x14ac:dyDescent="0.35">
      <c r="A345" s="154">
        <v>45270</v>
      </c>
      <c r="B345" s="125"/>
      <c r="C345" s="155"/>
      <c r="D345" s="125"/>
      <c r="E345" s="156"/>
      <c r="F345" s="124">
        <f t="shared" si="5"/>
        <v>1565000</v>
      </c>
    </row>
    <row r="346" spans="1:6" x14ac:dyDescent="0.35">
      <c r="A346" s="154">
        <v>45271</v>
      </c>
      <c r="B346" s="125"/>
      <c r="C346" s="155"/>
      <c r="D346" s="125"/>
      <c r="E346" s="156"/>
      <c r="F346" s="124">
        <f t="shared" si="5"/>
        <v>1565000</v>
      </c>
    </row>
    <row r="347" spans="1:6" x14ac:dyDescent="0.35">
      <c r="A347" s="154">
        <v>45272</v>
      </c>
      <c r="B347" s="125"/>
      <c r="C347" s="155"/>
      <c r="D347" s="125"/>
      <c r="E347" s="156"/>
      <c r="F347" s="124">
        <f t="shared" si="5"/>
        <v>1565000</v>
      </c>
    </row>
    <row r="348" spans="1:6" x14ac:dyDescent="0.35">
      <c r="A348" s="154">
        <v>45273</v>
      </c>
      <c r="B348" s="125"/>
      <c r="C348" s="155"/>
      <c r="D348" s="125"/>
      <c r="E348" s="156"/>
      <c r="F348" s="124">
        <f t="shared" si="5"/>
        <v>1565000</v>
      </c>
    </row>
    <row r="349" spans="1:6" x14ac:dyDescent="0.35">
      <c r="A349" s="154">
        <v>45274</v>
      </c>
      <c r="B349" s="125"/>
      <c r="C349" s="155"/>
      <c r="D349" s="125"/>
      <c r="E349" s="156"/>
      <c r="F349" s="124">
        <f t="shared" si="5"/>
        <v>1565000</v>
      </c>
    </row>
    <row r="350" spans="1:6" x14ac:dyDescent="0.35">
      <c r="A350" s="154">
        <v>45275</v>
      </c>
      <c r="B350" s="125"/>
      <c r="C350" s="155"/>
      <c r="D350" s="125"/>
      <c r="E350" s="156"/>
      <c r="F350" s="124">
        <f t="shared" si="5"/>
        <v>1565000</v>
      </c>
    </row>
    <row r="351" spans="1:6" x14ac:dyDescent="0.35">
      <c r="A351" s="154">
        <v>45276</v>
      </c>
      <c r="B351" s="125"/>
      <c r="C351" s="155"/>
      <c r="D351" s="125"/>
      <c r="E351" s="156"/>
      <c r="F351" s="124">
        <f t="shared" si="5"/>
        <v>1565000</v>
      </c>
    </row>
    <row r="352" spans="1:6" x14ac:dyDescent="0.35">
      <c r="A352" s="154">
        <v>45277</v>
      </c>
      <c r="B352" s="125"/>
      <c r="C352" s="155"/>
      <c r="D352" s="125"/>
      <c r="E352" s="156"/>
      <c r="F352" s="124">
        <f t="shared" si="5"/>
        <v>1565000</v>
      </c>
    </row>
    <row r="353" spans="1:6" x14ac:dyDescent="0.35">
      <c r="A353" s="154">
        <v>45278</v>
      </c>
      <c r="B353" s="125"/>
      <c r="C353" s="155"/>
      <c r="D353" s="125"/>
      <c r="E353" s="156"/>
      <c r="F353" s="124">
        <f t="shared" si="5"/>
        <v>1565000</v>
      </c>
    </row>
    <row r="354" spans="1:6" x14ac:dyDescent="0.35">
      <c r="A354" s="154">
        <v>45279</v>
      </c>
      <c r="B354" s="125"/>
      <c r="C354" s="155"/>
      <c r="D354" s="125"/>
      <c r="E354" s="156"/>
      <c r="F354" s="124">
        <f t="shared" si="5"/>
        <v>1565000</v>
      </c>
    </row>
    <row r="355" spans="1:6" x14ac:dyDescent="0.35">
      <c r="A355" s="154">
        <v>45280</v>
      </c>
      <c r="B355" s="125"/>
      <c r="C355" s="155"/>
      <c r="D355" s="125"/>
      <c r="E355" s="156"/>
      <c r="F355" s="124">
        <f t="shared" si="5"/>
        <v>1565000</v>
      </c>
    </row>
    <row r="356" spans="1:6" x14ac:dyDescent="0.35">
      <c r="A356" s="154">
        <v>45281</v>
      </c>
      <c r="B356" s="125"/>
      <c r="C356" s="155"/>
      <c r="D356" s="125"/>
      <c r="E356" s="156"/>
      <c r="F356" s="124">
        <f t="shared" si="5"/>
        <v>1565000</v>
      </c>
    </row>
    <row r="357" spans="1:6" x14ac:dyDescent="0.35">
      <c r="A357" s="154">
        <v>45282</v>
      </c>
      <c r="B357" s="125"/>
      <c r="C357" s="155"/>
      <c r="D357" s="125"/>
      <c r="E357" s="156"/>
      <c r="F357" s="124">
        <f t="shared" si="5"/>
        <v>1565000</v>
      </c>
    </row>
    <row r="358" spans="1:6" x14ac:dyDescent="0.35">
      <c r="A358" s="154">
        <v>45283</v>
      </c>
      <c r="B358" s="125"/>
      <c r="C358" s="155"/>
      <c r="D358" s="125"/>
      <c r="E358" s="156"/>
      <c r="F358" s="124">
        <f t="shared" si="5"/>
        <v>1565000</v>
      </c>
    </row>
    <row r="359" spans="1:6" x14ac:dyDescent="0.35">
      <c r="A359" s="154">
        <v>45284</v>
      </c>
      <c r="B359" s="125"/>
      <c r="C359" s="155"/>
      <c r="D359" s="125"/>
      <c r="E359" s="156"/>
      <c r="F359" s="124">
        <f t="shared" si="5"/>
        <v>1565000</v>
      </c>
    </row>
    <row r="360" spans="1:6" x14ac:dyDescent="0.35">
      <c r="A360" s="154">
        <v>45285</v>
      </c>
      <c r="B360" s="125"/>
      <c r="C360" s="155"/>
      <c r="D360" s="125"/>
      <c r="E360" s="156"/>
      <c r="F360" s="124">
        <f t="shared" si="5"/>
        <v>1565000</v>
      </c>
    </row>
    <row r="361" spans="1:6" x14ac:dyDescent="0.35">
      <c r="A361" s="154">
        <v>45286</v>
      </c>
      <c r="B361" s="125"/>
      <c r="C361" s="155"/>
      <c r="D361" s="125"/>
      <c r="E361" s="156"/>
      <c r="F361" s="124">
        <f t="shared" si="5"/>
        <v>1565000</v>
      </c>
    </row>
    <row r="362" spans="1:6" x14ac:dyDescent="0.35">
      <c r="A362" s="154">
        <v>45287</v>
      </c>
      <c r="B362" s="125"/>
      <c r="C362" s="155"/>
      <c r="D362" s="125"/>
      <c r="E362" s="156"/>
      <c r="F362" s="124">
        <f t="shared" si="5"/>
        <v>1565000</v>
      </c>
    </row>
    <row r="363" spans="1:6" x14ac:dyDescent="0.35">
      <c r="A363" s="154">
        <v>45288</v>
      </c>
      <c r="B363" s="125"/>
      <c r="C363" s="155"/>
      <c r="D363" s="125"/>
      <c r="E363" s="156"/>
      <c r="F363" s="124">
        <f t="shared" si="5"/>
        <v>1565000</v>
      </c>
    </row>
    <row r="364" spans="1:6" x14ac:dyDescent="0.35">
      <c r="A364" s="154">
        <v>45289</v>
      </c>
      <c r="B364" s="125"/>
      <c r="C364" s="155"/>
      <c r="D364" s="125"/>
      <c r="E364" s="156"/>
      <c r="F364" s="124">
        <f t="shared" si="5"/>
        <v>1565000</v>
      </c>
    </row>
    <row r="365" spans="1:6" x14ac:dyDescent="0.35">
      <c r="A365" s="154">
        <v>45290</v>
      </c>
      <c r="B365" s="125"/>
      <c r="C365" s="155"/>
      <c r="D365" s="125"/>
      <c r="E365" s="156"/>
      <c r="F365" s="124">
        <f t="shared" si="5"/>
        <v>1565000</v>
      </c>
    </row>
    <row r="366" spans="1:6" x14ac:dyDescent="0.35">
      <c r="A366" s="154">
        <v>45291</v>
      </c>
      <c r="B366" s="125"/>
      <c r="C366" s="155"/>
      <c r="D366" s="125"/>
      <c r="E366" s="156"/>
      <c r="F366" s="124">
        <f t="shared" si="5"/>
        <v>1565000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Time Management</vt:lpstr>
      <vt:lpstr>Journey</vt:lpstr>
      <vt:lpstr>Person I want to be</vt:lpstr>
      <vt:lpstr>Progress</vt:lpstr>
      <vt:lpstr>Draft</vt:lpstr>
      <vt:lpstr>Debt</vt:lpstr>
      <vt:lpstr>Working process</vt:lpstr>
      <vt:lpstr>Money 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COMPUTER</dc:creator>
  <cp:lastModifiedBy>Bảo Ngọc Lê Quang</cp:lastModifiedBy>
  <dcterms:created xsi:type="dcterms:W3CDTF">2015-06-05T18:17:20Z</dcterms:created>
  <dcterms:modified xsi:type="dcterms:W3CDTF">2023-02-02T15:27:46Z</dcterms:modified>
</cp:coreProperties>
</file>