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calcagnini/Documents/APE2023/Serie storiche 2022/"/>
    </mc:Choice>
  </mc:AlternateContent>
  <xr:revisionPtr revIDLastSave="0" documentId="13_ncr:1_{3AB25C27-CDFE-5B49-B740-355894F10F37}" xr6:coauthVersionLast="47" xr6:coauthVersionMax="47" xr10:uidLastSave="{00000000-0000-0000-0000-000000000000}"/>
  <bookViews>
    <workbookView xWindow="3080" yWindow="2900" windowWidth="27640" windowHeight="16940" xr2:uid="{4DE1AAF5-9071-7041-A482-281E57A181C0}"/>
  </bookViews>
  <sheets>
    <sheet name="Esercizio 1" sheetId="1" r:id="rId1"/>
    <sheet name="Esercizio 2" sheetId="2" r:id="rId2"/>
    <sheet name="Esercizio 3 con trend" sheetId="4" r:id="rId3"/>
  </sheets>
  <externalReferences>
    <externalReference r:id="rId4"/>
  </externalReferences>
  <definedNames>
    <definedName name="solver_eng" localSheetId="2" hidden="1">1</definedName>
    <definedName name="solver_lin" localSheetId="2" hidden="1">2</definedName>
    <definedName name="solver_neg" localSheetId="2" hidden="1">1</definedName>
    <definedName name="solver_num" localSheetId="2" hidden="1">0</definedName>
    <definedName name="solver_opt" localSheetId="2" hidden="1">'Esercizio 3 con trend'!$Q$27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2" i="4"/>
  <c r="D2" i="4"/>
  <c r="E3" i="4"/>
  <c r="F3" i="4"/>
  <c r="H3" i="4"/>
  <c r="C3" i="4"/>
  <c r="D3" i="4"/>
  <c r="E4" i="4"/>
  <c r="F4" i="4"/>
  <c r="H4" i="4"/>
  <c r="C4" i="4"/>
  <c r="D4" i="4"/>
  <c r="E5" i="4"/>
  <c r="F5" i="4"/>
  <c r="H5" i="4"/>
  <c r="C5" i="4"/>
  <c r="D5" i="4"/>
  <c r="E6" i="4"/>
  <c r="F6" i="4"/>
  <c r="H6" i="4"/>
  <c r="C6" i="4"/>
  <c r="D6" i="4"/>
  <c r="E7" i="4"/>
  <c r="F7" i="4"/>
  <c r="H7" i="4"/>
  <c r="C7" i="4"/>
  <c r="D7" i="4"/>
  <c r="E8" i="4"/>
  <c r="F8" i="4"/>
  <c r="H8" i="4"/>
  <c r="C8" i="4"/>
  <c r="D8" i="4"/>
  <c r="E9" i="4"/>
  <c r="F9" i="4"/>
  <c r="H9" i="4"/>
  <c r="C9" i="4"/>
  <c r="D9" i="4"/>
  <c r="E10" i="4"/>
  <c r="F10" i="4"/>
  <c r="H10" i="4"/>
  <c r="C10" i="4"/>
  <c r="D10" i="4"/>
  <c r="E11" i="4"/>
  <c r="F11" i="4"/>
  <c r="H11" i="4"/>
  <c r="C11" i="4"/>
  <c r="D11" i="4"/>
  <c r="E12" i="4"/>
  <c r="F12" i="4"/>
  <c r="H12" i="4"/>
  <c r="E20" i="4"/>
  <c r="G3" i="4"/>
  <c r="G4" i="4"/>
  <c r="G5" i="4"/>
  <c r="G6" i="4"/>
  <c r="G7" i="4"/>
  <c r="G8" i="4"/>
  <c r="G9" i="4"/>
  <c r="G10" i="4"/>
  <c r="G11" i="4"/>
  <c r="G12" i="4"/>
  <c r="D20" i="4"/>
  <c r="C12" i="4"/>
  <c r="D12" i="4"/>
  <c r="E16" i="4"/>
  <c r="E15" i="4"/>
  <c r="E14" i="4"/>
  <c r="E13" i="4"/>
  <c r="D16" i="2"/>
  <c r="E16" i="2"/>
  <c r="D15" i="2"/>
  <c r="E15" i="2"/>
  <c r="D13" i="2"/>
  <c r="E13" i="2"/>
  <c r="D12" i="2"/>
  <c r="E12" i="2"/>
  <c r="D11" i="2"/>
  <c r="E11" i="2"/>
  <c r="D10" i="2"/>
  <c r="E10" i="2"/>
  <c r="D8" i="2"/>
  <c r="E8" i="2"/>
  <c r="D7" i="2"/>
  <c r="E7" i="2"/>
  <c r="D9" i="1"/>
  <c r="G9" i="1"/>
  <c r="C10" i="1"/>
  <c r="D10" i="1"/>
  <c r="G10" i="1"/>
  <c r="C11" i="1"/>
  <c r="D11" i="1"/>
  <c r="G11" i="1"/>
  <c r="C12" i="1"/>
  <c r="D12" i="1"/>
  <c r="G12" i="1"/>
  <c r="C13" i="1"/>
  <c r="D13" i="1"/>
  <c r="G13" i="1"/>
  <c r="C14" i="1"/>
  <c r="D14" i="1"/>
  <c r="G14" i="1"/>
  <c r="C15" i="1"/>
  <c r="D15" i="1"/>
  <c r="G15" i="1"/>
  <c r="C16" i="1"/>
  <c r="D16" i="1"/>
  <c r="G16" i="1"/>
  <c r="C17" i="1"/>
  <c r="D17" i="1"/>
  <c r="G17" i="1"/>
  <c r="G18" i="1"/>
  <c r="G21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F18" i="1"/>
  <c r="E18" i="1"/>
  <c r="D18" i="1"/>
</calcChain>
</file>

<file path=xl/sharedStrings.xml><?xml version="1.0" encoding="utf-8"?>
<sst xmlns="http://schemas.openxmlformats.org/spreadsheetml/2006/main" count="58" uniqueCount="56">
  <si>
    <t>alpha=</t>
  </si>
  <si>
    <t>Percent</t>
  </si>
  <si>
    <t>Squared</t>
  </si>
  <si>
    <t>Period</t>
  </si>
  <si>
    <t>Sales</t>
  </si>
  <si>
    <t>Error</t>
  </si>
  <si>
    <t>Abs. Error</t>
  </si>
  <si>
    <t>1</t>
  </si>
  <si>
    <t>N/A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</si>
  <si>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</si>
  <si>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</si>
  <si>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</si>
  <si>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</si>
  <si>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</si>
  <si>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</si>
  <si>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</si>
  <si>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</si>
  <si>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</si>
  <si>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BIAS</t>
  </si>
  <si>
    <t>MAD</t>
  </si>
  <si>
    <t>MAPE</t>
  </si>
  <si>
    <t>MSE</t>
  </si>
  <si>
    <t xml:space="preserve">Standard Error (Square Root of MSE) = </t>
  </si>
  <si>
    <t>Time Series Forecasting</t>
  </si>
  <si>
    <t>Un società di autonoleggio ha utilizzato il metodo di smoothing esponenziale per prevedere</t>
    <phoneticPr fontId="0" type="noConversion"/>
  </si>
  <si>
    <t>il numero di auto necessarie per i successivi 11 giorni. I risultati sono riportati nella seguente tabella.</t>
    <phoneticPr fontId="0" type="noConversion"/>
  </si>
  <si>
    <t>A cuasa di un errore di stampa alcuni valori sono mancanti.</t>
    <phoneticPr fontId="0" type="noConversion"/>
  </si>
  <si>
    <t>t</t>
  </si>
  <si>
    <r>
      <t>x</t>
    </r>
    <r>
      <rPr>
        <vertAlign val="subscript"/>
        <sz val="10"/>
        <rFont val="Arial"/>
        <family val="2"/>
      </rPr>
      <t>t</t>
    </r>
  </si>
  <si>
    <r>
      <t>F</t>
    </r>
    <r>
      <rPr>
        <vertAlign val="subscript"/>
        <sz val="10"/>
        <rFont val="Arial"/>
        <family val="2"/>
      </rPr>
      <t>t</t>
    </r>
  </si>
  <si>
    <t>Errore</t>
    <phoneticPr fontId="0" type="noConversion"/>
  </si>
  <si>
    <t>Squared error</t>
  </si>
  <si>
    <t>Total:</t>
  </si>
  <si>
    <t>a.</t>
  </si>
  <si>
    <t>Quale valore di perequazione della costante a è stato utilizzato per la previsione?</t>
    <phoneticPr fontId="0" type="noConversion"/>
  </si>
  <si>
    <t xml:space="preserve">b. </t>
  </si>
  <si>
    <t>Si calcoli il numero di auto previste per i periodi 4, 9 e 12</t>
    <phoneticPr fontId="0" type="noConversion"/>
  </si>
  <si>
    <t>c.</t>
  </si>
  <si>
    <t>Si calcoli il MSE e il MAPE</t>
    <phoneticPr fontId="0" type="noConversion"/>
  </si>
  <si>
    <t>Forecasting</t>
  </si>
  <si>
    <t>Periodo</t>
  </si>
  <si>
    <t>valori</t>
  </si>
  <si>
    <t>m</t>
    <phoneticPr fontId="7" type="noConversion"/>
  </si>
  <si>
    <t>b</t>
    <phoneticPr fontId="7" type="noConversion"/>
  </si>
  <si>
    <t>F</t>
  </si>
  <si>
    <t>Errore</t>
    <phoneticPr fontId="7" type="noConversion"/>
  </si>
  <si>
    <t>Errore^2</t>
    <phoneticPr fontId="7" type="noConversion"/>
  </si>
  <si>
    <t>ASS(F/B)*100</t>
    <phoneticPr fontId="7" type="noConversion"/>
  </si>
  <si>
    <t>Alpha_0</t>
    <phoneticPr fontId="7" type="noConversion"/>
  </si>
  <si>
    <t>Alpha_1</t>
    <phoneticPr fontId="7" type="noConversion"/>
  </si>
  <si>
    <t>MSE</t>
    <phoneticPr fontId="7" type="noConversion"/>
  </si>
  <si>
    <t>MAPE</t>
    <phoneticPr fontId="7" type="noConversion"/>
  </si>
  <si>
    <t>Una banca ha informazioni sull'andamento del credito di un nuovo sportello per 11 mesi.</t>
    <phoneticPr fontId="7" type="noConversion"/>
  </si>
  <si>
    <t>Allo scopo di gestire più efficientemente la liquidità chiede al direttore della filiale di prevedere l'andamento del credito per i prossimi 4 mesi utilizzando lo smoothing esponenziale.</t>
    <phoneticPr fontId="7" type="noConversion"/>
  </si>
  <si>
    <t>Esercizio</t>
  </si>
  <si>
    <t>Scegliete un valore di alpha!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</si>
</sst>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vertAlign val="subscript"/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color indexed="10"/>
      <name val="Verdana"/>
      <family val="2"/>
    </font>
    <font>
      <b/>
      <sz val="10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/>
    <xf numFmtId="10" fontId="0" fillId="0" borderId="1" xfId="1" applyNumberFormat="1" applyFont="1" applyBorder="1"/>
    <xf numFmtId="2" fontId="2" fillId="0" borderId="1" xfId="0" applyNumberFormat="1" applyFont="1" applyBorder="1" applyAlignment="1">
      <alignment horizontal="right"/>
    </xf>
    <xf numFmtId="10" fontId="2" fillId="0" borderId="1" xfId="1" applyNumberFormat="1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8" fillId="0" borderId="0" xfId="0" applyNumberFormat="1" applyFont="1"/>
    <xf numFmtId="0" fontId="9" fillId="0" borderId="0" xfId="0" applyFont="1" applyAlignment="1">
      <alignment horizontal="left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Andamento credito</c:v>
          </c:tx>
          <c:spPr>
            <a:ln w="25400">
              <a:solidFill>
                <a:srgbClr val="DD2D32"/>
              </a:solidFill>
              <a:prstDash val="solid"/>
            </a:ln>
          </c:spPr>
          <c:marker>
            <c:symbol val="none"/>
          </c:marker>
          <c:val>
            <c:numRef>
              <c:f>'[1]Offerta di credito'!$B$2:$B$16</c:f>
              <c:numCache>
                <c:formatCode>General</c:formatCode>
                <c:ptCount val="15"/>
                <c:pt idx="0">
                  <c:v>133</c:v>
                </c:pt>
                <c:pt idx="1">
                  <c:v>155</c:v>
                </c:pt>
                <c:pt idx="2">
                  <c:v>165</c:v>
                </c:pt>
                <c:pt idx="3">
                  <c:v>171</c:v>
                </c:pt>
                <c:pt idx="4">
                  <c:v>194</c:v>
                </c:pt>
                <c:pt idx="5">
                  <c:v>231</c:v>
                </c:pt>
                <c:pt idx="6">
                  <c:v>274</c:v>
                </c:pt>
                <c:pt idx="7">
                  <c:v>312</c:v>
                </c:pt>
                <c:pt idx="8">
                  <c:v>313</c:v>
                </c:pt>
                <c:pt idx="9">
                  <c:v>333</c:v>
                </c:pt>
                <c:pt idx="10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C-0D47-A997-A0570B000DCD}"/>
            </c:ext>
          </c:extLst>
        </c:ser>
        <c:ser>
          <c:idx val="0"/>
          <c:order val="1"/>
          <c:tx>
            <c:v>Previsioni credito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'[1]Offerta di credito'!$E$2:$E$16</c:f>
              <c:numCache>
                <c:formatCode>General</c:formatCode>
                <c:ptCount val="15"/>
                <c:pt idx="1">
                  <c:v>145.66666666666666</c:v>
                </c:pt>
                <c:pt idx="2">
                  <c:v>162.2533333333333</c:v>
                </c:pt>
                <c:pt idx="3">
                  <c:v>177.19359999999995</c:v>
                </c:pt>
                <c:pt idx="4">
                  <c:v>188.7085546666666</c:v>
                </c:pt>
                <c:pt idx="5">
                  <c:v>204.30399637333326</c:v>
                </c:pt>
                <c:pt idx="6">
                  <c:v>229.52432600319995</c:v>
                </c:pt>
                <c:pt idx="7">
                  <c:v>265.41563762372266</c:v>
                </c:pt>
                <c:pt idx="8">
                  <c:v>307.52967924324179</c:v>
                </c:pt>
                <c:pt idx="9">
                  <c:v>337.96594686771618</c:v>
                </c:pt>
                <c:pt idx="10">
                  <c:v>364.67542058072229</c:v>
                </c:pt>
                <c:pt idx="11">
                  <c:v>383.7710017101399</c:v>
                </c:pt>
                <c:pt idx="12">
                  <c:v>409.36920901377425</c:v>
                </c:pt>
                <c:pt idx="13">
                  <c:v>434.96741631740855</c:v>
                </c:pt>
                <c:pt idx="14">
                  <c:v>460.56562362104285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C-0D47-A997-A0570B000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87088"/>
        <c:axId val="1"/>
      </c:lineChart>
      <c:catAx>
        <c:axId val="69518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13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6951870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8378399860900668"/>
          <c:y val="0.8796307232429279"/>
          <c:w val="0.63783874413174702"/>
          <c:h val="8.33333333333333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2</xdr:row>
      <xdr:rowOff>114300</xdr:rowOff>
    </xdr:from>
    <xdr:to>
      <xdr:col>13</xdr:col>
      <xdr:colOff>342900</xdr:colOff>
      <xdr:row>19</xdr:row>
      <xdr:rowOff>50800</xdr:rowOff>
    </xdr:to>
    <xdr:graphicFrame macro="">
      <xdr:nvGraphicFramePr>
        <xdr:cNvPr id="2" name="Grafico 5">
          <a:extLst>
            <a:ext uri="{FF2B5EF4-FFF2-40B4-BE49-F238E27FC236}">
              <a16:creationId xmlns:a16="http://schemas.microsoft.com/office/drawing/2014/main" id="{11211748-28A2-C648-ABEC-46C8A1415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KINGSTON/AS%202020/Smoothing/2019/CompilationEsercizi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ita birra Australia"/>
      <sheetName val="Ordinativi cucine media mobile"/>
      <sheetName val="Ordinativi cucine retta regres "/>
      <sheetName val="Autonoleggio"/>
      <sheetName val="Offerta di credito"/>
      <sheetName val="Passeggeri aerei"/>
      <sheetName val="Single smoothing"/>
      <sheetName val="Holt smoothing"/>
      <sheetName val="Holt-Winters smoothing"/>
      <sheetName val="champagne sales millions"/>
      <sheetName val="sales con trend lineare"/>
      <sheetName val="sales con trend quadratico"/>
      <sheetName val="Pensione Paradiso"/>
    </sheetNames>
    <sheetDataSet>
      <sheetData sheetId="0"/>
      <sheetData sheetId="1"/>
      <sheetData sheetId="2"/>
      <sheetData sheetId="3"/>
      <sheetData sheetId="4">
        <row r="2">
          <cell r="B2">
            <v>133</v>
          </cell>
        </row>
        <row r="3">
          <cell r="B3">
            <v>155</v>
          </cell>
          <cell r="E3">
            <v>145.66666666666666</v>
          </cell>
        </row>
        <row r="4">
          <cell r="B4">
            <v>165</v>
          </cell>
          <cell r="E4">
            <v>162.2533333333333</v>
          </cell>
        </row>
        <row r="5">
          <cell r="B5">
            <v>171</v>
          </cell>
          <cell r="E5">
            <v>177.19359999999995</v>
          </cell>
        </row>
        <row r="6">
          <cell r="B6">
            <v>194</v>
          </cell>
          <cell r="E6">
            <v>188.7085546666666</v>
          </cell>
        </row>
        <row r="7">
          <cell r="B7">
            <v>231</v>
          </cell>
          <cell r="E7">
            <v>204.30399637333326</v>
          </cell>
        </row>
        <row r="8">
          <cell r="B8">
            <v>274</v>
          </cell>
          <cell r="E8">
            <v>229.52432600319995</v>
          </cell>
        </row>
        <row r="9">
          <cell r="B9">
            <v>312</v>
          </cell>
          <cell r="E9">
            <v>265.41563762372266</v>
          </cell>
        </row>
        <row r="10">
          <cell r="B10">
            <v>313</v>
          </cell>
          <cell r="E10">
            <v>307.52967924324179</v>
          </cell>
        </row>
        <row r="11">
          <cell r="B11">
            <v>333</v>
          </cell>
          <cell r="E11">
            <v>337.96594686771618</v>
          </cell>
        </row>
        <row r="12">
          <cell r="B12">
            <v>343</v>
          </cell>
          <cell r="E12">
            <v>364.67542058072229</v>
          </cell>
        </row>
        <row r="13">
          <cell r="E13">
            <v>383.7710017101399</v>
          </cell>
        </row>
        <row r="14">
          <cell r="E14">
            <v>409.36920901377425</v>
          </cell>
        </row>
        <row r="15">
          <cell r="E15">
            <v>434.96741631740855</v>
          </cell>
        </row>
        <row r="16">
          <cell r="E16">
            <v>460.56562362104285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BF71-71C9-7240-9FF1-2D94576CFB97}">
  <dimension ref="A2:G21"/>
  <sheetViews>
    <sheetView tabSelected="1" zoomScale="170" zoomScaleNormal="170" workbookViewId="0">
      <selection activeCell="H4" sqref="H4"/>
    </sheetView>
  </sheetViews>
  <sheetFormatPr baseColWidth="10" defaultRowHeight="16" x14ac:dyDescent="0.2"/>
  <sheetData>
    <row r="2" spans="1:7" x14ac:dyDescent="0.2">
      <c r="A2" s="14" t="s">
        <v>23</v>
      </c>
    </row>
    <row r="3" spans="1:7" x14ac:dyDescent="0.2">
      <c r="A3" s="15" t="s">
        <v>54</v>
      </c>
      <c r="B3" s="16"/>
      <c r="C3" s="16"/>
    </row>
    <row r="4" spans="1:7" x14ac:dyDescent="0.2">
      <c r="A4" s="1"/>
      <c r="D4" s="2" t="s">
        <v>0</v>
      </c>
      <c r="E4" s="3">
        <v>0</v>
      </c>
      <c r="F4" s="23" t="s">
        <v>55</v>
      </c>
    </row>
    <row r="5" spans="1:7" x14ac:dyDescent="0.2">
      <c r="A5" s="1"/>
      <c r="F5" s="4"/>
    </row>
    <row r="6" spans="1:7" x14ac:dyDescent="0.2">
      <c r="A6" s="6"/>
      <c r="B6" s="6"/>
      <c r="C6" s="7"/>
      <c r="D6" s="7"/>
      <c r="E6" s="7"/>
      <c r="F6" s="7" t="s">
        <v>1</v>
      </c>
      <c r="G6" s="7" t="s">
        <v>2</v>
      </c>
    </row>
    <row r="7" spans="1:7" x14ac:dyDescent="0.2">
      <c r="A7" s="8" t="s">
        <v>3</v>
      </c>
      <c r="B7" s="7" t="s">
        <v>4</v>
      </c>
      <c r="C7" s="7" t="s">
        <v>39</v>
      </c>
      <c r="D7" s="7" t="s">
        <v>5</v>
      </c>
      <c r="E7" s="7" t="s">
        <v>6</v>
      </c>
      <c r="F7" s="7" t="s">
        <v>5</v>
      </c>
      <c r="G7" s="7" t="s">
        <v>5</v>
      </c>
    </row>
    <row r="8" spans="1:7" x14ac:dyDescent="0.2">
      <c r="A8" s="9" t="s">
        <v>7</v>
      </c>
      <c r="B8" s="6">
        <v>99</v>
      </c>
      <c r="C8" s="7" t="s">
        <v>8</v>
      </c>
      <c r="D8" s="6"/>
      <c r="E8" s="6"/>
      <c r="F8" s="6"/>
      <c r="G8" s="6"/>
    </row>
    <row r="9" spans="1:7" x14ac:dyDescent="0.2">
      <c r="A9" s="9" t="s">
        <v>9</v>
      </c>
      <c r="B9" s="6">
        <v>88</v>
      </c>
      <c r="C9" s="10">
        <f>B8</f>
        <v>99</v>
      </c>
      <c r="D9" s="10">
        <f>B9-C9</f>
        <v>-11</v>
      </c>
      <c r="E9" s="10">
        <f>ABS(D9)</f>
        <v>11</v>
      </c>
      <c r="F9" s="11">
        <f>E9/B9</f>
        <v>0.125</v>
      </c>
      <c r="G9" s="10">
        <f>D9^2</f>
        <v>121</v>
      </c>
    </row>
    <row r="10" spans="1:7" x14ac:dyDescent="0.2">
      <c r="A10" s="9" t="s">
        <v>10</v>
      </c>
      <c r="B10" s="6">
        <v>50</v>
      </c>
      <c r="C10" s="10">
        <f>$E$4*B9+(1-$E$4)*C9</f>
        <v>99</v>
      </c>
      <c r="D10" s="10">
        <f>B10-C10</f>
        <v>-49</v>
      </c>
      <c r="E10" s="10">
        <f>ABS(D10)</f>
        <v>49</v>
      </c>
      <c r="F10" s="11">
        <f>E10/B10</f>
        <v>0.98</v>
      </c>
      <c r="G10" s="10">
        <f>D10^2</f>
        <v>2401</v>
      </c>
    </row>
    <row r="11" spans="1:7" x14ac:dyDescent="0.2">
      <c r="A11" s="9" t="s">
        <v>11</v>
      </c>
      <c r="B11" s="6">
        <v>58</v>
      </c>
      <c r="C11" s="10">
        <f t="shared" ref="C11:C17" si="0">$E$4*B10+(1-$E$4)*C10</f>
        <v>99</v>
      </c>
      <c r="D11" s="10">
        <f>B11-C11</f>
        <v>-41</v>
      </c>
      <c r="E11" s="10">
        <f>ABS(D11)</f>
        <v>41</v>
      </c>
      <c r="F11" s="11">
        <f t="shared" ref="F11:F17" si="1">E11/B11</f>
        <v>0.7068965517241379</v>
      </c>
      <c r="G11" s="10">
        <f t="shared" ref="G11:G17" si="2">D11^2</f>
        <v>1681</v>
      </c>
    </row>
    <row r="12" spans="1:7" x14ac:dyDescent="0.2">
      <c r="A12" s="9" t="s">
        <v>12</v>
      </c>
      <c r="B12" s="6">
        <v>62</v>
      </c>
      <c r="C12" s="10">
        <f t="shared" si="0"/>
        <v>99</v>
      </c>
      <c r="D12" s="10">
        <f t="shared" ref="D12:D17" si="3">B12-C12</f>
        <v>-37</v>
      </c>
      <c r="E12" s="10">
        <f t="shared" ref="E12:E17" si="4">ABS(D12)</f>
        <v>37</v>
      </c>
      <c r="F12" s="11">
        <f t="shared" si="1"/>
        <v>0.59677419354838712</v>
      </c>
      <c r="G12" s="10">
        <f t="shared" si="2"/>
        <v>1369</v>
      </c>
    </row>
    <row r="13" spans="1:7" x14ac:dyDescent="0.2">
      <c r="A13" s="9" t="s">
        <v>13</v>
      </c>
      <c r="B13" s="6">
        <v>60</v>
      </c>
      <c r="C13" s="10">
        <f t="shared" si="0"/>
        <v>99</v>
      </c>
      <c r="D13" s="10">
        <f t="shared" si="3"/>
        <v>-39</v>
      </c>
      <c r="E13" s="10">
        <f t="shared" si="4"/>
        <v>39</v>
      </c>
      <c r="F13" s="11">
        <f t="shared" si="1"/>
        <v>0.65</v>
      </c>
      <c r="G13" s="10">
        <f t="shared" si="2"/>
        <v>1521</v>
      </c>
    </row>
    <row r="14" spans="1:7" x14ac:dyDescent="0.2">
      <c r="A14" s="9" t="s">
        <v>14</v>
      </c>
      <c r="B14" s="6">
        <v>55</v>
      </c>
      <c r="C14" s="10">
        <f t="shared" si="0"/>
        <v>99</v>
      </c>
      <c r="D14" s="10">
        <f t="shared" si="3"/>
        <v>-44</v>
      </c>
      <c r="E14" s="10">
        <f t="shared" si="4"/>
        <v>44</v>
      </c>
      <c r="F14" s="11">
        <f t="shared" si="1"/>
        <v>0.8</v>
      </c>
      <c r="G14" s="10">
        <f t="shared" si="2"/>
        <v>1936</v>
      </c>
    </row>
    <row r="15" spans="1:7" x14ac:dyDescent="0.2">
      <c r="A15" s="9" t="s">
        <v>15</v>
      </c>
      <c r="B15" s="6">
        <v>62</v>
      </c>
      <c r="C15" s="10">
        <f t="shared" si="0"/>
        <v>99</v>
      </c>
      <c r="D15" s="10">
        <f t="shared" si="3"/>
        <v>-37</v>
      </c>
      <c r="E15" s="10">
        <f t="shared" si="4"/>
        <v>37</v>
      </c>
      <c r="F15" s="11">
        <f t="shared" si="1"/>
        <v>0.59677419354838712</v>
      </c>
      <c r="G15" s="10">
        <f t="shared" si="2"/>
        <v>1369</v>
      </c>
    </row>
    <row r="16" spans="1:7" x14ac:dyDescent="0.2">
      <c r="A16" s="9" t="s">
        <v>16</v>
      </c>
      <c r="B16" s="6">
        <v>71</v>
      </c>
      <c r="C16" s="10">
        <f t="shared" si="0"/>
        <v>99</v>
      </c>
      <c r="D16" s="10">
        <f t="shared" si="3"/>
        <v>-28</v>
      </c>
      <c r="E16" s="10">
        <f t="shared" si="4"/>
        <v>28</v>
      </c>
      <c r="F16" s="11">
        <f t="shared" si="1"/>
        <v>0.39436619718309857</v>
      </c>
      <c r="G16" s="10">
        <f t="shared" si="2"/>
        <v>784</v>
      </c>
    </row>
    <row r="17" spans="1:7" x14ac:dyDescent="0.2">
      <c r="A17" s="9" t="s">
        <v>17</v>
      </c>
      <c r="B17" s="6">
        <v>65</v>
      </c>
      <c r="C17" s="10">
        <f t="shared" si="0"/>
        <v>99</v>
      </c>
      <c r="D17" s="10">
        <f t="shared" si="3"/>
        <v>-34</v>
      </c>
      <c r="E17" s="10">
        <f t="shared" si="4"/>
        <v>34</v>
      </c>
      <c r="F17" s="11">
        <f t="shared" si="1"/>
        <v>0.52307692307692311</v>
      </c>
      <c r="G17" s="10">
        <f t="shared" si="2"/>
        <v>1156</v>
      </c>
    </row>
    <row r="18" spans="1:7" x14ac:dyDescent="0.2">
      <c r="D18" s="12">
        <f>AVERAGE(D9:D17)</f>
        <v>-35.555555555555557</v>
      </c>
      <c r="E18" s="12">
        <f>AVERAGE(E9:E17)</f>
        <v>35.555555555555557</v>
      </c>
      <c r="F18" s="13">
        <f>AVERAGE(F9:F17)</f>
        <v>0.59698756212010373</v>
      </c>
      <c r="G18" s="12">
        <f>AVERAGE(G9:G17)</f>
        <v>1370.8888888888889</v>
      </c>
    </row>
    <row r="19" spans="1:7" x14ac:dyDescent="0.2">
      <c r="D19" s="7" t="s">
        <v>18</v>
      </c>
      <c r="E19" s="7" t="s">
        <v>19</v>
      </c>
      <c r="F19" s="7" t="s">
        <v>20</v>
      </c>
      <c r="G19" s="7" t="s">
        <v>21</v>
      </c>
    </row>
    <row r="21" spans="1:7" x14ac:dyDescent="0.2">
      <c r="C21" s="1" t="s">
        <v>22</v>
      </c>
      <c r="G21" s="5">
        <f>SQRT(G18)</f>
        <v>37.025516726831633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5B0A1-87E3-3648-937E-39B17ADEE2F1}">
  <dimension ref="A1:G23"/>
  <sheetViews>
    <sheetView zoomScale="169" zoomScaleNormal="169" workbookViewId="0">
      <selection activeCell="D25" sqref="D25"/>
    </sheetView>
  </sheetViews>
  <sheetFormatPr baseColWidth="10" defaultRowHeight="16" x14ac:dyDescent="0.2"/>
  <sheetData>
    <row r="1" spans="1:7" x14ac:dyDescent="0.2">
      <c r="A1" t="s">
        <v>24</v>
      </c>
    </row>
    <row r="2" spans="1:7" x14ac:dyDescent="0.2">
      <c r="A2" t="s">
        <v>25</v>
      </c>
    </row>
    <row r="3" spans="1:7" x14ac:dyDescent="0.2">
      <c r="A3" t="s">
        <v>26</v>
      </c>
    </row>
    <row r="4" spans="1:7" x14ac:dyDescent="0.2">
      <c r="A4" s="17"/>
    </row>
    <row r="5" spans="1:7" ht="34" x14ac:dyDescent="0.2">
      <c r="A5" s="17" t="s">
        <v>27</v>
      </c>
      <c r="B5" s="17" t="s">
        <v>28</v>
      </c>
      <c r="C5" s="17" t="s">
        <v>29</v>
      </c>
      <c r="D5" s="18" t="s">
        <v>30</v>
      </c>
      <c r="E5" s="18" t="s">
        <v>31</v>
      </c>
    </row>
    <row r="6" spans="1:7" x14ac:dyDescent="0.2">
      <c r="A6" s="17">
        <v>1</v>
      </c>
      <c r="B6" s="17">
        <v>110</v>
      </c>
      <c r="C6" s="17"/>
      <c r="D6" s="17"/>
      <c r="E6" s="17"/>
    </row>
    <row r="7" spans="1:7" x14ac:dyDescent="0.2">
      <c r="A7" s="17">
        <v>2</v>
      </c>
      <c r="B7" s="17">
        <v>115</v>
      </c>
      <c r="C7" s="19">
        <v>110</v>
      </c>
      <c r="D7" s="19">
        <f>B7-C7</f>
        <v>5</v>
      </c>
      <c r="E7" s="19">
        <f>D7^2</f>
        <v>25</v>
      </c>
    </row>
    <row r="8" spans="1:7" x14ac:dyDescent="0.2">
      <c r="A8" s="17">
        <v>3</v>
      </c>
      <c r="B8" s="17">
        <v>109</v>
      </c>
      <c r="C8" s="19">
        <v>111.5</v>
      </c>
      <c r="D8" s="19">
        <f>B8-C8</f>
        <v>-2.5</v>
      </c>
      <c r="E8" s="19">
        <f t="shared" ref="E8:E16" si="0">D8^2</f>
        <v>6.25</v>
      </c>
      <c r="G8" s="20"/>
    </row>
    <row r="9" spans="1:7" x14ac:dyDescent="0.2">
      <c r="A9" s="17">
        <v>4</v>
      </c>
      <c r="B9" s="17">
        <v>108</v>
      </c>
      <c r="C9" s="19"/>
      <c r="D9" s="19"/>
      <c r="E9" s="19"/>
      <c r="G9" s="20"/>
    </row>
    <row r="10" spans="1:7" x14ac:dyDescent="0.2">
      <c r="A10" s="17">
        <v>5</v>
      </c>
      <c r="B10" s="17">
        <v>106</v>
      </c>
      <c r="C10" s="19">
        <v>109.925</v>
      </c>
      <c r="D10" s="19">
        <f>B10-C10</f>
        <v>-3.9249999999999972</v>
      </c>
      <c r="E10" s="19">
        <f t="shared" si="0"/>
        <v>15.405624999999977</v>
      </c>
      <c r="G10" s="20"/>
    </row>
    <row r="11" spans="1:7" x14ac:dyDescent="0.2">
      <c r="A11" s="17">
        <v>6</v>
      </c>
      <c r="B11" s="17">
        <v>111</v>
      </c>
      <c r="C11" s="19">
        <v>108.748</v>
      </c>
      <c r="D11" s="19">
        <f>B11-C11</f>
        <v>2.2519999999999953</v>
      </c>
      <c r="E11" s="19">
        <f t="shared" si="0"/>
        <v>5.0715039999999787</v>
      </c>
      <c r="G11" s="20"/>
    </row>
    <row r="12" spans="1:7" x14ac:dyDescent="0.2">
      <c r="A12" s="17">
        <v>7</v>
      </c>
      <c r="B12" s="17">
        <v>107</v>
      </c>
      <c r="C12" s="19">
        <v>109.423</v>
      </c>
      <c r="D12" s="19">
        <f>B12-C12</f>
        <v>-2.4230000000000018</v>
      </c>
      <c r="E12" s="19">
        <f t="shared" si="0"/>
        <v>5.8709290000000092</v>
      </c>
      <c r="G12" s="20"/>
    </row>
    <row r="13" spans="1:7" x14ac:dyDescent="0.2">
      <c r="A13" s="17">
        <v>8</v>
      </c>
      <c r="B13" s="17">
        <v>112</v>
      </c>
      <c r="C13" s="19">
        <v>108.696</v>
      </c>
      <c r="D13" s="19">
        <f>B13-C13</f>
        <v>3.304000000000002</v>
      </c>
      <c r="E13" s="19">
        <f t="shared" si="0"/>
        <v>10.916416000000014</v>
      </c>
      <c r="G13" s="20"/>
    </row>
    <row r="14" spans="1:7" x14ac:dyDescent="0.2">
      <c r="A14" s="17">
        <v>9</v>
      </c>
      <c r="B14" s="17">
        <v>114</v>
      </c>
      <c r="C14" s="19"/>
      <c r="D14" s="19"/>
      <c r="E14" s="19"/>
      <c r="G14" s="20"/>
    </row>
    <row r="15" spans="1:7" x14ac:dyDescent="0.2">
      <c r="A15" s="17">
        <v>10</v>
      </c>
      <c r="B15" s="17">
        <v>110</v>
      </c>
      <c r="C15" s="19">
        <v>110.98099999999999</v>
      </c>
      <c r="D15" s="19">
        <f>B15-C15</f>
        <v>-0.98099999999999454</v>
      </c>
      <c r="E15" s="19">
        <f t="shared" si="0"/>
        <v>0.96236099999998925</v>
      </c>
      <c r="G15" s="20"/>
    </row>
    <row r="16" spans="1:7" x14ac:dyDescent="0.2">
      <c r="A16" s="17">
        <v>11</v>
      </c>
      <c r="B16" s="17">
        <v>111</v>
      </c>
      <c r="C16" s="19">
        <v>110.687</v>
      </c>
      <c r="D16" s="19">
        <f>B16-C16</f>
        <v>0.31300000000000239</v>
      </c>
      <c r="E16" s="19">
        <f t="shared" si="0"/>
        <v>9.7969000000001499E-2</v>
      </c>
      <c r="G16" s="20"/>
    </row>
    <row r="17" spans="1:5" x14ac:dyDescent="0.2">
      <c r="A17" s="17">
        <v>12</v>
      </c>
      <c r="B17" s="17"/>
      <c r="C17" s="17"/>
      <c r="D17" s="17"/>
      <c r="E17" s="17"/>
    </row>
    <row r="18" spans="1:5" x14ac:dyDescent="0.2">
      <c r="A18" s="17"/>
    </row>
    <row r="19" spans="1:5" x14ac:dyDescent="0.2">
      <c r="A19" s="17"/>
    </row>
    <row r="20" spans="1:5" x14ac:dyDescent="0.2">
      <c r="A20" s="17" t="s">
        <v>32</v>
      </c>
      <c r="E20" s="17"/>
    </row>
    <row r="21" spans="1:5" x14ac:dyDescent="0.2">
      <c r="A21" s="17" t="s">
        <v>33</v>
      </c>
      <c r="B21" t="s">
        <v>34</v>
      </c>
    </row>
    <row r="22" spans="1:5" x14ac:dyDescent="0.2">
      <c r="A22" s="17" t="s">
        <v>35</v>
      </c>
      <c r="B22" t="s">
        <v>36</v>
      </c>
    </row>
    <row r="23" spans="1:5" x14ac:dyDescent="0.2">
      <c r="A23" s="17" t="s">
        <v>37</v>
      </c>
      <c r="B2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3ABF-CBF1-1844-9F84-E3CB69BCB704}">
  <dimension ref="A1:H23"/>
  <sheetViews>
    <sheetView workbookViewId="0">
      <selection activeCell="G40" sqref="G40"/>
    </sheetView>
  </sheetViews>
  <sheetFormatPr baseColWidth="10" defaultRowHeight="16" x14ac:dyDescent="0.2"/>
  <sheetData>
    <row r="1" spans="1:8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2">
      <c r="A2">
        <v>1</v>
      </c>
      <c r="B2">
        <v>133</v>
      </c>
      <c r="C2">
        <f>B2</f>
        <v>133</v>
      </c>
      <c r="D2" s="21">
        <f>((B3-B2)+(B4-B3)+(B5-B4))/3</f>
        <v>12.666666666666666</v>
      </c>
    </row>
    <row r="3" spans="1:8" x14ac:dyDescent="0.2">
      <c r="A3">
        <v>2</v>
      </c>
      <c r="B3">
        <v>155</v>
      </c>
      <c r="C3" s="21">
        <f>$A$20*B3+(1-$A$20)*E3</f>
        <v>148.46666666666664</v>
      </c>
      <c r="D3" s="21">
        <f>$B$20*(C3-C2)+(1-$B$20)*D2</f>
        <v>13.786666666666656</v>
      </c>
      <c r="E3" s="21">
        <f>C2+D2</f>
        <v>145.66666666666666</v>
      </c>
      <c r="F3" s="21">
        <f>B3-E3</f>
        <v>9.3333333333333428</v>
      </c>
      <c r="G3" s="21">
        <f>F3^2</f>
        <v>87.111111111111285</v>
      </c>
      <c r="H3" s="21">
        <f>ABS(F3)/B3*100</f>
        <v>6.0215053763440922</v>
      </c>
    </row>
    <row r="4" spans="1:8" x14ac:dyDescent="0.2">
      <c r="A4">
        <v>3</v>
      </c>
      <c r="B4">
        <v>165</v>
      </c>
      <c r="C4" s="21">
        <f t="shared" ref="C4:C12" si="0">$A$20*B4+(1-$A$20)*E4</f>
        <v>163.07733333333329</v>
      </c>
      <c r="D4" s="21">
        <f t="shared" ref="D4:D12" si="1">$B$20*(C4-C3)+(1-$B$20)*D3</f>
        <v>14.116266666666652</v>
      </c>
      <c r="E4" s="21">
        <f t="shared" ref="E4:E12" si="2">C3+D3</f>
        <v>162.2533333333333</v>
      </c>
      <c r="F4" s="21">
        <f t="shared" ref="F4:F12" si="3">B4-E4</f>
        <v>2.7466666666666981</v>
      </c>
      <c r="G4" s="21">
        <f t="shared" ref="G4:G12" si="4">F4^2</f>
        <v>7.5441777777779508</v>
      </c>
      <c r="H4" s="21">
        <f t="shared" ref="H4:H12" si="5">ABS(F4)/B4*100</f>
        <v>1.6646464646464836</v>
      </c>
    </row>
    <row r="5" spans="1:8" x14ac:dyDescent="0.2">
      <c r="A5">
        <v>4</v>
      </c>
      <c r="B5">
        <v>171</v>
      </c>
      <c r="C5" s="21">
        <f t="shared" si="0"/>
        <v>175.33551999999995</v>
      </c>
      <c r="D5" s="21">
        <f t="shared" si="1"/>
        <v>13.373034666666655</v>
      </c>
      <c r="E5" s="21">
        <f t="shared" si="2"/>
        <v>177.19359999999995</v>
      </c>
      <c r="F5" s="21">
        <f t="shared" si="3"/>
        <v>-6.1935999999999467</v>
      </c>
      <c r="G5" s="21">
        <f t="shared" si="4"/>
        <v>38.360680959999343</v>
      </c>
      <c r="H5" s="21">
        <f t="shared" si="5"/>
        <v>3.6219883040935361</v>
      </c>
    </row>
    <row r="6" spans="1:8" x14ac:dyDescent="0.2">
      <c r="A6">
        <v>5</v>
      </c>
      <c r="B6">
        <v>194</v>
      </c>
      <c r="C6" s="21">
        <f t="shared" si="0"/>
        <v>190.2959882666666</v>
      </c>
      <c r="D6" s="21">
        <f t="shared" si="1"/>
        <v>14.008008106666654</v>
      </c>
      <c r="E6" s="21">
        <f t="shared" si="2"/>
        <v>188.7085546666666</v>
      </c>
      <c r="F6" s="21">
        <f t="shared" si="3"/>
        <v>5.2914453333333995</v>
      </c>
      <c r="G6" s="21">
        <f t="shared" si="4"/>
        <v>27.99939371565581</v>
      </c>
      <c r="H6" s="21">
        <f t="shared" si="5"/>
        <v>2.7275491408935046</v>
      </c>
    </row>
    <row r="7" spans="1:8" x14ac:dyDescent="0.2">
      <c r="A7">
        <v>6</v>
      </c>
      <c r="B7">
        <v>231</v>
      </c>
      <c r="C7" s="21">
        <f t="shared" si="0"/>
        <v>212.31279746133328</v>
      </c>
      <c r="D7" s="21">
        <f t="shared" si="1"/>
        <v>17.211528541866663</v>
      </c>
      <c r="E7" s="21">
        <f t="shared" si="2"/>
        <v>204.30399637333326</v>
      </c>
      <c r="F7" s="21">
        <f t="shared" si="3"/>
        <v>26.696003626666737</v>
      </c>
      <c r="G7" s="21">
        <f t="shared" si="4"/>
        <v>712.67660963500362</v>
      </c>
      <c r="H7" s="21">
        <f t="shared" si="5"/>
        <v>11.556711526695556</v>
      </c>
    </row>
    <row r="8" spans="1:8" x14ac:dyDescent="0.2">
      <c r="A8">
        <v>7</v>
      </c>
      <c r="B8">
        <v>274</v>
      </c>
      <c r="C8" s="21">
        <f t="shared" si="0"/>
        <v>242.86702820223996</v>
      </c>
      <c r="D8" s="21">
        <f t="shared" si="1"/>
        <v>22.548609421482674</v>
      </c>
      <c r="E8" s="21">
        <f t="shared" si="2"/>
        <v>229.52432600319995</v>
      </c>
      <c r="F8" s="21">
        <f t="shared" si="3"/>
        <v>44.475673996800055</v>
      </c>
      <c r="G8" s="21">
        <f t="shared" si="4"/>
        <v>1978.0855774696365</v>
      </c>
      <c r="H8" s="21">
        <f t="shared" si="5"/>
        <v>16.231997809051116</v>
      </c>
    </row>
    <row r="9" spans="1:8" x14ac:dyDescent="0.2">
      <c r="A9">
        <v>8</v>
      </c>
      <c r="B9">
        <v>312</v>
      </c>
      <c r="C9" s="21">
        <f t="shared" si="0"/>
        <v>279.39094633660585</v>
      </c>
      <c r="D9" s="21">
        <f t="shared" si="1"/>
        <v>28.138732906635958</v>
      </c>
      <c r="E9" s="21">
        <f t="shared" si="2"/>
        <v>265.41563762372266</v>
      </c>
      <c r="F9" s="21">
        <f t="shared" si="3"/>
        <v>46.58436237627734</v>
      </c>
      <c r="G9" s="21">
        <f t="shared" si="4"/>
        <v>2170.102818004324</v>
      </c>
      <c r="H9" s="21">
        <f t="shared" si="5"/>
        <v>14.930885377011968</v>
      </c>
    </row>
    <row r="10" spans="1:8" x14ac:dyDescent="0.2">
      <c r="A10">
        <v>9</v>
      </c>
      <c r="B10">
        <v>313</v>
      </c>
      <c r="C10" s="21">
        <f t="shared" si="0"/>
        <v>309.17077547026923</v>
      </c>
      <c r="D10" s="21">
        <f t="shared" si="1"/>
        <v>28.795171397446929</v>
      </c>
      <c r="E10" s="21">
        <f t="shared" si="2"/>
        <v>307.52967924324179</v>
      </c>
      <c r="F10" s="21">
        <f t="shared" si="3"/>
        <v>5.4703207567582126</v>
      </c>
      <c r="G10" s="21">
        <f t="shared" si="4"/>
        <v>29.924409181819744</v>
      </c>
      <c r="H10" s="21">
        <f t="shared" si="5"/>
        <v>1.7477063120633267</v>
      </c>
    </row>
    <row r="11" spans="1:8" x14ac:dyDescent="0.2">
      <c r="A11">
        <v>10</v>
      </c>
      <c r="B11">
        <v>333</v>
      </c>
      <c r="C11" s="21">
        <f t="shared" si="0"/>
        <v>336.47616280740129</v>
      </c>
      <c r="D11" s="21">
        <f t="shared" si="1"/>
        <v>28.19925777332098</v>
      </c>
      <c r="E11" s="21">
        <f t="shared" si="2"/>
        <v>337.96594686771618</v>
      </c>
      <c r="F11" s="21">
        <f t="shared" si="3"/>
        <v>-4.965946867716184</v>
      </c>
      <c r="G11" s="21">
        <f t="shared" si="4"/>
        <v>24.660628292980178</v>
      </c>
      <c r="H11" s="21">
        <f t="shared" si="5"/>
        <v>1.4912753356505057</v>
      </c>
    </row>
    <row r="12" spans="1:8" x14ac:dyDescent="0.2">
      <c r="A12">
        <v>11</v>
      </c>
      <c r="B12">
        <v>343</v>
      </c>
      <c r="C12" s="21">
        <f t="shared" si="0"/>
        <v>358.1727944065056</v>
      </c>
      <c r="D12" s="21">
        <f t="shared" si="1"/>
        <v>25.598207303634311</v>
      </c>
      <c r="E12" s="21">
        <f t="shared" si="2"/>
        <v>364.67542058072229</v>
      </c>
      <c r="F12" s="21">
        <f t="shared" si="3"/>
        <v>-21.675420580722289</v>
      </c>
      <c r="G12" s="21">
        <f t="shared" si="4"/>
        <v>469.82385735119936</v>
      </c>
      <c r="H12" s="21">
        <f t="shared" si="5"/>
        <v>6.3193646007936701</v>
      </c>
    </row>
    <row r="13" spans="1:8" x14ac:dyDescent="0.2">
      <c r="A13">
        <v>12</v>
      </c>
      <c r="B13" s="22"/>
      <c r="C13" s="21"/>
      <c r="D13" s="21"/>
      <c r="E13" s="21">
        <f>$C$12+$D$12</f>
        <v>383.7710017101399</v>
      </c>
    </row>
    <row r="14" spans="1:8" x14ac:dyDescent="0.2">
      <c r="A14">
        <v>13</v>
      </c>
      <c r="B14" s="22"/>
      <c r="C14" s="21"/>
      <c r="D14" s="21"/>
      <c r="E14" s="21">
        <f>$C$12+2*$D$12</f>
        <v>409.36920901377425</v>
      </c>
    </row>
    <row r="15" spans="1:8" x14ac:dyDescent="0.2">
      <c r="A15">
        <v>14</v>
      </c>
      <c r="B15" s="22"/>
      <c r="C15" s="21"/>
      <c r="D15" s="21"/>
      <c r="E15" s="21">
        <f>$C$12+3*$D$12</f>
        <v>434.96741631740855</v>
      </c>
    </row>
    <row r="16" spans="1:8" x14ac:dyDescent="0.2">
      <c r="A16">
        <v>15</v>
      </c>
      <c r="B16" s="22"/>
      <c r="C16" s="21"/>
      <c r="D16" s="21"/>
      <c r="E16" s="21">
        <f>$C$12+4*$D$12</f>
        <v>460.56562362104285</v>
      </c>
    </row>
    <row r="19" spans="1:5" x14ac:dyDescent="0.2">
      <c r="A19" t="s">
        <v>48</v>
      </c>
      <c r="B19" t="s">
        <v>49</v>
      </c>
      <c r="D19" t="s">
        <v>50</v>
      </c>
      <c r="E19" t="s">
        <v>51</v>
      </c>
    </row>
    <row r="20" spans="1:5" x14ac:dyDescent="0.2">
      <c r="A20">
        <v>0.3</v>
      </c>
      <c r="B20">
        <v>0.4</v>
      </c>
      <c r="D20" s="21">
        <f>AVERAGE(G3:G12)</f>
        <v>554.6289263499508</v>
      </c>
      <c r="E20" s="21">
        <f>AVERAGE(H3:H12)</f>
        <v>6.6313630247243767</v>
      </c>
    </row>
    <row r="22" spans="1:5" x14ac:dyDescent="0.2">
      <c r="A22" t="s">
        <v>52</v>
      </c>
    </row>
    <row r="23" spans="1:5" x14ac:dyDescent="0.2">
      <c r="A23" t="s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Esercizio 1</vt:lpstr>
      <vt:lpstr>Esercizio 2</vt:lpstr>
      <vt:lpstr>Esercizio 3 con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2020-04-14T16:06:37Z</dcterms:created>
  <dcterms:modified xsi:type="dcterms:W3CDTF">2023-04-16T10:22:26Z</dcterms:modified>
</cp:coreProperties>
</file>